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285" windowWidth="28845" windowHeight="5760" tabRatio="828" activeTab="9"/>
  </bookViews>
  <sheets>
    <sheet name="LAMP. REKON 1" sheetId="56" r:id="rId1"/>
    <sheet name="LAMP.BA REKON 2" sheetId="81" r:id="rId2"/>
    <sheet name="BA REKON INTERN" sheetId="58" r:id="rId3"/>
    <sheet name="BA REKON EKSTERN" sheetId="59" r:id="rId4"/>
    <sheet name="Pengadaan 2014" sheetId="47" state="hidden" r:id="rId5"/>
    <sheet name="LAPMUTASI" sheetId="38" state="hidden" r:id="rId6"/>
    <sheet name="R D MUTASI BMD'17" sheetId="48" r:id="rId7"/>
    <sheet name="D MUTASI BMD'17" sheetId="64" state="hidden" r:id="rId8"/>
    <sheet name="BI 2017" sheetId="75" state="hidden" r:id="rId9"/>
    <sheet name="REKAP BI 2017" sheetId="43" r:id="rId10"/>
    <sheet name="KIR" sheetId="87" state="hidden" r:id="rId11"/>
    <sheet name="KIB A" sheetId="70" state="hidden" r:id="rId12"/>
    <sheet name="KIB B " sheetId="84" state="hidden" r:id="rId13"/>
    <sheet name="KIB B" sheetId="69" state="hidden" r:id="rId14"/>
    <sheet name="KIB C" sheetId="71" state="hidden" r:id="rId15"/>
    <sheet name="KIB D" sheetId="72" state="hidden" r:id="rId16"/>
    <sheet name="KIB E" sheetId="73" state="hidden" r:id="rId17"/>
    <sheet name="KIB F" sheetId="55" state="hidden" r:id="rId18"/>
    <sheet name="KIB TITIPAN" sheetId="83" state="hidden" r:id="rId19"/>
    <sheet name="KIB ASET TK BERWUJUD" sheetId="82" state="hidden" r:id="rId20"/>
    <sheet name="BI ENTRY" sheetId="85" state="hidden" r:id="rId21"/>
    <sheet name="DAFTAR BHP" sheetId="86" state="hidden" r:id="rId22"/>
    <sheet name="ASET LAINNYA" sheetId="88" state="hidden" r:id="rId23"/>
    <sheet name="Sheet2" sheetId="89" state="hidden" r:id="rId24"/>
    <sheet name="BHP FIX" sheetId="90" state="hidden" r:id="rId25"/>
  </sheets>
  <externalReferences>
    <externalReference r:id="rId26"/>
    <externalReference r:id="rId27"/>
  </externalReferences>
  <definedNames>
    <definedName name="_xlnm._FilterDatabase" localSheetId="7" hidden="1">'D MUTASI BMD''17'!$H$19:$M$28</definedName>
    <definedName name="_xlnm._FilterDatabase" localSheetId="5" hidden="1">LAPMUTASI!$A$1153:$S$2606</definedName>
    <definedName name="_xlnm._FilterDatabase" localSheetId="4" hidden="1">'Pengadaan 2014'!$A$156:$J$178</definedName>
    <definedName name="KIBA">#REF!</definedName>
    <definedName name="KIBB">#REF!</definedName>
    <definedName name="KIBC">#REF!</definedName>
    <definedName name="KIBD">#REF!</definedName>
    <definedName name="KIBE">#REF!</definedName>
    <definedName name="KIBF">#REF!</definedName>
    <definedName name="_xlnm.Print_Area" localSheetId="3">'BA REKON EKSTERN'!$A$1:$H$54</definedName>
    <definedName name="_xlnm.Print_Area" localSheetId="5">LAPMUTASI!$A$1:$R$3131</definedName>
    <definedName name="_xlnm.Print_Titles" localSheetId="5">LAPMUTASI!$11:$16</definedName>
  </definedNames>
  <calcPr calcId="125725"/>
</workbook>
</file>

<file path=xl/calcChain.xml><?xml version="1.0" encoding="utf-8"?>
<calcChain xmlns="http://schemas.openxmlformats.org/spreadsheetml/2006/main">
  <c r="F28" i="43"/>
  <c r="E28"/>
  <c r="F34"/>
  <c r="E34"/>
  <c r="K33" i="48"/>
  <c r="L33"/>
  <c r="L30" s="1"/>
  <c r="L42" s="1"/>
  <c r="T60" i="64"/>
  <c r="H33" i="48" s="1"/>
  <c r="H30" s="1"/>
  <c r="G33"/>
  <c r="J50" i="81"/>
  <c r="I50"/>
  <c r="J27"/>
  <c r="I27"/>
  <c r="J21"/>
  <c r="I21"/>
  <c r="J9"/>
  <c r="I9"/>
  <c r="V65" i="64"/>
  <c r="X65" s="1"/>
  <c r="U65"/>
  <c r="T65"/>
  <c r="S65"/>
  <c r="V60"/>
  <c r="U60"/>
  <c r="S60"/>
  <c r="V55"/>
  <c r="U55"/>
  <c r="T55"/>
  <c r="X55" s="1"/>
  <c r="S55"/>
  <c r="T53"/>
  <c r="X53" s="1"/>
  <c r="S53"/>
  <c r="W53" s="1"/>
  <c r="V50"/>
  <c r="X50" s="1"/>
  <c r="U50"/>
  <c r="T50"/>
  <c r="S50"/>
  <c r="W50"/>
  <c r="V47"/>
  <c r="U47"/>
  <c r="T47"/>
  <c r="S47"/>
  <c r="W47" s="1"/>
  <c r="V44"/>
  <c r="U44"/>
  <c r="T44"/>
  <c r="S44"/>
  <c r="V24"/>
  <c r="U24"/>
  <c r="W24" s="1"/>
  <c r="T24"/>
  <c r="S24"/>
  <c r="V21"/>
  <c r="X21" s="1"/>
  <c r="U21"/>
  <c r="W21"/>
  <c r="X19"/>
  <c r="W19"/>
  <c r="L39" i="48"/>
  <c r="K39"/>
  <c r="J37"/>
  <c r="J35" s="1"/>
  <c r="I37"/>
  <c r="I35" s="1"/>
  <c r="H37"/>
  <c r="L37" s="1"/>
  <c r="L35" s="1"/>
  <c r="G37"/>
  <c r="L36"/>
  <c r="K36"/>
  <c r="H35"/>
  <c r="L34"/>
  <c r="K34"/>
  <c r="J33"/>
  <c r="J30" s="1"/>
  <c r="I33"/>
  <c r="G30"/>
  <c r="L32"/>
  <c r="K32"/>
  <c r="L31"/>
  <c r="K31"/>
  <c r="I30"/>
  <c r="L29"/>
  <c r="K29"/>
  <c r="J28"/>
  <c r="L28" s="1"/>
  <c r="L27" s="1"/>
  <c r="I28"/>
  <c r="H28"/>
  <c r="G28"/>
  <c r="K28" s="1"/>
  <c r="K27"/>
  <c r="I27"/>
  <c r="H27"/>
  <c r="G27"/>
  <c r="H26"/>
  <c r="L26" s="1"/>
  <c r="G26"/>
  <c r="J25"/>
  <c r="J17" s="1"/>
  <c r="I25"/>
  <c r="H25"/>
  <c r="G25"/>
  <c r="K25"/>
  <c r="J24"/>
  <c r="I24"/>
  <c r="H24"/>
  <c r="L24"/>
  <c r="G24"/>
  <c r="K24" s="1"/>
  <c r="J23"/>
  <c r="I23"/>
  <c r="H23"/>
  <c r="L23" s="1"/>
  <c r="G23"/>
  <c r="J22"/>
  <c r="I22"/>
  <c r="H22"/>
  <c r="G22"/>
  <c r="K22" s="1"/>
  <c r="K21"/>
  <c r="K20"/>
  <c r="L19"/>
  <c r="J19"/>
  <c r="I19"/>
  <c r="K19"/>
  <c r="H19"/>
  <c r="K18"/>
  <c r="I17"/>
  <c r="J16"/>
  <c r="I16"/>
  <c r="H16"/>
  <c r="L16" s="1"/>
  <c r="G16"/>
  <c r="K16" s="1"/>
  <c r="W23" i="75"/>
  <c r="X23"/>
  <c r="A255"/>
  <c r="A254"/>
  <c r="S316"/>
  <c r="W38" i="56"/>
  <c r="V38"/>
  <c r="U38"/>
  <c r="F38"/>
  <c r="W36"/>
  <c r="V36"/>
  <c r="X36" s="1"/>
  <c r="U36"/>
  <c r="F36"/>
  <c r="W35"/>
  <c r="V35"/>
  <c r="U35"/>
  <c r="F35"/>
  <c r="W34"/>
  <c r="W33" s="1"/>
  <c r="V34"/>
  <c r="U34"/>
  <c r="F34"/>
  <c r="F33" s="1"/>
  <c r="U33"/>
  <c r="T33"/>
  <c r="S33"/>
  <c r="R33"/>
  <c r="Q33"/>
  <c r="P33"/>
  <c r="O33"/>
  <c r="N33"/>
  <c r="M33"/>
  <c r="L33"/>
  <c r="K33"/>
  <c r="J33"/>
  <c r="I33"/>
  <c r="H33"/>
  <c r="G33"/>
  <c r="E33"/>
  <c r="D33"/>
  <c r="C33"/>
  <c r="W31"/>
  <c r="X31" s="1"/>
  <c r="V31"/>
  <c r="U31"/>
  <c r="F31"/>
  <c r="W30"/>
  <c r="V30"/>
  <c r="U30"/>
  <c r="X30" s="1"/>
  <c r="F30"/>
  <c r="W29"/>
  <c r="V29"/>
  <c r="U29"/>
  <c r="X29" s="1"/>
  <c r="F29"/>
  <c r="W28"/>
  <c r="V28"/>
  <c r="V27" s="1"/>
  <c r="U28"/>
  <c r="X28" s="1"/>
  <c r="F28"/>
  <c r="T27"/>
  <c r="S27"/>
  <c r="R27"/>
  <c r="Q27"/>
  <c r="P27"/>
  <c r="O27"/>
  <c r="N27"/>
  <c r="M27"/>
  <c r="L27"/>
  <c r="K27"/>
  <c r="J27"/>
  <c r="I27"/>
  <c r="H27"/>
  <c r="G27"/>
  <c r="E27"/>
  <c r="D27"/>
  <c r="C27"/>
  <c r="W25"/>
  <c r="V25"/>
  <c r="U25"/>
  <c r="F25"/>
  <c r="F23" s="1"/>
  <c r="W24"/>
  <c r="W23" s="1"/>
  <c r="V24"/>
  <c r="V23"/>
  <c r="U24"/>
  <c r="U23"/>
  <c r="F24"/>
  <c r="T23"/>
  <c r="T40" s="1"/>
  <c r="S23"/>
  <c r="R23"/>
  <c r="Q23"/>
  <c r="P23"/>
  <c r="O23"/>
  <c r="N23"/>
  <c r="M23"/>
  <c r="L23"/>
  <c r="L40" s="1"/>
  <c r="K23"/>
  <c r="J23"/>
  <c r="I23"/>
  <c r="H23"/>
  <c r="H40" s="1"/>
  <c r="G23"/>
  <c r="E23"/>
  <c r="E40" s="1"/>
  <c r="D23"/>
  <c r="C23"/>
  <c r="W21"/>
  <c r="V21"/>
  <c r="U21"/>
  <c r="X21" s="1"/>
  <c r="F21"/>
  <c r="W20"/>
  <c r="V20"/>
  <c r="U20"/>
  <c r="X20" s="1"/>
  <c r="F20"/>
  <c r="W19"/>
  <c r="V19"/>
  <c r="U19"/>
  <c r="X19" s="1"/>
  <c r="F19"/>
  <c r="W18"/>
  <c r="V18"/>
  <c r="U18"/>
  <c r="F18"/>
  <c r="W17"/>
  <c r="X17" s="1"/>
  <c r="V17"/>
  <c r="U17"/>
  <c r="F17"/>
  <c r="W16"/>
  <c r="V16"/>
  <c r="U16"/>
  <c r="X16" s="1"/>
  <c r="F16"/>
  <c r="W15"/>
  <c r="V15"/>
  <c r="U15"/>
  <c r="F15"/>
  <c r="W14"/>
  <c r="V14"/>
  <c r="U14"/>
  <c r="F14"/>
  <c r="F12" s="1"/>
  <c r="W13"/>
  <c r="W12" s="1"/>
  <c r="V13"/>
  <c r="U13"/>
  <c r="X13"/>
  <c r="F13"/>
  <c r="T12"/>
  <c r="S12"/>
  <c r="R12"/>
  <c r="R40" s="1"/>
  <c r="Q12"/>
  <c r="Q40"/>
  <c r="P12"/>
  <c r="P40" s="1"/>
  <c r="O12"/>
  <c r="N12"/>
  <c r="M12"/>
  <c r="M40" s="1"/>
  <c r="L12"/>
  <c r="K12"/>
  <c r="K40" s="1"/>
  <c r="J12"/>
  <c r="J40"/>
  <c r="I12"/>
  <c r="I40" s="1"/>
  <c r="H12"/>
  <c r="G12"/>
  <c r="E12"/>
  <c r="D12"/>
  <c r="D40" s="1"/>
  <c r="C12"/>
  <c r="W10"/>
  <c r="V10"/>
  <c r="U10"/>
  <c r="X10"/>
  <c r="F31" i="58"/>
  <c r="F10" i="56"/>
  <c r="J43" i="81"/>
  <c r="I43"/>
  <c r="A41"/>
  <c r="J35"/>
  <c r="I35"/>
  <c r="A33"/>
  <c r="A17"/>
  <c r="Q366" i="90"/>
  <c r="R362"/>
  <c r="Q362"/>
  <c r="R51"/>
  <c r="V15" s="1"/>
  <c r="Q51"/>
  <c r="R17"/>
  <c r="Q17"/>
  <c r="S29" i="75"/>
  <c r="F21" i="43" s="1"/>
  <c r="R29" i="75"/>
  <c r="S276"/>
  <c r="R276"/>
  <c r="E23" i="43" s="1"/>
  <c r="A44" i="90"/>
  <c r="A45" s="1"/>
  <c r="A46" s="1"/>
  <c r="A47" s="1"/>
  <c r="A48" s="1"/>
  <c r="A49" s="1"/>
  <c r="A50" s="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9"/>
  <c r="A364"/>
  <c r="A365" s="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U77"/>
  <c r="F65"/>
  <c r="F64"/>
  <c r="F63"/>
  <c r="A53"/>
  <c r="A54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5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81" s="1"/>
  <c r="A288" s="1"/>
  <c r="A292" s="1"/>
  <c r="A293" s="1"/>
  <c r="A294" s="1"/>
  <c r="A295" s="1"/>
  <c r="A296" s="1"/>
  <c r="A297" s="1"/>
  <c r="A298" s="1"/>
  <c r="A299" s="1"/>
  <c r="A20"/>
  <c r="S333" i="89"/>
  <c r="R333"/>
  <c r="A328"/>
  <c r="A329" s="1"/>
  <c r="A330" s="1"/>
  <c r="A331" s="1"/>
  <c r="S327"/>
  <c r="R327"/>
  <c r="L323"/>
  <c r="L320"/>
  <c r="H317"/>
  <c r="G317"/>
  <c r="F317"/>
  <c r="E317"/>
  <c r="D317"/>
  <c r="C317"/>
  <c r="B317"/>
  <c r="H316"/>
  <c r="G316"/>
  <c r="F316"/>
  <c r="E316"/>
  <c r="D316"/>
  <c r="C316"/>
  <c r="B316"/>
  <c r="A316"/>
  <c r="A317"/>
  <c r="A318"/>
  <c r="A319" s="1"/>
  <c r="A320" s="1"/>
  <c r="A321"/>
  <c r="A322"/>
  <c r="A323" s="1"/>
  <c r="A324" s="1"/>
  <c r="A325" s="1"/>
  <c r="H315"/>
  <c r="G315"/>
  <c r="F315"/>
  <c r="E315"/>
  <c r="D315"/>
  <c r="C315"/>
  <c r="B315"/>
  <c r="S314"/>
  <c r="R314"/>
  <c r="S310"/>
  <c r="R310"/>
  <c r="A303"/>
  <c r="A304"/>
  <c r="A305" s="1"/>
  <c r="A306" s="1"/>
  <c r="A307"/>
  <c r="A308"/>
  <c r="S301"/>
  <c r="R301"/>
  <c r="G301"/>
  <c r="F301"/>
  <c r="E301"/>
  <c r="A289"/>
  <c r="A290"/>
  <c r="A291"/>
  <c r="A292"/>
  <c r="A293"/>
  <c r="A295"/>
  <c r="A296"/>
  <c r="A297"/>
  <c r="A298"/>
  <c r="A299"/>
  <c r="G261"/>
  <c r="A260"/>
  <c r="S259"/>
  <c r="R259"/>
  <c r="A251"/>
  <c r="A252" s="1"/>
  <c r="A253" s="1"/>
  <c r="A254" s="1"/>
  <c r="A255" s="1"/>
  <c r="A256" s="1"/>
  <c r="A257" s="1"/>
  <c r="S249"/>
  <c r="S21" s="1"/>
  <c r="X250"/>
  <c r="R249"/>
  <c r="W250" s="1"/>
  <c r="G249"/>
  <c r="F249"/>
  <c r="E249"/>
  <c r="D249"/>
  <c r="V127"/>
  <c r="A117"/>
  <c r="A118" s="1"/>
  <c r="A119" s="1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/>
  <c r="A153" s="1"/>
  <c r="A154" s="1"/>
  <c r="A95"/>
  <c r="A96"/>
  <c r="A97"/>
  <c r="A98" s="1"/>
  <c r="A99"/>
  <c r="A100"/>
  <c r="A101"/>
  <c r="A102" s="1"/>
  <c r="A103" s="1"/>
  <c r="A104"/>
  <c r="A105" s="1"/>
  <c r="A106" s="1"/>
  <c r="A107" s="1"/>
  <c r="A108" s="1"/>
  <c r="A109"/>
  <c r="A110" s="1"/>
  <c r="A111" s="1"/>
  <c r="A112" s="1"/>
  <c r="A113" s="1"/>
  <c r="A114" s="1"/>
  <c r="A115" s="1"/>
  <c r="A116"/>
  <c r="A31"/>
  <c r="A32" s="1"/>
  <c r="A33" s="1"/>
  <c r="A35"/>
  <c r="A36" s="1"/>
  <c r="A37" s="1"/>
  <c r="A38" s="1"/>
  <c r="A39" s="1"/>
  <c r="A40" s="1"/>
  <c r="S29"/>
  <c r="W30" s="1"/>
  <c r="R29"/>
  <c r="V30"/>
  <c r="A24"/>
  <c r="A25" s="1"/>
  <c r="A26"/>
  <c r="A27" s="1"/>
  <c r="S22"/>
  <c r="W24" s="1"/>
  <c r="R22"/>
  <c r="G22"/>
  <c r="F22"/>
  <c r="E22"/>
  <c r="D22"/>
  <c r="C22"/>
  <c r="S17"/>
  <c r="R17"/>
  <c r="R58" i="88"/>
  <c r="Q58"/>
  <c r="R48"/>
  <c r="R66" s="1"/>
  <c r="Q48"/>
  <c r="R15"/>
  <c r="Q15"/>
  <c r="A17"/>
  <c r="A18"/>
  <c r="A19" s="1"/>
  <c r="A20" s="1"/>
  <c r="A21"/>
  <c r="A22"/>
  <c r="A23" s="1"/>
  <c r="A24" s="1"/>
  <c r="A25" s="1"/>
  <c r="A26" s="1"/>
  <c r="A27" s="1"/>
  <c r="A28" s="1"/>
  <c r="A29"/>
  <c r="A30" s="1"/>
  <c r="A31" s="1"/>
  <c r="A32" s="1"/>
  <c r="A33" s="1"/>
  <c r="A34" s="1"/>
  <c r="A35" s="1"/>
  <c r="A36" s="1"/>
  <c r="A37" s="1"/>
  <c r="A38" s="1"/>
  <c r="A39" s="1"/>
  <c r="A40" s="1"/>
  <c r="A41" s="1"/>
  <c r="A50"/>
  <c r="A51" s="1"/>
  <c r="A52" s="1"/>
  <c r="R11" i="86"/>
  <c r="Q11"/>
  <c r="R42"/>
  <c r="Q42"/>
  <c r="V43"/>
  <c r="K63" i="88"/>
  <c r="R62"/>
  <c r="Q62"/>
  <c r="R44"/>
  <c r="Q44"/>
  <c r="R12"/>
  <c r="Q12"/>
  <c r="A360" i="86"/>
  <c r="R358"/>
  <c r="Q358"/>
  <c r="A208"/>
  <c r="A209"/>
  <c r="A210"/>
  <c r="A211" s="1"/>
  <c r="A212" s="1"/>
  <c r="A213" s="1"/>
  <c r="A214" s="1"/>
  <c r="A215" s="1"/>
  <c r="A216" s="1"/>
  <c r="A217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76" s="1"/>
  <c r="A283" s="1"/>
  <c r="A287" s="1"/>
  <c r="A288" s="1"/>
  <c r="A289" s="1"/>
  <c r="A290" s="1"/>
  <c r="A291" s="1"/>
  <c r="A292" s="1"/>
  <c r="A293" s="1"/>
  <c r="A294" s="1"/>
  <c r="U71"/>
  <c r="F60"/>
  <c r="F59"/>
  <c r="F58"/>
  <c r="A44"/>
  <c r="A45" s="1"/>
  <c r="A46" s="1"/>
  <c r="A47"/>
  <c r="A48"/>
  <c r="A49" s="1"/>
  <c r="A50" s="1"/>
  <c r="A51" s="1"/>
  <c r="A52" s="1"/>
  <c r="A53" s="1"/>
  <c r="A54" s="1"/>
  <c r="A363" i="85"/>
  <c r="A364" s="1"/>
  <c r="R361"/>
  <c r="Q361"/>
  <c r="F361"/>
  <c r="E361"/>
  <c r="D361"/>
  <c r="A213"/>
  <c r="A214"/>
  <c r="A215" s="1"/>
  <c r="A216"/>
  <c r="A217"/>
  <c r="A218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81" s="1"/>
  <c r="A288" s="1"/>
  <c r="A292" s="1"/>
  <c r="A293" s="1"/>
  <c r="A294" s="1"/>
  <c r="A295" s="1"/>
  <c r="A296" s="1"/>
  <c r="A297" s="1"/>
  <c r="A298" s="1"/>
  <c r="A299"/>
  <c r="A301"/>
  <c r="A302" s="1"/>
  <c r="A303" s="1"/>
  <c r="A304" s="1"/>
  <c r="A305" s="1"/>
  <c r="A306" s="1"/>
  <c r="A307" s="1"/>
  <c r="A308"/>
  <c r="A309"/>
  <c r="A310" s="1"/>
  <c r="A311" s="1"/>
  <c r="A312" s="1"/>
  <c r="A313" s="1"/>
  <c r="A314" s="1"/>
  <c r="A315" s="1"/>
  <c r="A316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/>
  <c r="A350" s="1"/>
  <c r="A351" s="1"/>
  <c r="A352" s="1"/>
  <c r="A353" s="1"/>
  <c r="A354" s="1"/>
  <c r="A355" s="1"/>
  <c r="A356"/>
  <c r="A357"/>
  <c r="A358" s="1"/>
  <c r="A359"/>
  <c r="A360"/>
  <c r="U77"/>
  <c r="F65"/>
  <c r="F64"/>
  <c r="F63"/>
  <c r="A53"/>
  <c r="A54" s="1"/>
  <c r="A55"/>
  <c r="A56"/>
  <c r="R51"/>
  <c r="W52" s="1"/>
  <c r="Q51"/>
  <c r="V52"/>
  <c r="A38"/>
  <c r="A39" s="1"/>
  <c r="A40" s="1"/>
  <c r="A41"/>
  <c r="A42"/>
  <c r="A43"/>
  <c r="A44"/>
  <c r="A45"/>
  <c r="A32"/>
  <c r="A33" s="1"/>
  <c r="A34" s="1"/>
  <c r="A35"/>
  <c r="A36"/>
  <c r="A37" s="1"/>
  <c r="A954" i="87"/>
  <c r="A955" s="1"/>
  <c r="A956" s="1"/>
  <c r="A957"/>
  <c r="A958"/>
  <c r="A959" s="1"/>
  <c r="A960" s="1"/>
  <c r="A961"/>
  <c r="A962" s="1"/>
  <c r="K907"/>
  <c r="K918" s="1"/>
  <c r="L918"/>
  <c r="M68"/>
  <c r="N68"/>
  <c r="L68"/>
  <c r="J68"/>
  <c r="M118"/>
  <c r="N118"/>
  <c r="L118"/>
  <c r="K118"/>
  <c r="J118"/>
  <c r="K61"/>
  <c r="K60"/>
  <c r="K68" s="1"/>
  <c r="K842"/>
  <c r="K854"/>
  <c r="K883"/>
  <c r="A827"/>
  <c r="A828" s="1"/>
  <c r="A829" s="1"/>
  <c r="A830" s="1"/>
  <c r="A831" s="1"/>
  <c r="A832" s="1"/>
  <c r="A833" s="1"/>
  <c r="A834" s="1"/>
  <c r="A835" s="1"/>
  <c r="A836" s="1"/>
  <c r="A837" s="1"/>
  <c r="A838" s="1"/>
  <c r="A839" s="1"/>
  <c r="K858"/>
  <c r="A1007"/>
  <c r="A1008"/>
  <c r="A1009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237"/>
  <c r="A238" s="1"/>
  <c r="A195"/>
  <c r="A197"/>
  <c r="K744"/>
  <c r="K757" s="1"/>
  <c r="A736"/>
  <c r="A737"/>
  <c r="A738"/>
  <c r="A739" s="1"/>
  <c r="A740" s="1"/>
  <c r="A741" s="1"/>
  <c r="A742" s="1"/>
  <c r="A743" s="1"/>
  <c r="A744" s="1"/>
  <c r="A745"/>
  <c r="A746"/>
  <c r="A747" s="1"/>
  <c r="A748" s="1"/>
  <c r="A749" s="1"/>
  <c r="A750" s="1"/>
  <c r="A751" s="1"/>
  <c r="A752" s="1"/>
  <c r="A753" s="1"/>
  <c r="A754" s="1"/>
  <c r="A755" s="1"/>
  <c r="K205"/>
  <c r="K208"/>
  <c r="N255"/>
  <c r="M255"/>
  <c r="L255"/>
  <c r="K255"/>
  <c r="J255"/>
  <c r="A240"/>
  <c r="A241"/>
  <c r="A242"/>
  <c r="A243"/>
  <c r="A244" s="1"/>
  <c r="A245" s="1"/>
  <c r="A246"/>
  <c r="A247" s="1"/>
  <c r="A248" s="1"/>
  <c r="A249" s="1"/>
  <c r="A250" s="1"/>
  <c r="A251"/>
  <c r="A252" s="1"/>
  <c r="A253" s="1"/>
  <c r="A104"/>
  <c r="A105" s="1"/>
  <c r="A106" s="1"/>
  <c r="A107" s="1"/>
  <c r="A108" s="1"/>
  <c r="A109" s="1"/>
  <c r="A57"/>
  <c r="A58"/>
  <c r="A59"/>
  <c r="A60" s="1"/>
  <c r="A61" s="1"/>
  <c r="A62" s="1"/>
  <c r="A63" s="1"/>
  <c r="A64" s="1"/>
  <c r="A65" s="1"/>
  <c r="M659"/>
  <c r="N659"/>
  <c r="K653"/>
  <c r="K659" s="1"/>
  <c r="L659"/>
  <c r="J659"/>
  <c r="A652"/>
  <c r="A653" s="1"/>
  <c r="A654" s="1"/>
  <c r="A655"/>
  <c r="A656"/>
  <c r="A657" s="1"/>
  <c r="M1023"/>
  <c r="N1023"/>
  <c r="N620"/>
  <c r="M620"/>
  <c r="L620"/>
  <c r="K620"/>
  <c r="J620"/>
  <c r="A611"/>
  <c r="A612"/>
  <c r="A613"/>
  <c r="A614"/>
  <c r="A615" s="1"/>
  <c r="A616" s="1"/>
  <c r="A617"/>
  <c r="A618" s="1"/>
  <c r="M165"/>
  <c r="N165"/>
  <c r="L165"/>
  <c r="J165"/>
  <c r="A151"/>
  <c r="A152" s="1"/>
  <c r="A153"/>
  <c r="A154"/>
  <c r="A155" s="1"/>
  <c r="A156" s="1"/>
  <c r="A157" s="1"/>
  <c r="A158" s="1"/>
  <c r="A159" s="1"/>
  <c r="A160" s="1"/>
  <c r="A161" s="1"/>
  <c r="A162" s="1"/>
  <c r="A163" s="1"/>
  <c r="K152"/>
  <c r="K165"/>
  <c r="Q964"/>
  <c r="A573"/>
  <c r="A574" s="1"/>
  <c r="A575"/>
  <c r="A576" s="1"/>
  <c r="A577" s="1"/>
  <c r="A578" s="1"/>
  <c r="A579" s="1"/>
  <c r="N581"/>
  <c r="M581"/>
  <c r="L581"/>
  <c r="K581"/>
  <c r="J581"/>
  <c r="N541"/>
  <c r="M541"/>
  <c r="L541"/>
  <c r="K541"/>
  <c r="J541"/>
  <c r="A534"/>
  <c r="A535"/>
  <c r="Q69" i="83"/>
  <c r="P69"/>
  <c r="A56"/>
  <c r="A57" s="1"/>
  <c r="A58" s="1"/>
  <c r="A59"/>
  <c r="A60" s="1"/>
  <c r="A61" s="1"/>
  <c r="A62" s="1"/>
  <c r="A63" s="1"/>
  <c r="A64" s="1"/>
  <c r="A65" s="1"/>
  <c r="A66" s="1"/>
  <c r="A67" s="1"/>
  <c r="N798" i="87"/>
  <c r="M798"/>
  <c r="L798"/>
  <c r="K798"/>
  <c r="J798"/>
  <c r="A783"/>
  <c r="A784"/>
  <c r="A785"/>
  <c r="A786" s="1"/>
  <c r="A787" s="1"/>
  <c r="A788"/>
  <c r="A789"/>
  <c r="A790" s="1"/>
  <c r="A791" s="1"/>
  <c r="A792" s="1"/>
  <c r="A793" s="1"/>
  <c r="A794" s="1"/>
  <c r="A795" s="1"/>
  <c r="A796" s="1"/>
  <c r="M704"/>
  <c r="N704"/>
  <c r="L704"/>
  <c r="K704"/>
  <c r="J704"/>
  <c r="A693"/>
  <c r="A694" s="1"/>
  <c r="A695"/>
  <c r="A696"/>
  <c r="A697" s="1"/>
  <c r="A698" s="1"/>
  <c r="A699" s="1"/>
  <c r="A700" s="1"/>
  <c r="A701" s="1"/>
  <c r="A702" s="1"/>
  <c r="M501"/>
  <c r="N501"/>
  <c r="N460"/>
  <c r="M460"/>
  <c r="L460"/>
  <c r="K460"/>
  <c r="J460"/>
  <c r="A453"/>
  <c r="A454"/>
  <c r="A455"/>
  <c r="A456" s="1"/>
  <c r="M423"/>
  <c r="N423"/>
  <c r="J423"/>
  <c r="J501"/>
  <c r="L501"/>
  <c r="K501"/>
  <c r="A494"/>
  <c r="A495" s="1"/>
  <c r="M289"/>
  <c r="N289"/>
  <c r="M382"/>
  <c r="N382"/>
  <c r="N1153"/>
  <c r="M1153"/>
  <c r="L1153"/>
  <c r="K1153"/>
  <c r="J1153"/>
  <c r="A1134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N1107"/>
  <c r="M1107"/>
  <c r="L1107"/>
  <c r="K1107"/>
  <c r="J1107"/>
  <c r="A1098"/>
  <c r="A1099"/>
  <c r="A1100" s="1"/>
  <c r="A1101" s="1"/>
  <c r="A1102" s="1"/>
  <c r="A1103" s="1"/>
  <c r="A1104" s="1"/>
  <c r="A1105" s="1"/>
  <c r="N1067"/>
  <c r="M1067"/>
  <c r="L1067"/>
  <c r="K1067"/>
  <c r="J1067"/>
  <c r="A1054"/>
  <c r="A1055" s="1"/>
  <c r="A1056" s="1"/>
  <c r="A1057" s="1"/>
  <c r="A1058" s="1"/>
  <c r="A1059" s="1"/>
  <c r="A1060" s="1"/>
  <c r="A1061"/>
  <c r="A1062"/>
  <c r="A1063" s="1"/>
  <c r="A1064" s="1"/>
  <c r="A1065" s="1"/>
  <c r="L1023"/>
  <c r="K1023"/>
  <c r="J1023"/>
  <c r="N965"/>
  <c r="M965"/>
  <c r="L965"/>
  <c r="J965"/>
  <c r="N918"/>
  <c r="M918"/>
  <c r="J918"/>
  <c r="A907"/>
  <c r="A908"/>
  <c r="A909"/>
  <c r="A910" s="1"/>
  <c r="A911" s="1"/>
  <c r="A912"/>
  <c r="N885"/>
  <c r="M885"/>
  <c r="L885"/>
  <c r="J885"/>
  <c r="N757"/>
  <c r="M757"/>
  <c r="L757"/>
  <c r="J757"/>
  <c r="L423"/>
  <c r="K423"/>
  <c r="A411"/>
  <c r="A412"/>
  <c r="A413"/>
  <c r="A414" s="1"/>
  <c r="A415" s="1"/>
  <c r="L382"/>
  <c r="K382"/>
  <c r="J382"/>
  <c r="A368"/>
  <c r="A369"/>
  <c r="A370"/>
  <c r="A371" s="1"/>
  <c r="A372" s="1"/>
  <c r="A373"/>
  <c r="A374"/>
  <c r="A375" s="1"/>
  <c r="A376" s="1"/>
  <c r="A377" s="1"/>
  <c r="A378" s="1"/>
  <c r="A379" s="1"/>
  <c r="A380" s="1"/>
  <c r="A365"/>
  <c r="A366" s="1"/>
  <c r="N342"/>
  <c r="M342"/>
  <c r="L342"/>
  <c r="K342"/>
  <c r="J342"/>
  <c r="A323"/>
  <c r="A324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L289"/>
  <c r="K289"/>
  <c r="J289"/>
  <c r="A281"/>
  <c r="A282"/>
  <c r="A283" s="1"/>
  <c r="A284" s="1"/>
  <c r="A285" s="1"/>
  <c r="A286" s="1"/>
  <c r="A287" s="1"/>
  <c r="N208"/>
  <c r="M208"/>
  <c r="L208"/>
  <c r="J208"/>
  <c r="N23"/>
  <c r="M23"/>
  <c r="L23"/>
  <c r="K23"/>
  <c r="J23"/>
  <c r="A13"/>
  <c r="A14" s="1"/>
  <c r="A15" s="1"/>
  <c r="A16" s="1"/>
  <c r="A17" s="1"/>
  <c r="A18"/>
  <c r="A19" s="1"/>
  <c r="A20" s="1"/>
  <c r="A21"/>
  <c r="A277" i="75"/>
  <c r="A16" i="84"/>
  <c r="A19"/>
  <c r="A20"/>
  <c r="A21" s="1"/>
  <c r="A24" i="75"/>
  <c r="A25"/>
  <c r="A26"/>
  <c r="A27" s="1"/>
  <c r="A31"/>
  <c r="A32"/>
  <c r="A317"/>
  <c r="A318" s="1"/>
  <c r="A319" s="1"/>
  <c r="A320" s="1"/>
  <c r="A321" s="1"/>
  <c r="A322"/>
  <c r="R316"/>
  <c r="E24" i="43"/>
  <c r="F23"/>
  <c r="F24"/>
  <c r="S324" i="75"/>
  <c r="F25" i="43"/>
  <c r="R324" i="75"/>
  <c r="E25" i="43"/>
  <c r="S343" i="75"/>
  <c r="F31" i="43"/>
  <c r="R343" i="75"/>
  <c r="E31" i="43" s="1"/>
  <c r="A18" i="73"/>
  <c r="A19" s="1"/>
  <c r="A20" s="1"/>
  <c r="A708" i="84"/>
  <c r="A709"/>
  <c r="A710"/>
  <c r="A711" s="1"/>
  <c r="A712" s="1"/>
  <c r="A713" s="1"/>
  <c r="A714" s="1"/>
  <c r="A715" s="1"/>
  <c r="A716" s="1"/>
  <c r="A717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V707"/>
  <c r="T707"/>
  <c r="G329"/>
  <c r="G328"/>
  <c r="G327"/>
  <c r="G326"/>
  <c r="A313"/>
  <c r="A314"/>
  <c r="A315"/>
  <c r="A316" s="1"/>
  <c r="A317" s="1"/>
  <c r="A318" s="1"/>
  <c r="A319" s="1"/>
  <c r="A320" s="1"/>
  <c r="A321" s="1"/>
  <c r="A322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V292"/>
  <c r="T292"/>
  <c r="A277"/>
  <c r="A278" s="1"/>
  <c r="A279" s="1"/>
  <c r="A281" s="1"/>
  <c r="A282" s="1"/>
  <c r="A283" s="1"/>
  <c r="A284" s="1"/>
  <c r="A285" s="1"/>
  <c r="A286" s="1"/>
  <c r="A287"/>
  <c r="A288" s="1"/>
  <c r="A289" s="1"/>
  <c r="V275"/>
  <c r="T275"/>
  <c r="T243"/>
  <c r="T23"/>
  <c r="A25"/>
  <c r="A26"/>
  <c r="A27" s="1"/>
  <c r="A28" s="1"/>
  <c r="A29" s="1"/>
  <c r="A30"/>
  <c r="A31" s="1"/>
  <c r="A32" s="1"/>
  <c r="A33" s="1"/>
  <c r="A34" s="1"/>
  <c r="A35" s="1"/>
  <c r="A36" s="1"/>
  <c r="A37" s="1"/>
  <c r="A38" s="1"/>
  <c r="A39" s="1"/>
  <c r="A40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30" s="1"/>
  <c r="A131" s="1"/>
  <c r="A132" s="1"/>
  <c r="A133" s="1"/>
  <c r="A134" s="1"/>
  <c r="A135" s="1"/>
  <c r="A136" s="1"/>
  <c r="V23"/>
  <c r="V14" s="1"/>
  <c r="V744" s="1"/>
  <c r="V15"/>
  <c r="T15"/>
  <c r="F14"/>
  <c r="D14"/>
  <c r="C14"/>
  <c r="R26" i="69"/>
  <c r="W19"/>
  <c r="V19"/>
  <c r="A315"/>
  <c r="A316"/>
  <c r="A317" s="1"/>
  <c r="A318"/>
  <c r="A319" s="1"/>
  <c r="A320" s="1"/>
  <c r="A321" s="1"/>
  <c r="A322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S294"/>
  <c r="S16" s="1"/>
  <c r="S740" s="1"/>
  <c r="R294"/>
  <c r="S704"/>
  <c r="R704"/>
  <c r="Q25" i="83"/>
  <c r="P25"/>
  <c r="A17"/>
  <c r="A18"/>
  <c r="A19"/>
  <c r="A20"/>
  <c r="A21" s="1"/>
  <c r="A22" s="1"/>
  <c r="A23"/>
  <c r="E15"/>
  <c r="C15"/>
  <c r="B15"/>
  <c r="E35" i="58"/>
  <c r="E29" i="59" s="1"/>
  <c r="E31" i="58"/>
  <c r="E25" i="59" s="1"/>
  <c r="S246" i="69"/>
  <c r="S26"/>
  <c r="G331"/>
  <c r="G330"/>
  <c r="G329"/>
  <c r="G328"/>
  <c r="S21" i="82"/>
  <c r="R21"/>
  <c r="A16"/>
  <c r="A17"/>
  <c r="A18"/>
  <c r="A19" s="1"/>
  <c r="A304" i="75"/>
  <c r="A305"/>
  <c r="A306"/>
  <c r="A307"/>
  <c r="A308"/>
  <c r="A310"/>
  <c r="A311"/>
  <c r="A312"/>
  <c r="A313"/>
  <c r="A314"/>
  <c r="S20" i="70"/>
  <c r="R20"/>
  <c r="S31" i="71"/>
  <c r="R31"/>
  <c r="S24" i="72"/>
  <c r="R24"/>
  <c r="S22" i="73"/>
  <c r="R22"/>
  <c r="G278" i="75"/>
  <c r="A18" i="69"/>
  <c r="A20" s="1"/>
  <c r="A21" s="1"/>
  <c r="A22" s="1"/>
  <c r="A23" s="1"/>
  <c r="A24" s="1"/>
  <c r="A17" i="72"/>
  <c r="A18"/>
  <c r="A19" s="1"/>
  <c r="A20" s="1"/>
  <c r="A21" s="1"/>
  <c r="L25" i="71"/>
  <c r="L22"/>
  <c r="A18"/>
  <c r="A19"/>
  <c r="A20"/>
  <c r="A21"/>
  <c r="A22" s="1"/>
  <c r="A23" s="1"/>
  <c r="A24" s="1"/>
  <c r="A25" s="1"/>
  <c r="A26" s="1"/>
  <c r="A27" s="1"/>
  <c r="A705" i="69"/>
  <c r="A706"/>
  <c r="A707" s="1"/>
  <c r="A708" s="1"/>
  <c r="A709" s="1"/>
  <c r="A710" s="1"/>
  <c r="A711" s="1"/>
  <c r="A712" s="1"/>
  <c r="A713" s="1"/>
  <c r="A714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279"/>
  <c r="A280"/>
  <c r="A281"/>
  <c r="A283"/>
  <c r="A284" s="1"/>
  <c r="A285" s="1"/>
  <c r="A286" s="1"/>
  <c r="A287" s="1"/>
  <c r="A288" s="1"/>
  <c r="A289" s="1"/>
  <c r="A290" s="1"/>
  <c r="A291"/>
  <c r="A28"/>
  <c r="A29"/>
  <c r="A30"/>
  <c r="A3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3" s="1"/>
  <c r="A134" s="1"/>
  <c r="A135" s="1"/>
  <c r="A136" s="1"/>
  <c r="A137" s="1"/>
  <c r="A138" s="1"/>
  <c r="A139" s="1"/>
  <c r="S22" i="75"/>
  <c r="R22"/>
  <c r="L339"/>
  <c r="S351"/>
  <c r="F38" i="43" s="1"/>
  <c r="F36" s="1"/>
  <c r="C22" i="75"/>
  <c r="D22"/>
  <c r="E22"/>
  <c r="F22"/>
  <c r="G22"/>
  <c r="D266"/>
  <c r="E266"/>
  <c r="F266"/>
  <c r="G266"/>
  <c r="A268"/>
  <c r="A269" s="1"/>
  <c r="A270" s="1"/>
  <c r="A271" s="1"/>
  <c r="A272" s="1"/>
  <c r="A273" s="1"/>
  <c r="A274" s="1"/>
  <c r="E316"/>
  <c r="F316"/>
  <c r="G316"/>
  <c r="B329"/>
  <c r="C329"/>
  <c r="D329"/>
  <c r="E329"/>
  <c r="F329"/>
  <c r="G329"/>
  <c r="H329"/>
  <c r="A330"/>
  <c r="A331" s="1"/>
  <c r="A334" s="1"/>
  <c r="A335"/>
  <c r="A336"/>
  <c r="A337" s="1"/>
  <c r="A338" s="1"/>
  <c r="A339" s="1"/>
  <c r="A340" s="1"/>
  <c r="A341" s="1"/>
  <c r="B330"/>
  <c r="C330"/>
  <c r="D330"/>
  <c r="E330"/>
  <c r="F330"/>
  <c r="G330"/>
  <c r="H330"/>
  <c r="B331"/>
  <c r="C331"/>
  <c r="D331"/>
  <c r="E331"/>
  <c r="F331"/>
  <c r="G331"/>
  <c r="H331"/>
  <c r="L336"/>
  <c r="A344"/>
  <c r="A345"/>
  <c r="A346"/>
  <c r="A349" s="1"/>
  <c r="F16" i="69"/>
  <c r="D16"/>
  <c r="C16"/>
  <c r="R17"/>
  <c r="S17"/>
  <c r="R351" i="75"/>
  <c r="E38" i="43"/>
  <c r="E36" s="1"/>
  <c r="S328" i="75"/>
  <c r="F27" i="43"/>
  <c r="R328" i="75"/>
  <c r="E27" i="43" s="1"/>
  <c r="S266" i="75"/>
  <c r="R266"/>
  <c r="E22" i="43"/>
  <c r="E16" s="1"/>
  <c r="S17" i="75"/>
  <c r="F14" i="43"/>
  <c r="R17" i="75"/>
  <c r="E14" i="43"/>
  <c r="R277" i="69"/>
  <c r="S277"/>
  <c r="P18" i="38"/>
  <c r="Q20"/>
  <c r="Q18" s="1"/>
  <c r="Q21"/>
  <c r="Q22"/>
  <c r="Q23"/>
  <c r="Q25"/>
  <c r="Q26"/>
  <c r="Q27"/>
  <c r="Q28"/>
  <c r="Q29"/>
  <c r="Q30"/>
  <c r="Q31"/>
  <c r="Q32"/>
  <c r="Q33"/>
  <c r="Q34"/>
  <c r="Q35"/>
  <c r="C38"/>
  <c r="D38"/>
  <c r="E38"/>
  <c r="F38"/>
  <c r="G38"/>
  <c r="M38"/>
  <c r="N38"/>
  <c r="O38"/>
  <c r="P38"/>
  <c r="Q38"/>
  <c r="N184"/>
  <c r="O184"/>
  <c r="P184"/>
  <c r="Q184"/>
  <c r="P185"/>
  <c r="Q185"/>
  <c r="P186"/>
  <c r="Q186"/>
  <c r="P187"/>
  <c r="Q187"/>
  <c r="P188"/>
  <c r="Q188"/>
  <c r="P189"/>
  <c r="Q189"/>
  <c r="P190"/>
  <c r="Q190"/>
  <c r="P191"/>
  <c r="Q191"/>
  <c r="P192"/>
  <c r="Q192"/>
  <c r="P193"/>
  <c r="Q193"/>
  <c r="P194"/>
  <c r="Q194"/>
  <c r="P195"/>
  <c r="Q195"/>
  <c r="P196"/>
  <c r="Q196"/>
  <c r="P197"/>
  <c r="Q197"/>
  <c r="P198"/>
  <c r="Q198"/>
  <c r="P199"/>
  <c r="Q199"/>
  <c r="P200"/>
  <c r="Q200"/>
  <c r="P201"/>
  <c r="Q201"/>
  <c r="P202"/>
  <c r="Q202"/>
  <c r="P203"/>
  <c r="Q203"/>
  <c r="P204"/>
  <c r="Q204"/>
  <c r="P205"/>
  <c r="Q205"/>
  <c r="P206"/>
  <c r="Q206"/>
  <c r="P207"/>
  <c r="Q207"/>
  <c r="P208"/>
  <c r="Q208"/>
  <c r="P209"/>
  <c r="Q209"/>
  <c r="P210"/>
  <c r="Q210"/>
  <c r="P211"/>
  <c r="Q211"/>
  <c r="P212"/>
  <c r="Q212"/>
  <c r="P213"/>
  <c r="Q213"/>
  <c r="P214"/>
  <c r="Q214"/>
  <c r="P215"/>
  <c r="Q215"/>
  <c r="P216"/>
  <c r="Q216"/>
  <c r="P217"/>
  <c r="Q217"/>
  <c r="P218"/>
  <c r="Q218"/>
  <c r="P219"/>
  <c r="Q219"/>
  <c r="P220"/>
  <c r="Q220"/>
  <c r="P221"/>
  <c r="Q221"/>
  <c r="P222"/>
  <c r="Q222"/>
  <c r="P223"/>
  <c r="Q223"/>
  <c r="P224"/>
  <c r="Q224"/>
  <c r="P225"/>
  <c r="Q225"/>
  <c r="P226"/>
  <c r="Q226"/>
  <c r="P227"/>
  <c r="Q227"/>
  <c r="P228"/>
  <c r="Q228"/>
  <c r="P229"/>
  <c r="Q229"/>
  <c r="P230"/>
  <c r="Q230"/>
  <c r="P231"/>
  <c r="Q231"/>
  <c r="P232"/>
  <c r="Q232"/>
  <c r="P233"/>
  <c r="Q233"/>
  <c r="P234"/>
  <c r="Q234"/>
  <c r="P235"/>
  <c r="Q235"/>
  <c r="P236"/>
  <c r="Q236"/>
  <c r="P237"/>
  <c r="Q237"/>
  <c r="P238"/>
  <c r="Q238"/>
  <c r="P239"/>
  <c r="Q239"/>
  <c r="P240"/>
  <c r="Q240"/>
  <c r="P241"/>
  <c r="Q241"/>
  <c r="P242"/>
  <c r="Q242"/>
  <c r="P243"/>
  <c r="Q243"/>
  <c r="P244"/>
  <c r="Q244"/>
  <c r="P245"/>
  <c r="Q245"/>
  <c r="P246"/>
  <c r="Q246"/>
  <c r="P247"/>
  <c r="Q247"/>
  <c r="P248"/>
  <c r="Q248"/>
  <c r="P249"/>
  <c r="Q249"/>
  <c r="P250"/>
  <c r="Q250"/>
  <c r="P251"/>
  <c r="Q251"/>
  <c r="P252"/>
  <c r="Q252"/>
  <c r="P253"/>
  <c r="Q253"/>
  <c r="P254"/>
  <c r="Q254"/>
  <c r="P255"/>
  <c r="Q255"/>
  <c r="P256"/>
  <c r="Q256"/>
  <c r="P257"/>
  <c r="Q257"/>
  <c r="P258"/>
  <c r="Q258"/>
  <c r="P259"/>
  <c r="Q259"/>
  <c r="P260"/>
  <c r="Q260"/>
  <c r="P261"/>
  <c r="Q261"/>
  <c r="P262"/>
  <c r="Q262"/>
  <c r="P263"/>
  <c r="Q263"/>
  <c r="P264"/>
  <c r="Q264"/>
  <c r="P265"/>
  <c r="Q265"/>
  <c r="P266"/>
  <c r="Q266"/>
  <c r="P267"/>
  <c r="Q267"/>
  <c r="P268"/>
  <c r="Q268"/>
  <c r="P269"/>
  <c r="Q269"/>
  <c r="P270"/>
  <c r="Q270"/>
  <c r="P271"/>
  <c r="Q271"/>
  <c r="P272"/>
  <c r="Q272"/>
  <c r="P273"/>
  <c r="Q273"/>
  <c r="P274"/>
  <c r="Q274"/>
  <c r="P275"/>
  <c r="Q275"/>
  <c r="P276"/>
  <c r="Q276"/>
  <c r="P277"/>
  <c r="Q277"/>
  <c r="P278"/>
  <c r="Q278"/>
  <c r="P279"/>
  <c r="Q279"/>
  <c r="P280"/>
  <c r="Q280"/>
  <c r="P281"/>
  <c r="Q281"/>
  <c r="P282"/>
  <c r="Q282"/>
  <c r="P283"/>
  <c r="Q283"/>
  <c r="P284"/>
  <c r="Q284"/>
  <c r="P285"/>
  <c r="Q285"/>
  <c r="P286"/>
  <c r="Q286"/>
  <c r="P287"/>
  <c r="Q287"/>
  <c r="P288"/>
  <c r="Q288"/>
  <c r="P289"/>
  <c r="Q289"/>
  <c r="P290"/>
  <c r="Q290"/>
  <c r="P291"/>
  <c r="Q291"/>
  <c r="P292"/>
  <c r="Q292"/>
  <c r="P293"/>
  <c r="Q293"/>
  <c r="P294"/>
  <c r="Q294"/>
  <c r="P295"/>
  <c r="Q295"/>
  <c r="P296"/>
  <c r="Q296"/>
  <c r="P297"/>
  <c r="Q297"/>
  <c r="P298"/>
  <c r="Q298"/>
  <c r="P299"/>
  <c r="Q299"/>
  <c r="P300"/>
  <c r="Q300"/>
  <c r="P301"/>
  <c r="Q301"/>
  <c r="P302"/>
  <c r="Q302"/>
  <c r="P303"/>
  <c r="Q303"/>
  <c r="P304"/>
  <c r="Q304"/>
  <c r="P305"/>
  <c r="Q305"/>
  <c r="P306"/>
  <c r="Q306"/>
  <c r="P307"/>
  <c r="Q307"/>
  <c r="P308"/>
  <c r="Q308"/>
  <c r="P309"/>
  <c r="Q309"/>
  <c r="P310"/>
  <c r="Q310"/>
  <c r="P311"/>
  <c r="Q311"/>
  <c r="P312"/>
  <c r="Q312"/>
  <c r="P313"/>
  <c r="Q313"/>
  <c r="P314"/>
  <c r="Q314"/>
  <c r="P315"/>
  <c r="Q315"/>
  <c r="P316"/>
  <c r="Q316"/>
  <c r="P317"/>
  <c r="Q317"/>
  <c r="P318"/>
  <c r="Q318"/>
  <c r="P319"/>
  <c r="Q319"/>
  <c r="P320"/>
  <c r="Q320"/>
  <c r="P321"/>
  <c r="Q321"/>
  <c r="P322"/>
  <c r="Q322"/>
  <c r="P323"/>
  <c r="Q323"/>
  <c r="P324"/>
  <c r="Q324"/>
  <c r="P325"/>
  <c r="Q325"/>
  <c r="P326"/>
  <c r="Q326"/>
  <c r="P327"/>
  <c r="Q327"/>
  <c r="P328"/>
  <c r="Q328"/>
  <c r="P329"/>
  <c r="Q329"/>
  <c r="P330"/>
  <c r="Q330"/>
  <c r="P331"/>
  <c r="Q331"/>
  <c r="P332"/>
  <c r="Q332"/>
  <c r="P333"/>
  <c r="Q333"/>
  <c r="P334"/>
  <c r="Q334"/>
  <c r="P335"/>
  <c r="Q335"/>
  <c r="P336"/>
  <c r="Q336"/>
  <c r="P337"/>
  <c r="Q337"/>
  <c r="P338"/>
  <c r="Q338"/>
  <c r="P339"/>
  <c r="Q339"/>
  <c r="P340"/>
  <c r="Q340"/>
  <c r="P341"/>
  <c r="Q341"/>
  <c r="P342"/>
  <c r="Q342"/>
  <c r="P343"/>
  <c r="Q343"/>
  <c r="P344"/>
  <c r="Q344"/>
  <c r="P345"/>
  <c r="Q345"/>
  <c r="P346"/>
  <c r="Q346"/>
  <c r="P347"/>
  <c r="Q347"/>
  <c r="P348"/>
  <c r="Q348"/>
  <c r="P349"/>
  <c r="Q349"/>
  <c r="P350"/>
  <c r="Q350"/>
  <c r="P351"/>
  <c r="Q351"/>
  <c r="P352"/>
  <c r="Q352"/>
  <c r="P353"/>
  <c r="Q353"/>
  <c r="P354"/>
  <c r="Q354"/>
  <c r="P355"/>
  <c r="Q355"/>
  <c r="P356"/>
  <c r="Q356"/>
  <c r="P357"/>
  <c r="Q357"/>
  <c r="P358"/>
  <c r="Q358"/>
  <c r="P359"/>
  <c r="Q359"/>
  <c r="P360"/>
  <c r="Q360"/>
  <c r="P361"/>
  <c r="Q361"/>
  <c r="P362"/>
  <c r="Q362"/>
  <c r="P363"/>
  <c r="Q363"/>
  <c r="P364"/>
  <c r="Q364"/>
  <c r="P365"/>
  <c r="Q365"/>
  <c r="P366"/>
  <c r="Q366"/>
  <c r="P367"/>
  <c r="Q367"/>
  <c r="P368"/>
  <c r="Q368"/>
  <c r="P369"/>
  <c r="Q369"/>
  <c r="P370"/>
  <c r="Q370"/>
  <c r="P371"/>
  <c r="Q371"/>
  <c r="P372"/>
  <c r="Q372"/>
  <c r="P373"/>
  <c r="Q373"/>
  <c r="P374"/>
  <c r="Q374"/>
  <c r="P375"/>
  <c r="Q375"/>
  <c r="P376"/>
  <c r="Q376"/>
  <c r="P377"/>
  <c r="Q377"/>
  <c r="P378"/>
  <c r="Q378"/>
  <c r="P379"/>
  <c r="Q379"/>
  <c r="P380"/>
  <c r="Q380"/>
  <c r="P381"/>
  <c r="Q381"/>
  <c r="P382"/>
  <c r="Q382"/>
  <c r="P383"/>
  <c r="Q383"/>
  <c r="P384"/>
  <c r="Q384"/>
  <c r="P385"/>
  <c r="Q385"/>
  <c r="P386"/>
  <c r="Q386"/>
  <c r="P387"/>
  <c r="Q387"/>
  <c r="P388"/>
  <c r="Q388"/>
  <c r="P389"/>
  <c r="Q389"/>
  <c r="P390"/>
  <c r="Q390"/>
  <c r="P391"/>
  <c r="Q391"/>
  <c r="P392"/>
  <c r="Q392"/>
  <c r="P393"/>
  <c r="Q393"/>
  <c r="P394"/>
  <c r="Q394"/>
  <c r="P395"/>
  <c r="Q395"/>
  <c r="P396"/>
  <c r="Q396"/>
  <c r="P397"/>
  <c r="Q397"/>
  <c r="P398"/>
  <c r="Q398"/>
  <c r="P399"/>
  <c r="Q399"/>
  <c r="P400"/>
  <c r="Q400"/>
  <c r="P401"/>
  <c r="Q401"/>
  <c r="P402"/>
  <c r="Q402"/>
  <c r="P403"/>
  <c r="Q403"/>
  <c r="P404"/>
  <c r="Q404"/>
  <c r="P405"/>
  <c r="Q405"/>
  <c r="P406"/>
  <c r="Q406"/>
  <c r="P407"/>
  <c r="Q407"/>
  <c r="P408"/>
  <c r="Q408"/>
  <c r="P409"/>
  <c r="Q409"/>
  <c r="P410"/>
  <c r="Q410"/>
  <c r="P411"/>
  <c r="Q411"/>
  <c r="P412"/>
  <c r="Q412"/>
  <c r="P413"/>
  <c r="Q413"/>
  <c r="P414"/>
  <c r="Q414"/>
  <c r="P415"/>
  <c r="Q415"/>
  <c r="P416"/>
  <c r="Q416"/>
  <c r="P417"/>
  <c r="Q417"/>
  <c r="P418"/>
  <c r="Q418"/>
  <c r="P419"/>
  <c r="Q419"/>
  <c r="P420"/>
  <c r="Q420"/>
  <c r="P421"/>
  <c r="Q421"/>
  <c r="P422"/>
  <c r="Q422"/>
  <c r="P423"/>
  <c r="Q423"/>
  <c r="P424"/>
  <c r="Q424"/>
  <c r="P425"/>
  <c r="Q425"/>
  <c r="P426"/>
  <c r="Q426"/>
  <c r="P427"/>
  <c r="Q427"/>
  <c r="P428"/>
  <c r="Q428"/>
  <c r="P429"/>
  <c r="Q429"/>
  <c r="P430"/>
  <c r="Q430"/>
  <c r="P431"/>
  <c r="Q431"/>
  <c r="P432"/>
  <c r="Q432"/>
  <c r="P433"/>
  <c r="Q433"/>
  <c r="P434"/>
  <c r="Q434"/>
  <c r="P435"/>
  <c r="Q435"/>
  <c r="P436"/>
  <c r="Q436"/>
  <c r="P437"/>
  <c r="Q437"/>
  <c r="P438"/>
  <c r="Q438"/>
  <c r="P439"/>
  <c r="Q439"/>
  <c r="P440"/>
  <c r="Q440"/>
  <c r="P441"/>
  <c r="Q441"/>
  <c r="P442"/>
  <c r="Q442"/>
  <c r="P443"/>
  <c r="Q443"/>
  <c r="P444"/>
  <c r="Q444"/>
  <c r="P445"/>
  <c r="Q445"/>
  <c r="P446"/>
  <c r="Q446"/>
  <c r="P447"/>
  <c r="Q447"/>
  <c r="P448"/>
  <c r="Q448"/>
  <c r="P449"/>
  <c r="Q449"/>
  <c r="P450"/>
  <c r="Q450"/>
  <c r="P451"/>
  <c r="Q451"/>
  <c r="P452"/>
  <c r="Q452"/>
  <c r="P453"/>
  <c r="Q453"/>
  <c r="P454"/>
  <c r="Q454"/>
  <c r="P455"/>
  <c r="Q455"/>
  <c r="P456"/>
  <c r="Q456"/>
  <c r="P457"/>
  <c r="Q457"/>
  <c r="P458"/>
  <c r="Q458"/>
  <c r="P459"/>
  <c r="Q459"/>
  <c r="P460"/>
  <c r="Q460"/>
  <c r="P461"/>
  <c r="Q461"/>
  <c r="P462"/>
  <c r="Q462"/>
  <c r="P463"/>
  <c r="Q463"/>
  <c r="P464"/>
  <c r="Q464"/>
  <c r="P465"/>
  <c r="Q465"/>
  <c r="P466"/>
  <c r="Q466"/>
  <c r="P467"/>
  <c r="Q467"/>
  <c r="P468"/>
  <c r="Q468"/>
  <c r="P469"/>
  <c r="Q469"/>
  <c r="P470"/>
  <c r="Q470"/>
  <c r="P471"/>
  <c r="Q471"/>
  <c r="P472"/>
  <c r="Q472"/>
  <c r="P473"/>
  <c r="Q473"/>
  <c r="P474"/>
  <c r="Q474"/>
  <c r="P475"/>
  <c r="Q475"/>
  <c r="P476"/>
  <c r="Q476"/>
  <c r="P477"/>
  <c r="Q477"/>
  <c r="P478"/>
  <c r="Q478"/>
  <c r="P479"/>
  <c r="Q479"/>
  <c r="P480"/>
  <c r="Q480"/>
  <c r="P481"/>
  <c r="Q481"/>
  <c r="P482"/>
  <c r="Q482"/>
  <c r="P483"/>
  <c r="Q483"/>
  <c r="P484"/>
  <c r="Q484"/>
  <c r="P485"/>
  <c r="Q485"/>
  <c r="P486"/>
  <c r="Q486"/>
  <c r="P487"/>
  <c r="Q487"/>
  <c r="P488"/>
  <c r="Q488"/>
  <c r="P489"/>
  <c r="Q489"/>
  <c r="P490"/>
  <c r="Q490"/>
  <c r="P491"/>
  <c r="Q491"/>
  <c r="P492"/>
  <c r="Q492"/>
  <c r="P493"/>
  <c r="Q493"/>
  <c r="P494"/>
  <c r="Q494"/>
  <c r="P495"/>
  <c r="Q495"/>
  <c r="P496"/>
  <c r="Q496"/>
  <c r="P497"/>
  <c r="Q497"/>
  <c r="P498"/>
  <c r="Q498"/>
  <c r="P499"/>
  <c r="Q499"/>
  <c r="P500"/>
  <c r="Q500"/>
  <c r="P501"/>
  <c r="Q501"/>
  <c r="P502"/>
  <c r="Q502"/>
  <c r="P503"/>
  <c r="Q503"/>
  <c r="P504"/>
  <c r="Q504"/>
  <c r="P505"/>
  <c r="Q505"/>
  <c r="P506"/>
  <c r="Q506"/>
  <c r="P507"/>
  <c r="Q507"/>
  <c r="P508"/>
  <c r="Q508"/>
  <c r="P509"/>
  <c r="Q509"/>
  <c r="P510"/>
  <c r="Q510"/>
  <c r="P511"/>
  <c r="Q511"/>
  <c r="P512"/>
  <c r="Q512"/>
  <c r="P513"/>
  <c r="Q513"/>
  <c r="P514"/>
  <c r="Q514"/>
  <c r="P515"/>
  <c r="Q515"/>
  <c r="P516"/>
  <c r="Q516"/>
  <c r="P517"/>
  <c r="Q517"/>
  <c r="P518"/>
  <c r="Q518"/>
  <c r="P519"/>
  <c r="Q519"/>
  <c r="P520"/>
  <c r="Q520"/>
  <c r="P521"/>
  <c r="Q521"/>
  <c r="P522"/>
  <c r="Q522"/>
  <c r="P523"/>
  <c r="Q523"/>
  <c r="P524"/>
  <c r="Q524"/>
  <c r="P525"/>
  <c r="Q525"/>
  <c r="P526"/>
  <c r="Q526"/>
  <c r="P527"/>
  <c r="Q527"/>
  <c r="P528"/>
  <c r="Q528"/>
  <c r="P529"/>
  <c r="Q529"/>
  <c r="P530"/>
  <c r="Q530"/>
  <c r="P531"/>
  <c r="Q531"/>
  <c r="P532"/>
  <c r="Q532"/>
  <c r="P533"/>
  <c r="Q533"/>
  <c r="P534"/>
  <c r="Q534"/>
  <c r="P535"/>
  <c r="Q535"/>
  <c r="P536"/>
  <c r="Q536"/>
  <c r="P537"/>
  <c r="Q537"/>
  <c r="P538"/>
  <c r="Q538"/>
  <c r="P539"/>
  <c r="Q539"/>
  <c r="P540"/>
  <c r="Q540"/>
  <c r="P541"/>
  <c r="Q541"/>
  <c r="P542"/>
  <c r="Q542"/>
  <c r="P543"/>
  <c r="Q543"/>
  <c r="P544"/>
  <c r="Q544"/>
  <c r="P545"/>
  <c r="Q545"/>
  <c r="P546"/>
  <c r="Q546"/>
  <c r="P547"/>
  <c r="Q547"/>
  <c r="P548"/>
  <c r="Q548"/>
  <c r="P549"/>
  <c r="Q549"/>
  <c r="P550"/>
  <c r="Q550"/>
  <c r="P551"/>
  <c r="Q551"/>
  <c r="P552"/>
  <c r="Q552"/>
  <c r="P553"/>
  <c r="Q553"/>
  <c r="P554"/>
  <c r="Q554"/>
  <c r="P555"/>
  <c r="Q555"/>
  <c r="P556"/>
  <c r="Q556"/>
  <c r="P557"/>
  <c r="Q557"/>
  <c r="P558"/>
  <c r="Q558"/>
  <c r="P559"/>
  <c r="Q559"/>
  <c r="P560"/>
  <c r="Q560"/>
  <c r="P561"/>
  <c r="Q561"/>
  <c r="P562"/>
  <c r="Q562"/>
  <c r="P563"/>
  <c r="Q563"/>
  <c r="P564"/>
  <c r="Q564"/>
  <c r="P565"/>
  <c r="Q565"/>
  <c r="P566"/>
  <c r="Q566"/>
  <c r="P567"/>
  <c r="Q567"/>
  <c r="P568"/>
  <c r="Q568"/>
  <c r="P569"/>
  <c r="Q569"/>
  <c r="P570"/>
  <c r="Q570"/>
  <c r="P571"/>
  <c r="Q571"/>
  <c r="P572"/>
  <c r="Q572"/>
  <c r="P573"/>
  <c r="Q573"/>
  <c r="P574"/>
  <c r="Q574"/>
  <c r="P575"/>
  <c r="Q575"/>
  <c r="P576"/>
  <c r="Q576"/>
  <c r="P577"/>
  <c r="Q577"/>
  <c r="P578"/>
  <c r="Q578"/>
  <c r="P579"/>
  <c r="Q579"/>
  <c r="P580"/>
  <c r="Q580"/>
  <c r="P581"/>
  <c r="Q581"/>
  <c r="P582"/>
  <c r="Q582"/>
  <c r="P583"/>
  <c r="Q583"/>
  <c r="P584"/>
  <c r="Q584"/>
  <c r="P585"/>
  <c r="Q585"/>
  <c r="P586"/>
  <c r="Q586"/>
  <c r="P587"/>
  <c r="Q587"/>
  <c r="P588"/>
  <c r="Q588"/>
  <c r="P589"/>
  <c r="Q589"/>
  <c r="P590"/>
  <c r="Q590"/>
  <c r="P591"/>
  <c r="Q591"/>
  <c r="P592"/>
  <c r="Q592"/>
  <c r="P593"/>
  <c r="Q593"/>
  <c r="P594"/>
  <c r="Q594"/>
  <c r="P595"/>
  <c r="Q595"/>
  <c r="P596"/>
  <c r="Q596"/>
  <c r="P597"/>
  <c r="Q597"/>
  <c r="P598"/>
  <c r="Q598"/>
  <c r="P599"/>
  <c r="Q599"/>
  <c r="P600"/>
  <c r="Q600"/>
  <c r="P601"/>
  <c r="Q601"/>
  <c r="P602"/>
  <c r="Q602"/>
  <c r="P603"/>
  <c r="Q603"/>
  <c r="P604"/>
  <c r="Q604"/>
  <c r="P605"/>
  <c r="Q605"/>
  <c r="P606"/>
  <c r="Q606"/>
  <c r="P607"/>
  <c r="Q607"/>
  <c r="P608"/>
  <c r="Q608"/>
  <c r="P609"/>
  <c r="Q609"/>
  <c r="P610"/>
  <c r="Q610"/>
  <c r="P611"/>
  <c r="Q611"/>
  <c r="P612"/>
  <c r="Q612"/>
  <c r="P613"/>
  <c r="Q613"/>
  <c r="P614"/>
  <c r="Q614"/>
  <c r="P615"/>
  <c r="Q615"/>
  <c r="P616"/>
  <c r="Q616"/>
  <c r="P617"/>
  <c r="Q617"/>
  <c r="P618"/>
  <c r="Q618"/>
  <c r="P619"/>
  <c r="Q619"/>
  <c r="P620"/>
  <c r="Q620"/>
  <c r="P621"/>
  <c r="Q621"/>
  <c r="P622"/>
  <c r="Q622"/>
  <c r="P623"/>
  <c r="Q623"/>
  <c r="P624"/>
  <c r="Q624"/>
  <c r="P625"/>
  <c r="Q625"/>
  <c r="P626"/>
  <c r="Q626"/>
  <c r="P627"/>
  <c r="Q627"/>
  <c r="P628"/>
  <c r="Q628"/>
  <c r="P629"/>
  <c r="Q629"/>
  <c r="P630"/>
  <c r="Q630"/>
  <c r="P631"/>
  <c r="Q631"/>
  <c r="P632"/>
  <c r="Q632"/>
  <c r="P633"/>
  <c r="Q633"/>
  <c r="P634"/>
  <c r="Q634"/>
  <c r="P635"/>
  <c r="Q635"/>
  <c r="P636"/>
  <c r="Q636"/>
  <c r="P637"/>
  <c r="Q637"/>
  <c r="P638"/>
  <c r="Q638"/>
  <c r="P639"/>
  <c r="Q639"/>
  <c r="P640"/>
  <c r="Q640"/>
  <c r="P641"/>
  <c r="Q641"/>
  <c r="P642"/>
  <c r="Q642"/>
  <c r="P643"/>
  <c r="Q643"/>
  <c r="P644"/>
  <c r="Q644"/>
  <c r="P645"/>
  <c r="Q645"/>
  <c r="P646"/>
  <c r="Q646"/>
  <c r="P647"/>
  <c r="Q647"/>
  <c r="P648"/>
  <c r="Q648"/>
  <c r="P649"/>
  <c r="Q649"/>
  <c r="P650"/>
  <c r="Q650"/>
  <c r="P651"/>
  <c r="Q651"/>
  <c r="P652"/>
  <c r="Q652"/>
  <c r="P653"/>
  <c r="Q653"/>
  <c r="P654"/>
  <c r="Q654"/>
  <c r="P655"/>
  <c r="Q655"/>
  <c r="P656"/>
  <c r="Q656"/>
  <c r="P657"/>
  <c r="Q657"/>
  <c r="P658"/>
  <c r="Q658"/>
  <c r="P659"/>
  <c r="Q659"/>
  <c r="P660"/>
  <c r="Q660"/>
  <c r="P661"/>
  <c r="Q661"/>
  <c r="P662"/>
  <c r="Q662"/>
  <c r="P663"/>
  <c r="Q663"/>
  <c r="P664"/>
  <c r="Q664"/>
  <c r="P665"/>
  <c r="Q665"/>
  <c r="P666"/>
  <c r="Q666"/>
  <c r="P667"/>
  <c r="Q667"/>
  <c r="P668"/>
  <c r="Q668"/>
  <c r="P669"/>
  <c r="Q669"/>
  <c r="P670"/>
  <c r="Q670"/>
  <c r="P671"/>
  <c r="Q671"/>
  <c r="P672"/>
  <c r="Q672"/>
  <c r="P673"/>
  <c r="Q673"/>
  <c r="P674"/>
  <c r="Q674"/>
  <c r="P675"/>
  <c r="Q675"/>
  <c r="P676"/>
  <c r="Q676"/>
  <c r="P677"/>
  <c r="Q677"/>
  <c r="P678"/>
  <c r="Q678"/>
  <c r="P679"/>
  <c r="Q679"/>
  <c r="P680"/>
  <c r="Q680"/>
  <c r="P681"/>
  <c r="Q681"/>
  <c r="P682"/>
  <c r="Q682"/>
  <c r="P683"/>
  <c r="Q683"/>
  <c r="P684"/>
  <c r="Q684"/>
  <c r="P685"/>
  <c r="Q685"/>
  <c r="P686"/>
  <c r="Q686"/>
  <c r="P687"/>
  <c r="Q687"/>
  <c r="P688"/>
  <c r="Q688"/>
  <c r="P689"/>
  <c r="Q689"/>
  <c r="P690"/>
  <c r="Q690"/>
  <c r="P691"/>
  <c r="Q691"/>
  <c r="P692"/>
  <c r="Q692"/>
  <c r="P693"/>
  <c r="Q693"/>
  <c r="P694"/>
  <c r="Q694"/>
  <c r="P695"/>
  <c r="Q695"/>
  <c r="P696"/>
  <c r="Q696"/>
  <c r="P697"/>
  <c r="Q697"/>
  <c r="P698"/>
  <c r="Q698"/>
  <c r="P699"/>
  <c r="Q699"/>
  <c r="P700"/>
  <c r="Q700"/>
  <c r="P701"/>
  <c r="Q701"/>
  <c r="P702"/>
  <c r="Q702"/>
  <c r="P703"/>
  <c r="Q703"/>
  <c r="P704"/>
  <c r="Q704"/>
  <c r="P705"/>
  <c r="Q705"/>
  <c r="P706"/>
  <c r="Q706"/>
  <c r="P707"/>
  <c r="Q707"/>
  <c r="P708"/>
  <c r="Q708"/>
  <c r="P709"/>
  <c r="Q709"/>
  <c r="P710"/>
  <c r="Q710"/>
  <c r="P711"/>
  <c r="Q711"/>
  <c r="P712"/>
  <c r="Q712"/>
  <c r="P713"/>
  <c r="Q713"/>
  <c r="P714"/>
  <c r="Q714"/>
  <c r="P715"/>
  <c r="Q715"/>
  <c r="P716"/>
  <c r="Q716"/>
  <c r="P717"/>
  <c r="Q717"/>
  <c r="P718"/>
  <c r="Q718"/>
  <c r="P719"/>
  <c r="Q719"/>
  <c r="P720"/>
  <c r="Q720"/>
  <c r="P721"/>
  <c r="Q721"/>
  <c r="P722"/>
  <c r="Q722"/>
  <c r="P723"/>
  <c r="Q723"/>
  <c r="P724"/>
  <c r="Q724"/>
  <c r="P725"/>
  <c r="Q725"/>
  <c r="P726"/>
  <c r="Q726"/>
  <c r="P727"/>
  <c r="Q727"/>
  <c r="P728"/>
  <c r="Q728"/>
  <c r="P729"/>
  <c r="Q729"/>
  <c r="P730"/>
  <c r="Q730"/>
  <c r="P731"/>
  <c r="Q731"/>
  <c r="P732"/>
  <c r="Q732"/>
  <c r="P733"/>
  <c r="Q733"/>
  <c r="P734"/>
  <c r="Q734"/>
  <c r="P735"/>
  <c r="Q735"/>
  <c r="P736"/>
  <c r="Q736"/>
  <c r="P737"/>
  <c r="Q737"/>
  <c r="P738"/>
  <c r="Q738"/>
  <c r="P739"/>
  <c r="Q739"/>
  <c r="P740"/>
  <c r="Q740"/>
  <c r="P741"/>
  <c r="Q741"/>
  <c r="P742"/>
  <c r="Q742"/>
  <c r="P743"/>
  <c r="Q743"/>
  <c r="P744"/>
  <c r="Q744"/>
  <c r="P745"/>
  <c r="Q745"/>
  <c r="P746"/>
  <c r="Q746"/>
  <c r="P747"/>
  <c r="Q747"/>
  <c r="P748"/>
  <c r="Q748"/>
  <c r="P749"/>
  <c r="Q749"/>
  <c r="P750"/>
  <c r="Q750"/>
  <c r="P751"/>
  <c r="Q751"/>
  <c r="P752"/>
  <c r="Q752"/>
  <c r="P753"/>
  <c r="Q753"/>
  <c r="P754"/>
  <c r="Q754"/>
  <c r="P755"/>
  <c r="Q755"/>
  <c r="P756"/>
  <c r="Q756"/>
  <c r="P757"/>
  <c r="Q757"/>
  <c r="P758"/>
  <c r="Q758"/>
  <c r="P759"/>
  <c r="Q759"/>
  <c r="P760"/>
  <c r="Q760"/>
  <c r="P761"/>
  <c r="Q761"/>
  <c r="P762"/>
  <c r="Q762"/>
  <c r="P763"/>
  <c r="Q763"/>
  <c r="P764"/>
  <c r="Q764"/>
  <c r="P765"/>
  <c r="Q765"/>
  <c r="P766"/>
  <c r="Q766"/>
  <c r="P767"/>
  <c r="Q767"/>
  <c r="P768"/>
  <c r="Q768"/>
  <c r="P769"/>
  <c r="Q769"/>
  <c r="P770"/>
  <c r="Q770"/>
  <c r="P771"/>
  <c r="Q771"/>
  <c r="P772"/>
  <c r="Q772"/>
  <c r="P773"/>
  <c r="Q773"/>
  <c r="P774"/>
  <c r="Q774"/>
  <c r="P775"/>
  <c r="Q775"/>
  <c r="P776"/>
  <c r="Q776"/>
  <c r="P777"/>
  <c r="Q777"/>
  <c r="P778"/>
  <c r="Q778"/>
  <c r="P779"/>
  <c r="Q779"/>
  <c r="P780"/>
  <c r="Q780"/>
  <c r="P781"/>
  <c r="Q781"/>
  <c r="P782"/>
  <c r="Q782"/>
  <c r="P783"/>
  <c r="Q783"/>
  <c r="P784"/>
  <c r="Q784"/>
  <c r="P785"/>
  <c r="Q785"/>
  <c r="P786"/>
  <c r="Q786"/>
  <c r="P787"/>
  <c r="Q787"/>
  <c r="P788"/>
  <c r="Q788"/>
  <c r="P789"/>
  <c r="Q789"/>
  <c r="P790"/>
  <c r="Q790"/>
  <c r="P791"/>
  <c r="Q791"/>
  <c r="P792"/>
  <c r="Q792"/>
  <c r="P793"/>
  <c r="Q793"/>
  <c r="P794"/>
  <c r="Q794"/>
  <c r="P795"/>
  <c r="Q795"/>
  <c r="P796"/>
  <c r="Q796"/>
  <c r="P797"/>
  <c r="Q797"/>
  <c r="P798"/>
  <c r="Q798"/>
  <c r="P799"/>
  <c r="Q799"/>
  <c r="P800"/>
  <c r="Q800"/>
  <c r="P801"/>
  <c r="Q801"/>
  <c r="P802"/>
  <c r="Q802"/>
  <c r="P803"/>
  <c r="Q803"/>
  <c r="P804"/>
  <c r="Q804"/>
  <c r="P805"/>
  <c r="Q805"/>
  <c r="P806"/>
  <c r="Q806"/>
  <c r="P807"/>
  <c r="Q807"/>
  <c r="P808"/>
  <c r="Q808"/>
  <c r="P809"/>
  <c r="Q809"/>
  <c r="P810"/>
  <c r="Q810"/>
  <c r="P811"/>
  <c r="Q811"/>
  <c r="P812"/>
  <c r="Q812"/>
  <c r="P813"/>
  <c r="Q813"/>
  <c r="P814"/>
  <c r="Q814"/>
  <c r="P815"/>
  <c r="Q815"/>
  <c r="P816"/>
  <c r="Q816"/>
  <c r="P817"/>
  <c r="Q817"/>
  <c r="P818"/>
  <c r="Q818"/>
  <c r="P819"/>
  <c r="Q819"/>
  <c r="P820"/>
  <c r="Q820"/>
  <c r="P821"/>
  <c r="Q821"/>
  <c r="P822"/>
  <c r="Q822"/>
  <c r="P823"/>
  <c r="Q823"/>
  <c r="P824"/>
  <c r="Q824"/>
  <c r="P825"/>
  <c r="Q825"/>
  <c r="P826"/>
  <c r="Q826"/>
  <c r="P827"/>
  <c r="Q827"/>
  <c r="P828"/>
  <c r="Q828"/>
  <c r="P829"/>
  <c r="Q829"/>
  <c r="P830"/>
  <c r="Q830"/>
  <c r="P831"/>
  <c r="Q831"/>
  <c r="P832"/>
  <c r="Q832"/>
  <c r="P833"/>
  <c r="Q833"/>
  <c r="P834"/>
  <c r="Q834"/>
  <c r="P835"/>
  <c r="Q835"/>
  <c r="P836"/>
  <c r="Q836"/>
  <c r="P837"/>
  <c r="Q837"/>
  <c r="P838"/>
  <c r="Q838"/>
  <c r="P839"/>
  <c r="Q839"/>
  <c r="P840"/>
  <c r="Q840"/>
  <c r="P841"/>
  <c r="Q841"/>
  <c r="P842"/>
  <c r="Q842"/>
  <c r="P843"/>
  <c r="Q843"/>
  <c r="P844"/>
  <c r="Q844"/>
  <c r="P845"/>
  <c r="Q845"/>
  <c r="P846"/>
  <c r="Q846"/>
  <c r="P847"/>
  <c r="Q847"/>
  <c r="P848"/>
  <c r="Q848"/>
  <c r="P849"/>
  <c r="Q849"/>
  <c r="P850"/>
  <c r="Q850"/>
  <c r="P851"/>
  <c r="Q851"/>
  <c r="P852"/>
  <c r="Q852"/>
  <c r="P853"/>
  <c r="Q853"/>
  <c r="P854"/>
  <c r="Q854"/>
  <c r="P855"/>
  <c r="Q855"/>
  <c r="P856"/>
  <c r="Q856"/>
  <c r="P857"/>
  <c r="Q857"/>
  <c r="P858"/>
  <c r="Q858"/>
  <c r="P859"/>
  <c r="Q859"/>
  <c r="P860"/>
  <c r="Q860"/>
  <c r="P861"/>
  <c r="Q861"/>
  <c r="P862"/>
  <c r="Q862"/>
  <c r="P863"/>
  <c r="Q863"/>
  <c r="P864"/>
  <c r="Q864"/>
  <c r="P865"/>
  <c r="Q865"/>
  <c r="P866"/>
  <c r="Q866"/>
  <c r="P867"/>
  <c r="Q867"/>
  <c r="P868"/>
  <c r="Q868"/>
  <c r="P869"/>
  <c r="Q869"/>
  <c r="P870"/>
  <c r="Q870"/>
  <c r="P871"/>
  <c r="Q871"/>
  <c r="P872"/>
  <c r="Q872"/>
  <c r="P873"/>
  <c r="Q873"/>
  <c r="P874"/>
  <c r="Q874"/>
  <c r="P875"/>
  <c r="Q875"/>
  <c r="P876"/>
  <c r="Q876"/>
  <c r="P877"/>
  <c r="Q877"/>
  <c r="P878"/>
  <c r="Q878"/>
  <c r="P879"/>
  <c r="Q879"/>
  <c r="P880"/>
  <c r="Q880"/>
  <c r="P881"/>
  <c r="Q881"/>
  <c r="P882"/>
  <c r="Q882"/>
  <c r="P883"/>
  <c r="Q883"/>
  <c r="P884"/>
  <c r="Q884"/>
  <c r="P885"/>
  <c r="Q885"/>
  <c r="P886"/>
  <c r="Q886"/>
  <c r="P887"/>
  <c r="Q887"/>
  <c r="P888"/>
  <c r="Q888"/>
  <c r="P889"/>
  <c r="Q889"/>
  <c r="P890"/>
  <c r="Q890"/>
  <c r="P891"/>
  <c r="Q891"/>
  <c r="P892"/>
  <c r="Q892"/>
  <c r="P893"/>
  <c r="Q893"/>
  <c r="P894"/>
  <c r="Q894"/>
  <c r="P895"/>
  <c r="Q895"/>
  <c r="P896"/>
  <c r="Q896"/>
  <c r="P897"/>
  <c r="Q897"/>
  <c r="P898"/>
  <c r="Q898"/>
  <c r="P899"/>
  <c r="Q899"/>
  <c r="P900"/>
  <c r="Q900"/>
  <c r="P901"/>
  <c r="Q901"/>
  <c r="P902"/>
  <c r="Q902"/>
  <c r="P903"/>
  <c r="Q903"/>
  <c r="P904"/>
  <c r="Q904"/>
  <c r="P905"/>
  <c r="Q905"/>
  <c r="P906"/>
  <c r="Q906"/>
  <c r="P907"/>
  <c r="Q907"/>
  <c r="P908"/>
  <c r="Q908"/>
  <c r="P909"/>
  <c r="Q909"/>
  <c r="P910"/>
  <c r="Q910"/>
  <c r="P911"/>
  <c r="Q911"/>
  <c r="P912"/>
  <c r="Q912"/>
  <c r="P913"/>
  <c r="Q913"/>
  <c r="P914"/>
  <c r="Q914"/>
  <c r="P915"/>
  <c r="Q915"/>
  <c r="P916"/>
  <c r="Q916"/>
  <c r="P917"/>
  <c r="Q917"/>
  <c r="P918"/>
  <c r="Q918"/>
  <c r="P919"/>
  <c r="Q919"/>
  <c r="P920"/>
  <c r="Q920"/>
  <c r="P921"/>
  <c r="Q921"/>
  <c r="P922"/>
  <c r="Q922"/>
  <c r="P923"/>
  <c r="Q923"/>
  <c r="P924"/>
  <c r="Q924"/>
  <c r="P925"/>
  <c r="Q925"/>
  <c r="P926"/>
  <c r="Q926"/>
  <c r="P927"/>
  <c r="Q927"/>
  <c r="P928"/>
  <c r="Q928"/>
  <c r="P929"/>
  <c r="Q929"/>
  <c r="P930"/>
  <c r="Q930"/>
  <c r="P931"/>
  <c r="Q931"/>
  <c r="P932"/>
  <c r="Q932"/>
  <c r="P933"/>
  <c r="Q933"/>
  <c r="P934"/>
  <c r="Q934"/>
  <c r="P935"/>
  <c r="Q935"/>
  <c r="P936"/>
  <c r="Q936"/>
  <c r="P937"/>
  <c r="Q937"/>
  <c r="P938"/>
  <c r="Q938"/>
  <c r="P939"/>
  <c r="Q939"/>
  <c r="P940"/>
  <c r="Q940"/>
  <c r="P941"/>
  <c r="Q941"/>
  <c r="P942"/>
  <c r="Q942"/>
  <c r="P943"/>
  <c r="Q943"/>
  <c r="P944"/>
  <c r="Q944"/>
  <c r="P945"/>
  <c r="Q945"/>
  <c r="P946"/>
  <c r="Q946"/>
  <c r="P947"/>
  <c r="Q947"/>
  <c r="P948"/>
  <c r="Q948"/>
  <c r="P949"/>
  <c r="Q949"/>
  <c r="P950"/>
  <c r="Q950"/>
  <c r="P951"/>
  <c r="Q951"/>
  <c r="P952"/>
  <c r="Q952"/>
  <c r="P953"/>
  <c r="Q953"/>
  <c r="P954"/>
  <c r="Q954"/>
  <c r="P955"/>
  <c r="Q955"/>
  <c r="P956"/>
  <c r="Q956"/>
  <c r="P957"/>
  <c r="Q957"/>
  <c r="P958"/>
  <c r="Q958"/>
  <c r="P959"/>
  <c r="Q959"/>
  <c r="P960"/>
  <c r="Q960"/>
  <c r="P961"/>
  <c r="Q961"/>
  <c r="P962"/>
  <c r="Q962"/>
  <c r="P963"/>
  <c r="Q963"/>
  <c r="P964"/>
  <c r="Q964"/>
  <c r="P965"/>
  <c r="Q965"/>
  <c r="P966"/>
  <c r="Q966"/>
  <c r="P967"/>
  <c r="Q967"/>
  <c r="P968"/>
  <c r="Q968"/>
  <c r="P969"/>
  <c r="Q969"/>
  <c r="P970"/>
  <c r="Q970"/>
  <c r="P971"/>
  <c r="Q971"/>
  <c r="P972"/>
  <c r="Q972"/>
  <c r="P973"/>
  <c r="Q973"/>
  <c r="P974"/>
  <c r="Q974"/>
  <c r="P975"/>
  <c r="Q975"/>
  <c r="P976"/>
  <c r="Q976"/>
  <c r="P977"/>
  <c r="Q977"/>
  <c r="P978"/>
  <c r="Q978"/>
  <c r="P979"/>
  <c r="Q979"/>
  <c r="P980"/>
  <c r="Q980"/>
  <c r="P981"/>
  <c r="Q981"/>
  <c r="P982"/>
  <c r="Q982"/>
  <c r="P983"/>
  <c r="Q983"/>
  <c r="P984"/>
  <c r="Q984"/>
  <c r="P985"/>
  <c r="Q985"/>
  <c r="P986"/>
  <c r="Q986"/>
  <c r="P987"/>
  <c r="Q987"/>
  <c r="P988"/>
  <c r="Q988"/>
  <c r="P989"/>
  <c r="Q989"/>
  <c r="P990"/>
  <c r="Q990"/>
  <c r="P991"/>
  <c r="Q991"/>
  <c r="P992"/>
  <c r="Q992"/>
  <c r="P993"/>
  <c r="Q993"/>
  <c r="P994"/>
  <c r="Q994"/>
  <c r="P995"/>
  <c r="Q995"/>
  <c r="P996"/>
  <c r="Q996"/>
  <c r="P997"/>
  <c r="Q997"/>
  <c r="P998"/>
  <c r="Q998"/>
  <c r="P999"/>
  <c r="Q999"/>
  <c r="P1000"/>
  <c r="Q1000"/>
  <c r="P1001"/>
  <c r="Q1001"/>
  <c r="P1002"/>
  <c r="Q1002"/>
  <c r="P1003"/>
  <c r="Q1003"/>
  <c r="P1004"/>
  <c r="Q1004"/>
  <c r="P1005"/>
  <c r="Q1005"/>
  <c r="P1006"/>
  <c r="Q1006"/>
  <c r="P1007"/>
  <c r="Q1007"/>
  <c r="P1008"/>
  <c r="Q1008"/>
  <c r="P1009"/>
  <c r="Q1009"/>
  <c r="P1010"/>
  <c r="Q1010"/>
  <c r="P1011"/>
  <c r="Q1011"/>
  <c r="P1012"/>
  <c r="Q1012"/>
  <c r="P1013"/>
  <c r="Q1013"/>
  <c r="P1014"/>
  <c r="Q1014"/>
  <c r="P1015"/>
  <c r="Q1015"/>
  <c r="P1016"/>
  <c r="Q1016"/>
  <c r="P1017"/>
  <c r="Q1017"/>
  <c r="P1018"/>
  <c r="Q1018"/>
  <c r="P1019"/>
  <c r="Q1019"/>
  <c r="P1020"/>
  <c r="Q1020"/>
  <c r="P1021"/>
  <c r="Q1021"/>
  <c r="P1022"/>
  <c r="Q1022"/>
  <c r="P1023"/>
  <c r="Q1023"/>
  <c r="P1024"/>
  <c r="Q1024"/>
  <c r="P1025"/>
  <c r="Q1025"/>
  <c r="P1026"/>
  <c r="Q1026"/>
  <c r="P1027"/>
  <c r="Q1027"/>
  <c r="P1028"/>
  <c r="Q1028"/>
  <c r="P1029"/>
  <c r="Q1029"/>
  <c r="P1030"/>
  <c r="Q1030"/>
  <c r="P1031"/>
  <c r="Q1031"/>
  <c r="P1032"/>
  <c r="Q1032"/>
  <c r="P1033"/>
  <c r="Q1033"/>
  <c r="P1034"/>
  <c r="Q1034"/>
  <c r="P1035"/>
  <c r="Q1035"/>
  <c r="P1036"/>
  <c r="Q1036"/>
  <c r="P1037"/>
  <c r="Q1037"/>
  <c r="P1038"/>
  <c r="Q1038"/>
  <c r="P1039"/>
  <c r="Q1039"/>
  <c r="P1040"/>
  <c r="Q1040"/>
  <c r="P1041"/>
  <c r="Q1041"/>
  <c r="P1042"/>
  <c r="Q1042"/>
  <c r="P1043"/>
  <c r="Q1043"/>
  <c r="P1044"/>
  <c r="Q1044"/>
  <c r="P1045"/>
  <c r="Q1045"/>
  <c r="P1046"/>
  <c r="Q1046"/>
  <c r="P1047"/>
  <c r="Q1047"/>
  <c r="P1048"/>
  <c r="Q1048"/>
  <c r="P1049"/>
  <c r="Q1049"/>
  <c r="P1050"/>
  <c r="Q1050"/>
  <c r="P1051"/>
  <c r="Q1051"/>
  <c r="P1052"/>
  <c r="Q1052"/>
  <c r="P1053"/>
  <c r="Q1053"/>
  <c r="P1054"/>
  <c r="Q1054"/>
  <c r="P1055"/>
  <c r="Q1055"/>
  <c r="P1056"/>
  <c r="Q1056"/>
  <c r="P1057"/>
  <c r="Q1057"/>
  <c r="P1058"/>
  <c r="Q1058"/>
  <c r="P1059"/>
  <c r="Q1059"/>
  <c r="P1060"/>
  <c r="Q1060"/>
  <c r="P1061"/>
  <c r="Q1061"/>
  <c r="P1062"/>
  <c r="Q1062"/>
  <c r="P1063"/>
  <c r="Q1063"/>
  <c r="P1064"/>
  <c r="Q1064"/>
  <c r="P1065"/>
  <c r="Q1065"/>
  <c r="P1066"/>
  <c r="Q1066"/>
  <c r="P1067"/>
  <c r="Q1067"/>
  <c r="P1068"/>
  <c r="Q1068"/>
  <c r="P1069"/>
  <c r="Q1069"/>
  <c r="P1070"/>
  <c r="Q1070"/>
  <c r="P1071"/>
  <c r="Q1071"/>
  <c r="P1072"/>
  <c r="Q1072"/>
  <c r="P1073"/>
  <c r="Q1073"/>
  <c r="P1074"/>
  <c r="Q1074"/>
  <c r="P1075"/>
  <c r="Q1075"/>
  <c r="P1076"/>
  <c r="Q1076"/>
  <c r="P1077"/>
  <c r="Q1077"/>
  <c r="P1078"/>
  <c r="Q1078"/>
  <c r="P1079"/>
  <c r="Q1079"/>
  <c r="P1080"/>
  <c r="Q1080"/>
  <c r="P1081"/>
  <c r="Q1081"/>
  <c r="P1082"/>
  <c r="Q1082"/>
  <c r="P1083"/>
  <c r="Q1083"/>
  <c r="P1084"/>
  <c r="Q1084"/>
  <c r="P1085"/>
  <c r="Q1085"/>
  <c r="P1086"/>
  <c r="Q1086"/>
  <c r="P1087"/>
  <c r="Q1087"/>
  <c r="P1088"/>
  <c r="Q1088"/>
  <c r="P1089"/>
  <c r="Q1089"/>
  <c r="P1090"/>
  <c r="Q1090"/>
  <c r="P1091"/>
  <c r="Q1091"/>
  <c r="P1092"/>
  <c r="Q1092"/>
  <c r="P1093"/>
  <c r="Q1093"/>
  <c r="P1094"/>
  <c r="Q1094"/>
  <c r="P1095"/>
  <c r="Q1095"/>
  <c r="P1096"/>
  <c r="Q1096"/>
  <c r="P1097"/>
  <c r="Q1097"/>
  <c r="P1098"/>
  <c r="Q1098"/>
  <c r="P1099"/>
  <c r="Q1099"/>
  <c r="P1100"/>
  <c r="Q1100"/>
  <c r="P1101"/>
  <c r="Q1101"/>
  <c r="P1102"/>
  <c r="Q1102"/>
  <c r="P1103"/>
  <c r="Q1103"/>
  <c r="P1104"/>
  <c r="Q1104"/>
  <c r="P1105"/>
  <c r="Q1105"/>
  <c r="P1106"/>
  <c r="Q1106"/>
  <c r="P1107"/>
  <c r="Q1107"/>
  <c r="P1108"/>
  <c r="Q1108"/>
  <c r="P1109"/>
  <c r="Q1109"/>
  <c r="P1110"/>
  <c r="Q1110"/>
  <c r="P1111"/>
  <c r="Q1111"/>
  <c r="P1112"/>
  <c r="Q1112"/>
  <c r="P1113"/>
  <c r="Q1113"/>
  <c r="P1114"/>
  <c r="Q1114"/>
  <c r="P1115"/>
  <c r="Q1115"/>
  <c r="P1116"/>
  <c r="Q1116"/>
  <c r="P1117"/>
  <c r="Q1117"/>
  <c r="P1118"/>
  <c r="Q1118"/>
  <c r="P1119"/>
  <c r="Q1119"/>
  <c r="P1120"/>
  <c r="Q1120"/>
  <c r="P1121"/>
  <c r="Q1121"/>
  <c r="P1122"/>
  <c r="Q1122"/>
  <c r="P1123"/>
  <c r="Q1123"/>
  <c r="P1124"/>
  <c r="Q1124"/>
  <c r="P1125"/>
  <c r="Q1125"/>
  <c r="P1126"/>
  <c r="Q1126"/>
  <c r="P1127"/>
  <c r="Q1127"/>
  <c r="P1128"/>
  <c r="Q1128"/>
  <c r="P1129"/>
  <c r="Q1129"/>
  <c r="P1130"/>
  <c r="Q1130"/>
  <c r="P1131"/>
  <c r="Q1131"/>
  <c r="P1132"/>
  <c r="Q1132"/>
  <c r="P1133"/>
  <c r="Q1133"/>
  <c r="P1134"/>
  <c r="Q1134"/>
  <c r="P1135"/>
  <c r="Q1135"/>
  <c r="P1136"/>
  <c r="Q1136"/>
  <c r="P1137"/>
  <c r="Q1137"/>
  <c r="P1138"/>
  <c r="Q1138"/>
  <c r="P1139"/>
  <c r="Q1139"/>
  <c r="P1140"/>
  <c r="Q1140"/>
  <c r="P1141"/>
  <c r="Q1141"/>
  <c r="P1142"/>
  <c r="Q1142"/>
  <c r="P1143"/>
  <c r="Q1143"/>
  <c r="P1144"/>
  <c r="Q1144"/>
  <c r="P1145"/>
  <c r="Q1145"/>
  <c r="P1146"/>
  <c r="Q1146"/>
  <c r="P1147"/>
  <c r="Q1147"/>
  <c r="P1148"/>
  <c r="Q1148"/>
  <c r="P1149"/>
  <c r="Q1149"/>
  <c r="P1150"/>
  <c r="Q1150"/>
  <c r="P1151"/>
  <c r="Q1151"/>
  <c r="P1152"/>
  <c r="Q1152"/>
  <c r="P1153"/>
  <c r="Q1153"/>
  <c r="P1154"/>
  <c r="Q1154"/>
  <c r="P1155"/>
  <c r="Q1155"/>
  <c r="P1156"/>
  <c r="Q1156"/>
  <c r="P1157"/>
  <c r="Q1157"/>
  <c r="P1158"/>
  <c r="Q1158"/>
  <c r="P1159"/>
  <c r="Q1159"/>
  <c r="P1160"/>
  <c r="Q1160"/>
  <c r="P1161"/>
  <c r="Q1161"/>
  <c r="P1162"/>
  <c r="Q1162"/>
  <c r="P1163"/>
  <c r="Q1163"/>
  <c r="P1164"/>
  <c r="Q1164"/>
  <c r="P1165"/>
  <c r="Q1165"/>
  <c r="P1166"/>
  <c r="Q1166"/>
  <c r="P1167"/>
  <c r="Q1167"/>
  <c r="P1168"/>
  <c r="Q1168"/>
  <c r="P1169"/>
  <c r="Q1169"/>
  <c r="P1170"/>
  <c r="Q1170"/>
  <c r="P1171"/>
  <c r="Q1171"/>
  <c r="P1172"/>
  <c r="Q1172"/>
  <c r="P1173"/>
  <c r="Q1173"/>
  <c r="P1174"/>
  <c r="Q1174"/>
  <c r="P1175"/>
  <c r="Q1175"/>
  <c r="P1176"/>
  <c r="Q1176"/>
  <c r="P1177"/>
  <c r="Q1177"/>
  <c r="P1178"/>
  <c r="Q1178"/>
  <c r="P1179"/>
  <c r="Q1179"/>
  <c r="P1180"/>
  <c r="Q1180"/>
  <c r="P1181"/>
  <c r="Q1181"/>
  <c r="P1182"/>
  <c r="Q1182"/>
  <c r="P1183"/>
  <c r="Q1183"/>
  <c r="P1184"/>
  <c r="Q1184"/>
  <c r="P1185"/>
  <c r="Q1185"/>
  <c r="P1186"/>
  <c r="Q1186"/>
  <c r="P1187"/>
  <c r="Q1187"/>
  <c r="P1188"/>
  <c r="Q1188"/>
  <c r="P1189"/>
  <c r="Q1189"/>
  <c r="P1190"/>
  <c r="Q1190"/>
  <c r="P1191"/>
  <c r="Q1191"/>
  <c r="P1192"/>
  <c r="Q1192"/>
  <c r="P1193"/>
  <c r="Q1193"/>
  <c r="P1194"/>
  <c r="Q1194"/>
  <c r="P1195"/>
  <c r="Q1195"/>
  <c r="P1196"/>
  <c r="Q1196"/>
  <c r="P1197"/>
  <c r="Q1197"/>
  <c r="P1198"/>
  <c r="Q1198"/>
  <c r="P1199"/>
  <c r="Q1199"/>
  <c r="P1200"/>
  <c r="Q1200"/>
  <c r="P1201"/>
  <c r="Q1201"/>
  <c r="P1202"/>
  <c r="Q1202"/>
  <c r="P1203"/>
  <c r="Q1203"/>
  <c r="P1204"/>
  <c r="Q1204"/>
  <c r="P1205"/>
  <c r="Q1205"/>
  <c r="P1206"/>
  <c r="Q1206"/>
  <c r="P1207"/>
  <c r="Q1207"/>
  <c r="P1208"/>
  <c r="Q1208"/>
  <c r="P1209"/>
  <c r="Q1209"/>
  <c r="P1210"/>
  <c r="Q1210"/>
  <c r="P1211"/>
  <c r="Q1211"/>
  <c r="P1212"/>
  <c r="Q1212"/>
  <c r="P1213"/>
  <c r="Q1213"/>
  <c r="P1214"/>
  <c r="Q1214"/>
  <c r="P1215"/>
  <c r="Q1215"/>
  <c r="P1216"/>
  <c r="Q1216"/>
  <c r="P1217"/>
  <c r="Q1217"/>
  <c r="P1218"/>
  <c r="Q1218"/>
  <c r="P1219"/>
  <c r="Q1219"/>
  <c r="P1220"/>
  <c r="Q1220"/>
  <c r="P1221"/>
  <c r="Q1221"/>
  <c r="P1222"/>
  <c r="Q1222"/>
  <c r="P1223"/>
  <c r="Q1223"/>
  <c r="P1224"/>
  <c r="Q1224"/>
  <c r="P1225"/>
  <c r="Q1225"/>
  <c r="P1226"/>
  <c r="Q1226"/>
  <c r="P1227"/>
  <c r="Q1227"/>
  <c r="P1228"/>
  <c r="Q1228"/>
  <c r="P1229"/>
  <c r="Q1229"/>
  <c r="P1230"/>
  <c r="Q1230"/>
  <c r="P1231"/>
  <c r="Q1231"/>
  <c r="P1232"/>
  <c r="Q1232"/>
  <c r="P1233"/>
  <c r="Q1233"/>
  <c r="P1234"/>
  <c r="Q1234"/>
  <c r="P1235"/>
  <c r="Q1235"/>
  <c r="P1236"/>
  <c r="Q1236"/>
  <c r="P1237"/>
  <c r="Q1237"/>
  <c r="P1238"/>
  <c r="Q1238"/>
  <c r="P1239"/>
  <c r="Q1239"/>
  <c r="P1240"/>
  <c r="Q1240"/>
  <c r="P1241"/>
  <c r="Q1241"/>
  <c r="P1242"/>
  <c r="Q1242"/>
  <c r="P1243"/>
  <c r="Q1243"/>
  <c r="P1244"/>
  <c r="Q1244"/>
  <c r="P1245"/>
  <c r="Q1245"/>
  <c r="P1246"/>
  <c r="Q1246"/>
  <c r="P1247"/>
  <c r="Q1247"/>
  <c r="P1248"/>
  <c r="Q1248"/>
  <c r="P1249"/>
  <c r="Q1249"/>
  <c r="P1250"/>
  <c r="Q1250"/>
  <c r="P1251"/>
  <c r="Q1251"/>
  <c r="P1252"/>
  <c r="Q1252"/>
  <c r="P1253"/>
  <c r="Q1253"/>
  <c r="P1254"/>
  <c r="Q1254"/>
  <c r="P1255"/>
  <c r="Q1255"/>
  <c r="P1256"/>
  <c r="Q1256"/>
  <c r="P1257"/>
  <c r="Q1257"/>
  <c r="P1258"/>
  <c r="Q1258"/>
  <c r="P1259"/>
  <c r="Q1259"/>
  <c r="P1260"/>
  <c r="Q1260"/>
  <c r="P1261"/>
  <c r="Q1261"/>
  <c r="P1262"/>
  <c r="Q1262"/>
  <c r="P1263"/>
  <c r="Q1263"/>
  <c r="P1264"/>
  <c r="Q1264"/>
  <c r="P1265"/>
  <c r="Q1265"/>
  <c r="P1266"/>
  <c r="Q1266"/>
  <c r="P1267"/>
  <c r="Q1267"/>
  <c r="P1268"/>
  <c r="Q1268"/>
  <c r="P1269"/>
  <c r="Q1269"/>
  <c r="P1270"/>
  <c r="Q1270"/>
  <c r="P1271"/>
  <c r="Q1271"/>
  <c r="P1272"/>
  <c r="Q1272"/>
  <c r="P1273"/>
  <c r="Q1273"/>
  <c r="P1274"/>
  <c r="Q1274"/>
  <c r="P1275"/>
  <c r="Q1275"/>
  <c r="P1276"/>
  <c r="Q1276"/>
  <c r="P1277"/>
  <c r="Q1277"/>
  <c r="P1278"/>
  <c r="Q1278"/>
  <c r="P1279"/>
  <c r="Q1279"/>
  <c r="P1280"/>
  <c r="Q1280"/>
  <c r="P1281"/>
  <c r="Q1281"/>
  <c r="P1282"/>
  <c r="Q1282"/>
  <c r="P1283"/>
  <c r="Q1283"/>
  <c r="P1284"/>
  <c r="Q1284"/>
  <c r="P1285"/>
  <c r="Q1285"/>
  <c r="P1286"/>
  <c r="Q1286"/>
  <c r="P1287"/>
  <c r="Q1287"/>
  <c r="P1288"/>
  <c r="Q1288"/>
  <c r="P1289"/>
  <c r="Q1289"/>
  <c r="P1290"/>
  <c r="Q1290"/>
  <c r="P1291"/>
  <c r="Q1291"/>
  <c r="P1292"/>
  <c r="Q1292"/>
  <c r="P1293"/>
  <c r="Q1293"/>
  <c r="P1294"/>
  <c r="Q1294"/>
  <c r="P1295"/>
  <c r="Q1295"/>
  <c r="P1296"/>
  <c r="Q1296"/>
  <c r="P1297"/>
  <c r="Q1297"/>
  <c r="P1298"/>
  <c r="Q1298"/>
  <c r="P1299"/>
  <c r="Q1299"/>
  <c r="P1300"/>
  <c r="Q1300"/>
  <c r="P1301"/>
  <c r="Q1301"/>
  <c r="P1302"/>
  <c r="Q1302"/>
  <c r="P1303"/>
  <c r="Q1303"/>
  <c r="P1304"/>
  <c r="Q1304"/>
  <c r="P1305"/>
  <c r="Q1305"/>
  <c r="P1306"/>
  <c r="Q1306"/>
  <c r="P1307"/>
  <c r="Q1307"/>
  <c r="P1308"/>
  <c r="Q1308"/>
  <c r="P1309"/>
  <c r="Q1309"/>
  <c r="P1310"/>
  <c r="Q1310"/>
  <c r="P1311"/>
  <c r="Q1311"/>
  <c r="P1312"/>
  <c r="Q1312"/>
  <c r="P1313"/>
  <c r="Q1313"/>
  <c r="P1314"/>
  <c r="Q1314"/>
  <c r="P1315"/>
  <c r="Q1315"/>
  <c r="P1316"/>
  <c r="Q1316"/>
  <c r="P1317"/>
  <c r="Q1317"/>
  <c r="P1318"/>
  <c r="Q1318"/>
  <c r="P1319"/>
  <c r="Q1319"/>
  <c r="P1320"/>
  <c r="Q1320"/>
  <c r="P1321"/>
  <c r="Q1321"/>
  <c r="P1322"/>
  <c r="Q1322"/>
  <c r="P1323"/>
  <c r="Q1323"/>
  <c r="P1324"/>
  <c r="Q1324"/>
  <c r="P1325"/>
  <c r="Q1325"/>
  <c r="P1326"/>
  <c r="Q1326"/>
  <c r="P1327"/>
  <c r="Q1327"/>
  <c r="P1328"/>
  <c r="Q1328"/>
  <c r="P1329"/>
  <c r="Q1329"/>
  <c r="P1330"/>
  <c r="Q1330"/>
  <c r="P1331"/>
  <c r="Q1331"/>
  <c r="P1332"/>
  <c r="Q1332"/>
  <c r="P1333"/>
  <c r="Q1333"/>
  <c r="P1334"/>
  <c r="Q1334"/>
  <c r="P1335"/>
  <c r="Q1335"/>
  <c r="P1336"/>
  <c r="Q1336"/>
  <c r="P1337"/>
  <c r="Q1337"/>
  <c r="P1338"/>
  <c r="Q1338"/>
  <c r="P1339"/>
  <c r="Q1339"/>
  <c r="P1340"/>
  <c r="Q1340"/>
  <c r="P1341"/>
  <c r="Q1341"/>
  <c r="P1342"/>
  <c r="Q1342"/>
  <c r="P1343"/>
  <c r="Q1343"/>
  <c r="P1344"/>
  <c r="Q1344"/>
  <c r="P1345"/>
  <c r="Q1345"/>
  <c r="P1346"/>
  <c r="Q1346"/>
  <c r="P1347"/>
  <c r="Q1347"/>
  <c r="P1348"/>
  <c r="Q1348"/>
  <c r="P1349"/>
  <c r="Q1349"/>
  <c r="P1350"/>
  <c r="Q1350"/>
  <c r="P1351"/>
  <c r="Q1351"/>
  <c r="P1352"/>
  <c r="Q1352"/>
  <c r="P1353"/>
  <c r="Q1353"/>
  <c r="P1354"/>
  <c r="Q1354"/>
  <c r="P1355"/>
  <c r="Q1355"/>
  <c r="P1356"/>
  <c r="Q1356"/>
  <c r="P1357"/>
  <c r="Q1357"/>
  <c r="P1358"/>
  <c r="Q1358"/>
  <c r="P1359"/>
  <c r="Q1359"/>
  <c r="P1360"/>
  <c r="Q1360"/>
  <c r="P1361"/>
  <c r="Q1361"/>
  <c r="P1362"/>
  <c r="Q1362"/>
  <c r="P1363"/>
  <c r="Q1363"/>
  <c r="P1364"/>
  <c r="Q1364"/>
  <c r="P1365"/>
  <c r="Q1365"/>
  <c r="P1366"/>
  <c r="Q1366"/>
  <c r="P1367"/>
  <c r="Q1367"/>
  <c r="P1368"/>
  <c r="Q1368"/>
  <c r="P1369"/>
  <c r="Q1369"/>
  <c r="P1370"/>
  <c r="Q1370"/>
  <c r="P1371"/>
  <c r="Q1371"/>
  <c r="P1372"/>
  <c r="Q1372"/>
  <c r="P1373"/>
  <c r="Q1373"/>
  <c r="P1374"/>
  <c r="Q1374"/>
  <c r="P1375"/>
  <c r="Q1375"/>
  <c r="P1376"/>
  <c r="Q1376"/>
  <c r="P1377"/>
  <c r="Q1377"/>
  <c r="P1378"/>
  <c r="Q1378"/>
  <c r="P1379"/>
  <c r="Q1379"/>
  <c r="P1380"/>
  <c r="Q1380"/>
  <c r="P1381"/>
  <c r="Q1381"/>
  <c r="P1382"/>
  <c r="Q1382"/>
  <c r="P1383"/>
  <c r="Q1383"/>
  <c r="P1384"/>
  <c r="Q1384"/>
  <c r="P1385"/>
  <c r="Q1385"/>
  <c r="P1386"/>
  <c r="Q1386"/>
  <c r="P1387"/>
  <c r="Q1387"/>
  <c r="P1388"/>
  <c r="Q1388"/>
  <c r="P1389"/>
  <c r="Q1389"/>
  <c r="P1390"/>
  <c r="Q1390"/>
  <c r="P1391"/>
  <c r="Q1391"/>
  <c r="P1392"/>
  <c r="Q1392"/>
  <c r="P1393"/>
  <c r="Q1393"/>
  <c r="P1394"/>
  <c r="Q1394"/>
  <c r="P1395"/>
  <c r="Q1395"/>
  <c r="P1396"/>
  <c r="Q1396"/>
  <c r="P1397"/>
  <c r="Q1397"/>
  <c r="P1398"/>
  <c r="Q1398"/>
  <c r="P1399"/>
  <c r="Q1399"/>
  <c r="P1400"/>
  <c r="Q1400"/>
  <c r="P1401"/>
  <c r="Q1401"/>
  <c r="P1402"/>
  <c r="Q1402"/>
  <c r="P1403"/>
  <c r="Q1403"/>
  <c r="P1404"/>
  <c r="Q1404"/>
  <c r="P1405"/>
  <c r="Q1405"/>
  <c r="P1406"/>
  <c r="Q1406"/>
  <c r="P1407"/>
  <c r="Q1407"/>
  <c r="P1408"/>
  <c r="Q1408"/>
  <c r="P1409"/>
  <c r="Q1409"/>
  <c r="P1410"/>
  <c r="Q1410"/>
  <c r="P1411"/>
  <c r="Q1411"/>
  <c r="P1412"/>
  <c r="Q1412"/>
  <c r="P1413"/>
  <c r="Q1413"/>
  <c r="P1414"/>
  <c r="Q1414"/>
  <c r="P1415"/>
  <c r="Q1415"/>
  <c r="P1416"/>
  <c r="Q1416"/>
  <c r="P1417"/>
  <c r="Q1417"/>
  <c r="P1418"/>
  <c r="Q1418"/>
  <c r="P1419"/>
  <c r="Q1419"/>
  <c r="P1420"/>
  <c r="Q1420"/>
  <c r="P1421"/>
  <c r="Q1421"/>
  <c r="P1422"/>
  <c r="Q1422"/>
  <c r="P1423"/>
  <c r="Q1423"/>
  <c r="P1424"/>
  <c r="Q1424"/>
  <c r="P1425"/>
  <c r="Q1425"/>
  <c r="P1426"/>
  <c r="Q1426"/>
  <c r="P1427"/>
  <c r="Q1427"/>
  <c r="P1428"/>
  <c r="Q1428"/>
  <c r="P1429"/>
  <c r="Q1429"/>
  <c r="P1430"/>
  <c r="Q1430"/>
  <c r="P1431"/>
  <c r="Q1431"/>
  <c r="P1432"/>
  <c r="Q1432"/>
  <c r="P1433"/>
  <c r="Q1433"/>
  <c r="P1434"/>
  <c r="Q1434"/>
  <c r="P1435"/>
  <c r="Q1435"/>
  <c r="P1436"/>
  <c r="Q1436"/>
  <c r="P1437"/>
  <c r="Q1437"/>
  <c r="P1438"/>
  <c r="Q1438"/>
  <c r="P1439"/>
  <c r="Q1439"/>
  <c r="P1440"/>
  <c r="Q1440"/>
  <c r="P1441"/>
  <c r="Q1441"/>
  <c r="P1442"/>
  <c r="Q1442"/>
  <c r="P1443"/>
  <c r="Q1443"/>
  <c r="P1444"/>
  <c r="Q1444"/>
  <c r="P1445"/>
  <c r="Q1445"/>
  <c r="P1446"/>
  <c r="Q1446"/>
  <c r="P1447"/>
  <c r="Q1447"/>
  <c r="P1448"/>
  <c r="Q1448"/>
  <c r="P1449"/>
  <c r="Q1449"/>
  <c r="P1450"/>
  <c r="Q1450"/>
  <c r="P1451"/>
  <c r="Q1451"/>
  <c r="P1452"/>
  <c r="Q1452"/>
  <c r="P1453"/>
  <c r="Q1453"/>
  <c r="P1454"/>
  <c r="Q1454"/>
  <c r="P1455"/>
  <c r="Q1455"/>
  <c r="P1456"/>
  <c r="Q1456"/>
  <c r="P1457"/>
  <c r="Q1457"/>
  <c r="P1458"/>
  <c r="Q1458"/>
  <c r="P1459"/>
  <c r="Q1459"/>
  <c r="P1460"/>
  <c r="Q1460"/>
  <c r="P1461"/>
  <c r="Q1461"/>
  <c r="P1462"/>
  <c r="Q1462"/>
  <c r="P1463"/>
  <c r="Q1463"/>
  <c r="P1464"/>
  <c r="Q1464"/>
  <c r="P1465"/>
  <c r="Q1465"/>
  <c r="P1466"/>
  <c r="Q1466"/>
  <c r="P1467"/>
  <c r="Q1467"/>
  <c r="P1468"/>
  <c r="Q1468"/>
  <c r="P1469"/>
  <c r="Q1469"/>
  <c r="P1470"/>
  <c r="Q1470"/>
  <c r="P1471"/>
  <c r="Q1471"/>
  <c r="P1472"/>
  <c r="Q1472"/>
  <c r="P1473"/>
  <c r="Q1473"/>
  <c r="P1474"/>
  <c r="Q1474"/>
  <c r="P1475"/>
  <c r="Q1475"/>
  <c r="P1476"/>
  <c r="Q1476"/>
  <c r="P1477"/>
  <c r="Q1477"/>
  <c r="P1478"/>
  <c r="Q1478"/>
  <c r="P1479"/>
  <c r="Q1479"/>
  <c r="P1480"/>
  <c r="Q1480"/>
  <c r="P1481"/>
  <c r="Q1481"/>
  <c r="P1482"/>
  <c r="Q1482"/>
  <c r="P1483"/>
  <c r="Q1483"/>
  <c r="P1484"/>
  <c r="Q1484"/>
  <c r="P1485"/>
  <c r="Q1485"/>
  <c r="P1486"/>
  <c r="Q1486"/>
  <c r="P1487"/>
  <c r="Q1487"/>
  <c r="P1488"/>
  <c r="Q1488"/>
  <c r="P1489"/>
  <c r="Q1489"/>
  <c r="P1490"/>
  <c r="Q1490"/>
  <c r="P1491"/>
  <c r="Q1491"/>
  <c r="P1492"/>
  <c r="Q1492"/>
  <c r="P1493"/>
  <c r="Q1493"/>
  <c r="P1494"/>
  <c r="Q1494"/>
  <c r="P1495"/>
  <c r="Q1495"/>
  <c r="P1496"/>
  <c r="Q1496"/>
  <c r="P1497"/>
  <c r="Q1497"/>
  <c r="P1498"/>
  <c r="Q1498"/>
  <c r="P1499"/>
  <c r="Q1499"/>
  <c r="P1500"/>
  <c r="Q1500"/>
  <c r="P1501"/>
  <c r="Q1501"/>
  <c r="P1502"/>
  <c r="Q1502"/>
  <c r="P1503"/>
  <c r="Q1503"/>
  <c r="P1504"/>
  <c r="Q1504"/>
  <c r="P1505"/>
  <c r="Q1505"/>
  <c r="P1506"/>
  <c r="Q1506"/>
  <c r="P1507"/>
  <c r="Q1507"/>
  <c r="P1508"/>
  <c r="Q1508"/>
  <c r="P1509"/>
  <c r="Q1509"/>
  <c r="P1510"/>
  <c r="Q1510"/>
  <c r="P1511"/>
  <c r="Q1511"/>
  <c r="P1512"/>
  <c r="Q1512"/>
  <c r="P1513"/>
  <c r="Q1513"/>
  <c r="P1514"/>
  <c r="Q1514"/>
  <c r="P1515"/>
  <c r="Q1515"/>
  <c r="P1516"/>
  <c r="Q1516"/>
  <c r="P1517"/>
  <c r="Q1517"/>
  <c r="P1518"/>
  <c r="Q1518"/>
  <c r="P1519"/>
  <c r="Q1519"/>
  <c r="P1520"/>
  <c r="Q1520"/>
  <c r="P1521"/>
  <c r="Q1521"/>
  <c r="P1522"/>
  <c r="Q1522"/>
  <c r="P1523"/>
  <c r="Q1523"/>
  <c r="P1524"/>
  <c r="Q1524"/>
  <c r="P1525"/>
  <c r="Q1525"/>
  <c r="P1526"/>
  <c r="Q1526"/>
  <c r="P1527"/>
  <c r="Q1527"/>
  <c r="P1528"/>
  <c r="Q1528"/>
  <c r="P1529"/>
  <c r="Q1529"/>
  <c r="P1530"/>
  <c r="Q1530"/>
  <c r="P1531"/>
  <c r="Q1531"/>
  <c r="P1532"/>
  <c r="Q1532"/>
  <c r="P1533"/>
  <c r="Q1533"/>
  <c r="P1534"/>
  <c r="Q1534"/>
  <c r="P1535"/>
  <c r="Q1535"/>
  <c r="P1536"/>
  <c r="Q1536"/>
  <c r="P1537"/>
  <c r="Q1537"/>
  <c r="P1538"/>
  <c r="Q1538"/>
  <c r="P1539"/>
  <c r="Q1539"/>
  <c r="P1540"/>
  <c r="Q1540"/>
  <c r="P1541"/>
  <c r="Q1541"/>
  <c r="P1542"/>
  <c r="Q1542"/>
  <c r="P1543"/>
  <c r="Q1543"/>
  <c r="P1544"/>
  <c r="Q1544"/>
  <c r="P1545"/>
  <c r="Q1545"/>
  <c r="P1546"/>
  <c r="Q1546"/>
  <c r="P1547"/>
  <c r="Q1547"/>
  <c r="P1548"/>
  <c r="Q1548"/>
  <c r="P1549"/>
  <c r="Q1549"/>
  <c r="P1550"/>
  <c r="Q1550"/>
  <c r="P1551"/>
  <c r="Q1551"/>
  <c r="P1552"/>
  <c r="Q1552"/>
  <c r="P1553"/>
  <c r="Q1553"/>
  <c r="P1554"/>
  <c r="Q1554"/>
  <c r="P1555"/>
  <c r="Q1555"/>
  <c r="P1556"/>
  <c r="Q1556"/>
  <c r="P1557"/>
  <c r="Q1557"/>
  <c r="P1558"/>
  <c r="Q1558"/>
  <c r="P1559"/>
  <c r="Q1559"/>
  <c r="P1560"/>
  <c r="Q1560"/>
  <c r="P1561"/>
  <c r="Q1561"/>
  <c r="P1562"/>
  <c r="Q1562"/>
  <c r="P1563"/>
  <c r="Q1563"/>
  <c r="P1564"/>
  <c r="Q1564"/>
  <c r="P1565"/>
  <c r="Q1565"/>
  <c r="P1566"/>
  <c r="Q1566"/>
  <c r="P1567"/>
  <c r="Q1567"/>
  <c r="P1568"/>
  <c r="Q1568"/>
  <c r="P1569"/>
  <c r="Q1569"/>
  <c r="P1570"/>
  <c r="Q1570"/>
  <c r="P1571"/>
  <c r="Q1571"/>
  <c r="P1572"/>
  <c r="Q1572"/>
  <c r="P1573"/>
  <c r="Q1573"/>
  <c r="P1574"/>
  <c r="Q1574"/>
  <c r="P1575"/>
  <c r="Q1575"/>
  <c r="P1576"/>
  <c r="Q1576"/>
  <c r="P1577"/>
  <c r="Q1577"/>
  <c r="P1578"/>
  <c r="Q1578"/>
  <c r="P1579"/>
  <c r="Q1579"/>
  <c r="P1580"/>
  <c r="Q1580"/>
  <c r="P1581"/>
  <c r="Q1581"/>
  <c r="P1582"/>
  <c r="Q1582"/>
  <c r="P1583"/>
  <c r="Q1583"/>
  <c r="P1584"/>
  <c r="Q1584"/>
  <c r="P1585"/>
  <c r="Q1585"/>
  <c r="P1586"/>
  <c r="Q1586"/>
  <c r="P1587"/>
  <c r="Q1587"/>
  <c r="P1588"/>
  <c r="Q1588"/>
  <c r="P1589"/>
  <c r="Q1589"/>
  <c r="P1590"/>
  <c r="Q1590"/>
  <c r="P1591"/>
  <c r="Q1591"/>
  <c r="P1592"/>
  <c r="Q1592"/>
  <c r="P1593"/>
  <c r="Q1593"/>
  <c r="P1594"/>
  <c r="Q1594"/>
  <c r="P1595"/>
  <c r="Q1595"/>
  <c r="P1596"/>
  <c r="Q1596"/>
  <c r="P1597"/>
  <c r="Q1597"/>
  <c r="P1598"/>
  <c r="Q1598"/>
  <c r="P1599"/>
  <c r="Q1599"/>
  <c r="P1600"/>
  <c r="Q1600"/>
  <c r="P1601"/>
  <c r="Q1601"/>
  <c r="P1602"/>
  <c r="Q1602"/>
  <c r="P1603"/>
  <c r="Q1603"/>
  <c r="P1604"/>
  <c r="Q1604"/>
  <c r="P1605"/>
  <c r="Q1605"/>
  <c r="P1606"/>
  <c r="Q1606"/>
  <c r="P1607"/>
  <c r="Q1607"/>
  <c r="P1608"/>
  <c r="Q1608"/>
  <c r="P1609"/>
  <c r="Q1609"/>
  <c r="P1610"/>
  <c r="Q1610"/>
  <c r="P1611"/>
  <c r="Q1611"/>
  <c r="P1612"/>
  <c r="Q1612"/>
  <c r="P1613"/>
  <c r="Q1613"/>
  <c r="P1614"/>
  <c r="Q1614"/>
  <c r="P1615"/>
  <c r="Q1615"/>
  <c r="P1616"/>
  <c r="Q1616"/>
  <c r="P1617"/>
  <c r="Q1617"/>
  <c r="P1618"/>
  <c r="Q1618"/>
  <c r="P1619"/>
  <c r="Q1619"/>
  <c r="P1620"/>
  <c r="Q1620"/>
  <c r="P1621"/>
  <c r="Q1621"/>
  <c r="P1622"/>
  <c r="Q1622"/>
  <c r="P1623"/>
  <c r="Q1623"/>
  <c r="P1624"/>
  <c r="Q1624"/>
  <c r="P1625"/>
  <c r="Q1625"/>
  <c r="P1626"/>
  <c r="Q1626"/>
  <c r="P1627"/>
  <c r="Q1627"/>
  <c r="P1628"/>
  <c r="Q1628"/>
  <c r="P1629"/>
  <c r="Q1629"/>
  <c r="P1630"/>
  <c r="Q1630"/>
  <c r="P1631"/>
  <c r="Q1631"/>
  <c r="P1632"/>
  <c r="Q1632"/>
  <c r="P1633"/>
  <c r="Q1633"/>
  <c r="P1634"/>
  <c r="Q1634"/>
  <c r="P1635"/>
  <c r="Q1635"/>
  <c r="P1636"/>
  <c r="Q1636"/>
  <c r="P1637"/>
  <c r="Q1637"/>
  <c r="P1638"/>
  <c r="Q1638"/>
  <c r="P1639"/>
  <c r="Q1639"/>
  <c r="P1640"/>
  <c r="Q1640"/>
  <c r="P1641"/>
  <c r="Q1641"/>
  <c r="P1642"/>
  <c r="Q1642"/>
  <c r="P1643"/>
  <c r="Q1643"/>
  <c r="P1644"/>
  <c r="Q1644"/>
  <c r="P1645"/>
  <c r="Q1645"/>
  <c r="P1646"/>
  <c r="Q1646"/>
  <c r="P1647"/>
  <c r="Q1647"/>
  <c r="P1648"/>
  <c r="Q1648"/>
  <c r="P1649"/>
  <c r="Q1649"/>
  <c r="P1650"/>
  <c r="Q1650"/>
  <c r="P1651"/>
  <c r="Q1651"/>
  <c r="P1652"/>
  <c r="Q1652"/>
  <c r="P1653"/>
  <c r="Q1653"/>
  <c r="P1654"/>
  <c r="Q1654"/>
  <c r="P1655"/>
  <c r="Q1655"/>
  <c r="P1656"/>
  <c r="Q1656"/>
  <c r="P1657"/>
  <c r="Q1657"/>
  <c r="P1658"/>
  <c r="Q1658"/>
  <c r="P1659"/>
  <c r="Q1659"/>
  <c r="P1660"/>
  <c r="Q1660"/>
  <c r="P1661"/>
  <c r="Q1661"/>
  <c r="P1662"/>
  <c r="Q1662"/>
  <c r="P1663"/>
  <c r="Q1663"/>
  <c r="P1664"/>
  <c r="Q1664"/>
  <c r="P1665"/>
  <c r="Q1665"/>
  <c r="P1666"/>
  <c r="Q1666"/>
  <c r="P1667"/>
  <c r="Q1667"/>
  <c r="P1668"/>
  <c r="Q1668"/>
  <c r="P1669"/>
  <c r="Q1669"/>
  <c r="P1670"/>
  <c r="Q1670"/>
  <c r="P1671"/>
  <c r="Q1671"/>
  <c r="P1672"/>
  <c r="Q1672"/>
  <c r="P1673"/>
  <c r="Q1673"/>
  <c r="P1674"/>
  <c r="Q1674"/>
  <c r="P1675"/>
  <c r="Q1675"/>
  <c r="P1676"/>
  <c r="Q1676"/>
  <c r="P1677"/>
  <c r="Q1677"/>
  <c r="P1678"/>
  <c r="Q1678"/>
  <c r="P1679"/>
  <c r="Q1679"/>
  <c r="P1680"/>
  <c r="Q1680"/>
  <c r="P1681"/>
  <c r="Q1681"/>
  <c r="P1682"/>
  <c r="Q1682"/>
  <c r="P1683"/>
  <c r="Q1683"/>
  <c r="P1684"/>
  <c r="Q1684"/>
  <c r="P1685"/>
  <c r="Q1685"/>
  <c r="P1686"/>
  <c r="Q1686"/>
  <c r="P1687"/>
  <c r="Q1687"/>
  <c r="P1688"/>
  <c r="Q1688"/>
  <c r="P1689"/>
  <c r="Q1689"/>
  <c r="P1690"/>
  <c r="Q1690"/>
  <c r="P1691"/>
  <c r="Q1691"/>
  <c r="P1692"/>
  <c r="Q1692"/>
  <c r="P1693"/>
  <c r="Q1693"/>
  <c r="P1694"/>
  <c r="Q1694"/>
  <c r="P1695"/>
  <c r="Q1695"/>
  <c r="P1696"/>
  <c r="Q1696"/>
  <c r="P1697"/>
  <c r="Q1697"/>
  <c r="P1698"/>
  <c r="Q1698"/>
  <c r="P1699"/>
  <c r="Q1699"/>
  <c r="P1700"/>
  <c r="Q1700"/>
  <c r="P1701"/>
  <c r="Q1701"/>
  <c r="P1702"/>
  <c r="Q1702"/>
  <c r="P1703"/>
  <c r="Q1703"/>
  <c r="P1704"/>
  <c r="Q1704"/>
  <c r="P1705"/>
  <c r="Q1705"/>
  <c r="P1706"/>
  <c r="Q1706"/>
  <c r="P1707"/>
  <c r="Q1707"/>
  <c r="P1708"/>
  <c r="Q1708"/>
  <c r="P1709"/>
  <c r="Q1709"/>
  <c r="P1710"/>
  <c r="Q1710"/>
  <c r="P1711"/>
  <c r="Q1711"/>
  <c r="P1712"/>
  <c r="Q1712"/>
  <c r="P1713"/>
  <c r="Q1713"/>
  <c r="P1714"/>
  <c r="Q1714"/>
  <c r="P1715"/>
  <c r="Q1715"/>
  <c r="P1716"/>
  <c r="Q1716"/>
  <c r="P1717"/>
  <c r="Q1717"/>
  <c r="P1718"/>
  <c r="Q1718"/>
  <c r="P1719"/>
  <c r="Q1719"/>
  <c r="P1720"/>
  <c r="Q1720"/>
  <c r="P1721"/>
  <c r="Q1721"/>
  <c r="P1722"/>
  <c r="Q1722"/>
  <c r="P1723"/>
  <c r="Q1723"/>
  <c r="P1724"/>
  <c r="Q1724"/>
  <c r="P1725"/>
  <c r="Q1725"/>
  <c r="P1726"/>
  <c r="Q1726"/>
  <c r="P1727"/>
  <c r="Q1727"/>
  <c r="P1728"/>
  <c r="Q1728"/>
  <c r="P1729"/>
  <c r="Q1729"/>
  <c r="P1730"/>
  <c r="Q1730"/>
  <c r="P1731"/>
  <c r="Q1731"/>
  <c r="P1732"/>
  <c r="Q1732"/>
  <c r="P1733"/>
  <c r="Q1733"/>
  <c r="P1734"/>
  <c r="Q1734"/>
  <c r="P1735"/>
  <c r="Q1735"/>
  <c r="P1736"/>
  <c r="Q1736"/>
  <c r="P1737"/>
  <c r="Q1737"/>
  <c r="P1738"/>
  <c r="Q1738"/>
  <c r="P1739"/>
  <c r="Q1739"/>
  <c r="P1740"/>
  <c r="Q1740"/>
  <c r="P1741"/>
  <c r="Q1741"/>
  <c r="P1742"/>
  <c r="Q1742"/>
  <c r="P1743"/>
  <c r="Q1743"/>
  <c r="P1744"/>
  <c r="Q1744"/>
  <c r="P1745"/>
  <c r="Q1745"/>
  <c r="P1746"/>
  <c r="Q1746"/>
  <c r="P1747"/>
  <c r="Q1747"/>
  <c r="P1748"/>
  <c r="Q1748"/>
  <c r="P1749"/>
  <c r="Q1749"/>
  <c r="P1750"/>
  <c r="Q1750"/>
  <c r="P1751"/>
  <c r="Q1751"/>
  <c r="P1752"/>
  <c r="Q1752"/>
  <c r="P1753"/>
  <c r="Q1753"/>
  <c r="P1754"/>
  <c r="Q1754"/>
  <c r="P1755"/>
  <c r="Q1755"/>
  <c r="P1756"/>
  <c r="Q1756"/>
  <c r="P1757"/>
  <c r="Q1757"/>
  <c r="P1758"/>
  <c r="Q1758"/>
  <c r="P1759"/>
  <c r="Q1759"/>
  <c r="P1760"/>
  <c r="Q1760"/>
  <c r="P1761"/>
  <c r="Q1761"/>
  <c r="P1762"/>
  <c r="Q1762"/>
  <c r="P1763"/>
  <c r="Q1763"/>
  <c r="P1764"/>
  <c r="Q1764"/>
  <c r="P1765"/>
  <c r="Q1765"/>
  <c r="P1766"/>
  <c r="Q1766"/>
  <c r="P1767"/>
  <c r="Q1767"/>
  <c r="P1768"/>
  <c r="Q1768"/>
  <c r="P1769"/>
  <c r="Q1769"/>
  <c r="P1770"/>
  <c r="Q1770"/>
  <c r="P1771"/>
  <c r="Q1771"/>
  <c r="P1772"/>
  <c r="Q1772"/>
  <c r="P1773"/>
  <c r="Q1773"/>
  <c r="P1774"/>
  <c r="Q1774"/>
  <c r="P1775"/>
  <c r="Q1775"/>
  <c r="P1776"/>
  <c r="Q1776"/>
  <c r="P1777"/>
  <c r="Q1777"/>
  <c r="P1778"/>
  <c r="Q1778"/>
  <c r="P1779"/>
  <c r="Q1779"/>
  <c r="P1780"/>
  <c r="Q1780"/>
  <c r="P1781"/>
  <c r="Q1781"/>
  <c r="P1782"/>
  <c r="Q1782"/>
  <c r="P1783"/>
  <c r="Q1783"/>
  <c r="P1784"/>
  <c r="Q1784"/>
  <c r="P1785"/>
  <c r="Q1785"/>
  <c r="P1786"/>
  <c r="Q1786"/>
  <c r="P1787"/>
  <c r="Q1787"/>
  <c r="P1788"/>
  <c r="Q1788"/>
  <c r="P1789"/>
  <c r="Q1789"/>
  <c r="P1790"/>
  <c r="Q1790"/>
  <c r="P1791"/>
  <c r="Q1791"/>
  <c r="P1792"/>
  <c r="Q1792"/>
  <c r="P1793"/>
  <c r="Q1793"/>
  <c r="P1794"/>
  <c r="Q1794"/>
  <c r="P1795"/>
  <c r="Q1795"/>
  <c r="P1796"/>
  <c r="Q1796"/>
  <c r="P1797"/>
  <c r="Q1797"/>
  <c r="P1798"/>
  <c r="Q1798"/>
  <c r="P1799"/>
  <c r="Q1799"/>
  <c r="P1800"/>
  <c r="Q1800"/>
  <c r="P1801"/>
  <c r="Q1801"/>
  <c r="P1802"/>
  <c r="Q1802"/>
  <c r="P1803"/>
  <c r="Q1803"/>
  <c r="P1804"/>
  <c r="Q1804"/>
  <c r="P1805"/>
  <c r="Q1805"/>
  <c r="P1806"/>
  <c r="Q1806"/>
  <c r="P1807"/>
  <c r="Q1807"/>
  <c r="P1808"/>
  <c r="Q1808"/>
  <c r="P1809"/>
  <c r="Q1809"/>
  <c r="P1810"/>
  <c r="Q1810"/>
  <c r="P1811"/>
  <c r="Q1811"/>
  <c r="P1812"/>
  <c r="Q1812"/>
  <c r="P1813"/>
  <c r="Q1813"/>
  <c r="P1814"/>
  <c r="Q1814"/>
  <c r="P1815"/>
  <c r="Q1815"/>
  <c r="P1816"/>
  <c r="Q1816"/>
  <c r="P1817"/>
  <c r="Q1817"/>
  <c r="P1818"/>
  <c r="Q1818"/>
  <c r="P1819"/>
  <c r="Q1819"/>
  <c r="P1820"/>
  <c r="Q1820"/>
  <c r="P1821"/>
  <c r="Q1821"/>
  <c r="P1822"/>
  <c r="Q1822"/>
  <c r="P1823"/>
  <c r="Q1823"/>
  <c r="P1824"/>
  <c r="Q1824"/>
  <c r="P1825"/>
  <c r="Q1825"/>
  <c r="P1826"/>
  <c r="Q1826"/>
  <c r="P1827"/>
  <c r="Q1827"/>
  <c r="P1828"/>
  <c r="Q1828"/>
  <c r="P1829"/>
  <c r="Q1829"/>
  <c r="P1830"/>
  <c r="Q1830"/>
  <c r="P1831"/>
  <c r="Q1831"/>
  <c r="P1832"/>
  <c r="Q1832"/>
  <c r="P1833"/>
  <c r="Q1833"/>
  <c r="P1834"/>
  <c r="Q1834"/>
  <c r="P1835"/>
  <c r="Q1835"/>
  <c r="P1836"/>
  <c r="Q1836"/>
  <c r="P1837"/>
  <c r="Q1837"/>
  <c r="P1838"/>
  <c r="Q1838"/>
  <c r="P1839"/>
  <c r="Q1839"/>
  <c r="P1840"/>
  <c r="Q1840"/>
  <c r="P1841"/>
  <c r="Q1841"/>
  <c r="P1842"/>
  <c r="Q1842"/>
  <c r="P1843"/>
  <c r="Q1843"/>
  <c r="P1844"/>
  <c r="Q1844"/>
  <c r="P1845"/>
  <c r="Q1845"/>
  <c r="P1846"/>
  <c r="Q1846"/>
  <c r="P1847"/>
  <c r="Q1847"/>
  <c r="P1848"/>
  <c r="Q1848"/>
  <c r="P1849"/>
  <c r="Q1849"/>
  <c r="P1850"/>
  <c r="Q1850"/>
  <c r="P1851"/>
  <c r="Q1851"/>
  <c r="P1852"/>
  <c r="Q1852"/>
  <c r="P1853"/>
  <c r="Q1853"/>
  <c r="P1854"/>
  <c r="Q1854"/>
  <c r="P1855"/>
  <c r="Q1855"/>
  <c r="P1856"/>
  <c r="Q1856"/>
  <c r="P1857"/>
  <c r="Q1857"/>
  <c r="P1858"/>
  <c r="Q1858"/>
  <c r="P1859"/>
  <c r="Q1859"/>
  <c r="P1860"/>
  <c r="Q1860"/>
  <c r="P1861"/>
  <c r="Q1861"/>
  <c r="P1862"/>
  <c r="Q1862"/>
  <c r="P1863"/>
  <c r="Q1863"/>
  <c r="P1864"/>
  <c r="Q1864"/>
  <c r="P1865"/>
  <c r="Q1865"/>
  <c r="P1866"/>
  <c r="Q1866"/>
  <c r="P1867"/>
  <c r="Q1867"/>
  <c r="P1868"/>
  <c r="Q1868"/>
  <c r="P1869"/>
  <c r="Q1869"/>
  <c r="P1870"/>
  <c r="Q1870"/>
  <c r="P1871"/>
  <c r="Q1871"/>
  <c r="P1872"/>
  <c r="Q1872"/>
  <c r="P1873"/>
  <c r="Q1873"/>
  <c r="P1874"/>
  <c r="Q1874"/>
  <c r="P1875"/>
  <c r="Q1875"/>
  <c r="P1876"/>
  <c r="Q1876"/>
  <c r="P1877"/>
  <c r="Q1877"/>
  <c r="P1878"/>
  <c r="Q1878"/>
  <c r="P1879"/>
  <c r="Q1879"/>
  <c r="P1880"/>
  <c r="Q1880"/>
  <c r="P1881"/>
  <c r="Q1881"/>
  <c r="P1882"/>
  <c r="Q1882"/>
  <c r="P1883"/>
  <c r="Q1883"/>
  <c r="P1884"/>
  <c r="Q1884"/>
  <c r="P1885"/>
  <c r="Q1885"/>
  <c r="P1886"/>
  <c r="Q1886"/>
  <c r="P1887"/>
  <c r="Q1887"/>
  <c r="P1888"/>
  <c r="Q1888"/>
  <c r="P1889"/>
  <c r="Q1889"/>
  <c r="P1890"/>
  <c r="Q1890"/>
  <c r="P1891"/>
  <c r="Q1891"/>
  <c r="P1892"/>
  <c r="Q1892"/>
  <c r="P1893"/>
  <c r="Q1893"/>
  <c r="P1894"/>
  <c r="Q1894"/>
  <c r="P1895"/>
  <c r="Q1895"/>
  <c r="P1896"/>
  <c r="Q1896"/>
  <c r="P1897"/>
  <c r="Q1897"/>
  <c r="P1898"/>
  <c r="Q1898"/>
  <c r="P1899"/>
  <c r="Q1899"/>
  <c r="P1900"/>
  <c r="Q1900"/>
  <c r="P1901"/>
  <c r="Q1901"/>
  <c r="P1902"/>
  <c r="Q1902"/>
  <c r="P1903"/>
  <c r="Q1903"/>
  <c r="P1904"/>
  <c r="Q1904"/>
  <c r="P1905"/>
  <c r="Q1905"/>
  <c r="P1906"/>
  <c r="Q1906"/>
  <c r="P1907"/>
  <c r="Q1907"/>
  <c r="P1908"/>
  <c r="Q1908"/>
  <c r="P1909"/>
  <c r="Q1909"/>
  <c r="P1910"/>
  <c r="Q1910"/>
  <c r="P1911"/>
  <c r="Q1911"/>
  <c r="P1912"/>
  <c r="Q1912"/>
  <c r="P1913"/>
  <c r="Q1913"/>
  <c r="P1914"/>
  <c r="Q1914"/>
  <c r="P1915"/>
  <c r="Q1915"/>
  <c r="P1916"/>
  <c r="Q1916"/>
  <c r="P1917"/>
  <c r="Q1917"/>
  <c r="P1918"/>
  <c r="Q1918"/>
  <c r="P1919"/>
  <c r="Q1919"/>
  <c r="P1920"/>
  <c r="Q1920"/>
  <c r="P1921"/>
  <c r="Q1921"/>
  <c r="P1922"/>
  <c r="Q1922"/>
  <c r="P1923"/>
  <c r="Q1923"/>
  <c r="P1924"/>
  <c r="Q1924"/>
  <c r="P1925"/>
  <c r="Q1925"/>
  <c r="P1926"/>
  <c r="Q1926"/>
  <c r="P1927"/>
  <c r="Q1927"/>
  <c r="P1928"/>
  <c r="Q1928"/>
  <c r="P1929"/>
  <c r="Q1929"/>
  <c r="P1930"/>
  <c r="Q1930"/>
  <c r="P1931"/>
  <c r="Q1931"/>
  <c r="P1932"/>
  <c r="Q1932"/>
  <c r="P1933"/>
  <c r="Q1933"/>
  <c r="P1934"/>
  <c r="Q1934"/>
  <c r="P1935"/>
  <c r="Q1935"/>
  <c r="P1936"/>
  <c r="Q1936"/>
  <c r="P1937"/>
  <c r="Q1937"/>
  <c r="P1938"/>
  <c r="Q1938"/>
  <c r="P1939"/>
  <c r="Q1939"/>
  <c r="P1940"/>
  <c r="Q1940"/>
  <c r="P1941"/>
  <c r="Q1941"/>
  <c r="P1942"/>
  <c r="Q1942"/>
  <c r="P1943"/>
  <c r="Q1943"/>
  <c r="P1944"/>
  <c r="Q1944"/>
  <c r="P1945"/>
  <c r="Q1945"/>
  <c r="P1946"/>
  <c r="Q1946"/>
  <c r="P1947"/>
  <c r="Q1947"/>
  <c r="P1948"/>
  <c r="Q1948"/>
  <c r="P1949"/>
  <c r="Q1949"/>
  <c r="P1950"/>
  <c r="Q1950"/>
  <c r="P1951"/>
  <c r="Q1951"/>
  <c r="P1952"/>
  <c r="Q1952"/>
  <c r="P1953"/>
  <c r="Q1953"/>
  <c r="P1954"/>
  <c r="Q1954"/>
  <c r="P1955"/>
  <c r="Q1955"/>
  <c r="P1956"/>
  <c r="Q1956"/>
  <c r="P1957"/>
  <c r="Q1957"/>
  <c r="P1958"/>
  <c r="Q1958"/>
  <c r="P1959"/>
  <c r="Q1959"/>
  <c r="P1960"/>
  <c r="Q1960"/>
  <c r="P1961"/>
  <c r="Q1961"/>
  <c r="P1962"/>
  <c r="Q1962"/>
  <c r="P1963"/>
  <c r="Q1963"/>
  <c r="P1964"/>
  <c r="Q1964"/>
  <c r="P1965"/>
  <c r="Q1965"/>
  <c r="P1966"/>
  <c r="Q1966"/>
  <c r="P1967"/>
  <c r="Q1967"/>
  <c r="P1968"/>
  <c r="Q1968"/>
  <c r="P1969"/>
  <c r="Q1969"/>
  <c r="P1970"/>
  <c r="Q1970"/>
  <c r="P1971"/>
  <c r="Q1971"/>
  <c r="P1972"/>
  <c r="Q1972"/>
  <c r="P1973"/>
  <c r="Q1973"/>
  <c r="P1974"/>
  <c r="Q1974"/>
  <c r="P1975"/>
  <c r="Q1975"/>
  <c r="P1976"/>
  <c r="Q1976"/>
  <c r="P1977"/>
  <c r="Q1977"/>
  <c r="P1978"/>
  <c r="Q1978"/>
  <c r="P1979"/>
  <c r="Q1979"/>
  <c r="P1980"/>
  <c r="Q1980"/>
  <c r="P1981"/>
  <c r="Q1981"/>
  <c r="P1982"/>
  <c r="Q1982"/>
  <c r="P1983"/>
  <c r="Q1983"/>
  <c r="P1984"/>
  <c r="Q1984"/>
  <c r="P1985"/>
  <c r="Q1985"/>
  <c r="P1986"/>
  <c r="Q1986"/>
  <c r="P1987"/>
  <c r="Q1987"/>
  <c r="P1988"/>
  <c r="Q1988"/>
  <c r="P1989"/>
  <c r="Q1989"/>
  <c r="P1990"/>
  <c r="Q1990"/>
  <c r="P1991"/>
  <c r="Q1991"/>
  <c r="P1992"/>
  <c r="Q1992"/>
  <c r="P1993"/>
  <c r="Q1993"/>
  <c r="P1994"/>
  <c r="Q1994"/>
  <c r="P1995"/>
  <c r="Q1995"/>
  <c r="P1996"/>
  <c r="Q1996"/>
  <c r="P1997"/>
  <c r="Q1997"/>
  <c r="P1998"/>
  <c r="Q1998"/>
  <c r="P1999"/>
  <c r="Q1999"/>
  <c r="P2000"/>
  <c r="Q2000"/>
  <c r="P2001"/>
  <c r="Q2001"/>
  <c r="P2002"/>
  <c r="Q2002"/>
  <c r="P2003"/>
  <c r="Q2003"/>
  <c r="P2004"/>
  <c r="Q2004"/>
  <c r="P2005"/>
  <c r="Q2005"/>
  <c r="P2006"/>
  <c r="Q2006"/>
  <c r="P2007"/>
  <c r="Q2007"/>
  <c r="P2008"/>
  <c r="Q2008"/>
  <c r="P2009"/>
  <c r="Q2009"/>
  <c r="P2010"/>
  <c r="Q2010"/>
  <c r="P2011"/>
  <c r="Q2011"/>
  <c r="P2012"/>
  <c r="Q2012"/>
  <c r="P2013"/>
  <c r="Q2013"/>
  <c r="P2014"/>
  <c r="Q2014"/>
  <c r="P2015"/>
  <c r="Q2015"/>
  <c r="P2016"/>
  <c r="Q2016"/>
  <c r="P2017"/>
  <c r="Q2017"/>
  <c r="P2018"/>
  <c r="Q2018"/>
  <c r="P2019"/>
  <c r="Q2019"/>
  <c r="P2020"/>
  <c r="Q2020"/>
  <c r="P2021"/>
  <c r="Q2021"/>
  <c r="P2022"/>
  <c r="Q2022"/>
  <c r="P2023"/>
  <c r="Q2023"/>
  <c r="P2024"/>
  <c r="Q2024"/>
  <c r="P2027"/>
  <c r="Q2027"/>
  <c r="P2028"/>
  <c r="Q2028"/>
  <c r="P2029"/>
  <c r="Q2029"/>
  <c r="P2030"/>
  <c r="Q2030"/>
  <c r="P2031"/>
  <c r="Q2031"/>
  <c r="P2032"/>
  <c r="Q2032"/>
  <c r="P2033"/>
  <c r="Q2033"/>
  <c r="P2034"/>
  <c r="Q2034"/>
  <c r="P2035"/>
  <c r="Q2035"/>
  <c r="P2036"/>
  <c r="Q2036"/>
  <c r="P2037"/>
  <c r="Q2037"/>
  <c r="P2038"/>
  <c r="Q2038"/>
  <c r="P2039"/>
  <c r="Q2039"/>
  <c r="P2040"/>
  <c r="Q2040"/>
  <c r="P2041"/>
  <c r="Q2041"/>
  <c r="P2042"/>
  <c r="Q2042"/>
  <c r="P2043"/>
  <c r="Q2043"/>
  <c r="P2044"/>
  <c r="Q2044"/>
  <c r="P2045"/>
  <c r="Q2045"/>
  <c r="P2046"/>
  <c r="Q2046"/>
  <c r="P2047"/>
  <c r="Q2047"/>
  <c r="P2048"/>
  <c r="Q2048"/>
  <c r="P2049"/>
  <c r="Q2049"/>
  <c r="P2050"/>
  <c r="Q2050"/>
  <c r="P2051"/>
  <c r="Q2051"/>
  <c r="P2052"/>
  <c r="Q2052"/>
  <c r="P2053"/>
  <c r="Q2053"/>
  <c r="P2054"/>
  <c r="Q2054"/>
  <c r="P2055"/>
  <c r="Q2055"/>
  <c r="P2056"/>
  <c r="Q2056"/>
  <c r="P2057"/>
  <c r="Q2057"/>
  <c r="P2058"/>
  <c r="Q2058"/>
  <c r="P2059"/>
  <c r="Q2059"/>
  <c r="P2060"/>
  <c r="Q2060"/>
  <c r="P2061"/>
  <c r="Q2061"/>
  <c r="P2062"/>
  <c r="Q2062"/>
  <c r="P2063"/>
  <c r="Q2063"/>
  <c r="P2064"/>
  <c r="Q2064"/>
  <c r="P2065"/>
  <c r="Q2065"/>
  <c r="P2066"/>
  <c r="Q2066"/>
  <c r="P2067"/>
  <c r="Q2067"/>
  <c r="P2068"/>
  <c r="Q2068"/>
  <c r="P2069"/>
  <c r="Q2069"/>
  <c r="P2070"/>
  <c r="Q2070"/>
  <c r="P2071"/>
  <c r="Q2071"/>
  <c r="P2072"/>
  <c r="Q2072"/>
  <c r="P2073"/>
  <c r="Q2073"/>
  <c r="P2074"/>
  <c r="Q2074"/>
  <c r="P2075"/>
  <c r="Q2075"/>
  <c r="P2076"/>
  <c r="Q2076"/>
  <c r="P2077"/>
  <c r="Q2077"/>
  <c r="P2078"/>
  <c r="Q2078"/>
  <c r="P2079"/>
  <c r="Q2079"/>
  <c r="P2080"/>
  <c r="Q2080"/>
  <c r="P2081"/>
  <c r="Q2081"/>
  <c r="P2082"/>
  <c r="Q2082"/>
  <c r="P2083"/>
  <c r="Q2083"/>
  <c r="P2084"/>
  <c r="Q2084"/>
  <c r="P2085"/>
  <c r="Q2085"/>
  <c r="P2086"/>
  <c r="Q2086"/>
  <c r="P2087"/>
  <c r="Q2087"/>
  <c r="P2088"/>
  <c r="Q2088"/>
  <c r="P2089"/>
  <c r="Q2089"/>
  <c r="P2090"/>
  <c r="Q2090"/>
  <c r="P2091"/>
  <c r="Q2091"/>
  <c r="P2092"/>
  <c r="Q2092"/>
  <c r="P2093"/>
  <c r="Q2093"/>
  <c r="P2094"/>
  <c r="Q2094"/>
  <c r="P2095"/>
  <c r="Q2095"/>
  <c r="P2096"/>
  <c r="Q2096"/>
  <c r="P2097"/>
  <c r="Q2097"/>
  <c r="P2098"/>
  <c r="Q2098"/>
  <c r="P2099"/>
  <c r="Q2099"/>
  <c r="P2100"/>
  <c r="Q2100"/>
  <c r="P2101"/>
  <c r="Q2101"/>
  <c r="P2102"/>
  <c r="Q2102"/>
  <c r="P2103"/>
  <c r="Q2103"/>
  <c r="P2104"/>
  <c r="Q2104"/>
  <c r="P2105"/>
  <c r="Q2105"/>
  <c r="P2106"/>
  <c r="Q2106"/>
  <c r="P2107"/>
  <c r="Q2107"/>
  <c r="P2108"/>
  <c r="Q2108"/>
  <c r="P2109"/>
  <c r="Q2109"/>
  <c r="P2110"/>
  <c r="Q2110"/>
  <c r="P2111"/>
  <c r="Q2111"/>
  <c r="P2112"/>
  <c r="Q2112"/>
  <c r="P2113"/>
  <c r="Q2113"/>
  <c r="P2114"/>
  <c r="Q2114"/>
  <c r="P2115"/>
  <c r="Q2115"/>
  <c r="P2116"/>
  <c r="Q2116"/>
  <c r="P2117"/>
  <c r="Q2117"/>
  <c r="P2118"/>
  <c r="Q2118"/>
  <c r="P2119"/>
  <c r="Q2119"/>
  <c r="P2120"/>
  <c r="Q2120"/>
  <c r="P2121"/>
  <c r="Q2121"/>
  <c r="P2122"/>
  <c r="Q2122"/>
  <c r="P2123"/>
  <c r="Q2123"/>
  <c r="P2125"/>
  <c r="Q2125"/>
  <c r="P2126"/>
  <c r="Q2126"/>
  <c r="P2127"/>
  <c r="Q2127"/>
  <c r="P2128"/>
  <c r="Q2128"/>
  <c r="P2129"/>
  <c r="Q2129"/>
  <c r="P2130"/>
  <c r="Q2130"/>
  <c r="P2131"/>
  <c r="Q2131"/>
  <c r="P2132"/>
  <c r="Q2132"/>
  <c r="P2133"/>
  <c r="Q2133"/>
  <c r="P2134"/>
  <c r="Q2134"/>
  <c r="P2135"/>
  <c r="Q2135"/>
  <c r="P2136"/>
  <c r="Q2136"/>
  <c r="P2137"/>
  <c r="Q2137"/>
  <c r="P2138"/>
  <c r="Q2138"/>
  <c r="P2139"/>
  <c r="Q2139"/>
  <c r="P2140"/>
  <c r="Q2140"/>
  <c r="P2141"/>
  <c r="Q2141"/>
  <c r="P2142"/>
  <c r="Q2142"/>
  <c r="P2143"/>
  <c r="Q2143"/>
  <c r="P2144"/>
  <c r="Q2144"/>
  <c r="P2145"/>
  <c r="Q2145"/>
  <c r="P2146"/>
  <c r="Q2146"/>
  <c r="P2147"/>
  <c r="Q2147"/>
  <c r="P2148"/>
  <c r="Q2148"/>
  <c r="P2149"/>
  <c r="Q2149"/>
  <c r="P2150"/>
  <c r="Q2150"/>
  <c r="P2151"/>
  <c r="Q2151"/>
  <c r="P2152"/>
  <c r="Q2152"/>
  <c r="P2153"/>
  <c r="Q2153"/>
  <c r="P2154"/>
  <c r="Q2154"/>
  <c r="P2155"/>
  <c r="Q2155"/>
  <c r="P2156"/>
  <c r="Q2156"/>
  <c r="P2157"/>
  <c r="Q2157"/>
  <c r="P2158"/>
  <c r="Q2158"/>
  <c r="P2159"/>
  <c r="Q2159"/>
  <c r="P2160"/>
  <c r="Q2160"/>
  <c r="P2161"/>
  <c r="Q2161"/>
  <c r="P2162"/>
  <c r="Q2162"/>
  <c r="P2163"/>
  <c r="Q2163"/>
  <c r="P2164"/>
  <c r="Q2164"/>
  <c r="P2165"/>
  <c r="Q2165"/>
  <c r="P2166"/>
  <c r="Q2166"/>
  <c r="P2167"/>
  <c r="Q2167"/>
  <c r="P2168"/>
  <c r="Q2168"/>
  <c r="P2169"/>
  <c r="Q2169"/>
  <c r="P2170"/>
  <c r="Q2170"/>
  <c r="P2171"/>
  <c r="Q2171"/>
  <c r="P2172"/>
  <c r="Q2172"/>
  <c r="P2173"/>
  <c r="Q2173"/>
  <c r="P2174"/>
  <c r="Q2174"/>
  <c r="P2175"/>
  <c r="Q2175"/>
  <c r="P2176"/>
  <c r="Q2176"/>
  <c r="P2177"/>
  <c r="Q2177"/>
  <c r="P2178"/>
  <c r="Q2178"/>
  <c r="P2179"/>
  <c r="Q2179"/>
  <c r="P2180"/>
  <c r="Q2180"/>
  <c r="P2181"/>
  <c r="Q2181"/>
  <c r="P2182"/>
  <c r="Q2182"/>
  <c r="P2183"/>
  <c r="Q2183"/>
  <c r="P2184"/>
  <c r="Q2184"/>
  <c r="Q2185"/>
  <c r="Q2186"/>
  <c r="Q2187"/>
  <c r="Q2188"/>
  <c r="P2189"/>
  <c r="Q2189"/>
  <c r="P2190"/>
  <c r="Q2190"/>
  <c r="Q2191"/>
  <c r="Q2192"/>
  <c r="Q2193"/>
  <c r="Q2194"/>
  <c r="Q2195"/>
  <c r="Q2196"/>
  <c r="Q2197"/>
  <c r="Q2198"/>
  <c r="Q2199"/>
  <c r="Q2200"/>
  <c r="Q2201"/>
  <c r="P2202"/>
  <c r="Q2202"/>
  <c r="P2203"/>
  <c r="Q2203"/>
  <c r="P2204"/>
  <c r="Q2204"/>
  <c r="P2205"/>
  <c r="Q2205"/>
  <c r="P2206"/>
  <c r="Q2206"/>
  <c r="P2207"/>
  <c r="Q2207"/>
  <c r="P2208"/>
  <c r="Q2208"/>
  <c r="P2209"/>
  <c r="Q2209"/>
  <c r="P2210"/>
  <c r="Q2210"/>
  <c r="P2211"/>
  <c r="Q2211"/>
  <c r="P2212"/>
  <c r="Q2212"/>
  <c r="P2213"/>
  <c r="Q2213"/>
  <c r="P2214"/>
  <c r="Q2214"/>
  <c r="P2215"/>
  <c r="Q2215"/>
  <c r="P2216"/>
  <c r="Q2216"/>
  <c r="P2217"/>
  <c r="Q2217"/>
  <c r="P2218"/>
  <c r="Q2218"/>
  <c r="P2219"/>
  <c r="Q2219"/>
  <c r="P2220"/>
  <c r="Q2220"/>
  <c r="P2221"/>
  <c r="Q2221"/>
  <c r="P2222"/>
  <c r="Q2222"/>
  <c r="P2223"/>
  <c r="Q2223"/>
  <c r="P2224"/>
  <c r="Q2224"/>
  <c r="P2225"/>
  <c r="Q2225"/>
  <c r="P2226"/>
  <c r="Q2226"/>
  <c r="P2227"/>
  <c r="Q2227"/>
  <c r="P2228"/>
  <c r="Q2228"/>
  <c r="P2229"/>
  <c r="Q2229"/>
  <c r="P2230"/>
  <c r="Q2230"/>
  <c r="P2231"/>
  <c r="Q2231"/>
  <c r="P2232"/>
  <c r="Q2232"/>
  <c r="P2233"/>
  <c r="Q2233"/>
  <c r="P2234"/>
  <c r="Q2234"/>
  <c r="P2235"/>
  <c r="Q2235"/>
  <c r="P2236"/>
  <c r="Q2236"/>
  <c r="P2237"/>
  <c r="Q2237"/>
  <c r="P2238"/>
  <c r="Q2238"/>
  <c r="P2239"/>
  <c r="Q2239"/>
  <c r="P2240"/>
  <c r="Q2240"/>
  <c r="P2241"/>
  <c r="Q2241"/>
  <c r="P2242"/>
  <c r="Q2242"/>
  <c r="P2243"/>
  <c r="Q2243"/>
  <c r="P2244"/>
  <c r="Q2244"/>
  <c r="P2245"/>
  <c r="Q2245"/>
  <c r="P2246"/>
  <c r="Q2246"/>
  <c r="P2247"/>
  <c r="Q2247"/>
  <c r="P2248"/>
  <c r="Q2248"/>
  <c r="P2249"/>
  <c r="Q2249"/>
  <c r="P2250"/>
  <c r="Q2250"/>
  <c r="P2251"/>
  <c r="Q2251"/>
  <c r="P2252"/>
  <c r="Q2252"/>
  <c r="P2253"/>
  <c r="Q2253"/>
  <c r="P2254"/>
  <c r="Q2254"/>
  <c r="P2255"/>
  <c r="Q2255"/>
  <c r="P2256"/>
  <c r="Q2256"/>
  <c r="P2257"/>
  <c r="Q2257"/>
  <c r="P2258"/>
  <c r="Q2258"/>
  <c r="P2259"/>
  <c r="Q2259"/>
  <c r="P2260"/>
  <c r="Q2260"/>
  <c r="P2261"/>
  <c r="Q2261"/>
  <c r="P2262"/>
  <c r="Q2262"/>
  <c r="P2263"/>
  <c r="Q2263"/>
  <c r="P2264"/>
  <c r="Q2264"/>
  <c r="P2265"/>
  <c r="Q2265"/>
  <c r="Q2266"/>
  <c r="Q2267"/>
  <c r="Q2268"/>
  <c r="P2269"/>
  <c r="Q2269"/>
  <c r="P2270"/>
  <c r="Q2270"/>
  <c r="P2271"/>
  <c r="Q2271"/>
  <c r="P2272"/>
  <c r="Q2272"/>
  <c r="P2273"/>
  <c r="Q2273"/>
  <c r="P2274"/>
  <c r="Q2274"/>
  <c r="P2275"/>
  <c r="Q2275"/>
  <c r="P2276"/>
  <c r="Q2276"/>
  <c r="P2277"/>
  <c r="Q2277"/>
  <c r="P2278"/>
  <c r="Q2278"/>
  <c r="P2279"/>
  <c r="Q2279"/>
  <c r="P2280"/>
  <c r="Q2280"/>
  <c r="P2281"/>
  <c r="Q2281"/>
  <c r="P2282"/>
  <c r="Q2282"/>
  <c r="P2283"/>
  <c r="Q2283"/>
  <c r="P2284"/>
  <c r="Q2284"/>
  <c r="P2285"/>
  <c r="Q2285"/>
  <c r="P2286"/>
  <c r="Q2286"/>
  <c r="P2287"/>
  <c r="Q2287"/>
  <c r="P2288"/>
  <c r="Q2288"/>
  <c r="P2289"/>
  <c r="Q2289"/>
  <c r="P2290"/>
  <c r="Q2290"/>
  <c r="P2291"/>
  <c r="Q2291"/>
  <c r="P2292"/>
  <c r="Q2292"/>
  <c r="P2293"/>
  <c r="Q2293"/>
  <c r="P2294"/>
  <c r="Q2294"/>
  <c r="P2295"/>
  <c r="Q2295"/>
  <c r="P2296"/>
  <c r="Q2296"/>
  <c r="P2297"/>
  <c r="Q2297"/>
  <c r="P2298"/>
  <c r="Q2298"/>
  <c r="P2299"/>
  <c r="Q2299"/>
  <c r="P2300"/>
  <c r="Q2300"/>
  <c r="P2301"/>
  <c r="Q2301"/>
  <c r="P2302"/>
  <c r="Q2302"/>
  <c r="P2303"/>
  <c r="Q2303"/>
  <c r="P2304"/>
  <c r="Q2304"/>
  <c r="P2305"/>
  <c r="Q2305"/>
  <c r="P2306"/>
  <c r="Q2306"/>
  <c r="P2307"/>
  <c r="Q2307"/>
  <c r="P2308"/>
  <c r="Q2308"/>
  <c r="P2309"/>
  <c r="Q2309"/>
  <c r="P2310"/>
  <c r="Q2310"/>
  <c r="P2311"/>
  <c r="Q2311"/>
  <c r="P2312"/>
  <c r="Q2312"/>
  <c r="P2313"/>
  <c r="Q2313"/>
  <c r="P2314"/>
  <c r="Q2314"/>
  <c r="P2315"/>
  <c r="Q2315"/>
  <c r="P2316"/>
  <c r="Q2316"/>
  <c r="P2317"/>
  <c r="Q2317"/>
  <c r="P2318"/>
  <c r="Q2318"/>
  <c r="P2319"/>
  <c r="Q2319"/>
  <c r="P2320"/>
  <c r="Q2320"/>
  <c r="P2321"/>
  <c r="Q2321"/>
  <c r="P2322"/>
  <c r="Q2322"/>
  <c r="P2323"/>
  <c r="Q2323"/>
  <c r="P2324"/>
  <c r="Q2324"/>
  <c r="P2325"/>
  <c r="Q2325"/>
  <c r="P2326"/>
  <c r="Q2326"/>
  <c r="P2327"/>
  <c r="Q2327"/>
  <c r="P2328"/>
  <c r="Q2328"/>
  <c r="P2329"/>
  <c r="Q2329"/>
  <c r="P2330"/>
  <c r="Q2330"/>
  <c r="P2331"/>
  <c r="Q2331"/>
  <c r="P2332"/>
  <c r="Q2332"/>
  <c r="P2333"/>
  <c r="Q2333"/>
  <c r="P2334"/>
  <c r="Q2334"/>
  <c r="P2335"/>
  <c r="Q2335"/>
  <c r="P2336"/>
  <c r="Q2336"/>
  <c r="P2337"/>
  <c r="Q2337"/>
  <c r="P2338"/>
  <c r="Q2338"/>
  <c r="P2339"/>
  <c r="Q2339"/>
  <c r="P2340"/>
  <c r="Q2340"/>
  <c r="P2341"/>
  <c r="Q2341"/>
  <c r="P2342"/>
  <c r="Q2342"/>
  <c r="P2343"/>
  <c r="Q2343"/>
  <c r="P2344"/>
  <c r="Q2344"/>
  <c r="P2345"/>
  <c r="Q2345"/>
  <c r="P2346"/>
  <c r="Q2346"/>
  <c r="P2347"/>
  <c r="Q2347"/>
  <c r="P2348"/>
  <c r="Q2348"/>
  <c r="P2349"/>
  <c r="Q2349"/>
  <c r="P2350"/>
  <c r="Q2350"/>
  <c r="P2351"/>
  <c r="Q2351"/>
  <c r="P2352"/>
  <c r="Q2352"/>
  <c r="P2353"/>
  <c r="Q2353"/>
  <c r="P2354"/>
  <c r="Q2354"/>
  <c r="P2355"/>
  <c r="Q2355"/>
  <c r="P2356"/>
  <c r="Q2356"/>
  <c r="P2357"/>
  <c r="Q2357"/>
  <c r="P2358"/>
  <c r="Q2358"/>
  <c r="P2359"/>
  <c r="Q2359"/>
  <c r="P2360"/>
  <c r="Q2360"/>
  <c r="P2361"/>
  <c r="Q2361"/>
  <c r="P2362"/>
  <c r="Q2362"/>
  <c r="P2363"/>
  <c r="Q2363"/>
  <c r="P2364"/>
  <c r="Q2364"/>
  <c r="P2365"/>
  <c r="Q2365"/>
  <c r="P2366"/>
  <c r="Q2366"/>
  <c r="P2367"/>
  <c r="Q2367"/>
  <c r="P2368"/>
  <c r="Q2368"/>
  <c r="P2369"/>
  <c r="Q2369"/>
  <c r="P2370"/>
  <c r="Q2370"/>
  <c r="P2371"/>
  <c r="Q2371"/>
  <c r="P2372"/>
  <c r="Q2372"/>
  <c r="P2373"/>
  <c r="Q2373"/>
  <c r="P2374"/>
  <c r="Q2374"/>
  <c r="P2375"/>
  <c r="Q2375"/>
  <c r="P2376"/>
  <c r="Q2376"/>
  <c r="P2377"/>
  <c r="Q2377"/>
  <c r="P2378"/>
  <c r="Q2378"/>
  <c r="P2379"/>
  <c r="Q2379"/>
  <c r="P2380"/>
  <c r="Q2380"/>
  <c r="P2381"/>
  <c r="Q2381"/>
  <c r="P2382"/>
  <c r="Q2382"/>
  <c r="P2383"/>
  <c r="Q2383"/>
  <c r="P2384"/>
  <c r="Q2384"/>
  <c r="P2385"/>
  <c r="Q2385"/>
  <c r="P2386"/>
  <c r="Q2386"/>
  <c r="P2387"/>
  <c r="Q2387"/>
  <c r="P2388"/>
  <c r="Q2388"/>
  <c r="P2389"/>
  <c r="Q2389"/>
  <c r="P2390"/>
  <c r="Q2390"/>
  <c r="P2391"/>
  <c r="Q2391"/>
  <c r="P2392"/>
  <c r="Q2392"/>
  <c r="P2393"/>
  <c r="Q2393"/>
  <c r="P2394"/>
  <c r="Q2394"/>
  <c r="P2395"/>
  <c r="Q2395"/>
  <c r="P2396"/>
  <c r="Q2396"/>
  <c r="P2397"/>
  <c r="Q2397"/>
  <c r="P2398"/>
  <c r="Q2398"/>
  <c r="P2399"/>
  <c r="Q2399"/>
  <c r="P2400"/>
  <c r="Q2400"/>
  <c r="P2401"/>
  <c r="Q2401"/>
  <c r="P2402"/>
  <c r="Q2402"/>
  <c r="P2403"/>
  <c r="Q2403"/>
  <c r="P2404"/>
  <c r="Q2404"/>
  <c r="P2405"/>
  <c r="Q2405"/>
  <c r="P2406"/>
  <c r="Q2406"/>
  <c r="P2407"/>
  <c r="Q2407"/>
  <c r="P2408"/>
  <c r="Q2408"/>
  <c r="P2409"/>
  <c r="Q2409"/>
  <c r="P2410"/>
  <c r="Q2410"/>
  <c r="P2411"/>
  <c r="Q2411"/>
  <c r="P2412"/>
  <c r="Q2412"/>
  <c r="P2413"/>
  <c r="Q2413"/>
  <c r="P2414"/>
  <c r="Q2414"/>
  <c r="P2415"/>
  <c r="Q2415"/>
  <c r="P2416"/>
  <c r="Q2416"/>
  <c r="P2417"/>
  <c r="Q2417"/>
  <c r="P2418"/>
  <c r="Q2418"/>
  <c r="P2419"/>
  <c r="Q2419"/>
  <c r="P2420"/>
  <c r="Q2420"/>
  <c r="P2421"/>
  <c r="Q2421"/>
  <c r="P2422"/>
  <c r="Q2422"/>
  <c r="P2423"/>
  <c r="Q2423"/>
  <c r="P2424"/>
  <c r="Q2424"/>
  <c r="P2425"/>
  <c r="Q2425"/>
  <c r="P2426"/>
  <c r="Q2426"/>
  <c r="P2427"/>
  <c r="Q2427"/>
  <c r="P2428"/>
  <c r="Q2428"/>
  <c r="P2429"/>
  <c r="Q2429"/>
  <c r="P2430"/>
  <c r="Q2430"/>
  <c r="P2431"/>
  <c r="Q2431"/>
  <c r="P2432"/>
  <c r="Q2432"/>
  <c r="P2433"/>
  <c r="Q2433"/>
  <c r="P2434"/>
  <c r="Q2434"/>
  <c r="P2435"/>
  <c r="Q2435"/>
  <c r="P2436"/>
  <c r="Q2436"/>
  <c r="P2437"/>
  <c r="Q2437"/>
  <c r="P2438"/>
  <c r="Q2438"/>
  <c r="P2439"/>
  <c r="Q2439"/>
  <c r="P2440"/>
  <c r="Q2440"/>
  <c r="P2441"/>
  <c r="Q2441"/>
  <c r="P2442"/>
  <c r="Q2442"/>
  <c r="P2443"/>
  <c r="Q2443"/>
  <c r="P2444"/>
  <c r="Q2444"/>
  <c r="P2445"/>
  <c r="Q2445"/>
  <c r="P2446"/>
  <c r="Q2446"/>
  <c r="P2447"/>
  <c r="Q2447"/>
  <c r="P2448"/>
  <c r="Q2448"/>
  <c r="P2449"/>
  <c r="Q2449"/>
  <c r="P2450"/>
  <c r="Q2450"/>
  <c r="P2451"/>
  <c r="Q2451"/>
  <c r="P2452"/>
  <c r="Q2452"/>
  <c r="P2453"/>
  <c r="Q2453"/>
  <c r="P2454"/>
  <c r="Q2454"/>
  <c r="P2455"/>
  <c r="Q2455"/>
  <c r="P2456"/>
  <c r="Q2456"/>
  <c r="P2457"/>
  <c r="Q2457"/>
  <c r="P2458"/>
  <c r="Q2458"/>
  <c r="P2459"/>
  <c r="Q2459"/>
  <c r="P2460"/>
  <c r="Q2460"/>
  <c r="P2461"/>
  <c r="Q2461"/>
  <c r="P2462"/>
  <c r="Q2462"/>
  <c r="P2463"/>
  <c r="Q2463"/>
  <c r="P2464"/>
  <c r="Q2464"/>
  <c r="P2465"/>
  <c r="Q2465"/>
  <c r="P2466"/>
  <c r="Q2466"/>
  <c r="P2467"/>
  <c r="Q2467"/>
  <c r="P2468"/>
  <c r="Q2468"/>
  <c r="P2469"/>
  <c r="Q2469"/>
  <c r="P2470"/>
  <c r="Q2470"/>
  <c r="P2471"/>
  <c r="Q2471"/>
  <c r="P2472"/>
  <c r="Q2472"/>
  <c r="P2473"/>
  <c r="Q2473"/>
  <c r="P2474"/>
  <c r="Q2474"/>
  <c r="P2475"/>
  <c r="Q2475"/>
  <c r="P2476"/>
  <c r="Q2476"/>
  <c r="P2477"/>
  <c r="Q2477"/>
  <c r="P2478"/>
  <c r="Q2478"/>
  <c r="P2479"/>
  <c r="Q2479"/>
  <c r="P2480"/>
  <c r="Q2480"/>
  <c r="P2481"/>
  <c r="Q2481"/>
  <c r="P2482"/>
  <c r="Q2482"/>
  <c r="P2483"/>
  <c r="Q2483"/>
  <c r="P2484"/>
  <c r="Q2484"/>
  <c r="P2485"/>
  <c r="Q2485"/>
  <c r="P2486"/>
  <c r="Q2486"/>
  <c r="P2487"/>
  <c r="Q2487"/>
  <c r="P2488"/>
  <c r="Q2488"/>
  <c r="P2489"/>
  <c r="Q2489"/>
  <c r="P2490"/>
  <c r="Q2490"/>
  <c r="P2491"/>
  <c r="Q2491"/>
  <c r="P2492"/>
  <c r="Q2492"/>
  <c r="P2493"/>
  <c r="Q2493"/>
  <c r="P2494"/>
  <c r="Q2494"/>
  <c r="P2495"/>
  <c r="Q2495"/>
  <c r="P2496"/>
  <c r="Q2496"/>
  <c r="P2497"/>
  <c r="Q2497"/>
  <c r="P2498"/>
  <c r="Q2498"/>
  <c r="P2499"/>
  <c r="Q2499"/>
  <c r="P2500"/>
  <c r="Q2500"/>
  <c r="P2501"/>
  <c r="Q2501"/>
  <c r="P2502"/>
  <c r="Q2502"/>
  <c r="P2503"/>
  <c r="Q2503"/>
  <c r="P2504"/>
  <c r="Q2504"/>
  <c r="P2505"/>
  <c r="Q2505"/>
  <c r="P2506"/>
  <c r="Q2506"/>
  <c r="P2507"/>
  <c r="Q2507"/>
  <c r="P2508"/>
  <c r="Q2508"/>
  <c r="Q2509"/>
  <c r="P2510"/>
  <c r="Q2510"/>
  <c r="P2511"/>
  <c r="Q2511"/>
  <c r="P2512"/>
  <c r="Q2512"/>
  <c r="P2513"/>
  <c r="Q2513"/>
  <c r="P2514"/>
  <c r="Q2514"/>
  <c r="P2515"/>
  <c r="Q2515"/>
  <c r="P2516"/>
  <c r="Q2516"/>
  <c r="P2517"/>
  <c r="Q2517"/>
  <c r="P2518"/>
  <c r="Q2518"/>
  <c r="P2519"/>
  <c r="Q2519"/>
  <c r="P2520"/>
  <c r="Q2520"/>
  <c r="P2521"/>
  <c r="Q2521"/>
  <c r="P2522"/>
  <c r="Q2522"/>
  <c r="P2523"/>
  <c r="Q2523"/>
  <c r="P2524"/>
  <c r="Q2524"/>
  <c r="P2525"/>
  <c r="Q2525"/>
  <c r="P2526"/>
  <c r="Q2526"/>
  <c r="P2527"/>
  <c r="Q2527"/>
  <c r="P2528"/>
  <c r="Q2528"/>
  <c r="P2529"/>
  <c r="Q2529"/>
  <c r="P2530"/>
  <c r="Q2530"/>
  <c r="P2531"/>
  <c r="Q2531"/>
  <c r="P2532"/>
  <c r="Q2532"/>
  <c r="P2533"/>
  <c r="Q2533"/>
  <c r="P2534"/>
  <c r="Q2534"/>
  <c r="P2535"/>
  <c r="Q2535"/>
  <c r="Q2536"/>
  <c r="P2537"/>
  <c r="Q2537"/>
  <c r="P2538"/>
  <c r="Q2538"/>
  <c r="P2539"/>
  <c r="Q2539"/>
  <c r="P2540"/>
  <c r="Q2540"/>
  <c r="P2541"/>
  <c r="Q2541"/>
  <c r="P2542"/>
  <c r="Q2542"/>
  <c r="P2543"/>
  <c r="Q2543"/>
  <c r="P2544"/>
  <c r="Q2544"/>
  <c r="P2545"/>
  <c r="Q2545"/>
  <c r="P2546"/>
  <c r="Q2546"/>
  <c r="P2547"/>
  <c r="Q2547"/>
  <c r="P2548"/>
  <c r="Q2548"/>
  <c r="P2549"/>
  <c r="Q2549"/>
  <c r="P2550"/>
  <c r="Q2550"/>
  <c r="P2551"/>
  <c r="Q2551"/>
  <c r="P2552"/>
  <c r="Q2552"/>
  <c r="P2553"/>
  <c r="Q2553"/>
  <c r="P2554"/>
  <c r="Q2554"/>
  <c r="P2555"/>
  <c r="Q2555"/>
  <c r="P2556"/>
  <c r="Q2556"/>
  <c r="Q2557"/>
  <c r="P2558"/>
  <c r="Q2558"/>
  <c r="P2559"/>
  <c r="Q2559"/>
  <c r="P2560"/>
  <c r="Q2560"/>
  <c r="P2561"/>
  <c r="Q2561"/>
  <c r="P2562"/>
  <c r="Q2562"/>
  <c r="P2563"/>
  <c r="Q2563"/>
  <c r="P2564"/>
  <c r="Q2564"/>
  <c r="P2565"/>
  <c r="Q2565"/>
  <c r="P2566"/>
  <c r="Q2566"/>
  <c r="P2567"/>
  <c r="Q2567"/>
  <c r="P2568"/>
  <c r="Q2568"/>
  <c r="P2569"/>
  <c r="Q2569"/>
  <c r="P2570"/>
  <c r="Q2570"/>
  <c r="P2571"/>
  <c r="Q2571"/>
  <c r="P2572"/>
  <c r="Q2572"/>
  <c r="P2573"/>
  <c r="Q2573"/>
  <c r="P2574"/>
  <c r="Q2574"/>
  <c r="P2575"/>
  <c r="Q2575"/>
  <c r="P2576"/>
  <c r="Q2576"/>
  <c r="P2577"/>
  <c r="Q2577"/>
  <c r="P2578"/>
  <c r="Q2578"/>
  <c r="P2579"/>
  <c r="Q2579"/>
  <c r="P2580"/>
  <c r="Q2580"/>
  <c r="P2581"/>
  <c r="Q2581"/>
  <c r="P2582"/>
  <c r="Q2582"/>
  <c r="P2583"/>
  <c r="Q2583"/>
  <c r="P2584"/>
  <c r="Q2584"/>
  <c r="P2585"/>
  <c r="Q2585"/>
  <c r="P2586"/>
  <c r="Q2586"/>
  <c r="P2587"/>
  <c r="Q2587"/>
  <c r="P2588"/>
  <c r="Q2588"/>
  <c r="P2589"/>
  <c r="Q2589"/>
  <c r="P2590"/>
  <c r="Q2590"/>
  <c r="P2591"/>
  <c r="Q2591"/>
  <c r="P2592"/>
  <c r="Q2592"/>
  <c r="P2593"/>
  <c r="Q2593"/>
  <c r="P2594"/>
  <c r="Q2594"/>
  <c r="P2595"/>
  <c r="Q2595"/>
  <c r="P2596"/>
  <c r="Q2596"/>
  <c r="P2597"/>
  <c r="Q2597"/>
  <c r="Q2598"/>
  <c r="P2599"/>
  <c r="Q2599"/>
  <c r="P2600"/>
  <c r="Q2600"/>
  <c r="P2601"/>
  <c r="Q2601"/>
  <c r="P2602"/>
  <c r="Q2602"/>
  <c r="P2603"/>
  <c r="Q2603"/>
  <c r="P2604"/>
  <c r="Q2604"/>
  <c r="P2605"/>
  <c r="Q2605"/>
  <c r="P2606"/>
  <c r="Q2606"/>
  <c r="P2607"/>
  <c r="Q2607"/>
  <c r="P2608"/>
  <c r="Q2608"/>
  <c r="P2609"/>
  <c r="Q2609"/>
  <c r="P2610"/>
  <c r="Q2610"/>
  <c r="P2611"/>
  <c r="Q2611"/>
  <c r="P2612"/>
  <c r="Q2612"/>
  <c r="P2613"/>
  <c r="Q2613"/>
  <c r="P2614"/>
  <c r="Q2614"/>
  <c r="P2615"/>
  <c r="Q2615"/>
  <c r="P2616"/>
  <c r="Q2616"/>
  <c r="P2617"/>
  <c r="Q2617"/>
  <c r="P2618"/>
  <c r="Q2618"/>
  <c r="P2619"/>
  <c r="Q2619"/>
  <c r="P2620"/>
  <c r="Q2620"/>
  <c r="P2621"/>
  <c r="Q2621"/>
  <c r="P2622"/>
  <c r="Q2622"/>
  <c r="P2623"/>
  <c r="Q2623"/>
  <c r="P2624"/>
  <c r="Q2624"/>
  <c r="P2625"/>
  <c r="Q2625"/>
  <c r="P2626"/>
  <c r="Q2626"/>
  <c r="P2627"/>
  <c r="Q2627"/>
  <c r="P2628"/>
  <c r="Q2628"/>
  <c r="P2629"/>
  <c r="Q2629"/>
  <c r="P2630"/>
  <c r="Q2630"/>
  <c r="P2631"/>
  <c r="Q2631"/>
  <c r="P2632"/>
  <c r="Q2632"/>
  <c r="P2633"/>
  <c r="Q2633"/>
  <c r="P2634"/>
  <c r="Q2634"/>
  <c r="P2635"/>
  <c r="Q2635"/>
  <c r="P2636"/>
  <c r="Q2636"/>
  <c r="P2637"/>
  <c r="Q2637"/>
  <c r="P2638"/>
  <c r="Q2638"/>
  <c r="P2639"/>
  <c r="Q2639"/>
  <c r="Q2640"/>
  <c r="P2641"/>
  <c r="Q2641"/>
  <c r="P2642"/>
  <c r="Q2642"/>
  <c r="P2643"/>
  <c r="Q2643"/>
  <c r="P2644"/>
  <c r="Q2644"/>
  <c r="P2645"/>
  <c r="Q2645"/>
  <c r="P2646"/>
  <c r="Q2646"/>
  <c r="P2647"/>
  <c r="Q2647"/>
  <c r="P2648"/>
  <c r="Q2648"/>
  <c r="P2649"/>
  <c r="Q2649"/>
  <c r="P2650"/>
  <c r="Q2650"/>
  <c r="P2651"/>
  <c r="Q2651"/>
  <c r="P2652"/>
  <c r="Q2652"/>
  <c r="P2653"/>
  <c r="Q2653"/>
  <c r="P2654"/>
  <c r="Q2654"/>
  <c r="P2655"/>
  <c r="Q2655"/>
  <c r="P2656"/>
  <c r="Q2656"/>
  <c r="P2657"/>
  <c r="Q2657"/>
  <c r="P2658"/>
  <c r="Q2658"/>
  <c r="P2659"/>
  <c r="Q2659"/>
  <c r="P2660"/>
  <c r="Q2660"/>
  <c r="P2661"/>
  <c r="Q2661"/>
  <c r="P2662"/>
  <c r="Q2662"/>
  <c r="P2663"/>
  <c r="Q2663"/>
  <c r="P2664"/>
  <c r="Q2664"/>
  <c r="P2665"/>
  <c r="Q2665"/>
  <c r="P2666"/>
  <c r="Q2666"/>
  <c r="P2667"/>
  <c r="Q2667"/>
  <c r="P2668"/>
  <c r="Q2668"/>
  <c r="P2669"/>
  <c r="Q2669"/>
  <c r="P2670"/>
  <c r="Q2670"/>
  <c r="P2671"/>
  <c r="Q2671"/>
  <c r="P2672"/>
  <c r="Q2672"/>
  <c r="P2673"/>
  <c r="Q2673"/>
  <c r="P2674"/>
  <c r="Q2674"/>
  <c r="P2675"/>
  <c r="Q2675"/>
  <c r="P2676"/>
  <c r="Q2676"/>
  <c r="P2677"/>
  <c r="Q2677"/>
  <c r="P2678"/>
  <c r="Q2678"/>
  <c r="P2679"/>
  <c r="Q2679"/>
  <c r="P2680"/>
  <c r="Q2680"/>
  <c r="P2681"/>
  <c r="Q2681"/>
  <c r="P2682"/>
  <c r="Q2682"/>
  <c r="P2683"/>
  <c r="Q2683"/>
  <c r="P2684"/>
  <c r="Q2684"/>
  <c r="P2685"/>
  <c r="Q2685"/>
  <c r="P2686"/>
  <c r="Q2686"/>
  <c r="P2687"/>
  <c r="Q2687"/>
  <c r="P2688"/>
  <c r="Q2688"/>
  <c r="P2689"/>
  <c r="Q2689"/>
  <c r="P2690"/>
  <c r="Q2690"/>
  <c r="P2691"/>
  <c r="Q2691"/>
  <c r="P2692"/>
  <c r="Q2692"/>
  <c r="P2693"/>
  <c r="Q2693"/>
  <c r="P2694"/>
  <c r="Q2694"/>
  <c r="P2695"/>
  <c r="Q2695"/>
  <c r="P2696"/>
  <c r="Q2696"/>
  <c r="P2697"/>
  <c r="Q2697"/>
  <c r="P2698"/>
  <c r="Q2698"/>
  <c r="P2699"/>
  <c r="Q2699"/>
  <c r="P2700"/>
  <c r="Q2700"/>
  <c r="P2701"/>
  <c r="Q2701"/>
  <c r="P2702"/>
  <c r="Q2702"/>
  <c r="P2703"/>
  <c r="Q2703"/>
  <c r="P2704"/>
  <c r="Q2704"/>
  <c r="P2705"/>
  <c r="Q2705"/>
  <c r="P2706"/>
  <c r="Q2706"/>
  <c r="P2707"/>
  <c r="Q2707"/>
  <c r="P2708"/>
  <c r="Q2708"/>
  <c r="P2709"/>
  <c r="Q2709"/>
  <c r="P2710"/>
  <c r="Q2710"/>
  <c r="P2711"/>
  <c r="Q2711"/>
  <c r="P2712"/>
  <c r="Q2712"/>
  <c r="P2713"/>
  <c r="Q2713"/>
  <c r="P2714"/>
  <c r="Q2714"/>
  <c r="P2715"/>
  <c r="Q2715"/>
  <c r="P2716"/>
  <c r="Q2716"/>
  <c r="P2717"/>
  <c r="Q2717"/>
  <c r="P2718"/>
  <c r="Q2718"/>
  <c r="P2719"/>
  <c r="Q2719"/>
  <c r="P2720"/>
  <c r="Q2720"/>
  <c r="P2721"/>
  <c r="Q2721"/>
  <c r="P2722"/>
  <c r="Q2722"/>
  <c r="P2723"/>
  <c r="Q2723"/>
  <c r="P2724"/>
  <c r="Q2724"/>
  <c r="P2725"/>
  <c r="Q2725"/>
  <c r="P2726"/>
  <c r="Q2726"/>
  <c r="P2727"/>
  <c r="Q2727"/>
  <c r="P2728"/>
  <c r="Q2728"/>
  <c r="P2729"/>
  <c r="Q2729"/>
  <c r="P2730"/>
  <c r="Q2730"/>
  <c r="P2731"/>
  <c r="Q2731"/>
  <c r="P2732"/>
  <c r="Q2732"/>
  <c r="P2733"/>
  <c r="Q2733"/>
  <c r="P2734"/>
  <c r="Q2734"/>
  <c r="P2735"/>
  <c r="Q2735"/>
  <c r="P2736"/>
  <c r="Q2736"/>
  <c r="P2737"/>
  <c r="Q2737"/>
  <c r="P2738"/>
  <c r="Q2738"/>
  <c r="P2739"/>
  <c r="Q2739"/>
  <c r="P2740"/>
  <c r="Q2740"/>
  <c r="P2741"/>
  <c r="Q2741"/>
  <c r="P2742"/>
  <c r="Q2742"/>
  <c r="P2743"/>
  <c r="Q2743"/>
  <c r="P2744"/>
  <c r="Q2744"/>
  <c r="P2745"/>
  <c r="Q2745"/>
  <c r="P2746"/>
  <c r="Q2746"/>
  <c r="P2747"/>
  <c r="Q2747"/>
  <c r="P2748"/>
  <c r="Q2748"/>
  <c r="P2749"/>
  <c r="Q2749"/>
  <c r="P2750"/>
  <c r="Q2750"/>
  <c r="P2751"/>
  <c r="Q2751"/>
  <c r="P2752"/>
  <c r="Q2752"/>
  <c r="P2753"/>
  <c r="Q2753"/>
  <c r="P2754"/>
  <c r="Q2754"/>
  <c r="P2755"/>
  <c r="Q2755"/>
  <c r="P2756"/>
  <c r="Q2756"/>
  <c r="P2757"/>
  <c r="Q2757"/>
  <c r="P2758"/>
  <c r="Q2758"/>
  <c r="P2759"/>
  <c r="Q2759"/>
  <c r="P2760"/>
  <c r="Q2760"/>
  <c r="P2761"/>
  <c r="Q2761"/>
  <c r="P2762"/>
  <c r="Q2762"/>
  <c r="P2763"/>
  <c r="Q2763"/>
  <c r="P2764"/>
  <c r="Q2764"/>
  <c r="P2765"/>
  <c r="Q2765"/>
  <c r="P2766"/>
  <c r="Q2766"/>
  <c r="P2767"/>
  <c r="Q2767"/>
  <c r="P2768"/>
  <c r="Q2768"/>
  <c r="P2769"/>
  <c r="Q2769"/>
  <c r="P2770"/>
  <c r="Q2770"/>
  <c r="P2771"/>
  <c r="Q2771"/>
  <c r="P2772"/>
  <c r="Q2772"/>
  <c r="P2773"/>
  <c r="Q2773"/>
  <c r="P2774"/>
  <c r="Q2774"/>
  <c r="P2775"/>
  <c r="Q2775"/>
  <c r="P2776"/>
  <c r="Q2776"/>
  <c r="P2777"/>
  <c r="Q2777"/>
  <c r="P2778"/>
  <c r="Q2778"/>
  <c r="P2779"/>
  <c r="Q2779"/>
  <c r="P2780"/>
  <c r="Q2780"/>
  <c r="P2781"/>
  <c r="Q2781"/>
  <c r="P2782"/>
  <c r="Q2782"/>
  <c r="P2783"/>
  <c r="Q2783"/>
  <c r="P2784"/>
  <c r="Q2784"/>
  <c r="P2785"/>
  <c r="Q2785"/>
  <c r="P2786"/>
  <c r="Q2786"/>
  <c r="P2787"/>
  <c r="Q2787"/>
  <c r="P2788"/>
  <c r="Q2788"/>
  <c r="P2789"/>
  <c r="Q2789"/>
  <c r="P2790"/>
  <c r="Q2790"/>
  <c r="P2791"/>
  <c r="Q2791"/>
  <c r="P2792"/>
  <c r="Q2792"/>
  <c r="P2793"/>
  <c r="Q2793"/>
  <c r="P2794"/>
  <c r="Q2794"/>
  <c r="P2795"/>
  <c r="Q2795"/>
  <c r="P2796"/>
  <c r="Q2796"/>
  <c r="P2797"/>
  <c r="Q2797"/>
  <c r="P2798"/>
  <c r="Q2798"/>
  <c r="P2799"/>
  <c r="Q2799"/>
  <c r="P2800"/>
  <c r="Q2800"/>
  <c r="P2801"/>
  <c r="Q2801"/>
  <c r="P2802"/>
  <c r="Q2802"/>
  <c r="P2803"/>
  <c r="Q2803"/>
  <c r="P2804"/>
  <c r="Q2804"/>
  <c r="P2805"/>
  <c r="Q2805"/>
  <c r="P2806"/>
  <c r="Q2806"/>
  <c r="P2807"/>
  <c r="Q2807"/>
  <c r="P2808"/>
  <c r="Q2808"/>
  <c r="P2809"/>
  <c r="Q2809"/>
  <c r="P2810"/>
  <c r="Q2810"/>
  <c r="P2811"/>
  <c r="Q2811"/>
  <c r="P2812"/>
  <c r="Q2812"/>
  <c r="P2813"/>
  <c r="Q2813"/>
  <c r="P2814"/>
  <c r="Q2814"/>
  <c r="P2815"/>
  <c r="Q2815"/>
  <c r="P2816"/>
  <c r="Q2816"/>
  <c r="P2817"/>
  <c r="Q2817"/>
  <c r="P2818"/>
  <c r="Q2818"/>
  <c r="P2819"/>
  <c r="Q2819"/>
  <c r="P2820"/>
  <c r="Q2820"/>
  <c r="P2821"/>
  <c r="Q2821"/>
  <c r="P2822"/>
  <c r="Q2822"/>
  <c r="P2823"/>
  <c r="Q2823"/>
  <c r="P2824"/>
  <c r="Q2824"/>
  <c r="P2825"/>
  <c r="Q2825"/>
  <c r="P2826"/>
  <c r="Q2826"/>
  <c r="P2827"/>
  <c r="Q2827"/>
  <c r="P2828"/>
  <c r="Q2828"/>
  <c r="P2829"/>
  <c r="Q2829"/>
  <c r="P2830"/>
  <c r="Q2830"/>
  <c r="P2831"/>
  <c r="Q2831"/>
  <c r="P2832"/>
  <c r="Q2832"/>
  <c r="P2833"/>
  <c r="Q2833"/>
  <c r="P2834"/>
  <c r="Q2834"/>
  <c r="P2835"/>
  <c r="Q2835"/>
  <c r="P2836"/>
  <c r="Q2836"/>
  <c r="P2837"/>
  <c r="Q2837"/>
  <c r="P2838"/>
  <c r="Q2838"/>
  <c r="P2839"/>
  <c r="Q2839"/>
  <c r="P2840"/>
  <c r="Q2840"/>
  <c r="P2841"/>
  <c r="Q2841"/>
  <c r="P2842"/>
  <c r="Q2842"/>
  <c r="P2843"/>
  <c r="Q2843"/>
  <c r="P2844"/>
  <c r="Q2844"/>
  <c r="P2845"/>
  <c r="Q2845"/>
  <c r="P2846"/>
  <c r="Q2846"/>
  <c r="P2847"/>
  <c r="Q2847"/>
  <c r="P2848"/>
  <c r="Q2848"/>
  <c r="P2849"/>
  <c r="Q2849"/>
  <c r="P2850"/>
  <c r="Q2850"/>
  <c r="P2851"/>
  <c r="Q2851"/>
  <c r="P2852"/>
  <c r="Q2852"/>
  <c r="P2853"/>
  <c r="Q2853"/>
  <c r="P2854"/>
  <c r="Q2854"/>
  <c r="P2855"/>
  <c r="Q2855"/>
  <c r="P2856"/>
  <c r="Q2856"/>
  <c r="P2857"/>
  <c r="Q2857"/>
  <c r="Q2858"/>
  <c r="Q2859"/>
  <c r="Q2860"/>
  <c r="Q2861"/>
  <c r="Q2862"/>
  <c r="Q2863"/>
  <c r="Q2864"/>
  <c r="Q2865"/>
  <c r="Q2866"/>
  <c r="Q2867"/>
  <c r="P2869"/>
  <c r="Q2869"/>
  <c r="P2870"/>
  <c r="Q2870"/>
  <c r="P2871"/>
  <c r="Q2871"/>
  <c r="P2872"/>
  <c r="Q2872"/>
  <c r="P2873"/>
  <c r="Q2873"/>
  <c r="P2874"/>
  <c r="Q2874"/>
  <c r="P2875"/>
  <c r="Q2875"/>
  <c r="P2876"/>
  <c r="Q2876"/>
  <c r="P2877"/>
  <c r="Q2877"/>
  <c r="P2878"/>
  <c r="Q2878"/>
  <c r="P2879"/>
  <c r="Q2879"/>
  <c r="P2880"/>
  <c r="Q2880"/>
  <c r="P2881"/>
  <c r="Q2881"/>
  <c r="P2882"/>
  <c r="Q2882"/>
  <c r="P2883"/>
  <c r="Q2883"/>
  <c r="P2884"/>
  <c r="Q2884"/>
  <c r="P2885"/>
  <c r="Q2885"/>
  <c r="P2886"/>
  <c r="Q2886"/>
  <c r="P2887"/>
  <c r="Q2887"/>
  <c r="P2888"/>
  <c r="Q2888"/>
  <c r="P2889"/>
  <c r="Q2889"/>
  <c r="P2890"/>
  <c r="Q2890"/>
  <c r="P2891"/>
  <c r="Q2891"/>
  <c r="P2892"/>
  <c r="Q2892"/>
  <c r="P2893"/>
  <c r="Q2893"/>
  <c r="P2894"/>
  <c r="Q2894"/>
  <c r="P2895"/>
  <c r="Q2895"/>
  <c r="P2896"/>
  <c r="Q2896"/>
  <c r="P2897"/>
  <c r="Q2897"/>
  <c r="P2898"/>
  <c r="Q2898"/>
  <c r="P2899"/>
  <c r="Q2899"/>
  <c r="P2900"/>
  <c r="Q2900"/>
  <c r="P2901"/>
  <c r="Q2901"/>
  <c r="P2902"/>
  <c r="Q2902"/>
  <c r="P2903"/>
  <c r="Q2903"/>
  <c r="P2904"/>
  <c r="Q2904"/>
  <c r="P2905"/>
  <c r="Q2905"/>
  <c r="P2906"/>
  <c r="Q2906"/>
  <c r="P2907"/>
  <c r="Q2907"/>
  <c r="P2908"/>
  <c r="Q2908"/>
  <c r="P2909"/>
  <c r="Q2909"/>
  <c r="P2910"/>
  <c r="Q2910"/>
  <c r="P2911"/>
  <c r="Q2911"/>
  <c r="P2912"/>
  <c r="Q2912"/>
  <c r="P2913"/>
  <c r="Q2913"/>
  <c r="P2914"/>
  <c r="Q2914"/>
  <c r="P2915"/>
  <c r="Q2915"/>
  <c r="P2916"/>
  <c r="Q2916"/>
  <c r="P2917"/>
  <c r="Q2917"/>
  <c r="P2918"/>
  <c r="Q2918"/>
  <c r="P2919"/>
  <c r="Q2919"/>
  <c r="P2920"/>
  <c r="Q2920"/>
  <c r="P2921"/>
  <c r="Q2921"/>
  <c r="P2922"/>
  <c r="Q2922"/>
  <c r="P2923"/>
  <c r="Q2923"/>
  <c r="P2924"/>
  <c r="Q2924"/>
  <c r="P2925"/>
  <c r="Q2925"/>
  <c r="P2926"/>
  <c r="Q2926"/>
  <c r="P2927"/>
  <c r="Q2927"/>
  <c r="P2928"/>
  <c r="Q2928"/>
  <c r="P2929"/>
  <c r="Q2929"/>
  <c r="P2930"/>
  <c r="Q2930"/>
  <c r="P2931"/>
  <c r="Q2931"/>
  <c r="P2932"/>
  <c r="Q2932"/>
  <c r="P2933"/>
  <c r="Q2933"/>
  <c r="P2934"/>
  <c r="Q2934"/>
  <c r="P2935"/>
  <c r="Q2935"/>
  <c r="P2936"/>
  <c r="Q2936"/>
  <c r="P2937"/>
  <c r="Q2937"/>
  <c r="P2938"/>
  <c r="Q2938"/>
  <c r="P2939"/>
  <c r="Q2939"/>
  <c r="P2940"/>
  <c r="Q2940"/>
  <c r="P2941"/>
  <c r="Q2941"/>
  <c r="P2942"/>
  <c r="Q2942"/>
  <c r="P2943"/>
  <c r="Q2943"/>
  <c r="P2944"/>
  <c r="Q2944"/>
  <c r="P2945"/>
  <c r="Q2945"/>
  <c r="P2946"/>
  <c r="Q2946"/>
  <c r="P2947"/>
  <c r="Q2947"/>
  <c r="P2948"/>
  <c r="Q2948"/>
  <c r="P2949"/>
  <c r="Q2949"/>
  <c r="P2950"/>
  <c r="Q2950"/>
  <c r="P2951"/>
  <c r="Q2951"/>
  <c r="P2952"/>
  <c r="Q2952"/>
  <c r="P2953"/>
  <c r="Q2953"/>
  <c r="P2954"/>
  <c r="Q2954"/>
  <c r="P2955"/>
  <c r="Q2955"/>
  <c r="P2956"/>
  <c r="Q2956"/>
  <c r="P2957"/>
  <c r="Q2957"/>
  <c r="P2958"/>
  <c r="Q2958"/>
  <c r="P2959"/>
  <c r="Q2959"/>
  <c r="P2960"/>
  <c r="Q2960"/>
  <c r="P2961"/>
  <c r="Q2961"/>
  <c r="P2962"/>
  <c r="Q2962"/>
  <c r="P2963"/>
  <c r="Q2963"/>
  <c r="P2964"/>
  <c r="Q2964"/>
  <c r="P2965"/>
  <c r="Q2965"/>
  <c r="P2966"/>
  <c r="Q2966"/>
  <c r="P2967"/>
  <c r="Q2967"/>
  <c r="P2968"/>
  <c r="Q2968"/>
  <c r="P2969"/>
  <c r="Q2969"/>
  <c r="P2970"/>
  <c r="Q2970"/>
  <c r="P2971"/>
  <c r="Q2971"/>
  <c r="P2972"/>
  <c r="Q2972"/>
  <c r="P2973"/>
  <c r="Q2973"/>
  <c r="P2974"/>
  <c r="Q2974"/>
  <c r="P2975"/>
  <c r="Q2975"/>
  <c r="P2976"/>
  <c r="Q2976"/>
  <c r="P2978"/>
  <c r="Q2978"/>
  <c r="P2979"/>
  <c r="Q2979"/>
  <c r="P2980"/>
  <c r="Q2980"/>
  <c r="P2981"/>
  <c r="Q2981"/>
  <c r="P2982"/>
  <c r="Q2982"/>
  <c r="P2983"/>
  <c r="Q2983"/>
  <c r="P2984"/>
  <c r="Q2984"/>
  <c r="P2985"/>
  <c r="Q2985"/>
  <c r="P2986"/>
  <c r="Q2986"/>
  <c r="P2987"/>
  <c r="Q2987"/>
  <c r="P2988"/>
  <c r="Q2988"/>
  <c r="P2989"/>
  <c r="Q2989"/>
  <c r="P2990"/>
  <c r="Q2990"/>
  <c r="P2991"/>
  <c r="Q2991"/>
  <c r="P2992"/>
  <c r="Q2992"/>
  <c r="P2993"/>
  <c r="Q2993"/>
  <c r="P2994"/>
  <c r="Q2994"/>
  <c r="P2995"/>
  <c r="Q2995"/>
  <c r="P2996"/>
  <c r="Q2996"/>
  <c r="P2997"/>
  <c r="Q2997"/>
  <c r="P2998"/>
  <c r="Q2998"/>
  <c r="P2999"/>
  <c r="Q2999"/>
  <c r="P3000"/>
  <c r="Q3000"/>
  <c r="P3001"/>
  <c r="Q3001"/>
  <c r="P3002"/>
  <c r="Q3002"/>
  <c r="P3003"/>
  <c r="Q3003"/>
  <c r="P3004"/>
  <c r="Q3004"/>
  <c r="P3005"/>
  <c r="Q3005"/>
  <c r="P3006"/>
  <c r="Q3006"/>
  <c r="P3007"/>
  <c r="Q3007"/>
  <c r="P3008"/>
  <c r="Q3008"/>
  <c r="P3009"/>
  <c r="Q3009"/>
  <c r="P3010"/>
  <c r="Q3010"/>
  <c r="P3011"/>
  <c r="Q3011"/>
  <c r="P3012"/>
  <c r="Q3012"/>
  <c r="P3013"/>
  <c r="Q3013"/>
  <c r="P3014"/>
  <c r="Q3014"/>
  <c r="P3015"/>
  <c r="Q3015"/>
  <c r="P3016"/>
  <c r="Q3016"/>
  <c r="P3017"/>
  <c r="Q3017"/>
  <c r="P3018"/>
  <c r="Q3018"/>
  <c r="P3019"/>
  <c r="Q3019"/>
  <c r="P3020"/>
  <c r="Q3020"/>
  <c r="P3021"/>
  <c r="Q3021"/>
  <c r="P3022"/>
  <c r="Q3022"/>
  <c r="P3023"/>
  <c r="Q3023"/>
  <c r="P3024"/>
  <c r="Q3024"/>
  <c r="P3025"/>
  <c r="Q3025"/>
  <c r="P3026"/>
  <c r="Q3026"/>
  <c r="P3027"/>
  <c r="Q3027"/>
  <c r="P3028"/>
  <c r="Q3028"/>
  <c r="P3029"/>
  <c r="Q3029"/>
  <c r="P3030"/>
  <c r="Q3030"/>
  <c r="P3031"/>
  <c r="Q3031"/>
  <c r="P3032"/>
  <c r="Q3032"/>
  <c r="P3033"/>
  <c r="Q3033"/>
  <c r="P3034"/>
  <c r="Q3034"/>
  <c r="P3035"/>
  <c r="Q3035"/>
  <c r="P3036"/>
  <c r="Q3036"/>
  <c r="P3037"/>
  <c r="Q3037"/>
  <c r="P3038"/>
  <c r="Q3038"/>
  <c r="P3039"/>
  <c r="Q3039"/>
  <c r="P3040"/>
  <c r="Q3040"/>
  <c r="P3041"/>
  <c r="Q3041"/>
  <c r="P3042"/>
  <c r="Q3042"/>
  <c r="P3043"/>
  <c r="Q3043"/>
  <c r="P3044"/>
  <c r="Q3044"/>
  <c r="P3045"/>
  <c r="Q3045"/>
  <c r="P3046"/>
  <c r="Q3046"/>
  <c r="P3047"/>
  <c r="Q3047"/>
  <c r="P3048"/>
  <c r="Q3048"/>
  <c r="P3049"/>
  <c r="Q3049"/>
  <c r="P3050"/>
  <c r="Q3050"/>
  <c r="P3051"/>
  <c r="Q3051"/>
  <c r="P3052"/>
  <c r="Q3052"/>
  <c r="P3053"/>
  <c r="Q3053"/>
  <c r="P3054"/>
  <c r="Q3054"/>
  <c r="P3055"/>
  <c r="Q3055"/>
  <c r="P3056"/>
  <c r="Q3056"/>
  <c r="P3057"/>
  <c r="Q3057"/>
  <c r="P3058"/>
  <c r="Q3058"/>
  <c r="P3059"/>
  <c r="Q3059"/>
  <c r="P3060"/>
  <c r="Q3060"/>
  <c r="P3061"/>
  <c r="Q3061"/>
  <c r="P3062"/>
  <c r="Q3062"/>
  <c r="P3063"/>
  <c r="Q3063"/>
  <c r="P3064"/>
  <c r="Q3064"/>
  <c r="P3065"/>
  <c r="Q3065"/>
  <c r="P3066"/>
  <c r="Q3066"/>
  <c r="P3067"/>
  <c r="Q3067"/>
  <c r="P3068"/>
  <c r="Q3068"/>
  <c r="P3069"/>
  <c r="Q3069"/>
  <c r="P3070"/>
  <c r="Q3070"/>
  <c r="P3071"/>
  <c r="Q3071"/>
  <c r="P3072"/>
  <c r="Q3072"/>
  <c r="P3073"/>
  <c r="Q3073"/>
  <c r="P3074"/>
  <c r="Q3074"/>
  <c r="P3075"/>
  <c r="Q3075"/>
  <c r="P3076"/>
  <c r="Q3076"/>
  <c r="P3077"/>
  <c r="Q3077"/>
  <c r="P3078"/>
  <c r="Q3078"/>
  <c r="P3079"/>
  <c r="Q3079"/>
  <c r="P3080"/>
  <c r="Q3080"/>
  <c r="P3081"/>
  <c r="Q3081"/>
  <c r="P3082"/>
  <c r="Q3082"/>
  <c r="P3084"/>
  <c r="Q3084"/>
  <c r="P3085"/>
  <c r="Q3085"/>
  <c r="P3086"/>
  <c r="Q3086"/>
  <c r="P3087"/>
  <c r="Q3087"/>
  <c r="P3088"/>
  <c r="Q3088"/>
  <c r="P3089"/>
  <c r="Q3089"/>
  <c r="P3090"/>
  <c r="Q3090"/>
  <c r="P3091"/>
  <c r="Q3091"/>
  <c r="P3092"/>
  <c r="Q3092"/>
  <c r="P3093"/>
  <c r="Q3093"/>
  <c r="P3094"/>
  <c r="Q3094"/>
  <c r="P3095"/>
  <c r="Q3095"/>
  <c r="P3096"/>
  <c r="Q3096"/>
  <c r="P3097"/>
  <c r="Q3097"/>
  <c r="P3098"/>
  <c r="Q3098"/>
  <c r="P3099"/>
  <c r="Q3099"/>
  <c r="P3100"/>
  <c r="Q3100"/>
  <c r="P3101"/>
  <c r="Q3101"/>
  <c r="P3102"/>
  <c r="Q3102"/>
  <c r="P3103"/>
  <c r="Q3103"/>
  <c r="P3104"/>
  <c r="Q3104"/>
  <c r="P3105"/>
  <c r="Q3105"/>
  <c r="P3106"/>
  <c r="Q3106"/>
  <c r="P3107"/>
  <c r="Q3107"/>
  <c r="P3108"/>
  <c r="Q3108"/>
  <c r="P3109"/>
  <c r="Q3109"/>
  <c r="P3110"/>
  <c r="Q3110"/>
  <c r="P3111"/>
  <c r="Q3111"/>
  <c r="P3112"/>
  <c r="Q3112"/>
  <c r="P3113"/>
  <c r="Q3113"/>
  <c r="P3117"/>
  <c r="Q3117"/>
  <c r="I21" i="47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8"/>
  <c r="I59"/>
  <c r="I60"/>
  <c r="I61"/>
  <c r="I62"/>
  <c r="I63"/>
  <c r="I64"/>
  <c r="I65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G103"/>
  <c r="I107"/>
  <c r="I108"/>
  <c r="I145" s="1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G145"/>
  <c r="I148"/>
  <c r="I149"/>
  <c r="I150"/>
  <c r="I151"/>
  <c r="I152"/>
  <c r="I153"/>
  <c r="G154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G178"/>
  <c r="H178"/>
  <c r="G185"/>
  <c r="I185"/>
  <c r="G192"/>
  <c r="I192"/>
  <c r="I195"/>
  <c r="I197" s="1"/>
  <c r="I196"/>
  <c r="G197"/>
  <c r="H197"/>
  <c r="G201"/>
  <c r="G205"/>
  <c r="I205"/>
  <c r="I208"/>
  <c r="I209"/>
  <c r="G211"/>
  <c r="G212" s="1"/>
  <c r="E21" i="59"/>
  <c r="E30"/>
  <c r="F30"/>
  <c r="G30" s="1"/>
  <c r="E31"/>
  <c r="E33"/>
  <c r="E37" i="58"/>
  <c r="F37"/>
  <c r="M105" i="47"/>
  <c r="Y19" i="69"/>
  <c r="X19"/>
  <c r="I154" i="47"/>
  <c r="R16" i="69"/>
  <c r="R740" s="1"/>
  <c r="A117" i="75"/>
  <c r="A118" s="1"/>
  <c r="A119" s="1"/>
  <c r="A120" s="1"/>
  <c r="A121" s="1"/>
  <c r="A122" s="1"/>
  <c r="A123" s="1"/>
  <c r="A124" s="1"/>
  <c r="A125" s="1"/>
  <c r="A126" s="1"/>
  <c r="A127" s="1"/>
  <c r="A128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/>
  <c r="A160" s="1"/>
  <c r="A161" s="1"/>
  <c r="A162" s="1"/>
  <c r="A163"/>
  <c r="A164" s="1"/>
  <c r="A165" s="1"/>
  <c r="A166"/>
  <c r="A167"/>
  <c r="A168"/>
  <c r="A169" s="1"/>
  <c r="A170" s="1"/>
  <c r="A171" s="1"/>
  <c r="A172" s="1"/>
  <c r="A173" s="1"/>
  <c r="A174" s="1"/>
  <c r="A175" s="1"/>
  <c r="A176"/>
  <c r="A177" s="1"/>
  <c r="A178" s="1"/>
  <c r="A179" s="1"/>
  <c r="A180" s="1"/>
  <c r="A181" s="1"/>
  <c r="A182" s="1"/>
  <c r="A238"/>
  <c r="A239"/>
  <c r="A240" s="1"/>
  <c r="A241" s="1"/>
  <c r="A242" s="1"/>
  <c r="A243" s="1"/>
  <c r="A244" s="1"/>
  <c r="A245" s="1"/>
  <c r="A246" s="1"/>
  <c r="A248" s="1"/>
  <c r="A249" s="1"/>
  <c r="A250" s="1"/>
  <c r="A251" s="1"/>
  <c r="A252" s="1"/>
  <c r="A256" s="1"/>
  <c r="A257" s="1"/>
  <c r="A258" s="1"/>
  <c r="A259" s="1"/>
  <c r="A260" s="1"/>
  <c r="A262" s="1"/>
  <c r="A263"/>
  <c r="A264"/>
  <c r="K965" i="87"/>
  <c r="A840"/>
  <c r="A841" s="1"/>
  <c r="A842" s="1"/>
  <c r="A843" s="1"/>
  <c r="A844" s="1"/>
  <c r="A845" s="1"/>
  <c r="A846" s="1"/>
  <c r="A847" s="1"/>
  <c r="A848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5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913"/>
  <c r="A914" s="1"/>
  <c r="A915" s="1"/>
  <c r="A110"/>
  <c r="A111" s="1"/>
  <c r="A112" s="1"/>
  <c r="A113" s="1"/>
  <c r="A114" s="1"/>
  <c r="A115" s="1"/>
  <c r="A116" s="1"/>
  <c r="K885"/>
  <c r="A196"/>
  <c r="A198" s="1"/>
  <c r="A199" s="1"/>
  <c r="A200" s="1"/>
  <c r="A201" s="1"/>
  <c r="A202"/>
  <c r="A203" s="1"/>
  <c r="A204" s="1"/>
  <c r="A205" s="1"/>
  <c r="A206" s="1"/>
  <c r="A155" i="89"/>
  <c r="A156"/>
  <c r="A157"/>
  <c r="A158" s="1"/>
  <c r="A159" s="1"/>
  <c r="A160" s="1"/>
  <c r="A161" s="1"/>
  <c r="A162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/>
  <c r="A226"/>
  <c r="A227" s="1"/>
  <c r="A228" s="1"/>
  <c r="A229" s="1"/>
  <c r="A230" s="1"/>
  <c r="A231" s="1"/>
  <c r="A232" s="1"/>
  <c r="A233" s="1"/>
  <c r="A235" s="1"/>
  <c r="A236" s="1"/>
  <c r="A237" s="1"/>
  <c r="A238" s="1"/>
  <c r="A239" s="1"/>
  <c r="A240" s="1"/>
  <c r="A241" s="1"/>
  <c r="A242" s="1"/>
  <c r="A243" s="1"/>
  <c r="A244" s="1"/>
  <c r="A245" s="1"/>
  <c r="A246"/>
  <c r="A247" s="1"/>
  <c r="A47"/>
  <c r="A44"/>
  <c r="A41"/>
  <c r="A48" s="1"/>
  <c r="A49" s="1"/>
  <c r="A45"/>
  <c r="A261"/>
  <c r="A262"/>
  <c r="A263"/>
  <c r="A264"/>
  <c r="A265"/>
  <c r="A266"/>
  <c r="A267"/>
  <c r="A268" s="1"/>
  <c r="A269"/>
  <c r="A270"/>
  <c r="A271"/>
  <c r="A272" s="1"/>
  <c r="A273" s="1"/>
  <c r="A274" s="1"/>
  <c r="A275" s="1"/>
  <c r="A276"/>
  <c r="A277" s="1"/>
  <c r="A278"/>
  <c r="A279"/>
  <c r="A280" s="1"/>
  <c r="A281"/>
  <c r="A282"/>
  <c r="A283"/>
  <c r="A284" s="1"/>
  <c r="A285" s="1"/>
  <c r="A286"/>
  <c r="A287"/>
  <c r="A34"/>
  <c r="X315"/>
  <c r="R363" i="86"/>
  <c r="W43"/>
  <c r="Q363"/>
  <c r="U12" i="88"/>
  <c r="V12"/>
  <c r="A55" i="86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9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43" i="89"/>
  <c r="A297" i="86"/>
  <c r="A298" s="1"/>
  <c r="A299" s="1"/>
  <c r="A300" s="1"/>
  <c r="A301" s="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81" i="89"/>
  <c r="A82"/>
  <c r="A83"/>
  <c r="A84" s="1"/>
  <c r="A85" s="1"/>
  <c r="A86" s="1"/>
  <c r="A87" s="1"/>
  <c r="A88"/>
  <c r="A89" s="1"/>
  <c r="A90" s="1"/>
  <c r="A91" s="1"/>
  <c r="A92" s="1"/>
  <c r="A93" s="1"/>
  <c r="A94" s="1"/>
  <c r="A13" i="86"/>
  <c r="A14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72" i="75"/>
  <c r="A73"/>
  <c r="A74" s="1"/>
  <c r="A75" s="1"/>
  <c r="A76" s="1"/>
  <c r="A77" s="1"/>
  <c r="A78"/>
  <c r="A79"/>
  <c r="A80"/>
  <c r="A81" s="1"/>
  <c r="A82" s="1"/>
  <c r="A83" s="1"/>
  <c r="A84" s="1"/>
  <c r="A85" s="1"/>
  <c r="A86" s="1"/>
  <c r="A87" s="1"/>
  <c r="A88" s="1"/>
  <c r="A89" s="1"/>
  <c r="A90" s="1"/>
  <c r="A91" s="1"/>
  <c r="A92"/>
  <c r="A93" s="1"/>
  <c r="A94" s="1"/>
  <c r="A95" s="1"/>
  <c r="A96"/>
  <c r="A97" s="1"/>
  <c r="A98" s="1"/>
  <c r="A99" s="1"/>
  <c r="A100"/>
  <c r="A101" s="1"/>
  <c r="A102" s="1"/>
  <c r="A116"/>
  <c r="A46" i="85"/>
  <c r="A47"/>
  <c r="A48" s="1"/>
  <c r="A49" s="1"/>
  <c r="A50"/>
  <c r="A57"/>
  <c r="A58" s="1"/>
  <c r="A59" s="1"/>
  <c r="A60" s="1"/>
  <c r="A61" s="1"/>
  <c r="A62" s="1"/>
  <c r="A63" s="1"/>
  <c r="A64" s="1"/>
  <c r="A65" s="1"/>
  <c r="A66"/>
  <c r="A67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/>
  <c r="A90"/>
  <c r="A91" s="1"/>
  <c r="A92" s="1"/>
  <c r="A93" s="1"/>
  <c r="A94" s="1"/>
  <c r="A95" s="1"/>
  <c r="A96" s="1"/>
  <c r="A97" s="1"/>
  <c r="A98"/>
  <c r="A99" s="1"/>
  <c r="A100" s="1"/>
  <c r="A101" s="1"/>
  <c r="A102" s="1"/>
  <c r="A103" s="1"/>
  <c r="A104" s="1"/>
  <c r="A105" s="1"/>
  <c r="A106" s="1"/>
  <c r="A107" s="1"/>
  <c r="A108" s="1"/>
  <c r="A109" s="1"/>
  <c r="A110"/>
  <c r="A111"/>
  <c r="A112" s="1"/>
  <c r="A113" s="1"/>
  <c r="A114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/>
  <c r="A128" s="1"/>
  <c r="A129" s="1"/>
  <c r="A130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5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/>
  <c r="A210"/>
  <c r="A211" s="1"/>
  <c r="A212" s="1"/>
  <c r="R365"/>
  <c r="Q365"/>
  <c r="A18"/>
  <c r="A19"/>
  <c r="A20" s="1"/>
  <c r="A21"/>
  <c r="A22"/>
  <c r="A23" s="1"/>
  <c r="A24" s="1"/>
  <c r="A25" s="1"/>
  <c r="A26" s="1"/>
  <c r="A27" s="1"/>
  <c r="A28" s="1"/>
  <c r="A29" s="1"/>
  <c r="A30" s="1"/>
  <c r="A31" s="1"/>
  <c r="F18" i="43"/>
  <c r="F22"/>
  <c r="E18"/>
  <c r="E21"/>
  <c r="A278" i="75"/>
  <c r="A279"/>
  <c r="A280"/>
  <c r="A281"/>
  <c r="A282" s="1"/>
  <c r="A283" s="1"/>
  <c r="A284" s="1"/>
  <c r="A285"/>
  <c r="A286" s="1"/>
  <c r="A287"/>
  <c r="A288" s="1"/>
  <c r="A289" s="1"/>
  <c r="A290" s="1"/>
  <c r="A291" s="1"/>
  <c r="A293"/>
  <c r="A294" s="1"/>
  <c r="A295" s="1"/>
  <c r="A296"/>
  <c r="A297" s="1"/>
  <c r="A298" s="1"/>
  <c r="A299" s="1"/>
  <c r="A300" s="1"/>
  <c r="A301"/>
  <c r="A302" s="1"/>
  <c r="V52" i="90"/>
  <c r="F25" i="59"/>
  <c r="X14" i="56"/>
  <c r="X18"/>
  <c r="X35"/>
  <c r="X38"/>
  <c r="X25"/>
  <c r="N40"/>
  <c r="G40"/>
  <c r="R41"/>
  <c r="X34"/>
  <c r="X33" s="1"/>
  <c r="F35" i="58" s="1"/>
  <c r="X24" i="56"/>
  <c r="X23" s="1"/>
  <c r="F33" i="58" s="1"/>
  <c r="F29" i="59"/>
  <c r="A33" i="75"/>
  <c r="A35" s="1"/>
  <c r="A36" s="1"/>
  <c r="A37" s="1"/>
  <c r="A38" s="1"/>
  <c r="A39" s="1"/>
  <c r="A40" s="1"/>
  <c r="A34"/>
  <c r="S21"/>
  <c r="R21"/>
  <c r="E33" i="58"/>
  <c r="E27" i="59" s="1"/>
  <c r="S353" i="75"/>
  <c r="S373" s="1"/>
  <c r="W55" i="64"/>
  <c r="W60"/>
  <c r="V20"/>
  <c r="V70" s="1"/>
  <c r="X44"/>
  <c r="X47"/>
  <c r="W65"/>
  <c r="X60" l="1"/>
  <c r="A42" i="75"/>
  <c r="A41"/>
  <c r="A47"/>
  <c r="A45"/>
  <c r="A44"/>
  <c r="A46"/>
  <c r="A140" i="69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141"/>
  <c r="A138" i="84"/>
  <c r="A137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103" i="75"/>
  <c r="A106"/>
  <c r="A527" i="69"/>
  <c r="A529" s="1"/>
  <c r="A531" s="1"/>
  <c r="A526"/>
  <c r="A528" s="1"/>
  <c r="A530" s="1"/>
  <c r="A532" s="1"/>
  <c r="A533" s="1"/>
  <c r="A534" s="1"/>
  <c r="A535" s="1"/>
  <c r="A536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G33" i="58"/>
  <c r="F27" i="59"/>
  <c r="A186" i="75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183"/>
  <c r="A184" s="1"/>
  <c r="A185" s="1"/>
  <c r="G29" i="59"/>
  <c r="H17" i="48"/>
  <c r="H42" s="1"/>
  <c r="L22"/>
  <c r="T20" i="64"/>
  <c r="T70" s="1"/>
  <c r="X70" s="1"/>
  <c r="X24"/>
  <c r="X20" s="1"/>
  <c r="N41" i="56"/>
  <c r="Q369" i="86"/>
  <c r="X27" i="56"/>
  <c r="F34" i="58" s="1"/>
  <c r="F28" i="59" s="1"/>
  <c r="V24" i="89"/>
  <c r="R21"/>
  <c r="E48" i="43"/>
  <c r="U27" i="56"/>
  <c r="E34" i="58" s="1"/>
  <c r="I178" i="47"/>
  <c r="I103"/>
  <c r="N105" s="1"/>
  <c r="T14" i="84"/>
  <c r="T744" s="1"/>
  <c r="F27" i="56"/>
  <c r="F40" s="1"/>
  <c r="A51" i="89"/>
  <c r="A53" s="1"/>
  <c r="A55" s="1"/>
  <c r="A57" s="1"/>
  <c r="A59" s="1"/>
  <c r="A61" s="1"/>
  <c r="A63" s="1"/>
  <c r="A50"/>
  <c r="A52" s="1"/>
  <c r="A54" s="1"/>
  <c r="A56" s="1"/>
  <c r="A58" s="1"/>
  <c r="A60" s="1"/>
  <c r="A62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46"/>
  <c r="A42"/>
  <c r="W22"/>
  <c r="S335"/>
  <c r="G31" i="58"/>
  <c r="G27" i="59"/>
  <c r="R353" i="75"/>
  <c r="R373" s="1"/>
  <c r="U12" i="56"/>
  <c r="W52" i="90"/>
  <c r="I211" i="47"/>
  <c r="G17" i="48"/>
  <c r="K23"/>
  <c r="K17" s="1"/>
  <c r="W44" i="64"/>
  <c r="W20" s="1"/>
  <c r="S20"/>
  <c r="S70" s="1"/>
  <c r="W70" s="1"/>
  <c r="Q66" i="88"/>
  <c r="J42" i="48"/>
  <c r="I42"/>
  <c r="V12" i="56"/>
  <c r="O40"/>
  <c r="S40"/>
  <c r="C40"/>
  <c r="W27"/>
  <c r="W40" s="1"/>
  <c r="V33"/>
  <c r="L25" i="48"/>
  <c r="J27"/>
  <c r="K30"/>
  <c r="K42" s="1"/>
  <c r="U20" i="64"/>
  <c r="U70" s="1"/>
  <c r="K37" i="48"/>
  <c r="K35" s="1"/>
  <c r="G35"/>
  <c r="G42" s="1"/>
  <c r="F16" i="43"/>
  <c r="F48" s="1"/>
  <c r="R366" i="90"/>
  <c r="G39" i="58"/>
  <c r="G34" i="59" s="1"/>
  <c r="X15" i="56"/>
  <c r="X12" s="1"/>
  <c r="G25" i="59"/>
  <c r="G35" i="58"/>
  <c r="G33" i="59"/>
  <c r="X40" i="56" l="1"/>
  <c r="F32" i="58"/>
  <c r="V22" i="89"/>
  <c r="R335"/>
  <c r="A222" i="75"/>
  <c r="A223"/>
  <c r="A224" s="1"/>
  <c r="A225" s="1"/>
  <c r="A226" s="1"/>
  <c r="A227" s="1"/>
  <c r="A228" s="1"/>
  <c r="A229" s="1"/>
  <c r="A230" s="1"/>
  <c r="A48"/>
  <c r="A49" s="1"/>
  <c r="A43"/>
  <c r="V40" i="56"/>
  <c r="G38" i="58"/>
  <c r="E28" i="59"/>
  <c r="G28" s="1"/>
  <c r="G34" i="58"/>
  <c r="A104" i="75"/>
  <c r="A105" s="1"/>
  <c r="A107"/>
  <c r="A108" s="1"/>
  <c r="A109" s="1"/>
  <c r="A110" s="1"/>
  <c r="A111" s="1"/>
  <c r="A112" s="1"/>
  <c r="A113" s="1"/>
  <c r="A114" s="1"/>
  <c r="A115" s="1"/>
  <c r="U40" i="56"/>
  <c r="E32" i="58"/>
  <c r="I212" i="47"/>
  <c r="L17" i="48"/>
  <c r="G37" i="58" l="1"/>
  <c r="G32" i="59"/>
  <c r="G31" s="1"/>
  <c r="A231" i="75"/>
  <c r="A232" s="1"/>
  <c r="A233"/>
  <c r="F26" i="59"/>
  <c r="F24" s="1"/>
  <c r="F35" s="1"/>
  <c r="F30" i="58"/>
  <c r="F41" s="1"/>
  <c r="A51" i="75"/>
  <c r="A53" s="1"/>
  <c r="A55" s="1"/>
  <c r="A57" s="1"/>
  <c r="A59" s="1"/>
  <c r="A61" s="1"/>
  <c r="A63" s="1"/>
  <c r="A50"/>
  <c r="A52" s="1"/>
  <c r="A54" s="1"/>
  <c r="A56" s="1"/>
  <c r="A58" s="1"/>
  <c r="A60" s="1"/>
  <c r="A62" s="1"/>
  <c r="A64" s="1"/>
  <c r="A65" s="1"/>
  <c r="A66" s="1"/>
  <c r="A67" s="1"/>
  <c r="A68" s="1"/>
  <c r="A69" s="1"/>
  <c r="A70" s="1"/>
  <c r="A71" s="1"/>
  <c r="E26" i="59"/>
  <c r="G32" i="58"/>
  <c r="G30" s="1"/>
  <c r="E30"/>
  <c r="E41" s="1"/>
  <c r="G26" i="59" l="1"/>
  <c r="G24" s="1"/>
  <c r="G35" s="1"/>
  <c r="E24"/>
  <c r="E35" s="1"/>
  <c r="A235" i="75"/>
  <c r="A236" s="1"/>
  <c r="A234"/>
  <c r="G41" i="58"/>
</calcChain>
</file>

<file path=xl/sharedStrings.xml><?xml version="1.0" encoding="utf-8"?>
<sst xmlns="http://schemas.openxmlformats.org/spreadsheetml/2006/main" count="55500" uniqueCount="3578">
  <si>
    <t>A. TANAH</t>
  </si>
  <si>
    <t>PROPINSI</t>
  </si>
  <si>
    <t>:  JAWA TENGAH</t>
  </si>
  <si>
    <t>KABUPATEN/KOTA</t>
  </si>
  <si>
    <t>UNIT KERJA</t>
  </si>
  <si>
    <t>SATUAN KERJA</t>
  </si>
  <si>
    <t>NO. KODE LOKASI</t>
  </si>
  <si>
    <t>Nomor</t>
  </si>
  <si>
    <t>Status Tanah</t>
  </si>
  <si>
    <t>Keterangan</t>
  </si>
  <si>
    <t>Kode Barang</t>
  </si>
  <si>
    <t>Register</t>
  </si>
  <si>
    <t>Tanggal</t>
  </si>
  <si>
    <t>001</t>
  </si>
  <si>
    <t>TOTAL</t>
  </si>
  <si>
    <t>No. Urut</t>
  </si>
  <si>
    <t>Nama Barang / Jenis Barang</t>
  </si>
  <si>
    <t>Merk / Type</t>
  </si>
  <si>
    <t>Bahan</t>
  </si>
  <si>
    <t>Harga</t>
  </si>
  <si>
    <t>Papan Tulis</t>
  </si>
  <si>
    <t>Printer</t>
  </si>
  <si>
    <t>Meja Kerja</t>
  </si>
  <si>
    <t>Tabung Reaksi</t>
  </si>
  <si>
    <t>Sepeda Motor</t>
  </si>
  <si>
    <t>Meja Komputer</t>
  </si>
  <si>
    <t>Rak Kayu</t>
  </si>
  <si>
    <t>Konstruksi Bangunan</t>
  </si>
  <si>
    <t>Luas Lantai (M2)</t>
  </si>
  <si>
    <t>Letak / Lokasi/Alamat</t>
  </si>
  <si>
    <t>Nomor Kode Tanah</t>
  </si>
  <si>
    <t>Bertingkat/Tidak</t>
  </si>
  <si>
    <t>Beton/Tidak</t>
  </si>
  <si>
    <t xml:space="preserve">Dokumen </t>
  </si>
  <si>
    <t>Jumlah</t>
  </si>
  <si>
    <t>F.  KONSTRUKSI  DALAM  PENGERJAAN</t>
  </si>
  <si>
    <t>Bangunan (P, SP, D)</t>
  </si>
  <si>
    <t>Tgl.Bln, Tahun Mulai</t>
  </si>
  <si>
    <t>Asal Usul Pembiayaan</t>
  </si>
  <si>
    <t>Nilai Kontrak (Rp)</t>
  </si>
  <si>
    <t>:  Demak</t>
  </si>
  <si>
    <t>White Board</t>
  </si>
  <si>
    <t>LCD Projector</t>
  </si>
  <si>
    <t>Meja Rapat</t>
  </si>
  <si>
    <t>Meja Tulis</t>
  </si>
  <si>
    <t>Meja Podium</t>
  </si>
  <si>
    <t>Kursi Putar</t>
  </si>
  <si>
    <t>Kursi Lipat</t>
  </si>
  <si>
    <t>Bantal</t>
  </si>
  <si>
    <t>Sofa</t>
  </si>
  <si>
    <t>Mesin Cuci</t>
  </si>
  <si>
    <t>Lemari Es</t>
  </si>
  <si>
    <t>Kipas Angin</t>
  </si>
  <si>
    <t>Kompor Listrik</t>
  </si>
  <si>
    <t>Kompor Gas</t>
  </si>
  <si>
    <t>Kitchen Set</t>
  </si>
  <si>
    <t>Tabung Gas</t>
  </si>
  <si>
    <t>Wireless</t>
  </si>
  <si>
    <t>Microphone</t>
  </si>
  <si>
    <t>Dispenser</t>
  </si>
  <si>
    <t>Handy Cam</t>
  </si>
  <si>
    <t>Note Book</t>
  </si>
  <si>
    <t>CPU</t>
  </si>
  <si>
    <t>Keyboard</t>
  </si>
  <si>
    <t>Monitor</t>
  </si>
  <si>
    <t>Amplifier</t>
  </si>
  <si>
    <t>Sterilisator</t>
  </si>
  <si>
    <t>Diagnostik Set</t>
  </si>
  <si>
    <t>Tensi Meter</t>
  </si>
  <si>
    <t>Waskom</t>
  </si>
  <si>
    <t>Timbangan Bayi</t>
  </si>
  <si>
    <t>Refrigerator</t>
  </si>
  <si>
    <t>Examination Table</t>
  </si>
  <si>
    <t>Examination Lamp</t>
  </si>
  <si>
    <t>Head Lamp</t>
  </si>
  <si>
    <t>HB Meter</t>
  </si>
  <si>
    <t>Autoclave</t>
  </si>
  <si>
    <t>Manometer</t>
  </si>
  <si>
    <t>Fotometer</t>
  </si>
  <si>
    <t>UV Lamp</t>
  </si>
  <si>
    <t>Rotator</t>
  </si>
  <si>
    <t>Haemocytometer</t>
  </si>
  <si>
    <t>Pinset</t>
  </si>
  <si>
    <t>Thermometer Digital</t>
  </si>
  <si>
    <t>Pisau</t>
  </si>
  <si>
    <t>Thermos Kecil</t>
  </si>
  <si>
    <t>Reflex Hammer</t>
  </si>
  <si>
    <t>Lampu UV</t>
  </si>
  <si>
    <t>Tape Recorder</t>
  </si>
  <si>
    <t>Canon</t>
  </si>
  <si>
    <t>Lambang Garuda</t>
  </si>
  <si>
    <t>Matras</t>
  </si>
  <si>
    <t>Gajah</t>
  </si>
  <si>
    <t>KODE_GAB</t>
  </si>
  <si>
    <t>Mesin ketik</t>
  </si>
  <si>
    <t>Barang</t>
  </si>
  <si>
    <t>Tanah Dinas Kesehatan :</t>
  </si>
  <si>
    <t>3652/1992</t>
  </si>
  <si>
    <t>Tanah Bangunan Tempat Kerja</t>
  </si>
  <si>
    <t>453/12,04/1999</t>
  </si>
  <si>
    <t>Tanah Eks Gudang POM</t>
  </si>
  <si>
    <t>3651/1992</t>
  </si>
  <si>
    <t>Tanah Banggunan Eks BKIA</t>
  </si>
  <si>
    <t>516/12,04/2000</t>
  </si>
  <si>
    <t>Tanah Puskesmas :</t>
  </si>
  <si>
    <t>Perum Pusk. Kr.anyar</t>
  </si>
  <si>
    <t>Pusk. Kr.anyar I</t>
  </si>
  <si>
    <t>1279/1992</t>
  </si>
  <si>
    <t>Perumahan Bidan</t>
  </si>
  <si>
    <t>1278/1991</t>
  </si>
  <si>
    <t>Pusk. Bonang I</t>
  </si>
  <si>
    <t>1202/1991</t>
  </si>
  <si>
    <t>Pusk. Sayung I</t>
  </si>
  <si>
    <t>1392/1991</t>
  </si>
  <si>
    <t>Pusk. Mranggen I</t>
  </si>
  <si>
    <t>1168/1998</t>
  </si>
  <si>
    <t>Pusk. Kr.Tengah</t>
  </si>
  <si>
    <t>1962/1992</t>
  </si>
  <si>
    <t>Pusk. Demak I</t>
  </si>
  <si>
    <t>1658/1992</t>
  </si>
  <si>
    <t>Pusk. Kr.awen I</t>
  </si>
  <si>
    <t>3646/1992</t>
  </si>
  <si>
    <t>Pustu. Batursari</t>
  </si>
  <si>
    <t>5533/1997</t>
  </si>
  <si>
    <t>Pusk. Mijen</t>
  </si>
  <si>
    <t>1275/1991</t>
  </si>
  <si>
    <t>Mengetahui :</t>
  </si>
  <si>
    <t>Plt. Kepala SKPD</t>
  </si>
  <si>
    <t>Pengurus Barang</t>
  </si>
  <si>
    <t>dr. Iko Umiati</t>
  </si>
  <si>
    <t>Edhy Tjahjono ES. S.Sos</t>
  </si>
  <si>
    <t xml:space="preserve">Nip. 19580224 198902 2001 </t>
  </si>
  <si>
    <t>Nip. 19880528 198801 1 001</t>
  </si>
  <si>
    <t>B</t>
  </si>
  <si>
    <t>PERALATAN DAN MESIN</t>
  </si>
  <si>
    <t>Peralatan dan Mesin</t>
  </si>
  <si>
    <t>Mobil Beban (Jeep)</t>
  </si>
  <si>
    <t>Willys</t>
  </si>
  <si>
    <t>IT92969</t>
  </si>
  <si>
    <t>Besi</t>
  </si>
  <si>
    <t xml:space="preserve">Mobil </t>
  </si>
  <si>
    <t>Mitsubishi</t>
  </si>
  <si>
    <t>4G33BY976</t>
  </si>
  <si>
    <t>APBD</t>
  </si>
  <si>
    <t>Daihatsu Taff</t>
  </si>
  <si>
    <t>Mobil (Station)</t>
  </si>
  <si>
    <t>Kijang</t>
  </si>
  <si>
    <t>7K-0783362</t>
  </si>
  <si>
    <t>Colt TSS</t>
  </si>
  <si>
    <t>4G15C43442</t>
  </si>
  <si>
    <t>Mobil truk box</t>
  </si>
  <si>
    <t>4D34T-D79132</t>
  </si>
  <si>
    <t>Farmasi</t>
  </si>
  <si>
    <t>Mobil (Pick Up)</t>
  </si>
  <si>
    <t>7K-0828192</t>
  </si>
  <si>
    <t>5K-9257031</t>
  </si>
  <si>
    <t>Mobil (Ambulance)</t>
  </si>
  <si>
    <t>7K-0851548</t>
  </si>
  <si>
    <t>7K-0099956</t>
  </si>
  <si>
    <t>5K-9167582</t>
  </si>
  <si>
    <t>Mobil Puskesling (Ambulance)</t>
  </si>
  <si>
    <t>Isuzu</t>
  </si>
  <si>
    <t>E138393</t>
  </si>
  <si>
    <t>E138303</t>
  </si>
  <si>
    <t>E138187</t>
  </si>
  <si>
    <t>E138241</t>
  </si>
  <si>
    <t>E138301</t>
  </si>
  <si>
    <t>E138247</t>
  </si>
  <si>
    <t>E138394</t>
  </si>
  <si>
    <t>E138305</t>
  </si>
  <si>
    <t>E138248</t>
  </si>
  <si>
    <t>E138304</t>
  </si>
  <si>
    <t>E138302</t>
  </si>
  <si>
    <t>E138316</t>
  </si>
  <si>
    <t>E138245</t>
  </si>
  <si>
    <t>E138250</t>
  </si>
  <si>
    <t>Suzuki</t>
  </si>
  <si>
    <t>A100ID124840</t>
  </si>
  <si>
    <t>A100905767</t>
  </si>
  <si>
    <t>E104ID369237</t>
  </si>
  <si>
    <t>A100911057</t>
  </si>
  <si>
    <t>A100897908</t>
  </si>
  <si>
    <t>E108ID227728</t>
  </si>
  <si>
    <t>Honda</t>
  </si>
  <si>
    <t>FAE1031104</t>
  </si>
  <si>
    <t>FAE1031025</t>
  </si>
  <si>
    <t>E107ID222704</t>
  </si>
  <si>
    <t>E104ID369296</t>
  </si>
  <si>
    <t xml:space="preserve">Yamaha </t>
  </si>
  <si>
    <t>4ST175758</t>
  </si>
  <si>
    <t>4NY015628</t>
  </si>
  <si>
    <t>3HB169133</t>
  </si>
  <si>
    <t>4ST174994</t>
  </si>
  <si>
    <t>3X4171676</t>
  </si>
  <si>
    <t>3XA171963</t>
  </si>
  <si>
    <t>3XA171922</t>
  </si>
  <si>
    <t>3X4171918</t>
  </si>
  <si>
    <t>3XA171385</t>
  </si>
  <si>
    <t>ANY015538</t>
  </si>
  <si>
    <t>3X4171724</t>
  </si>
  <si>
    <t>4NY015190</t>
  </si>
  <si>
    <t>4NY015160</t>
  </si>
  <si>
    <t>3XA2088496</t>
  </si>
  <si>
    <t>3XA171764</t>
  </si>
  <si>
    <t>3XA171308</t>
  </si>
  <si>
    <t>4NY015555</t>
  </si>
  <si>
    <t>3XA171338</t>
  </si>
  <si>
    <t>3XA171313</t>
  </si>
  <si>
    <t>4NY014870</t>
  </si>
  <si>
    <t xml:space="preserve">Suzuki </t>
  </si>
  <si>
    <t>A100ID152388</t>
  </si>
  <si>
    <t>4K251986K</t>
  </si>
  <si>
    <t>3XA171374</t>
  </si>
  <si>
    <t>4NY014833</t>
  </si>
  <si>
    <t>A1001011707</t>
  </si>
  <si>
    <t>3X4208515</t>
  </si>
  <si>
    <t>JB51E1685258</t>
  </si>
  <si>
    <t>JB51E1685160</t>
  </si>
  <si>
    <t>KC12E1000048</t>
  </si>
  <si>
    <t>KC12E1009556</t>
  </si>
  <si>
    <t>Thunder</t>
  </si>
  <si>
    <t>Supra Fit</t>
  </si>
  <si>
    <t>Honda 125</t>
  </si>
  <si>
    <t>JB81E1009386</t>
  </si>
  <si>
    <t>JB1E1024591</t>
  </si>
  <si>
    <t>JB81E1009767</t>
  </si>
  <si>
    <t>JB81E1001015</t>
  </si>
  <si>
    <t>JB81E1009792</t>
  </si>
  <si>
    <t>JB81E1015161</t>
  </si>
  <si>
    <t>JB81E1009719</t>
  </si>
  <si>
    <t>JB81E1001187</t>
  </si>
  <si>
    <t>JB81E1000641</t>
  </si>
  <si>
    <t>JB81E1000733</t>
  </si>
  <si>
    <t>JB81E1000719</t>
  </si>
  <si>
    <t>JB81E1016685</t>
  </si>
  <si>
    <t>JB81E1008056</t>
  </si>
  <si>
    <t>JB81E1008079</t>
  </si>
  <si>
    <t>JB81E1001078</t>
  </si>
  <si>
    <t>JB81E1009554</t>
  </si>
  <si>
    <t>JB81E1025000</t>
  </si>
  <si>
    <t>JB81E1015167</t>
  </si>
  <si>
    <t>JB81E1015190</t>
  </si>
  <si>
    <t>JB81E1001012</t>
  </si>
  <si>
    <t>JB81E1024415</t>
  </si>
  <si>
    <t>JB81E1007776</t>
  </si>
  <si>
    <t>JB81E1024433</t>
  </si>
  <si>
    <t>JB01E1033432</t>
  </si>
  <si>
    <t>Mijen 1</t>
  </si>
  <si>
    <t>JB01E1033338</t>
  </si>
  <si>
    <t>Demak 3</t>
  </si>
  <si>
    <t>JB01E1033284</t>
  </si>
  <si>
    <t>Bonang 1</t>
  </si>
  <si>
    <t>JB01E1033508</t>
  </si>
  <si>
    <t>Bonang 2</t>
  </si>
  <si>
    <t>JB91E1033457</t>
  </si>
  <si>
    <t>Wedung I</t>
  </si>
  <si>
    <t>JB01E1033412</t>
  </si>
  <si>
    <t>Wedung 2</t>
  </si>
  <si>
    <t>JB01E1033279</t>
  </si>
  <si>
    <t>Mijen 2</t>
  </si>
  <si>
    <t>JB01E1033365</t>
  </si>
  <si>
    <t>Kr.anyar 1</t>
  </si>
  <si>
    <t>JB01E1033541</t>
  </si>
  <si>
    <t>Kr.anyar 2</t>
  </si>
  <si>
    <t>JB01E1033420</t>
  </si>
  <si>
    <t>JB01E1033297</t>
  </si>
  <si>
    <t>Demak 1</t>
  </si>
  <si>
    <t>JB01E1033419</t>
  </si>
  <si>
    <t>Wn.salam 1</t>
  </si>
  <si>
    <t>JB01E1033454</t>
  </si>
  <si>
    <t>Wn.salam 2</t>
  </si>
  <si>
    <t>JB01E1033310</t>
  </si>
  <si>
    <t>Dempet</t>
  </si>
  <si>
    <t>JB01E1033524</t>
  </si>
  <si>
    <t>Kb.agung</t>
  </si>
  <si>
    <t>JB01E1033514</t>
  </si>
  <si>
    <t>Kr.tengah</t>
  </si>
  <si>
    <t>JB01E1033437</t>
  </si>
  <si>
    <t>Guntur 1</t>
  </si>
  <si>
    <t>JB01E1033324</t>
  </si>
  <si>
    <t>Guntur 2</t>
  </si>
  <si>
    <t>JB01E1033400</t>
  </si>
  <si>
    <t>Kr.awen 1</t>
  </si>
  <si>
    <t>JB01E1033328</t>
  </si>
  <si>
    <t>Kr.awe 2</t>
  </si>
  <si>
    <t>JB01E1033371</t>
  </si>
  <si>
    <t>Mranggen 1</t>
  </si>
  <si>
    <t>JB01E1033430</t>
  </si>
  <si>
    <t>Mranggen 2</t>
  </si>
  <si>
    <t>JB01E1033511</t>
  </si>
  <si>
    <t>Mranggen 3</t>
  </si>
  <si>
    <t>JB01E1033542</t>
  </si>
  <si>
    <t>Sayung 1</t>
  </si>
  <si>
    <t>JB01E1033418</t>
  </si>
  <si>
    <t>Sayung 2</t>
  </si>
  <si>
    <t>Demak 2</t>
  </si>
  <si>
    <t>Toyota Kijang</t>
  </si>
  <si>
    <t>DKK</t>
  </si>
  <si>
    <t>Alat Kantor dan Rumah Tangga</t>
  </si>
  <si>
    <t>Mesin Ketik Standar</t>
  </si>
  <si>
    <t>Olympia</t>
  </si>
  <si>
    <t>Mesin Ketik</t>
  </si>
  <si>
    <t>Mesin Ketik Doble Folio</t>
  </si>
  <si>
    <t>Mesin Foto Copy</t>
  </si>
  <si>
    <t>Rak Besi</t>
  </si>
  <si>
    <t>Lokal</t>
  </si>
  <si>
    <t>Rak kayu</t>
  </si>
  <si>
    <t>Kayu</t>
  </si>
  <si>
    <t>Filling Kabinet</t>
  </si>
  <si>
    <t>Elite</t>
  </si>
  <si>
    <t>Lion</t>
  </si>
  <si>
    <t>Acroe</t>
  </si>
  <si>
    <t>Taksimura</t>
  </si>
  <si>
    <t>Excell</t>
  </si>
  <si>
    <t>Grand</t>
  </si>
  <si>
    <t xml:space="preserve">Filling Kabinet </t>
  </si>
  <si>
    <t>Almari Kaca</t>
  </si>
  <si>
    <t>Almari kaca</t>
  </si>
  <si>
    <t>Almari Buku</t>
  </si>
  <si>
    <t>Rak Kaca</t>
  </si>
  <si>
    <t>Lemari Sound System</t>
  </si>
  <si>
    <t>Rak Buku</t>
  </si>
  <si>
    <t>Papan Pengumuman</t>
  </si>
  <si>
    <t>Papan Tulis (Bagan Organisasi)</t>
  </si>
  <si>
    <t>Papan Tulis (Data)</t>
  </si>
  <si>
    <t>Papan Tulis (Kegiatan)</t>
  </si>
  <si>
    <t>Whiteboard Kecil</t>
  </si>
  <si>
    <t>Peta Kabupaten</t>
  </si>
  <si>
    <t>Meja Kayu (Dispenser)</t>
  </si>
  <si>
    <t>Meja kayu (OHP)</t>
  </si>
  <si>
    <t>Kursi Kayu</t>
  </si>
  <si>
    <t>Meja Pertemuan</t>
  </si>
  <si>
    <t>Meja Ruang Pertemuan (Meja Rapat)</t>
  </si>
  <si>
    <t>Meja Sudut Ruang Pertemuan</t>
  </si>
  <si>
    <t>Meja Kerja (Meja Tulis)</t>
  </si>
  <si>
    <t>Meja Karyawan (Meja Tulis)</t>
  </si>
  <si>
    <t>Meja Telepon</t>
  </si>
  <si>
    <t>Meja Reseptionist</t>
  </si>
  <si>
    <t>Sony</t>
  </si>
  <si>
    <t>Meja Kursi Tamu</t>
  </si>
  <si>
    <t>Kursi Ruang Tamu</t>
  </si>
  <si>
    <t>Kursi Putar Besar</t>
  </si>
  <si>
    <t>Kursi Putar Kecil</t>
  </si>
  <si>
    <t>Kursi Putar (Ka.DKK)</t>
  </si>
  <si>
    <t>Kursi Makan</t>
  </si>
  <si>
    <t>Chitose</t>
  </si>
  <si>
    <t>Tempat tidur pasien</t>
  </si>
  <si>
    <t>MAK/33103+36113</t>
  </si>
  <si>
    <t>Rak obat</t>
  </si>
  <si>
    <t>Kursi tunggu pasien</t>
  </si>
  <si>
    <t>Meja periksa</t>
  </si>
  <si>
    <t>Lokal/anti gores</t>
  </si>
  <si>
    <t>Olympic</t>
  </si>
  <si>
    <t>Korden</t>
  </si>
  <si>
    <t>Jam Dinding (Jam elektronik)</t>
  </si>
  <si>
    <t>Elektronik</t>
  </si>
  <si>
    <t>National</t>
  </si>
  <si>
    <t>Niko</t>
  </si>
  <si>
    <t>Saiko</t>
  </si>
  <si>
    <t>Mascot</t>
  </si>
  <si>
    <t>Sharp</t>
  </si>
  <si>
    <t>Panasonic</t>
  </si>
  <si>
    <t>Mesin AC</t>
  </si>
  <si>
    <t>Logam</t>
  </si>
  <si>
    <t>Maspion</t>
  </si>
  <si>
    <t>Plastik</t>
  </si>
  <si>
    <t>Kipas Angin Besar</t>
  </si>
  <si>
    <t>CMC</t>
  </si>
  <si>
    <t>Kipas Angin Kecil</t>
  </si>
  <si>
    <t>Cosmos</t>
  </si>
  <si>
    <t>LG</t>
  </si>
  <si>
    <t>Cannon N6561</t>
  </si>
  <si>
    <t>Radio Tape</t>
  </si>
  <si>
    <t>Tens</t>
  </si>
  <si>
    <t>Sound System Lengkap</t>
  </si>
  <si>
    <t>Wirelles Mig</t>
  </si>
  <si>
    <t>TOA</t>
  </si>
  <si>
    <t>UPS (Unit Power Supply)</t>
  </si>
  <si>
    <t>Cannon</t>
  </si>
  <si>
    <t>Power Pro</t>
  </si>
  <si>
    <t>Kamera Digital</t>
  </si>
  <si>
    <t>Kodak</t>
  </si>
  <si>
    <t>Gambar Presiden dan Wapres</t>
  </si>
  <si>
    <t>Miyoko</t>
  </si>
  <si>
    <t>Lampu OHP</t>
  </si>
  <si>
    <t>Layar OHP</t>
  </si>
  <si>
    <t>Pemasangan Listrik</t>
  </si>
  <si>
    <t>Penasangan telepon</t>
  </si>
  <si>
    <t>Alat rumah tangga</t>
  </si>
  <si>
    <t>Pusk Bonang1</t>
  </si>
  <si>
    <t>Pusk Bonang2</t>
  </si>
  <si>
    <t>Pusk Demak1</t>
  </si>
  <si>
    <t>Pusk Demak2</t>
  </si>
  <si>
    <t>Pusk Demak3</t>
  </si>
  <si>
    <t>Pusk Dempet</t>
  </si>
  <si>
    <t>Pusk Gajah</t>
  </si>
  <si>
    <t>Pusk Guntur1</t>
  </si>
  <si>
    <t>Pusk Guntur2</t>
  </si>
  <si>
    <t>Pusk Kr.anyar1</t>
  </si>
  <si>
    <t>Pusk Kr.anyar2</t>
  </si>
  <si>
    <t>Pusk Kr.awen1</t>
  </si>
  <si>
    <t>Pusk Kr.awen2</t>
  </si>
  <si>
    <t>Pusk Kr.tengah</t>
  </si>
  <si>
    <t>Pusk Kb.agung</t>
  </si>
  <si>
    <t>Pusk Mijen1</t>
  </si>
  <si>
    <t>Pusk Mrgen1</t>
  </si>
  <si>
    <t>Pusk Mrgen2</t>
  </si>
  <si>
    <t>Pusk Sayun1</t>
  </si>
  <si>
    <t>Pusk Sayun2</t>
  </si>
  <si>
    <t>Pusk Wedung1</t>
  </si>
  <si>
    <t>Pusk Wedung2</t>
  </si>
  <si>
    <t>Pusk Wnsalam1</t>
  </si>
  <si>
    <t>Pusk Wnsalam2</t>
  </si>
  <si>
    <t>Alat kantor</t>
  </si>
  <si>
    <t>Pusk Mijen2</t>
  </si>
  <si>
    <t>Pusk Mrgen3</t>
  </si>
  <si>
    <t>Meja Ka.Dinas</t>
  </si>
  <si>
    <t>Mesin Hitung</t>
  </si>
  <si>
    <t>elektronik</t>
  </si>
  <si>
    <t>kayu</t>
  </si>
  <si>
    <t>plastik</t>
  </si>
  <si>
    <t>AC</t>
  </si>
  <si>
    <t>Almari</t>
  </si>
  <si>
    <t>Brankas</t>
  </si>
  <si>
    <t>besi</t>
  </si>
  <si>
    <t>Alat Penunjuk Waktu</t>
  </si>
  <si>
    <t>Meja kerja</t>
  </si>
  <si>
    <t>Kursi Kerja</t>
  </si>
  <si>
    <t>Kulkas</t>
  </si>
  <si>
    <t>Piring ,gelas</t>
  </si>
  <si>
    <t>kaca</t>
  </si>
  <si>
    <t>mesin Cuci</t>
  </si>
  <si>
    <t>Kipas angin</t>
  </si>
  <si>
    <t>korden</t>
  </si>
  <si>
    <t>Peralatan RT</t>
  </si>
  <si>
    <t>Papan Vkisual elektronik</t>
  </si>
  <si>
    <t>Peralatan RT Lain</t>
  </si>
  <si>
    <t>kulkas</t>
  </si>
  <si>
    <t>rak piring</t>
  </si>
  <si>
    <t>gelas</t>
  </si>
  <si>
    <t>megic com</t>
  </si>
  <si>
    <t>penghias ruang RT</t>
  </si>
  <si>
    <t>LabKesDa</t>
  </si>
  <si>
    <t>Pusk. Sayung 2</t>
  </si>
  <si>
    <t>AC LG</t>
  </si>
  <si>
    <t>Pusk. Karangtengah</t>
  </si>
  <si>
    <t>Pusk. Demak III</t>
  </si>
  <si>
    <t>Pusk. Mijen I</t>
  </si>
  <si>
    <t>Pusk. Mijen II</t>
  </si>
  <si>
    <t>Pusk. Karangawen I</t>
  </si>
  <si>
    <t>Pusk. Guntur I</t>
  </si>
  <si>
    <t>TV</t>
  </si>
  <si>
    <t>Pusk. Dempet</t>
  </si>
  <si>
    <t>Pengadaan perlengkapan Tenda</t>
  </si>
  <si>
    <t>Meja Kayu</t>
  </si>
  <si>
    <t>Meja Kerja Pimpinan</t>
  </si>
  <si>
    <t>Pusk. Guntur II</t>
  </si>
  <si>
    <t>Meja Kantor</t>
  </si>
  <si>
    <t>Pusk. Wonosalam I</t>
  </si>
  <si>
    <t>Pusk. Kebonagung</t>
  </si>
  <si>
    <t>Meja Trolly</t>
  </si>
  <si>
    <t>Pusk. Gajah</t>
  </si>
  <si>
    <t>Meja kayu</t>
  </si>
  <si>
    <t>Meja aula</t>
  </si>
  <si>
    <t>Meja Pengukur Badan</t>
  </si>
  <si>
    <t>Meja rapat</t>
  </si>
  <si>
    <t>Pusk. Sayung 1</t>
  </si>
  <si>
    <t>Meja Dorong</t>
  </si>
  <si>
    <t>Meja Kursi tamu</t>
  </si>
  <si>
    <t>Kursi Kerja Staf</t>
  </si>
  <si>
    <t>Kursi Bundar</t>
  </si>
  <si>
    <t>Kursi Plastik</t>
  </si>
  <si>
    <t>Kursi Susun</t>
  </si>
  <si>
    <t>Pusk. Bonang II</t>
  </si>
  <si>
    <t>Kursi Tunggu Pasien</t>
  </si>
  <si>
    <t>Pusk. Mranggen III</t>
  </si>
  <si>
    <t>Kursi</t>
  </si>
  <si>
    <t>Pusk. Wonosalam II</t>
  </si>
  <si>
    <t>Kursi kayu</t>
  </si>
  <si>
    <t>kursi</t>
  </si>
  <si>
    <t>Pusk. Karangawen II</t>
  </si>
  <si>
    <t>Pusk. Wedung I</t>
  </si>
  <si>
    <t>Kursi tamu</t>
  </si>
  <si>
    <t>Kursi Kerja Pimpinan</t>
  </si>
  <si>
    <t xml:space="preserve">Kursi susun </t>
  </si>
  <si>
    <t>Pusk. Demak II</t>
  </si>
  <si>
    <t>Kursi Besi</t>
  </si>
  <si>
    <t>kursi Kerja</t>
  </si>
  <si>
    <t>Kursi aula</t>
  </si>
  <si>
    <t>Kursi Panjang</t>
  </si>
  <si>
    <t>Kursi putar Kecil</t>
  </si>
  <si>
    <t>Pengadaan Perlengkapan Kantor Kursi Panjang</t>
  </si>
  <si>
    <t>Almari Arsip 2 Pintu</t>
  </si>
  <si>
    <t>Almari Kayu ( Mikroskup )</t>
  </si>
  <si>
    <t>Alamari kayu Kecil</t>
  </si>
  <si>
    <t>Almari Kabinet</t>
  </si>
  <si>
    <t>Pusk. Wedung II</t>
  </si>
  <si>
    <t>Almari Etalase</t>
  </si>
  <si>
    <t>Almari Obat</t>
  </si>
  <si>
    <t>almari Buku</t>
  </si>
  <si>
    <t>almari Pasien</t>
  </si>
  <si>
    <t>Almari Pasien</t>
  </si>
  <si>
    <t xml:space="preserve">Almari Kayu </t>
  </si>
  <si>
    <t>Almari kaca Besar</t>
  </si>
  <si>
    <t>Almari kaca Kecil</t>
  </si>
  <si>
    <t>Pusk. Karanganyar 2</t>
  </si>
  <si>
    <t>Loker Plastik</t>
  </si>
  <si>
    <t>Meja komputer</t>
  </si>
  <si>
    <t>Bed Hospital Anak</t>
  </si>
  <si>
    <t>Bed Hospital Dewasa</t>
  </si>
  <si>
    <t>Tempat Tidur Kayu</t>
  </si>
  <si>
    <t>Tempat tidur Bayi</t>
  </si>
  <si>
    <t>Sprei/Sarung Bantal</t>
  </si>
  <si>
    <t>Perlak</t>
  </si>
  <si>
    <t>Kasur Busa</t>
  </si>
  <si>
    <t>Sprei dan sarung Bantal</t>
  </si>
  <si>
    <t>Bungkus Kasur</t>
  </si>
  <si>
    <t>Kasur/ Bantal</t>
  </si>
  <si>
    <t>Sprei/Bantal</t>
  </si>
  <si>
    <t>Bantal Dacron</t>
  </si>
  <si>
    <t>Handuk Kecil</t>
  </si>
  <si>
    <t>Pemadam Kebakaran</t>
  </si>
  <si>
    <t>Pompa Air</t>
  </si>
  <si>
    <t>Kalkulator</t>
  </si>
  <si>
    <t>Pusk. Mranggen II</t>
  </si>
  <si>
    <t>Jam Dinding</t>
  </si>
  <si>
    <t>Tabung Gas LPG</t>
  </si>
  <si>
    <t>LPG</t>
  </si>
  <si>
    <t>Pusk. Karanganyar II</t>
  </si>
  <si>
    <t>Pusk. sayung II</t>
  </si>
  <si>
    <t>Gelas</t>
  </si>
  <si>
    <t>Piring</t>
  </si>
  <si>
    <t>Sendok</t>
  </si>
  <si>
    <t>Garpu Besar</t>
  </si>
  <si>
    <t>Tempat Makan Pasien</t>
  </si>
  <si>
    <t>Tataan Gelas</t>
  </si>
  <si>
    <t>Plastik Penutup Menu</t>
  </si>
  <si>
    <t>Gelas / Piring</t>
  </si>
  <si>
    <t>Mangkok</t>
  </si>
  <si>
    <t>Korden 15 m</t>
  </si>
  <si>
    <t>korden 40 m</t>
  </si>
  <si>
    <t>Korden 150 m</t>
  </si>
  <si>
    <t>Korden 10 m</t>
  </si>
  <si>
    <t>Korden 30 m</t>
  </si>
  <si>
    <t>Stand Fand ( Kipas Angin )</t>
  </si>
  <si>
    <t>Rak Piring</t>
  </si>
  <si>
    <t>Magic Com</t>
  </si>
  <si>
    <t>Panci aluminium</t>
  </si>
  <si>
    <t>Teko Plastik</t>
  </si>
  <si>
    <t>waskom</t>
  </si>
  <si>
    <t>Termos</t>
  </si>
  <si>
    <t>Wajan</t>
  </si>
  <si>
    <t xml:space="preserve">Thermos </t>
  </si>
  <si>
    <t>Lepek</t>
  </si>
  <si>
    <t>Kamera Saku ( Kodak c 140 )</t>
  </si>
  <si>
    <t>Pengadaan Handycam</t>
  </si>
  <si>
    <t>LCD Proyektor</t>
  </si>
  <si>
    <t xml:space="preserve">Layar LCD </t>
  </si>
  <si>
    <t>Rak Siku Besi</t>
  </si>
  <si>
    <t xml:space="preserve">Rak Besi </t>
  </si>
  <si>
    <t>Rak Obat</t>
  </si>
  <si>
    <t>Rak Status</t>
  </si>
  <si>
    <t>Pusk. Karanganyar I</t>
  </si>
  <si>
    <t>Rak Register pasen</t>
  </si>
  <si>
    <t>Rak barang</t>
  </si>
  <si>
    <t>TV 21 LG</t>
  </si>
  <si>
    <t>Etalase Kaca</t>
  </si>
  <si>
    <t>Brandkard ( Tempat Tidur )</t>
  </si>
  <si>
    <t>Lampu Emergency</t>
  </si>
  <si>
    <t>Tralis Besi</t>
  </si>
  <si>
    <t>Tower Air</t>
  </si>
  <si>
    <t>Cerobong Asap</t>
  </si>
  <si>
    <t>Papan Nama Pusk.</t>
  </si>
  <si>
    <t>Termometer Dinding</t>
  </si>
  <si>
    <t>Thermos Besar</t>
  </si>
  <si>
    <t>Dispenser + galon</t>
  </si>
  <si>
    <t>Pkm Guntur I</t>
  </si>
  <si>
    <t>Korden jendela</t>
  </si>
  <si>
    <t>Pkm Mranggen III</t>
  </si>
  <si>
    <t>Labkesda</t>
  </si>
  <si>
    <t>Pompa air</t>
  </si>
  <si>
    <t>Pkm Mranggen II</t>
  </si>
  <si>
    <t>Kipas angin desk fan</t>
  </si>
  <si>
    <t>Kipas angin wall fan</t>
  </si>
  <si>
    <t>Dispenser + almari</t>
  </si>
  <si>
    <t>Galon aqua</t>
  </si>
  <si>
    <t>Kran air</t>
  </si>
  <si>
    <t>Kursi putar</t>
  </si>
  <si>
    <t>Pkm Mijen II</t>
  </si>
  <si>
    <t>White board kecil</t>
  </si>
  <si>
    <t>Pkm Wedung I</t>
  </si>
  <si>
    <t>White board besar</t>
  </si>
  <si>
    <t>White board</t>
  </si>
  <si>
    <t>Pkm Bonang II</t>
  </si>
  <si>
    <t>TV 14 inc</t>
  </si>
  <si>
    <t>Almari Arsip</t>
  </si>
  <si>
    <t>Jam dinding</t>
  </si>
  <si>
    <t>Tutup dan tataan gelas</t>
  </si>
  <si>
    <t>pisau</t>
  </si>
  <si>
    <t>Bed periksa pasien</t>
  </si>
  <si>
    <t>Kursi panjang tunggu pasien</t>
  </si>
  <si>
    <t>Pkm Mranggen I</t>
  </si>
  <si>
    <t>Kasur dan bantal pasien</t>
  </si>
  <si>
    <t>Almari plastik</t>
  </si>
  <si>
    <t>Pkm Karangtengah</t>
  </si>
  <si>
    <t>Filling kabinet</t>
  </si>
  <si>
    <t>Pkm Dempet</t>
  </si>
  <si>
    <t>Kompor gas</t>
  </si>
  <si>
    <t>Pkm Demak II</t>
  </si>
  <si>
    <t>Pkm Wonosalam II</t>
  </si>
  <si>
    <t>Tralis besi</t>
  </si>
  <si>
    <t>Pkm Gajah</t>
  </si>
  <si>
    <t>Dispenser dan rak</t>
  </si>
  <si>
    <t>Meja telfon</t>
  </si>
  <si>
    <t>Kursi lipat</t>
  </si>
  <si>
    <t>Sprei dan sarung bantal</t>
  </si>
  <si>
    <t>Dinsenser</t>
  </si>
  <si>
    <t>Kursi kerja</t>
  </si>
  <si>
    <t>Pkm Karangawen I</t>
  </si>
  <si>
    <t>Almari Buku 180x110x60</t>
  </si>
  <si>
    <t>Pkm Karangawen II</t>
  </si>
  <si>
    <t>Almari Buku 160x110x60</t>
  </si>
  <si>
    <t>TV colour 21 inc</t>
  </si>
  <si>
    <t>Bed periksa kayu</t>
  </si>
  <si>
    <t>Mesin potong rumput</t>
  </si>
  <si>
    <t>Pkm Sayung I</t>
  </si>
  <si>
    <t>Seprei dan sarung bantal</t>
  </si>
  <si>
    <t>Panci alumunium</t>
  </si>
  <si>
    <t>Mesin cuci</t>
  </si>
  <si>
    <t>Pkm Mijen I</t>
  </si>
  <si>
    <t>Lampu emergency</t>
  </si>
  <si>
    <t>Setrika listrik</t>
  </si>
  <si>
    <t>Selimut pasien</t>
  </si>
  <si>
    <t xml:space="preserve">Rak piring </t>
  </si>
  <si>
    <t>Pkm Wedung II</t>
  </si>
  <si>
    <t>Kursi Tunggu</t>
  </si>
  <si>
    <t>Pemasangan Tralis besi</t>
  </si>
  <si>
    <t>Selimut lurik</t>
  </si>
  <si>
    <t>Kursi tunggu</t>
  </si>
  <si>
    <t>Pkm Demak III</t>
  </si>
  <si>
    <t>Kursi plastik</t>
  </si>
  <si>
    <t>Pkm Guntur II</t>
  </si>
  <si>
    <t>Kasur busa</t>
  </si>
  <si>
    <t>Perlak plastik</t>
  </si>
  <si>
    <t>Pkm Demak I</t>
  </si>
  <si>
    <t>Tralis jendela</t>
  </si>
  <si>
    <t>Sprei dan bantal</t>
  </si>
  <si>
    <t>Kursi kayu jati</t>
  </si>
  <si>
    <t>Pkm Bonang I</t>
  </si>
  <si>
    <t>Kursi tamu dan meja sofa</t>
  </si>
  <si>
    <t>Pkm Kebonagung</t>
  </si>
  <si>
    <t>Almari arsip</t>
  </si>
  <si>
    <t>Almari kaca rangka</t>
  </si>
  <si>
    <t xml:space="preserve">Almari kaca rangka alumunium </t>
  </si>
  <si>
    <t>Almari obat</t>
  </si>
  <si>
    <t>Bed tempat tidur periksa</t>
  </si>
  <si>
    <t>Meja dorong</t>
  </si>
  <si>
    <t>Meja pengukur badan</t>
  </si>
  <si>
    <t>Pkm Wonosalam I</t>
  </si>
  <si>
    <t>Almari besi</t>
  </si>
  <si>
    <t>Tralis pintu</t>
  </si>
  <si>
    <t>Sprei + sarung bantal</t>
  </si>
  <si>
    <t xml:space="preserve">Kursi kerja </t>
  </si>
  <si>
    <t>Meja TV</t>
  </si>
  <si>
    <t>Bed hospital anak</t>
  </si>
  <si>
    <t>Kasur kapuk</t>
  </si>
  <si>
    <t>Rak handuk</t>
  </si>
  <si>
    <t>Nampan alumunium</t>
  </si>
  <si>
    <t>Penggiling daging</t>
  </si>
  <si>
    <t>Waskom plastik</t>
  </si>
  <si>
    <t>Dandang</t>
  </si>
  <si>
    <t>Waskom stenles</t>
  </si>
  <si>
    <t>Pkm Sayung II</t>
  </si>
  <si>
    <t>Meja Troli</t>
  </si>
  <si>
    <t>Almari kayu</t>
  </si>
  <si>
    <t>Almari buku</t>
  </si>
  <si>
    <t>Rak status</t>
  </si>
  <si>
    <t>Celemek kain</t>
  </si>
  <si>
    <t>Kursi tamu/sofa</t>
  </si>
  <si>
    <t>Pkm Karanganyar II</t>
  </si>
  <si>
    <t>Kursi eselon</t>
  </si>
  <si>
    <t>Penunjuk Waktu</t>
  </si>
  <si>
    <t>kapstok</t>
  </si>
  <si>
    <t>Kursi panjang</t>
  </si>
  <si>
    <t>Sendok, Gelas, Garpu</t>
  </si>
  <si>
    <t>Teko Stenlis</t>
  </si>
  <si>
    <t>Rak Handuk</t>
  </si>
  <si>
    <t>Centong Kayu</t>
  </si>
  <si>
    <t>Panci Aluminium</t>
  </si>
  <si>
    <t>Serbet</t>
  </si>
  <si>
    <t>Wakul Plastik</t>
  </si>
  <si>
    <t>termos</t>
  </si>
  <si>
    <t>Sprei</t>
  </si>
  <si>
    <t>setrika</t>
  </si>
  <si>
    <t>Almari etalase/obat</t>
  </si>
  <si>
    <t>Filling cabinet</t>
  </si>
  <si>
    <t>Kereta dorong tempat genset</t>
  </si>
  <si>
    <t>Refrigerator satu pintu</t>
  </si>
  <si>
    <t>Wall fan 16"</t>
  </si>
  <si>
    <t>Wall fan 18"</t>
  </si>
  <si>
    <t>Exhous fan</t>
  </si>
  <si>
    <t>Almari aluminium kaca</t>
  </si>
  <si>
    <t>Meja Counter</t>
  </si>
  <si>
    <t>Kipas angin dinding</t>
  </si>
  <si>
    <t>Alat dapur</t>
  </si>
  <si>
    <t>Etalase</t>
  </si>
  <si>
    <t>Gelas,sendok,gelas kecil,piring</t>
  </si>
  <si>
    <t xml:space="preserve">Meja Troli </t>
  </si>
  <si>
    <t>Kulkas Refrigerator dua pintu</t>
  </si>
  <si>
    <t>Bed Periksa kayu</t>
  </si>
  <si>
    <t>Pengadaan Perlengkapan RT</t>
  </si>
  <si>
    <t>AC 1/2 PK</t>
  </si>
  <si>
    <t>Pusk. Gajah II</t>
  </si>
  <si>
    <t>Thermo-Hygrometer jumbo</t>
  </si>
  <si>
    <t>Pkm, Gajah II</t>
  </si>
  <si>
    <t>Pkm,Demak III</t>
  </si>
  <si>
    <t>Pengadaan Alarm/Sirine</t>
  </si>
  <si>
    <t>Pengadaan Pemadam Kebakaran</t>
  </si>
  <si>
    <t>Pkm Gajah II</t>
  </si>
  <si>
    <t>TV 21 inc</t>
  </si>
  <si>
    <t>TV 32 inc</t>
  </si>
  <si>
    <t>Pkm Karanganyar I</t>
  </si>
  <si>
    <t>piring</t>
  </si>
  <si>
    <t>sendok</t>
  </si>
  <si>
    <t>mangkok</t>
  </si>
  <si>
    <t>Pkm Mranggen 2</t>
  </si>
  <si>
    <t>Pkm Bonang 2</t>
  </si>
  <si>
    <t>Pkm Wedung 1</t>
  </si>
  <si>
    <t>Pkm Gajah 2</t>
  </si>
  <si>
    <t>Teralis besi</t>
  </si>
  <si>
    <t xml:space="preserve">Pkm Mranggen 3 </t>
  </si>
  <si>
    <t>Pkm Karangawen 2</t>
  </si>
  <si>
    <t>Tabung Gas elpiji</t>
  </si>
  <si>
    <t>Pkm Demak 3</t>
  </si>
  <si>
    <t>Pkm Guntur 1</t>
  </si>
  <si>
    <t>Pkm Gajah 1</t>
  </si>
  <si>
    <t>Almari kaca /etalase</t>
  </si>
  <si>
    <t>Kaca</t>
  </si>
  <si>
    <t>Pkm Mranggen 1</t>
  </si>
  <si>
    <t>Pkm Wonosalam 2</t>
  </si>
  <si>
    <t>Gorden</t>
  </si>
  <si>
    <t>Pkm Wedung 2</t>
  </si>
  <si>
    <t>Rak status pasien</t>
  </si>
  <si>
    <t>Pkm Demak 1</t>
  </si>
  <si>
    <t>Pkm Karanganyar 2</t>
  </si>
  <si>
    <t>Teralis Jendela</t>
  </si>
  <si>
    <t>Pkm Sayung 1</t>
  </si>
  <si>
    <t>Teralis pintu</t>
  </si>
  <si>
    <t>Lemari</t>
  </si>
  <si>
    <t>Pkm Demak 2</t>
  </si>
  <si>
    <t>Almari etalase</t>
  </si>
  <si>
    <t>Pkm Mijen 1</t>
  </si>
  <si>
    <t>Pkm Mijen 2</t>
  </si>
  <si>
    <t>Pkm kebonagung</t>
  </si>
  <si>
    <t xml:space="preserve">Almari </t>
  </si>
  <si>
    <t>Kulkas/almari es</t>
  </si>
  <si>
    <t>Exhaust fan</t>
  </si>
  <si>
    <t>Pkm Karangawen 1</t>
  </si>
  <si>
    <t>Almari kaca (etalase)</t>
  </si>
  <si>
    <t>Almari dua pintu</t>
  </si>
  <si>
    <t>Locher almari</t>
  </si>
  <si>
    <t>Pkm Wonosalam 1</t>
  </si>
  <si>
    <t>Almari pasien</t>
  </si>
  <si>
    <t>Pkm Bonang 1</t>
  </si>
  <si>
    <t>Kursi roda</t>
  </si>
  <si>
    <t>Tralis Jendela</t>
  </si>
  <si>
    <t>Tralis Pintu</t>
  </si>
  <si>
    <t>Meja setrika</t>
  </si>
  <si>
    <t>Pkm Sayung 2</t>
  </si>
  <si>
    <t>Pkm Guntur 2</t>
  </si>
  <si>
    <t>Tempat Tidur</t>
  </si>
  <si>
    <t>Rak sepatu</t>
  </si>
  <si>
    <t>Vacum cleaner</t>
  </si>
  <si>
    <t>Megic com</t>
  </si>
  <si>
    <t xml:space="preserve">Pkm Mranggen 1 </t>
  </si>
  <si>
    <t xml:space="preserve">Pkm Wedung 1 </t>
  </si>
  <si>
    <t xml:space="preserve">Pkm Karangawen 1 </t>
  </si>
  <si>
    <t>Kipas angin/wall fan</t>
  </si>
  <si>
    <t>Tempat Tidur 1 Crank</t>
  </si>
  <si>
    <t>Pusk.Mranggen III</t>
  </si>
  <si>
    <t>Bed Side Cabinet</t>
  </si>
  <si>
    <t>DKK ,Pusk.Gajah 2</t>
  </si>
  <si>
    <t>Genset</t>
  </si>
  <si>
    <t>Gorden untuk DKK Demak</t>
  </si>
  <si>
    <t>Gorden untuk Puskesmas Gajah II</t>
  </si>
  <si>
    <t>Tempat Tidur Velpbed</t>
  </si>
  <si>
    <t>Pellet Kayu</t>
  </si>
  <si>
    <t>Komputer</t>
  </si>
  <si>
    <t>HP</t>
  </si>
  <si>
    <t>Mugen</t>
  </si>
  <si>
    <t>Acer</t>
  </si>
  <si>
    <t>HP Vetra</t>
  </si>
  <si>
    <t>HP Pavillium</t>
  </si>
  <si>
    <t>HP Compaq</t>
  </si>
  <si>
    <t>Compec</t>
  </si>
  <si>
    <t>Pusk Bonang 1</t>
  </si>
  <si>
    <t>Pusk Demak 1</t>
  </si>
  <si>
    <t>Pusk Demak 3</t>
  </si>
  <si>
    <t>Pusk Guntur 1</t>
  </si>
  <si>
    <t>Pusk Guntur 2</t>
  </si>
  <si>
    <t>Pusk.,kranyar1</t>
  </si>
  <si>
    <t>Pusk kr.awen1</t>
  </si>
  <si>
    <t>Pusk kt.tengah</t>
  </si>
  <si>
    <t>Pusk kbagung</t>
  </si>
  <si>
    <t>Pusk mijen1</t>
  </si>
  <si>
    <t>P mranggen1</t>
  </si>
  <si>
    <t>P mranggen2</t>
  </si>
  <si>
    <t>Pusk.sayung1</t>
  </si>
  <si>
    <t>Pusk.sayung2</t>
  </si>
  <si>
    <t>Pusk wedung1</t>
  </si>
  <si>
    <t>Pusk wedung2</t>
  </si>
  <si>
    <t>Pusk.wn.salm1</t>
  </si>
  <si>
    <t>Pusk.wn.salm2</t>
  </si>
  <si>
    <t>PC Komputer</t>
  </si>
  <si>
    <t>Laptop/Notebook</t>
  </si>
  <si>
    <t>Toshiba</t>
  </si>
  <si>
    <t>Zyrex</t>
  </si>
  <si>
    <t>Aplikasi komputer</t>
  </si>
  <si>
    <t>LX300</t>
  </si>
  <si>
    <t>Pixma</t>
  </si>
  <si>
    <t>LQ2180</t>
  </si>
  <si>
    <t>Canon 2100SP</t>
  </si>
  <si>
    <t xml:space="preserve">Pinter </t>
  </si>
  <si>
    <t>komputer</t>
  </si>
  <si>
    <t>printer</t>
  </si>
  <si>
    <t>UPS</t>
  </si>
  <si>
    <t>Kelengkapan Komputer</t>
  </si>
  <si>
    <t xml:space="preserve">Komputer </t>
  </si>
  <si>
    <t>Laptop</t>
  </si>
  <si>
    <t>Laptop/Note Book</t>
  </si>
  <si>
    <t>Komputer/Notebook</t>
  </si>
  <si>
    <t>Printer Scanner</t>
  </si>
  <si>
    <t>LCD Monitor</t>
  </si>
  <si>
    <t>UPS/Stabilizer</t>
  </si>
  <si>
    <t>UPS Stabilizer</t>
  </si>
  <si>
    <t>UPS/Stabiliser</t>
  </si>
  <si>
    <t>Flash Disk</t>
  </si>
  <si>
    <t>Mouse</t>
  </si>
  <si>
    <t>Catridge Warna</t>
  </si>
  <si>
    <t>Catridhe Hitam</t>
  </si>
  <si>
    <t>Mouse Optical</t>
  </si>
  <si>
    <t>Catridge Hitam</t>
  </si>
  <si>
    <t>Keybord</t>
  </si>
  <si>
    <t>RAM</t>
  </si>
  <si>
    <t>Mainboot</t>
  </si>
  <si>
    <t>Catridge Print Laser</t>
  </si>
  <si>
    <t>Catridge Print</t>
  </si>
  <si>
    <t>Hardisk</t>
  </si>
  <si>
    <t>Pusk. Sayung II</t>
  </si>
  <si>
    <t>Revill Print Laser</t>
  </si>
  <si>
    <t>Kabel</t>
  </si>
  <si>
    <t>CD</t>
  </si>
  <si>
    <t>Flash disk</t>
  </si>
  <si>
    <t>Komputer Note Book</t>
  </si>
  <si>
    <t>Noot book</t>
  </si>
  <si>
    <t>CPU Komputer</t>
  </si>
  <si>
    <t>Flash dish</t>
  </si>
  <si>
    <t>Mouse dan keyboard</t>
  </si>
  <si>
    <t xml:space="preserve">Printer </t>
  </si>
  <si>
    <t>Note book</t>
  </si>
  <si>
    <t>Print+copy</t>
  </si>
  <si>
    <t>Printer multi</t>
  </si>
  <si>
    <t>Flashdisk</t>
  </si>
  <si>
    <t xml:space="preserve">CPU </t>
  </si>
  <si>
    <t>Printer Scan</t>
  </si>
  <si>
    <t>Pengadaan Jaringan HotSpot</t>
  </si>
  <si>
    <t xml:space="preserve">Keyboard </t>
  </si>
  <si>
    <t>Monitor LCD</t>
  </si>
  <si>
    <t>UPS Stabulizer</t>
  </si>
  <si>
    <t>Pkm Karanganyar 1</t>
  </si>
  <si>
    <t>Notebook</t>
  </si>
  <si>
    <t>Power supply</t>
  </si>
  <si>
    <t>Komputer/notebook</t>
  </si>
  <si>
    <t>Komputer PC</t>
  </si>
  <si>
    <t>Pkm Mranggen 3</t>
  </si>
  <si>
    <t>Pkm karangawen 1</t>
  </si>
  <si>
    <t>UPS stabilizer</t>
  </si>
  <si>
    <t>Jaringan Internet</t>
  </si>
  <si>
    <t>Komputer Notebook  HP Pavilion G4</t>
  </si>
  <si>
    <t>DKK + Pusk se-Demak</t>
  </si>
  <si>
    <t>Printer  Canon Pixma ip 2770</t>
  </si>
  <si>
    <t>Modem ZTE AC-30</t>
  </si>
  <si>
    <t>LCD Proyektor (Viewer)</t>
  </si>
  <si>
    <t>DVD</t>
  </si>
  <si>
    <t>- Radio rig VHF 136-174 MHz</t>
  </si>
  <si>
    <t>Alinco/DR-135</t>
  </si>
  <si>
    <t>- Power supply</t>
  </si>
  <si>
    <t>Suicom/DMZ330</t>
  </si>
  <si>
    <t>- Antena VHF omnidirectional</t>
  </si>
  <si>
    <t>Hygain/V2R</t>
  </si>
  <si>
    <t>- Kabel coaxial RG-8,50 ohm</t>
  </si>
  <si>
    <t>Andrew/cinta amphenol</t>
  </si>
  <si>
    <t>- Pipa galvanis &amp; kawat spaner</t>
  </si>
  <si>
    <t>Alat komunikasi</t>
  </si>
  <si>
    <t>Pesawat Telepon</t>
  </si>
  <si>
    <t>Mesin Fax</t>
  </si>
  <si>
    <t>Sound Sistem</t>
  </si>
  <si>
    <t>Speaker Aktif</t>
  </si>
  <si>
    <t>LCD</t>
  </si>
  <si>
    <t>Kamera</t>
  </si>
  <si>
    <t>Sound sistem</t>
  </si>
  <si>
    <t>Kamera digital</t>
  </si>
  <si>
    <t>Camera digital</t>
  </si>
  <si>
    <t>Camera kodak lengkap</t>
  </si>
  <si>
    <t>Sound subwoofer</t>
  </si>
  <si>
    <t>Sound sytem</t>
  </si>
  <si>
    <t>Sound system + speaker</t>
  </si>
  <si>
    <t>Pesawat Telpon</t>
  </si>
  <si>
    <t>Sound system</t>
  </si>
  <si>
    <t>Speaker sistem</t>
  </si>
  <si>
    <t xml:space="preserve">Speaker </t>
  </si>
  <si>
    <t>Speaker box</t>
  </si>
  <si>
    <t>Mikrofon</t>
  </si>
  <si>
    <t>Standar Mikropon</t>
  </si>
  <si>
    <t>Wirelles</t>
  </si>
  <si>
    <t>faximile</t>
  </si>
  <si>
    <t>Diagnostik set</t>
  </si>
  <si>
    <t>Reister</t>
  </si>
  <si>
    <t>Tensi meter air raksa</t>
  </si>
  <si>
    <t>Waskom stainkess</t>
  </si>
  <si>
    <t>Plata</t>
  </si>
  <si>
    <t>Timbangan bayi</t>
  </si>
  <si>
    <t>One med</t>
  </si>
  <si>
    <t>Bak instrument besar tertutup</t>
  </si>
  <si>
    <t>Pengukur TB/BB</t>
  </si>
  <si>
    <t>Generoator Listrik</t>
  </si>
  <si>
    <t>Generator set</t>
  </si>
  <si>
    <t>Elemex</t>
  </si>
  <si>
    <t>Mesin Fogging</t>
  </si>
  <si>
    <t>Agrofog</t>
  </si>
  <si>
    <t>Mesin ULV</t>
  </si>
  <si>
    <t>Igeba</t>
  </si>
  <si>
    <t>Cold Chain</t>
  </si>
  <si>
    <t>RCW 50</t>
  </si>
  <si>
    <t>Termos Vaksin</t>
  </si>
  <si>
    <t>Dometik/RCW</t>
  </si>
  <si>
    <t>Vaccine storage</t>
  </si>
  <si>
    <t>Lemari Es tipe absorbsi</t>
  </si>
  <si>
    <t>MAC N/C</t>
  </si>
  <si>
    <t>Lampu operasi</t>
  </si>
  <si>
    <t>Choongwae</t>
  </si>
  <si>
    <t>Alat ukur kebisingan</t>
  </si>
  <si>
    <t>Larson Davis</t>
  </si>
  <si>
    <t>Dust sampler</t>
  </si>
  <si>
    <t>Sibata</t>
  </si>
  <si>
    <t>Simple water tes kit</t>
  </si>
  <si>
    <t>Germany</t>
  </si>
  <si>
    <t>Ishihara tes</t>
  </si>
  <si>
    <t>GEA</t>
  </si>
  <si>
    <t>Aspirasi vakum manual</t>
  </si>
  <si>
    <t>Medela</t>
  </si>
  <si>
    <t>Doppler</t>
  </si>
  <si>
    <t>Alat Kedokteran</t>
  </si>
  <si>
    <t>Lampu Operasi / HEL</t>
  </si>
  <si>
    <t>My life/MLA400</t>
  </si>
  <si>
    <t>Lampu sorot</t>
  </si>
  <si>
    <t>Ever light/TLA100H</t>
  </si>
  <si>
    <t>Hecting set</t>
  </si>
  <si>
    <t>Tajimaco/varios</t>
  </si>
  <si>
    <t>-Oxygen concentrator</t>
  </si>
  <si>
    <t>Medicap/Precise6000MS</t>
  </si>
  <si>
    <t>-Pulse oximeter</t>
  </si>
  <si>
    <t>Nonin/8500</t>
  </si>
  <si>
    <t>-Backup emergency</t>
  </si>
  <si>
    <t>ICA/SIN3100C</t>
  </si>
  <si>
    <t xml:space="preserve"> power source</t>
  </si>
  <si>
    <t>Rontgen 60 mA</t>
  </si>
  <si>
    <t>Trovi rajawali/omnix N60</t>
  </si>
  <si>
    <t>-Partus set</t>
  </si>
  <si>
    <t>-Perawatan set</t>
  </si>
  <si>
    <t>-Incubator with servo</t>
  </si>
  <si>
    <t>TMT/611-09</t>
  </si>
  <si>
    <t>-Ranjang pasien</t>
  </si>
  <si>
    <t>TMT/601-04</t>
  </si>
  <si>
    <t>-Bedside cabinet</t>
  </si>
  <si>
    <t>TMT/604-01</t>
  </si>
  <si>
    <t>-Kursi roda</t>
  </si>
  <si>
    <t>Comfort/CY-8A100-FF</t>
  </si>
  <si>
    <t>-Standar infus</t>
  </si>
  <si>
    <t>TMT/603-01</t>
  </si>
  <si>
    <t>-Tabung oksigen(6M3)</t>
  </si>
  <si>
    <t>Yamamoto/Giken 6M3</t>
  </si>
  <si>
    <t>-Tabung oksigen (1M3)</t>
  </si>
  <si>
    <t>Yamamoto/Giken 1M3</t>
  </si>
  <si>
    <t>-Doppler</t>
  </si>
  <si>
    <t>Yamamoto/YG-200HR</t>
  </si>
  <si>
    <t>-Minor surgery set</t>
  </si>
  <si>
    <t>-Lampu opersari/HEP</t>
  </si>
  <si>
    <t>MLA-400</t>
  </si>
  <si>
    <t>-Branker dorong</t>
  </si>
  <si>
    <t>TMT/613-03</t>
  </si>
  <si>
    <t>My life</t>
  </si>
  <si>
    <t>Partus set</t>
  </si>
  <si>
    <t>One med/varios</t>
  </si>
  <si>
    <t>Poskesdes set</t>
  </si>
  <si>
    <t>Microtois</t>
  </si>
  <si>
    <t>Budi/MT701</t>
  </si>
  <si>
    <t>Timbangan Dacin</t>
  </si>
  <si>
    <t>Budi/DL balita</t>
  </si>
  <si>
    <t>APE</t>
  </si>
  <si>
    <t>Budi/APE kit</t>
  </si>
  <si>
    <t>Incubator bayi</t>
  </si>
  <si>
    <t>Poly medical/Poly 022</t>
  </si>
  <si>
    <t>Varios</t>
  </si>
  <si>
    <t>Vaccine Carrier (RCW 25)</t>
  </si>
  <si>
    <t>Dometik/RCW4</t>
  </si>
  <si>
    <t>Agrofog/AF35</t>
  </si>
  <si>
    <t>Generator Set</t>
  </si>
  <si>
    <t>Honda/Elemex SH6500EX</t>
  </si>
  <si>
    <t>Food Sanitation</t>
  </si>
  <si>
    <t>Alat pencabut gigi set dewasa</t>
  </si>
  <si>
    <t>Long life</t>
  </si>
  <si>
    <t>Alat penambal gigi set dewasa</t>
  </si>
  <si>
    <t>Alat skeler set dewasa</t>
  </si>
  <si>
    <t>ASA</t>
  </si>
  <si>
    <t>Minor surgery set</t>
  </si>
  <si>
    <t>Aesculap</t>
  </si>
  <si>
    <t>Electrosurgey Unit</t>
  </si>
  <si>
    <t>Elektrolux</t>
  </si>
  <si>
    <t>Sterilisator kering 2 pintu</t>
  </si>
  <si>
    <t>Ellitech</t>
  </si>
  <si>
    <t>Food Model</t>
  </si>
  <si>
    <t>Exotica</t>
  </si>
  <si>
    <t>Papsmear Kit</t>
  </si>
  <si>
    <t>Poskesdes Kit</t>
  </si>
  <si>
    <t>Mini incinerator</t>
  </si>
  <si>
    <t>Delta poin</t>
  </si>
  <si>
    <t>Nanugrah/ms5</t>
  </si>
  <si>
    <t>Hygrometer (0-100%)</t>
  </si>
  <si>
    <t>TFA 45 German</t>
  </si>
  <si>
    <t>Lux meter (0-3000lux)</t>
  </si>
  <si>
    <t>Trans Singapura</t>
  </si>
  <si>
    <t>a.  Fly Grill</t>
  </si>
  <si>
    <t>b.  Anthropometri Set</t>
  </si>
  <si>
    <t>c.  Soil Test Kit</t>
  </si>
  <si>
    <t>d.  Cholinesterase Test Kit</t>
  </si>
  <si>
    <t>e.  Alat Pengambilan Sampel Usap Alat Makan</t>
  </si>
  <si>
    <t>b.  Genset</t>
  </si>
  <si>
    <t>c.  Food Scurity Set</t>
  </si>
  <si>
    <t>EKG 12 CHANNEL + INTERPRETATIVE</t>
  </si>
  <si>
    <t>Rontgen 60 MA</t>
  </si>
  <si>
    <t>OSTEOPOROSIS TEST (Bone Densitometry)</t>
  </si>
  <si>
    <t>VO₂ MAX (Spirometer)</t>
  </si>
  <si>
    <t>Alat Deteksi Kapasitas Paru untuk Pusk.</t>
  </si>
  <si>
    <t>Alat Kedokteran Umum</t>
  </si>
  <si>
    <t>Pengadaan alat penunjang rongent</t>
  </si>
  <si>
    <t>Pengadaan Alat Kedokteran umum</t>
  </si>
  <si>
    <t>Citoject Syringe</t>
  </si>
  <si>
    <t>Tang Molar Bawah</t>
  </si>
  <si>
    <t>Tang M 3 aTas</t>
  </si>
  <si>
    <t>Pengadaan Alat Kesehatan</t>
  </si>
  <si>
    <t>Casset Screen</t>
  </si>
  <si>
    <t>Stand Casset Berdiri</t>
  </si>
  <si>
    <t>Casset Sreen</t>
  </si>
  <si>
    <t>Hanger Film X Ray</t>
  </si>
  <si>
    <t>Pengadaan Tensimeter Air raksa</t>
  </si>
  <si>
    <t>Timbangan dan tinggi badan</t>
  </si>
  <si>
    <t>Tensi Air Raksa</t>
  </si>
  <si>
    <t>Nail Fooder</t>
  </si>
  <si>
    <t>Standar infus</t>
  </si>
  <si>
    <t>Korentang</t>
  </si>
  <si>
    <t>Minor surgery</t>
  </si>
  <si>
    <t>Nael foeder</t>
  </si>
  <si>
    <t>Gunting jaringan</t>
  </si>
  <si>
    <t>Brancard</t>
  </si>
  <si>
    <t>Head lamp</t>
  </si>
  <si>
    <t>Servical cooler</t>
  </si>
  <si>
    <t>Kaca mulut</t>
  </si>
  <si>
    <t>Sonde</t>
  </si>
  <si>
    <t>Selang angin pneumetic 6x4mm</t>
  </si>
  <si>
    <t>Selang angin pneumetic 4x12,5mm</t>
  </si>
  <si>
    <t>Nepel hidrolik</t>
  </si>
  <si>
    <t>Reflektor dental light brasil</t>
  </si>
  <si>
    <t>Sealkiston</t>
  </si>
  <si>
    <t>Duk lobang</t>
  </si>
  <si>
    <t>Duk kotak</t>
  </si>
  <si>
    <t>Dopler LCD</t>
  </si>
  <si>
    <t>Alat  HB meter</t>
  </si>
  <si>
    <t>Stetoskop ABN</t>
  </si>
  <si>
    <t>Timbangan injak</t>
  </si>
  <si>
    <t>Pengadaan Alat Kedokteran Umum</t>
  </si>
  <si>
    <t xml:space="preserve">Stetoskop </t>
  </si>
  <si>
    <t>Kaset dan Scren Rongent</t>
  </si>
  <si>
    <t>Dopler</t>
  </si>
  <si>
    <t>Bur tulang gigi</t>
  </si>
  <si>
    <t>Bur gigi High speed</t>
  </si>
  <si>
    <t>Tensi meter</t>
  </si>
  <si>
    <t>Lampu halogen</t>
  </si>
  <si>
    <t>Brankart</t>
  </si>
  <si>
    <t>Gunting TATA lurus</t>
  </si>
  <si>
    <t>Stetoskop</t>
  </si>
  <si>
    <t>Tensimeter</t>
  </si>
  <si>
    <t>Pen light s.stel G care</t>
  </si>
  <si>
    <t>Tromol kasa</t>
  </si>
  <si>
    <t>Kontainer plastik</t>
  </si>
  <si>
    <t>Kursi Roda</t>
  </si>
  <si>
    <t>Food troly kabinet</t>
  </si>
  <si>
    <t>Box bayi</t>
  </si>
  <si>
    <t>Lampu exam halogen</t>
  </si>
  <si>
    <t>Regulator oksigen</t>
  </si>
  <si>
    <t>Pispot plastik</t>
  </si>
  <si>
    <t>Urinal</t>
  </si>
  <si>
    <t>Sloop tabung oksigen</t>
  </si>
  <si>
    <t>Resusisator dewasa</t>
  </si>
  <si>
    <t>Troly emergency</t>
  </si>
  <si>
    <t>Timbangan Dewasa</t>
  </si>
  <si>
    <t>Pinset Cirulugis</t>
  </si>
  <si>
    <t>Gunting lurus</t>
  </si>
  <si>
    <t>Stetoscup Dewasa</t>
  </si>
  <si>
    <t>Scaler Ultrasonic</t>
  </si>
  <si>
    <t>Scaller gigi</t>
  </si>
  <si>
    <t>Light curing</t>
  </si>
  <si>
    <t>EXAMINATION TABLE</t>
  </si>
  <si>
    <t>HALOGEN EXAMINATION LAMP</t>
  </si>
  <si>
    <t>SPHYGMAMOMETER</t>
  </si>
  <si>
    <t>STETHOSCOPE</t>
  </si>
  <si>
    <t>THERMOMETER</t>
  </si>
  <si>
    <t>TIMBANGAN + PENGUKUR TINGGI BADAN</t>
  </si>
  <si>
    <t>TIMBANGAN BAYI MECANICAL</t>
  </si>
  <si>
    <t>OXYGEN SET</t>
  </si>
  <si>
    <t>STERILISATOR KERING</t>
  </si>
  <si>
    <t>INSTRUMENT TABLE</t>
  </si>
  <si>
    <t>MAYOR SURGERY SET</t>
  </si>
  <si>
    <t>MINOR SET</t>
  </si>
  <si>
    <t>PARTUS SET</t>
  </si>
  <si>
    <t>MEJA GINEKOLOGI Hi-Low PC</t>
  </si>
  <si>
    <t>VACUM SET</t>
  </si>
  <si>
    <t>EMERGENCY SET</t>
  </si>
  <si>
    <t>BAK INSTRUMENT</t>
  </si>
  <si>
    <t>BENGKOK</t>
  </si>
  <si>
    <t>KOM</t>
  </si>
  <si>
    <t>PISPOT / STICK PANK</t>
  </si>
  <si>
    <t>BED PAN + TUTUP</t>
  </si>
  <si>
    <t>URINAL (MALE/FEMALE)</t>
  </si>
  <si>
    <t>TROMOL KASSA</t>
  </si>
  <si>
    <t>Pusk.Kebonagung,Gajah</t>
  </si>
  <si>
    <t>- TIMBANGAN + PENGUKUR TINGGI BADAN</t>
  </si>
  <si>
    <t>- TIMBANGAN BAYI MECANICAL</t>
  </si>
  <si>
    <t>- TIMBANGAN DACIN</t>
  </si>
  <si>
    <t>WASKOM</t>
  </si>
  <si>
    <t>HOSPITAL BED 1 CRANK</t>
  </si>
  <si>
    <t>BED SIDE KABINET</t>
  </si>
  <si>
    <t>BABY COAT</t>
  </si>
  <si>
    <t>INFUSE STAND (TIANG INFUSE 5 RODA)</t>
  </si>
  <si>
    <t>Pusk Kranyar1,2Bonang 2,Wedung2,Gajah2</t>
  </si>
  <si>
    <t>a. Sphygmamometer Air Raksa Desk Model</t>
  </si>
  <si>
    <t>b. Sphygmamometer Air Raksa Stand Type</t>
  </si>
  <si>
    <t>Stethoscope Duplex</t>
  </si>
  <si>
    <t xml:space="preserve">a. Thermometer Air Raksa </t>
  </si>
  <si>
    <t>b. Thermometer Digital</t>
  </si>
  <si>
    <t>a. Timbangan Injak (dewasa)</t>
  </si>
  <si>
    <t>b. Timbangan + Pengukur Tinggi Badan</t>
  </si>
  <si>
    <t>c. Timbangan Bayi Mecanical</t>
  </si>
  <si>
    <t>Pocket  Doppler</t>
  </si>
  <si>
    <t>Portable Doppler</t>
  </si>
  <si>
    <t>a. Emergency Resuscitator/ Ambubag Dewasa</t>
  </si>
  <si>
    <t>b. Emergency Resuscitator/ Ambubag Anak</t>
  </si>
  <si>
    <t>c. Sungkup Muka Sederhana    (Face Mask)</t>
  </si>
  <si>
    <t>d. Sungkup Muka Non Rebreathing</t>
  </si>
  <si>
    <t>Suction Pump Mobile</t>
  </si>
  <si>
    <t xml:space="preserve">a. Neck Collar/ Hard Cervical Collar </t>
  </si>
  <si>
    <t xml:space="preserve">b. Neck Collar/ Soft Cervical Collar </t>
  </si>
  <si>
    <t>~ Tabung</t>
  </si>
  <si>
    <t>~ Trolly</t>
  </si>
  <si>
    <t xml:space="preserve"> ~ Regulator</t>
  </si>
  <si>
    <t>Ultrasound  Nebulizer</t>
  </si>
  <si>
    <t>Minor Surgery Set</t>
  </si>
  <si>
    <t>Towel Forceps 11 cm ( Duck klem)</t>
  </si>
  <si>
    <t>Knife handle No.3 (scalpel /gagang bisturi/gagang mess)</t>
  </si>
  <si>
    <t>Knife handle No.4 (scalpel /gagang bisturi/gagang mess)</t>
  </si>
  <si>
    <t>Surgical scissors 18 cm straight, bl/bl (Mayo)</t>
  </si>
  <si>
    <t>Surgical scissors 18 cm curved, bl/bl (Mayo)</t>
  </si>
  <si>
    <t>Surgical scissors 14 cm curved sh/bl</t>
  </si>
  <si>
    <t>Dressing Forceps 14 cm (Pinset Anatomis)</t>
  </si>
  <si>
    <t>Dressing Forceps 20 cm (Pinset Anatomis)</t>
  </si>
  <si>
    <t>Tissue fcps 14 cm 1 x 2 teeth (pinset chirugist/backhaus)</t>
  </si>
  <si>
    <t>Tissue fcps 20 cm 1 x 2 teeth (pinset chirugist/backhaus)</t>
  </si>
  <si>
    <t xml:space="preserve">Disecting forceps 12.5 cm </t>
  </si>
  <si>
    <t>Haemostatic fcps 12.5 cm str, (Mosquito)</t>
  </si>
  <si>
    <t>Haemostatic fcps 12.5 cm cvd, (Mosquito)</t>
  </si>
  <si>
    <t xml:space="preserve">Haemostatic fcps 12.5 cm str, w/teeth (Mosquito) </t>
  </si>
  <si>
    <t xml:space="preserve">Haemostatic fcps 12.5 cm cvd, w/teeth (Mosquito) </t>
  </si>
  <si>
    <t>Haemostatic fcps 14 cm str, full serr (Pean)</t>
  </si>
  <si>
    <t>Haemostatic fcps 14 cm cvd, full serr (Pean)</t>
  </si>
  <si>
    <t>Haemostatic fcps 16 cm str, full serr (Pean)</t>
  </si>
  <si>
    <t>Haemostatic fcps 14 cm str, with teeth  (Kocher)</t>
  </si>
  <si>
    <t>Haemostatic fcps 14 cm cvd, with teeth (Kocher)</t>
  </si>
  <si>
    <t>Abdominal Retractor 20 cm  (Spatel Perut)</t>
  </si>
  <si>
    <t xml:space="preserve">Retractor double ended </t>
  </si>
  <si>
    <t>Needle Holder 14 cm, Mayo hegar, fine (ringan halus)</t>
  </si>
  <si>
    <t>Pulse Oksimeter</t>
  </si>
  <si>
    <t>INCUBATOR</t>
  </si>
  <si>
    <t>Meja Gynecolog /VERLOS BED (Stainless Steel)</t>
  </si>
  <si>
    <t xml:space="preserve">Pompa Vacum </t>
  </si>
  <si>
    <t>a. Laryngoscope Anak</t>
  </si>
  <si>
    <t>b. Laryngoscope Dewasa</t>
  </si>
  <si>
    <t>c. Diagnostic Set</t>
  </si>
  <si>
    <t>d. Ophtalmoscope</t>
  </si>
  <si>
    <t>e. Othoscope Set</t>
  </si>
  <si>
    <t>Emergency Stretcher</t>
  </si>
  <si>
    <t>Sterilsator Kering</t>
  </si>
  <si>
    <t>a. Emergency Trolly</t>
  </si>
  <si>
    <t>b. Instrument Trolly with Drawer</t>
  </si>
  <si>
    <t>c. Medicine Trolly</t>
  </si>
  <si>
    <t>d. Stand Bowl Single</t>
  </si>
  <si>
    <t>a. Instrument Cabinet</t>
  </si>
  <si>
    <t>b. Medicine Cabinet</t>
  </si>
  <si>
    <t>c. Arcip Cabinet</t>
  </si>
  <si>
    <t>Tissue fcps 16 cm 4 x 5 teeth (bab cock / elise claim)</t>
  </si>
  <si>
    <t>Sponge hdg fcps 25 cm, cvd, plain (korentang) / Foerster</t>
  </si>
  <si>
    <t>Sponge hdg fcps 25 cm, str, serr (penser klem) / foerster</t>
  </si>
  <si>
    <t>Artery Clamp Str, 6.5 cm (pengapit urat nadi)</t>
  </si>
  <si>
    <t>Artery Clamp Cvd, 6.5 cm (pengapit urat nadi)</t>
  </si>
  <si>
    <t xml:space="preserve">Surgical scissors 14 cm straight sh/sh </t>
  </si>
  <si>
    <t>Stitch scissors 14 cm (gunting up hecting / gunting benang)</t>
  </si>
  <si>
    <t>Surgical scissors 22 cm curved (Metzenbaum) / J225</t>
  </si>
  <si>
    <t>Bandage scissors 18 cm (gunting verband)</t>
  </si>
  <si>
    <t xml:space="preserve">Episiotomy scissors 18 cm, angular </t>
  </si>
  <si>
    <t>Bivalve Vaginal Specula - Small</t>
  </si>
  <si>
    <t>Bivalve Vaginal Specula - Medium</t>
  </si>
  <si>
    <t>Bivalve Vaginal Specula - Large</t>
  </si>
  <si>
    <t>Uterine sounds, graduated full length 28 cm, sonde</t>
  </si>
  <si>
    <t>Needle Holder 14 cm, Mayo hegar, heavy (berat halus)</t>
  </si>
  <si>
    <t>Needle Holder 18 cm, Mayo hegar, heavy (berat halus)</t>
  </si>
  <si>
    <t>Tissue fcps 14 cm 4 x 5 teeth (bab cock / alise claim)</t>
  </si>
  <si>
    <t xml:space="preserve">Stetoscope </t>
  </si>
  <si>
    <t xml:space="preserve">Tensimeter </t>
  </si>
  <si>
    <t>Surgical scissors 14 cm curved bl/bl (gunting benang)</t>
  </si>
  <si>
    <t>Umbilical Scissors 14 cm, curved ( gunting tali pusat)</t>
  </si>
  <si>
    <t>Mucus Extractor</t>
  </si>
  <si>
    <t>Tas bidan</t>
  </si>
  <si>
    <t>Nierbeken 23 cm</t>
  </si>
  <si>
    <t>Catheter Metal Wanita</t>
  </si>
  <si>
    <t>Timbangan Gantung 7 Kg</t>
  </si>
  <si>
    <t>Iodine Cup</t>
  </si>
  <si>
    <t>Bandage Scissors 14 cm</t>
  </si>
  <si>
    <t>Bandage Scissors 18 cm</t>
  </si>
  <si>
    <t>Surgical Scissors, str sh/sh 14 cm</t>
  </si>
  <si>
    <t>Umblicial Scissors 14cm</t>
  </si>
  <si>
    <t>Iris Scissors 11 cm, Str</t>
  </si>
  <si>
    <t>Iris Scissors 11 cm, Cvd</t>
  </si>
  <si>
    <t>Pean Artery Forceps, Str, 14 cm</t>
  </si>
  <si>
    <t>Pean Artery Forceps, Cvd, 14 cm</t>
  </si>
  <si>
    <t>Sponge Holding Forceps 25 cm str</t>
  </si>
  <si>
    <t>Stitch Scissors 14 cm</t>
  </si>
  <si>
    <t>Haemostatic Forceps 14 cm Cvd,Mosquito</t>
  </si>
  <si>
    <t>Haemostatic Forceps 14 cm Str,Mosquito</t>
  </si>
  <si>
    <t>Dressing Forceps 20 cm</t>
  </si>
  <si>
    <t>Dressing Forceps 14 cm</t>
  </si>
  <si>
    <t xml:space="preserve">Vacum Electrik               </t>
  </si>
  <si>
    <t>Vagina Clamp 24 cm cvd, angled</t>
  </si>
  <si>
    <t>Tissue fcps, gynecology 20 cm 3 x 4 teeth</t>
  </si>
  <si>
    <t>Uterine Vulsellum neck fcps 25 cm (kogel tang/portio/schroder)</t>
  </si>
  <si>
    <t>Uterine Vulsellum fcps 25 cm curved, 2 x 3 teeth (kgl tang)</t>
  </si>
  <si>
    <t>Uterus Polypus fcps 25 cm str  (korentang/tampon tang)</t>
  </si>
  <si>
    <t>Uterus Polypus fcps 25 cm cvd  (korentang/tampon tang)</t>
  </si>
  <si>
    <t>Uterus Curette No.1 Sharp, 28 cm (sendok cur/jar.placenta)</t>
  </si>
  <si>
    <t>Uterus Curette No.2 Sharp, 28 cm (sendok cur/jar.placenta)</t>
  </si>
  <si>
    <t>Uterus Curette No.3 Sharp, 28 cm (sendok cur/jar.placenta)</t>
  </si>
  <si>
    <t>Uterus Curette No.4 Sharp, 28 cm (sendok cur/jar.placenta)</t>
  </si>
  <si>
    <t>Uterus Curette No.5 Sharp, 28 cm (sendok cur/jar.placenta)</t>
  </si>
  <si>
    <t>Uterus Curette No.6 Sharp, 28 cm (sendok cur/jar.placenta)</t>
  </si>
  <si>
    <t>Uterus Curette No.1 Blunt, 28 cm (sendok cur/jar.placenta)</t>
  </si>
  <si>
    <t>Uterus Curette No.2 Blunt, 28 cm (sendok cur/jar.placenta)</t>
  </si>
  <si>
    <t>Uterus Curette No.3 Blunt, 28 cm (sendok cur/jar.placenta)</t>
  </si>
  <si>
    <t>Uterus Curette No.4 Blunt, 28 cm (sendok cur/jar.placenta)</t>
  </si>
  <si>
    <t>Uterus Curette No.5 Blunt, 28 cm (sendok cur/jar.placenta)</t>
  </si>
  <si>
    <t>Uterus Curette No.6 Blunt, 28 cm (sendok cur/jar.placenta)</t>
  </si>
  <si>
    <t>Surgical scissors 22 cm Curved, bl/bl (Mayo)</t>
  </si>
  <si>
    <t>Surgical scissors 20 cm curved (Metzenbaum )(gun.jaringan)/J205</t>
  </si>
  <si>
    <t>Towel Forceps 14 cm ( Duck klem)</t>
  </si>
  <si>
    <t>Uterus Polypus fcps 25 cm w.teeth (tampon tang/bozemann)</t>
  </si>
  <si>
    <t>Uterine Vulsellum fcps 25 cm straight, 2 x 3 teeth (kgl tang)</t>
  </si>
  <si>
    <t>a. Bak Instrument</t>
  </si>
  <si>
    <t>b. Bak Instrument</t>
  </si>
  <si>
    <t>a. Bengkok</t>
  </si>
  <si>
    <t>b. Bengkok</t>
  </si>
  <si>
    <t>a. Kom</t>
  </si>
  <si>
    <t>b. Kom</t>
  </si>
  <si>
    <t>a. Wascom</t>
  </si>
  <si>
    <t>b. Wascom</t>
  </si>
  <si>
    <t>Pispot / Stick Pan</t>
  </si>
  <si>
    <t>Bed pan + tutup</t>
  </si>
  <si>
    <t>Urinal (male/female)</t>
  </si>
  <si>
    <t>Tromol Kassa</t>
  </si>
  <si>
    <t>Torniquet</t>
  </si>
  <si>
    <t>Sarung Tangan no. 7,5</t>
  </si>
  <si>
    <t>Schort / Apron</t>
  </si>
  <si>
    <t>a. Gerusan Obat / Mortar &amp; Pestle</t>
  </si>
  <si>
    <t>b. Gerusan Obat / Mortar &amp; Pestle</t>
  </si>
  <si>
    <t>Muccus Extractor</t>
  </si>
  <si>
    <t>Tempat tidur pasien dan kelengkapannya ( Termasuk Bed Side)</t>
  </si>
  <si>
    <t>~ Tempat Tidur Pasien 3 crank</t>
  </si>
  <si>
    <t>~ Pagar Pengaman</t>
  </si>
  <si>
    <t>~ Tiang Infus</t>
  </si>
  <si>
    <t>~ Mattras / Kasur</t>
  </si>
  <si>
    <t xml:space="preserve">~ Bed Side Cabinet </t>
  </si>
  <si>
    <t>BABY COOT / BABY BASKET</t>
  </si>
  <si>
    <t>CHILDREN BED</t>
  </si>
  <si>
    <t>BED SCREEN 3 PARTS</t>
  </si>
  <si>
    <t>INFUSE STAND</t>
  </si>
  <si>
    <t>Food trolly</t>
  </si>
  <si>
    <t>Dressing Trolly</t>
  </si>
  <si>
    <t>Bodyfat Analyzer</t>
  </si>
  <si>
    <t>Softclick</t>
  </si>
  <si>
    <t>Easytouch GCU</t>
  </si>
  <si>
    <t>Spectrofotometer</t>
  </si>
  <si>
    <t>Cole Palmer</t>
  </si>
  <si>
    <t>Media mikro</t>
  </si>
  <si>
    <t>Merck 101298</t>
  </si>
  <si>
    <t>Hemocue</t>
  </si>
  <si>
    <t>HB meter + reagen cyanmed</t>
  </si>
  <si>
    <t>Reagen colilert-18 from idexx</t>
  </si>
  <si>
    <t>Idexx-USA</t>
  </si>
  <si>
    <t>Reagen</t>
  </si>
  <si>
    <t>Merck</t>
  </si>
  <si>
    <t>Pot spuntum ulir dalam</t>
  </si>
  <si>
    <t>Almari Asam</t>
  </si>
  <si>
    <t>Centrifuge Listrik</t>
  </si>
  <si>
    <t>Health</t>
  </si>
  <si>
    <t>Inkubator</t>
  </si>
  <si>
    <t>Momert</t>
  </si>
  <si>
    <t>Rinder</t>
  </si>
  <si>
    <t>Binder</t>
  </si>
  <si>
    <t>Pyrex</t>
  </si>
  <si>
    <t>Mikroskup</t>
  </si>
  <si>
    <t>Olympus</t>
  </si>
  <si>
    <t>Mikroskop Binokuler</t>
  </si>
  <si>
    <t>Euromex</t>
  </si>
  <si>
    <t>Tabung Oksigen 6 m3 Lengkap</t>
  </si>
  <si>
    <t>Leptotec</t>
  </si>
  <si>
    <t>Spectroquant system, water analisis</t>
  </si>
  <si>
    <t>Sterilisator uap</t>
  </si>
  <si>
    <t>My life/MA678</t>
  </si>
  <si>
    <t>Hera</t>
  </si>
  <si>
    <t>Quanty Tray Sealler</t>
  </si>
  <si>
    <t>Quanty tray idexx</t>
  </si>
  <si>
    <t>Quanti-tray/2000 from idexx</t>
  </si>
  <si>
    <t>Hemacue</t>
  </si>
  <si>
    <t>HIV Deaspot</t>
  </si>
  <si>
    <t>Clinical Ultrasonic</t>
  </si>
  <si>
    <t>Water Bate</t>
  </si>
  <si>
    <t>Alat Lab Biologi</t>
  </si>
  <si>
    <t>-</t>
  </si>
  <si>
    <t>Lensa Okuler Mikroskup</t>
  </si>
  <si>
    <t>Alat pemeriksaan hb</t>
  </si>
  <si>
    <t>Multy Check</t>
  </si>
  <si>
    <t>Micropipet (5-10)</t>
  </si>
  <si>
    <t>Micropipet (100-1000)</t>
  </si>
  <si>
    <t>Yellow tips</t>
  </si>
  <si>
    <t>Blue tips</t>
  </si>
  <si>
    <t>Tabung serologi</t>
  </si>
  <si>
    <t>Pengadaan Alat Laborat Kimia</t>
  </si>
  <si>
    <t>Alat laboratorium klinik</t>
  </si>
  <si>
    <t>Alat laboratorium biologi</t>
  </si>
  <si>
    <t>Cawan porselin</t>
  </si>
  <si>
    <t>Chamber besar</t>
  </si>
  <si>
    <t>Chamber kecil</t>
  </si>
  <si>
    <t>Lampu uv 254 nm</t>
  </si>
  <si>
    <t>Stomacher/Blander</t>
  </si>
  <si>
    <t>Lemari es/Show case</t>
  </si>
  <si>
    <t>Pipet tetes panjang</t>
  </si>
  <si>
    <t>Pipet tetes pendek</t>
  </si>
  <si>
    <t>Corong pisah 250 ml</t>
  </si>
  <si>
    <t>Corong pisah 500 ml</t>
  </si>
  <si>
    <t>Statif</t>
  </si>
  <si>
    <t>Lemari asam+Blower</t>
  </si>
  <si>
    <t>Hb Sahli</t>
  </si>
  <si>
    <t>Timbangan badan</t>
  </si>
  <si>
    <t>Gedung Kantor DKK</t>
  </si>
  <si>
    <t>Gudang Farmasi</t>
  </si>
  <si>
    <t>Gedung Laboratorium Air</t>
  </si>
  <si>
    <t>Pusk.Kr.anyar 2</t>
  </si>
  <si>
    <t>Pusk.Gajah</t>
  </si>
  <si>
    <t>Pusk.Bonang I</t>
  </si>
  <si>
    <t>Pusk.Mranggen 3</t>
  </si>
  <si>
    <t>Pusk.Mranggen 2</t>
  </si>
  <si>
    <t>Rehab RD Pusk.Guntur I</t>
  </si>
  <si>
    <t>Rehab RD Pusk.Kr.awen I</t>
  </si>
  <si>
    <t xml:space="preserve">Rehab RD Pusk.Wedung I </t>
  </si>
  <si>
    <t xml:space="preserve">Rehab RD Pusk.Mijen I </t>
  </si>
  <si>
    <t>Pusk.Mijen I</t>
  </si>
  <si>
    <t xml:space="preserve">Rehab RD Pusk.Kb.agung </t>
  </si>
  <si>
    <t>Rehab RD Pusk.Bonang I</t>
  </si>
  <si>
    <t>Rehab RD Pusk.Bonang II</t>
  </si>
  <si>
    <t>Rehab RD Pusk.Demak I</t>
  </si>
  <si>
    <t>Pusk.Demak I</t>
  </si>
  <si>
    <t>Rehab RD Pusk.Wn.salam I</t>
  </si>
  <si>
    <t>Rehab RD Pusk.Demak II</t>
  </si>
  <si>
    <t>Pusk.Demak II</t>
  </si>
  <si>
    <t>Pusk.Mranggen 1</t>
  </si>
  <si>
    <t>Pusk.Sayung I</t>
  </si>
  <si>
    <t>Pusk.Wedung 2</t>
  </si>
  <si>
    <t>Perluasan Pusk.Kb.agung</t>
  </si>
  <si>
    <t>Mushola</t>
  </si>
  <si>
    <t>Mushola gedung Aula</t>
  </si>
  <si>
    <t>Gedung Pertemuan</t>
  </si>
  <si>
    <t>Lapangan Tenis</t>
  </si>
  <si>
    <t>Pagar</t>
  </si>
  <si>
    <t>Rumah Dinas Ka.DKK</t>
  </si>
  <si>
    <t>Pos Jaga</t>
  </si>
  <si>
    <t>Kamar Jenasah</t>
  </si>
  <si>
    <t>Rehab Rumdin Paramedis</t>
  </si>
  <si>
    <t>Peningkatan Gudang Farmasi Kabupaten</t>
  </si>
  <si>
    <t>Peningkatan Pusk. Karangawen I (Rawat Inap)</t>
  </si>
  <si>
    <t>Smoking Area</t>
  </si>
  <si>
    <t>Peningkatan Pusk. Guntur I (PONED)</t>
  </si>
  <si>
    <t>RB</t>
  </si>
  <si>
    <t>Perluasan Pusk. Wedung II</t>
  </si>
  <si>
    <t>Peningkatan Pusk. Karangawen I</t>
  </si>
  <si>
    <t>Rehab Gudang Farmasi</t>
  </si>
  <si>
    <t>Instalasi Listrik 900 watt</t>
  </si>
  <si>
    <t>Tambah Daya Listrik</t>
  </si>
  <si>
    <t>Telpon Flexi</t>
  </si>
  <si>
    <t>Telpon</t>
  </si>
  <si>
    <t>Pemasangan PAM</t>
  </si>
  <si>
    <t>Tambah daya listrik</t>
  </si>
  <si>
    <t>Instalasi listrik tambah daya</t>
  </si>
  <si>
    <t>Tambah Daya listrik</t>
  </si>
  <si>
    <t>Tambah daya</t>
  </si>
  <si>
    <t>Instalasi Listrik Genset</t>
  </si>
  <si>
    <t>Instalasi Listrik Baru</t>
  </si>
  <si>
    <t xml:space="preserve">Instalasi Listrik </t>
  </si>
  <si>
    <t>instalsi telepon</t>
  </si>
  <si>
    <t>Tambah Daya</t>
  </si>
  <si>
    <t>002</t>
  </si>
  <si>
    <t>003</t>
  </si>
  <si>
    <t>004</t>
  </si>
  <si>
    <t>005</t>
  </si>
  <si>
    <t>006</t>
  </si>
  <si>
    <t>007</t>
  </si>
  <si>
    <t>:  DINAS KESEHATAN KABUPATEN DEMAK</t>
  </si>
  <si>
    <t>:  12.11.02.07.00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</si>
  <si>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</si>
  <si>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</si>
  <si>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</si>
  <si>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</si>
  <si>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</si>
  <si>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</si>
  <si>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</si>
  <si>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</si>
  <si>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</si>
  <si>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</si>
  <si>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</si>
  <si>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</si>
  <si>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</si>
  <si>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</si>
  <si>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</si>
  <si>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</si>
  <si>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</si>
  <si>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</si>
  <si>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</si>
  <si>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</si>
  <si>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</si>
  <si>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</si>
  <si>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</si>
  <si>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</si>
  <si>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</si>
  <si>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</si>
  <si>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</si>
  <si>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</si>
  <si>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</si>
  <si>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</si>
  <si>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</si>
  <si>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</si>
  <si>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</si>
  <si>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</si>
  <si>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</si>
  <si>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</si>
  <si>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</si>
  <si>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</si>
  <si>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</si>
  <si>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</si>
  <si>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</si>
  <si>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</si>
  <si>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</si>
  <si>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</si>
  <si>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</si>
  <si>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</si>
  <si>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</si>
  <si>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</si>
  <si>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</si>
  <si>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</si>
  <si>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</si>
  <si>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</si>
  <si>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</si>
  <si>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</si>
  <si>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</si>
  <si>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</si>
  <si>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</si>
  <si>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</si>
  <si>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</si>
  <si>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</si>
  <si>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</si>
  <si>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</si>
  <si>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</si>
  <si>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</si>
  <si>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</si>
  <si>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</si>
  <si>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</si>
  <si>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</si>
  <si>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</si>
  <si>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</si>
  <si>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</si>
  <si>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</si>
  <si>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</si>
  <si>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</si>
  <si>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</si>
  <si>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</si>
  <si>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</si>
  <si>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</si>
  <si>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</si>
  <si>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Pusk.Karanganyar I</t>
  </si>
  <si>
    <t>Pusk.Karangawen I</t>
  </si>
  <si>
    <t>Pusk. Gajah I</t>
  </si>
  <si>
    <t>01.01.11.04.001 Tanah Bangunan Kantor Pemerintah</t>
  </si>
  <si>
    <t>01.01.11.04.012 Tanah Bangunan Puskesmas/Posyandu</t>
  </si>
  <si>
    <t>01.01.11.04.013 Tanah Bangunan Poliklinik</t>
  </si>
  <si>
    <t>Pusk.Mranggen I</t>
  </si>
  <si>
    <t>Pusk.Karangatengah</t>
  </si>
  <si>
    <t>N I H I L</t>
  </si>
  <si>
    <t>02.03.01.05.001 Sepeda Motor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</si>
  <si>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</si>
  <si>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</si>
  <si>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</si>
  <si>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</si>
  <si>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</si>
  <si>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</si>
  <si>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</si>
  <si>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</si>
  <si>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</si>
  <si>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</si>
  <si>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</si>
  <si>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</si>
  <si>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</si>
  <si>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</si>
  <si>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</si>
  <si>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</si>
  <si>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</si>
  <si>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</si>
  <si>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</si>
  <si>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</si>
  <si>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</si>
  <si>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01</t>
  </si>
  <si>
    <t>04</t>
  </si>
  <si>
    <t>08</t>
  </si>
  <si>
    <t>11</t>
  </si>
  <si>
    <t>02.06.02.04.003 AC Unit</t>
  </si>
  <si>
    <t>02.06.02.01.006 Kursi Kayu/Rotan/Bambu</t>
  </si>
  <si>
    <t>02.06.04.01.009 Meja Kerja Pejabat Lain-lain</t>
  </si>
  <si>
    <t>TV Warna 20"</t>
  </si>
  <si>
    <t>02.06.02.06.023 Tustel</t>
  </si>
  <si>
    <t>02.08.01.13.062 Poloklinik set Lain-Lain</t>
  </si>
  <si>
    <t>02.08.01.01.068 ALat Kedokteran Umum Lain Lain</t>
  </si>
  <si>
    <t>Tanah Bangunan Tempat Kerja DKK (eks Kandep)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</si>
  <si>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</si>
  <si>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</si>
  <si>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</si>
  <si>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</si>
  <si>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</si>
  <si>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</si>
  <si>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</si>
  <si>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</si>
  <si>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</si>
  <si>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</si>
  <si>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</si>
  <si>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</si>
  <si>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</si>
  <si>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;070</t>
  </si>
  <si>
    <t>02.08.01.02.055 Alat Kedokteran Gigi Lain Lain</t>
  </si>
  <si>
    <t>;001</t>
  </si>
  <si>
    <t>;017</t>
  </si>
  <si>
    <t>02.05.02.04.009 Alat Laboratorium Lain-lain</t>
  </si>
  <si>
    <t xml:space="preserve">DKK </t>
  </si>
  <si>
    <t>TANAH</t>
  </si>
  <si>
    <t>GEDUNG DAN BANGUNAN</t>
  </si>
  <si>
    <t>ASET TETAP LAINNYA</t>
  </si>
  <si>
    <t>KONSTRUKSI DALAM PENGERJAAN</t>
  </si>
  <si>
    <t>Edhy Tjahjono ES, S.Sos</t>
  </si>
  <si>
    <t>ALAT KANTOR DAN RUMAH TANGGA</t>
  </si>
  <si>
    <t>ALAT KOMPUTER</t>
  </si>
  <si>
    <t>ALAT STUDIO DAN KOMUNIKASI</t>
  </si>
  <si>
    <t>ALAT KEDOKTERAN</t>
  </si>
  <si>
    <t>ALAT LABORATORIUM</t>
  </si>
  <si>
    <t>Suzuki APV</t>
  </si>
  <si>
    <t>Pompa Air Panasonic</t>
  </si>
  <si>
    <t xml:space="preserve">Pompa Air </t>
  </si>
  <si>
    <t>Pengadaan Mesin Hitung</t>
  </si>
  <si>
    <t>Mesin Pemotong Rumput</t>
  </si>
  <si>
    <t xml:space="preserve">Almari Etalase Kaca </t>
  </si>
  <si>
    <t>Almari Kayu Jati</t>
  </si>
  <si>
    <t xml:space="preserve">Almari Kayu Tempat Alat-alat </t>
  </si>
  <si>
    <t>Almari 2 Pintu</t>
  </si>
  <si>
    <t>Alamari Excel Susun 4</t>
  </si>
  <si>
    <t>Almari Kaca Etalase</t>
  </si>
  <si>
    <t>Lemari Kaca/alumunium</t>
  </si>
  <si>
    <t>Lemari Besi /Frontline</t>
  </si>
  <si>
    <t>Lemari Estalase</t>
  </si>
  <si>
    <t>Lemari Arsip dengan Pintu Kaca</t>
  </si>
  <si>
    <t>Lemari Arsip Besi</t>
  </si>
  <si>
    <t>Almari kaca/ Etalase</t>
  </si>
  <si>
    <t>Almari Arsip VIP</t>
  </si>
  <si>
    <t>Almari Etalase Dinding</t>
  </si>
  <si>
    <t>Almari Narkotika</t>
  </si>
  <si>
    <t>Almari Linen</t>
  </si>
  <si>
    <t>Almari Buku Besi</t>
  </si>
  <si>
    <t>Almari Kaca Besi</t>
  </si>
  <si>
    <t>Almari Kayu</t>
  </si>
  <si>
    <t>Almari sorong</t>
  </si>
  <si>
    <t xml:space="preserve">Etalase Alumunium Kaca </t>
  </si>
  <si>
    <t xml:space="preserve">Brankas </t>
  </si>
  <si>
    <t>Brankas Besi</t>
  </si>
  <si>
    <t>Filling Kabinet VIP</t>
  </si>
  <si>
    <t>Alamari Filling 4 laci</t>
  </si>
  <si>
    <t>Papan Tulis (White Board)</t>
  </si>
  <si>
    <t>Papan Data Dinding</t>
  </si>
  <si>
    <t>AC LG mini 1/2 PK</t>
  </si>
  <si>
    <t>AC 3/4 PK LG</t>
  </si>
  <si>
    <t xml:space="preserve">AC Split Panasonic </t>
  </si>
  <si>
    <t>AC Split Panasonic 1,5 PK</t>
  </si>
  <si>
    <t>Air Conditoiner 1/2 PK</t>
  </si>
  <si>
    <t>AC LG 1 PK</t>
  </si>
  <si>
    <t>Air Conditioner LG 1 PK</t>
  </si>
  <si>
    <t>Pengadaan Layar LCD</t>
  </si>
  <si>
    <t>Televisi LCD LED</t>
  </si>
  <si>
    <t>TV LED</t>
  </si>
  <si>
    <t>Papan Informasi</t>
  </si>
  <si>
    <t>Teralis</t>
  </si>
  <si>
    <t xml:space="preserve">Meja Kerja Kayu </t>
  </si>
  <si>
    <t>Meja Resepsionis</t>
  </si>
  <si>
    <t>Meja Kerja 1/2 Biro</t>
  </si>
  <si>
    <t>Meja Kerja Poly Wood</t>
  </si>
  <si>
    <t>Meja Loket</t>
  </si>
  <si>
    <t>Meja Trolli</t>
  </si>
  <si>
    <t>Meja Pendaftaran</t>
  </si>
  <si>
    <t>Meja Kerja Posko</t>
  </si>
  <si>
    <t>Meja Obat Posko</t>
  </si>
  <si>
    <t>Kursi Kerja Posko</t>
  </si>
  <si>
    <t>Kursi Tunggu Olympic 4 Tempat Duduk</t>
  </si>
  <si>
    <t>Kursi Karyu Jati</t>
  </si>
  <si>
    <t>Kursi Lipat Chitose HAA</t>
  </si>
  <si>
    <t>Kursi Putar/ Rakuda</t>
  </si>
  <si>
    <t>Kursi Stenlis / Chitose</t>
  </si>
  <si>
    <t>Kursi Putar / Frontline</t>
  </si>
  <si>
    <t>Kursi Tunggu Stenlis / Frontline</t>
  </si>
  <si>
    <t>Kursi Lipat/Kursi Kerja</t>
  </si>
  <si>
    <t>Kursi Susun Futura</t>
  </si>
  <si>
    <t>Kursi Tunggu Metal</t>
  </si>
  <si>
    <t xml:space="preserve">Kursi </t>
  </si>
  <si>
    <t>Kursi Tunggu Pasien Kayu</t>
  </si>
  <si>
    <t>Kursi Tunggu Panjang</t>
  </si>
  <si>
    <t>Kursi Chitos</t>
  </si>
  <si>
    <t>Kursi Tunggu pasien</t>
  </si>
  <si>
    <t>Tempat Tidur Lipat</t>
  </si>
  <si>
    <t>Tempat tidur pasien + kasur</t>
  </si>
  <si>
    <t>Tempat Tidur Pasien Besi</t>
  </si>
  <si>
    <t>Bed Periksa Pasien Lengkap</t>
  </si>
  <si>
    <t>Tempat Tidur Pasien</t>
  </si>
  <si>
    <t>Tempat tidur periksa pasien</t>
  </si>
  <si>
    <t>Spring Bed " Sorong Eagle"</t>
  </si>
  <si>
    <t>Tempat Tidur I-Crank Bed</t>
  </si>
  <si>
    <t>Sofa Panjang</t>
  </si>
  <si>
    <t>Rak Status Pasien</t>
  </si>
  <si>
    <t>Rak Kayu 10x160x60</t>
  </si>
  <si>
    <t>Rak Status ps</t>
  </si>
  <si>
    <t>Rak Buku Kayu</t>
  </si>
  <si>
    <t>Rak TV</t>
  </si>
  <si>
    <t>Tabung Gas LPJ 12 Kg</t>
  </si>
  <si>
    <t xml:space="preserve">Tabung Gas </t>
  </si>
  <si>
    <t>Kompor Gas Rinai Regulator Dan selang</t>
  </si>
  <si>
    <t>Kompor GAS</t>
  </si>
  <si>
    <t>Kompor Gas Rinnal</t>
  </si>
  <si>
    <t>Dispenser Miyako Hot Cool</t>
  </si>
  <si>
    <t>Kulkas Polytron 2 Pintu</t>
  </si>
  <si>
    <t>Kulkas Toshiba</t>
  </si>
  <si>
    <t>Kulkas 2 Pintu</t>
  </si>
  <si>
    <t xml:space="preserve">Kulkas </t>
  </si>
  <si>
    <t>Almari Es</t>
  </si>
  <si>
    <t>Rak Piring Alumunium</t>
  </si>
  <si>
    <t>Korden dan Pemasangannya</t>
  </si>
  <si>
    <t>Gordyn</t>
  </si>
  <si>
    <t>Korden Jendela</t>
  </si>
  <si>
    <t>Gorden 140 m2</t>
  </si>
  <si>
    <t>Gorden &amp; vitrage</t>
  </si>
  <si>
    <t>Walfan 31 k (Kipas Angin)</t>
  </si>
  <si>
    <t>kipas Angin Merk Miyako</t>
  </si>
  <si>
    <t>Kipas ANGIN merk Maspion</t>
  </si>
  <si>
    <t>Kipas Angin Walfan</t>
  </si>
  <si>
    <t>Kipas Angin Orbit</t>
  </si>
  <si>
    <t>Kipas Angin Stand fan</t>
  </si>
  <si>
    <t>Kipas Angin Maspion</t>
  </si>
  <si>
    <t>Kipas Angin Maspion Tipe MOF 401 P</t>
  </si>
  <si>
    <t>Kipas Angin Maspion Tipe F 1621</t>
  </si>
  <si>
    <t>Kipas Angin Maspion Tipe EX 172</t>
  </si>
  <si>
    <t>Kipas Angin Dinding Maspion</t>
  </si>
  <si>
    <t>Kipas Angin Berdiri Maspion</t>
  </si>
  <si>
    <t>Kipas angin / wall fan</t>
  </si>
  <si>
    <t>Kipas angin /box fan</t>
  </si>
  <si>
    <t>Exhous</t>
  </si>
  <si>
    <t>Exhaust Fan Maspion</t>
  </si>
  <si>
    <t>Pesawat Telepon Ruangan</t>
  </si>
  <si>
    <t>Pengadaan Faximile</t>
  </si>
  <si>
    <t>DKK Demak</t>
  </si>
  <si>
    <t>Pkm Gajah I</t>
  </si>
  <si>
    <t>Pkm wedung I</t>
  </si>
  <si>
    <t>Prolink</t>
  </si>
  <si>
    <t>Computer / PC asus core</t>
  </si>
  <si>
    <t>Pengadaan Komputer PC ( Program )</t>
  </si>
  <si>
    <t xml:space="preserve">Komputer PC "Dual Core" </t>
  </si>
  <si>
    <t>Laptop Toshiba</t>
  </si>
  <si>
    <t xml:space="preserve">Laptop </t>
  </si>
  <si>
    <t>Laptop HP Sleek Book 14</t>
  </si>
  <si>
    <t>Laptop Merk asus X44C</t>
  </si>
  <si>
    <t>Notebook Sony Vaio</t>
  </si>
  <si>
    <t>Laptop Dell</t>
  </si>
  <si>
    <t>Laprop Tosiba</t>
  </si>
  <si>
    <t>Pengadaan Komputer ( Laptop )</t>
  </si>
  <si>
    <t xml:space="preserve">Printer Canon IP 2770 </t>
  </si>
  <si>
    <t>Printer Samsung MI 1670</t>
  </si>
  <si>
    <t>Printer Canon MF 3010</t>
  </si>
  <si>
    <t>Printer Canon MP 237 + Infus</t>
  </si>
  <si>
    <t>Printer Epson Stylus T13</t>
  </si>
  <si>
    <t>Printer Epson Stylus</t>
  </si>
  <si>
    <t>Printer Brother DCP-j140w</t>
  </si>
  <si>
    <t>Printer Samsung MI 1660</t>
  </si>
  <si>
    <t>Printer + Infus</t>
  </si>
  <si>
    <t>Pengadaan Printer</t>
  </si>
  <si>
    <t>Printer Canon</t>
  </si>
  <si>
    <t>Printer " Ls Samsung"</t>
  </si>
  <si>
    <t>Printer H</t>
  </si>
  <si>
    <t xml:space="preserve">Printer Canon MP 237 </t>
  </si>
  <si>
    <t>Printer Merk Cnon ip 2770</t>
  </si>
  <si>
    <t>UPS prolink</t>
  </si>
  <si>
    <t>Harddisk External</t>
  </si>
  <si>
    <t>Jaringan Komputer</t>
  </si>
  <si>
    <t>Promkes</t>
  </si>
  <si>
    <t>Program</t>
  </si>
  <si>
    <t>Camera Digital "Sony"</t>
  </si>
  <si>
    <t>Camera Digital Nikon</t>
  </si>
  <si>
    <t>Kamera Digital Nikon D3200VR</t>
  </si>
  <si>
    <t xml:space="preserve">Kamera Digital </t>
  </si>
  <si>
    <t xml:space="preserve">LCD Proyektor </t>
  </si>
  <si>
    <t>LCD Proyektor Benq MX501</t>
  </si>
  <si>
    <t>Pengadaan Wirelles</t>
  </si>
  <si>
    <t>Sound System Equalizer</t>
  </si>
  <si>
    <t>Sound System "Boston Qual"</t>
  </si>
  <si>
    <t>Audio</t>
  </si>
  <si>
    <t>Standart Infus Beroda</t>
  </si>
  <si>
    <t>Tensimeter air raksa</t>
  </si>
  <si>
    <t>Regulator Oksigen</t>
  </si>
  <si>
    <t>Troli Instrumen</t>
  </si>
  <si>
    <t>Tensimeter air raksa beroda</t>
  </si>
  <si>
    <t>Tensi Digital</t>
  </si>
  <si>
    <t>Tensi Raksa</t>
  </si>
  <si>
    <t>Timbagan Bayi</t>
  </si>
  <si>
    <t>Timbangan Injak</t>
  </si>
  <si>
    <t>Termometer Digital</t>
  </si>
  <si>
    <t xml:space="preserve">Standart Infus </t>
  </si>
  <si>
    <t>Doppler Bistos</t>
  </si>
  <si>
    <t>Minor Sugery Set ( Bak Instrument berisi : doek lubang,doek klem,arteri klem,pinset cirurgis, pinset anatomis,scalpel,arteri klem bengko, gunting jaringan, BPH)</t>
  </si>
  <si>
    <t>Tabung Oksigen Lengkap (roda dan Regulator)</t>
  </si>
  <si>
    <t>Tiang Infus</t>
  </si>
  <si>
    <t>Tensimeter ABN</t>
  </si>
  <si>
    <t>Termometer Air Raksa</t>
  </si>
  <si>
    <t>Minor Set Renz</t>
  </si>
  <si>
    <t>Isihara Test Book</t>
  </si>
  <si>
    <t>Snellen Card</t>
  </si>
  <si>
    <t>Foot Step</t>
  </si>
  <si>
    <t>Otoskop</t>
  </si>
  <si>
    <t>Troly</t>
  </si>
  <si>
    <t>Sketsel</t>
  </si>
  <si>
    <t>Bak Instrumen</t>
  </si>
  <si>
    <t>Gunting Bulu Mata Bengkok</t>
  </si>
  <si>
    <t>Gunting Bulu Mata Lurus</t>
  </si>
  <si>
    <t>Gunting Jaringan Lurus Tajam</t>
  </si>
  <si>
    <t>Gunting Jaringan Lurus Tumpul</t>
  </si>
  <si>
    <t>Gunting Pembuka Benang</t>
  </si>
  <si>
    <t>Gunting Plester</t>
  </si>
  <si>
    <t>Tempat Korentang</t>
  </si>
  <si>
    <t>Lexas</t>
  </si>
  <si>
    <t>Pantom Gigi</t>
  </si>
  <si>
    <t>Termometer</t>
  </si>
  <si>
    <t>Alat Tes Gula Darah</t>
  </si>
  <si>
    <t>Timbangan Badan Injak</t>
  </si>
  <si>
    <t>Tenmsimeter ABN</t>
  </si>
  <si>
    <t>Nebulizer ABN</t>
  </si>
  <si>
    <t>Poket Fetal Doppler</t>
  </si>
  <si>
    <t>Tensimeter Digital</t>
  </si>
  <si>
    <t>Soff Clift (Lancet + Jarum)</t>
  </si>
  <si>
    <t>Bodi Fat Analiser</t>
  </si>
  <si>
    <t>Easy Touch GCU</t>
  </si>
  <si>
    <t>Meja Poli</t>
  </si>
  <si>
    <t>Kompresor Gigi</t>
  </si>
  <si>
    <t>Kaca Mulut</t>
  </si>
  <si>
    <t>Exafator</t>
  </si>
  <si>
    <t>Sirkumsisi</t>
  </si>
  <si>
    <t>Tensimeter Air Raksa ABN</t>
  </si>
  <si>
    <t>Termos Vaksin Lionstar 6 lt</t>
  </si>
  <si>
    <t>Termos Sampel Claris</t>
  </si>
  <si>
    <t>Tensi HG</t>
  </si>
  <si>
    <t>Thermos vaksin</t>
  </si>
  <si>
    <t>-Tabung O2</t>
  </si>
  <si>
    <t>-Nebulezer</t>
  </si>
  <si>
    <t>-Tensimeter Hg</t>
  </si>
  <si>
    <t>-Stetoscope</t>
  </si>
  <si>
    <t>-Diagnosa set gigi</t>
  </si>
  <si>
    <t>-Alat pembuat puyer</t>
  </si>
  <si>
    <t>-Tas alat emergency</t>
  </si>
  <si>
    <t>-Timbangan bayi</t>
  </si>
  <si>
    <t>Alat Kesehatan</t>
  </si>
  <si>
    <t>Pengadaan Alat Kesehatan Pusk. Sayung 2</t>
  </si>
  <si>
    <t>Examination table</t>
  </si>
  <si>
    <t>Examination Lamp Bolam Halogen</t>
  </si>
  <si>
    <t xml:space="preserve"> Sphygmamometer Stand Mobile</t>
  </si>
  <si>
    <t xml:space="preserve"> Thermometer Digital</t>
  </si>
  <si>
    <t xml:space="preserve"> Timbangan + Pengukur Tinggi Badan</t>
  </si>
  <si>
    <t>Kursi Roda Alluminium</t>
  </si>
  <si>
    <t>Oksigen Set 6M³</t>
  </si>
  <si>
    <t>HEMATOLOGY ANALYZER</t>
  </si>
  <si>
    <t xml:space="preserve"> Emergency Trolly</t>
  </si>
  <si>
    <t xml:space="preserve"> Instrument Trolly with Drawer</t>
  </si>
  <si>
    <t>Medicine Trolly</t>
  </si>
  <si>
    <t xml:space="preserve">Tempat tidur pasien dan kelengkapannya </t>
  </si>
  <si>
    <t>- MATTRESS</t>
  </si>
  <si>
    <t>- IV HANGER ROD (Tiang Infuse)</t>
  </si>
  <si>
    <t>- Bedside Cabinet</t>
  </si>
  <si>
    <t xml:space="preserve">Examination Lamp Bolam Halogen </t>
  </si>
  <si>
    <t>Sphygmamometer Desk Model</t>
  </si>
  <si>
    <t>Stethoscope</t>
  </si>
  <si>
    <t>Thermometer Air Raksa</t>
  </si>
  <si>
    <t>Timbangan Injak (dewasa)</t>
  </si>
  <si>
    <t>Timbangan + Pengukur Tinggi Badan</t>
  </si>
  <si>
    <t>Timbangan Timbangan Bayi Mecanical</t>
  </si>
  <si>
    <t>Bak Instrument</t>
  </si>
  <si>
    <t>Bengkok</t>
  </si>
  <si>
    <t>Kom + Tutup</t>
  </si>
  <si>
    <t>Wascom</t>
  </si>
  <si>
    <t>Sarung tangan 7½</t>
  </si>
  <si>
    <t>Gerusan Obat / Mortar &amp; Pestle</t>
  </si>
  <si>
    <t>Tas</t>
  </si>
  <si>
    <t>Tensimeter Jarum</t>
  </si>
  <si>
    <t>Masker Triply</t>
  </si>
  <si>
    <t>Sarung Tangan Steril</t>
  </si>
  <si>
    <t>HB Sahli</t>
  </si>
  <si>
    <t>Multi Lancet 50's</t>
  </si>
  <si>
    <t>Autoclic</t>
  </si>
  <si>
    <t>Pen Light</t>
  </si>
  <si>
    <t>Bak Instrumen sedang</t>
  </si>
  <si>
    <t>Gunting Verband 14cm</t>
  </si>
  <si>
    <t>Pincet Cirurgist</t>
  </si>
  <si>
    <t>Pinset Anatomis</t>
  </si>
  <si>
    <t>Alat lab Kimia</t>
  </si>
  <si>
    <t>Micropipet</t>
  </si>
  <si>
    <t>Centrifuge PLC Series</t>
  </si>
  <si>
    <t>Mikropipet</t>
  </si>
  <si>
    <t>Centrifuge WINA</t>
  </si>
  <si>
    <t>Sumur Artetis</t>
  </si>
  <si>
    <t>Instalasi Listrik</t>
  </si>
  <si>
    <t>Instalasi Jaringan Listrik</t>
  </si>
  <si>
    <t>Instalasi Telepon</t>
  </si>
  <si>
    <t>Pemasangan Telpon</t>
  </si>
  <si>
    <t>ALAT ANGKUTAN</t>
  </si>
  <si>
    <t>BANGUNAN GEDUNG</t>
  </si>
  <si>
    <t>INSTALASI</t>
  </si>
  <si>
    <t>E. ASET LAINNYA</t>
  </si>
  <si>
    <t>Jenis Barang yang dibeli</t>
  </si>
  <si>
    <t>SPK/Perjanjian/Kontrak</t>
  </si>
  <si>
    <t>DPA/SPM/Kwitansi</t>
  </si>
  <si>
    <t>Dipergunakan</t>
  </si>
  <si>
    <t>KET</t>
  </si>
  <si>
    <t>Banyaknya</t>
  </si>
  <si>
    <t>Harga Satuan</t>
  </si>
  <si>
    <t>Jumlah Harga</t>
  </si>
  <si>
    <t>pada unit</t>
  </si>
  <si>
    <t>(Rp.)</t>
  </si>
  <si>
    <t>9 = (7X8 )</t>
  </si>
  <si>
    <t>JUMLAH</t>
  </si>
  <si>
    <t>440/118/2014</t>
  </si>
  <si>
    <t>ALAT KEDOKTERAN GIGI</t>
  </si>
  <si>
    <t>ALAT KESEHATAN</t>
  </si>
  <si>
    <t>440/117/2014</t>
  </si>
  <si>
    <t>BANGUNAN AIR / IRIGASI</t>
  </si>
  <si>
    <t>TOTAL PENGADAAN</t>
  </si>
  <si>
    <t>MENGETAHUI :</t>
  </si>
  <si>
    <t>Plt. KEPALA DINAS KESEHATAN</t>
  </si>
  <si>
    <t>KABUPATEN DEMAK</t>
  </si>
  <si>
    <t>Nip.19680528 198801 1 001</t>
  </si>
  <si>
    <t>Spesifikasi Barang</t>
  </si>
  <si>
    <t>Asal / Cara Perolehan Barang</t>
  </si>
  <si>
    <t>Tahun Beli/ Perolehan</t>
  </si>
  <si>
    <t>Ukuran Barang / Konstruksi PSD</t>
  </si>
  <si>
    <t>Satuan</t>
  </si>
  <si>
    <t>Keadaan Barang B/RR/RB</t>
  </si>
  <si>
    <t>Jumlah Akhir</t>
  </si>
  <si>
    <t>Nama / Jenis Barang</t>
  </si>
  <si>
    <t>No.Sertifikat</t>
  </si>
  <si>
    <t xml:space="preserve">Bahan </t>
  </si>
  <si>
    <t>Bertambah</t>
  </si>
  <si>
    <t>Berkurang</t>
  </si>
  <si>
    <t>No.Pabrik</t>
  </si>
  <si>
    <t>No.Chasis</t>
  </si>
  <si>
    <t>No.Mesin</t>
  </si>
  <si>
    <t>16</t>
  </si>
  <si>
    <t/>
  </si>
  <si>
    <t>Tanah</t>
  </si>
  <si>
    <t>M2</t>
  </si>
  <si>
    <t>Buah</t>
  </si>
  <si>
    <t>03</t>
  </si>
  <si>
    <t>15</t>
  </si>
  <si>
    <t>05</t>
  </si>
  <si>
    <t>14</t>
  </si>
  <si>
    <t>02</t>
  </si>
  <si>
    <t>JALAN IRIGASI DAN JARINGAN</t>
  </si>
  <si>
    <t>06</t>
  </si>
  <si>
    <t>09</t>
  </si>
  <si>
    <t>12</t>
  </si>
  <si>
    <t>13</t>
  </si>
  <si>
    <t>SKPD</t>
  </si>
  <si>
    <t>KABUPATEN</t>
  </si>
  <si>
    <t>PROVINSI</t>
  </si>
  <si>
    <t>REKAPITULASI BUKU INVENTARIS</t>
  </si>
  <si>
    <t>NO. URUT</t>
  </si>
  <si>
    <t>KODE</t>
  </si>
  <si>
    <t>NAMA BIDANG BARANG</t>
  </si>
  <si>
    <t>JUMLAH BARANG</t>
  </si>
  <si>
    <t>JUMLAH HARGA</t>
  </si>
  <si>
    <t>KETERANGAN</t>
  </si>
  <si>
    <t>BIDANG</t>
  </si>
  <si>
    <t>DLM RIBUAN</t>
  </si>
  <si>
    <t>BARANG</t>
  </si>
  <si>
    <t>a. Alat-alat Besar</t>
  </si>
  <si>
    <t>b. Alat-alat Angkutan</t>
  </si>
  <si>
    <t>c. Alat-alat Bengkel dan Alat Ukur</t>
  </si>
  <si>
    <t>d. Alat-alat Pertanian/Peternakan</t>
  </si>
  <si>
    <t>07</t>
  </si>
  <si>
    <t>g. Alat-alat Studio dan Komunikasi</t>
  </si>
  <si>
    <t>h. Alat-alat Kedokteran</t>
  </si>
  <si>
    <t>10</t>
  </si>
  <si>
    <t>i. Alat-alat Laboratorium</t>
  </si>
  <si>
    <t>a. Bangunan Gedung</t>
  </si>
  <si>
    <t>b. Bangunan Monumen</t>
  </si>
  <si>
    <t>JALAN, IRIGASI DAN JARINGAN</t>
  </si>
  <si>
    <t>a. Jalan dan Jembatan</t>
  </si>
  <si>
    <t>b. Bangunan Air/Irigasi</t>
  </si>
  <si>
    <t>c. Instalasi</t>
  </si>
  <si>
    <t>d. Jaringan</t>
  </si>
  <si>
    <t>a. Buku Perpustakaan</t>
  </si>
  <si>
    <t>b. Barang Bercorak Kesenian/Kebudayaan</t>
  </si>
  <si>
    <t>c. Hewan Ternak dan Tumbuhan</t>
  </si>
  <si>
    <t>ASSET TAK BERWUJUD</t>
  </si>
  <si>
    <t>Total</t>
  </si>
  <si>
    <t>DAFTAR MUTASI BARANG MILIK DAERAH</t>
  </si>
  <si>
    <t>GOL</t>
  </si>
  <si>
    <t xml:space="preserve">Jumlah </t>
  </si>
  <si>
    <t>j. Alat-alat Keamanan</t>
  </si>
  <si>
    <t>d. Aset Tak berwujud</t>
  </si>
  <si>
    <t>6</t>
  </si>
  <si>
    <t xml:space="preserve">Sterilisator </t>
  </si>
  <si>
    <t>8</t>
  </si>
  <si>
    <t>Kebonagung</t>
  </si>
  <si>
    <t>Mranggen I</t>
  </si>
  <si>
    <t>Tanah Pusk. Demak I</t>
  </si>
  <si>
    <t>PKM Demak I</t>
  </si>
  <si>
    <t>02.03</t>
  </si>
  <si>
    <t>02.06</t>
  </si>
  <si>
    <t>Elektronika</t>
  </si>
  <si>
    <t>Bonang II</t>
  </si>
  <si>
    <t>Phillip</t>
  </si>
  <si>
    <t>Epson LX300</t>
  </si>
  <si>
    <t>Canon iP1000</t>
  </si>
  <si>
    <t>Bonang I</t>
  </si>
  <si>
    <t>SP</t>
  </si>
  <si>
    <t>Key Board</t>
  </si>
  <si>
    <t>Ben-Q</t>
  </si>
  <si>
    <t>Epson</t>
  </si>
  <si>
    <t>Mugen 5500</t>
  </si>
  <si>
    <t>Karangawen II</t>
  </si>
  <si>
    <t>MUGEN</t>
  </si>
  <si>
    <t>Gajah I</t>
  </si>
  <si>
    <t>PHILIPS</t>
  </si>
  <si>
    <t>Samsung</t>
  </si>
  <si>
    <t>Sunbio</t>
  </si>
  <si>
    <t>HP Deskjet 3535</t>
  </si>
  <si>
    <t>HP Deskjet 2566</t>
  </si>
  <si>
    <t>hp</t>
  </si>
  <si>
    <t>Karanganyar I</t>
  </si>
  <si>
    <t>C P U</t>
  </si>
  <si>
    <t>L G</t>
  </si>
  <si>
    <t>Philips</t>
  </si>
  <si>
    <t>Monitor komputer</t>
  </si>
  <si>
    <t>Karanganyar II</t>
  </si>
  <si>
    <t>pillip/mugen</t>
  </si>
  <si>
    <t>Wonosalam I</t>
  </si>
  <si>
    <t>Layar Monitor Komputer</t>
  </si>
  <si>
    <t>Evio</t>
  </si>
  <si>
    <t>Demak I</t>
  </si>
  <si>
    <t>Karangtengah</t>
  </si>
  <si>
    <t>Pentium 1</t>
  </si>
  <si>
    <t>Wedung II</t>
  </si>
  <si>
    <t>Advance</t>
  </si>
  <si>
    <t>Mranggen III</t>
  </si>
  <si>
    <t>Guntur I</t>
  </si>
  <si>
    <t>Printer DOT</t>
  </si>
  <si>
    <t>Epson LX 300</t>
  </si>
  <si>
    <t>KOMPUTER</t>
  </si>
  <si>
    <t>Wonosalam II</t>
  </si>
  <si>
    <t>ups</t>
  </si>
  <si>
    <t>Energi NRA</t>
  </si>
  <si>
    <t>Guntur II</t>
  </si>
  <si>
    <t>Demak II</t>
  </si>
  <si>
    <t>Sayung I</t>
  </si>
  <si>
    <t>Mranggen II</t>
  </si>
  <si>
    <t>RELION</t>
  </si>
  <si>
    <t>Demak III</t>
  </si>
  <si>
    <t>Hp</t>
  </si>
  <si>
    <t>Cpu</t>
  </si>
  <si>
    <t>Mugen / LG</t>
  </si>
  <si>
    <t>Sayung II</t>
  </si>
  <si>
    <t>Cymba 15”</t>
  </si>
  <si>
    <t>Digitzer ( UPS/Stabiliser )</t>
  </si>
  <si>
    <t>Prolink pro 700</t>
  </si>
  <si>
    <t>02.07</t>
  </si>
  <si>
    <t>02.08</t>
  </si>
  <si>
    <t>Devilbis/Oksigen consentrator:</t>
  </si>
  <si>
    <t>Peralatan Tindk bedah &amp; emergency:</t>
  </si>
  <si>
    <t>Emergency Kit penanggulangan KIPI</t>
  </si>
  <si>
    <t>Pengadaan Tempat Tidur Pasien terdiri dari:</t>
  </si>
  <si>
    <t>- Tempat tidur pasien 1 (satu) engkol / crank :</t>
  </si>
  <si>
    <t xml:space="preserve">- Bedside Cabinet kit : </t>
  </si>
  <si>
    <t>- Generator ATS 1 unit</t>
  </si>
  <si>
    <t>- AC (1 pk) 3 buah</t>
  </si>
  <si>
    <t>Papsmear Kit:</t>
  </si>
  <si>
    <t>One Med</t>
  </si>
  <si>
    <t>26 Puskesmas ( masing 2 )</t>
  </si>
  <si>
    <t>- Vaginal Speculum Disposible ( M ) : 15 buah</t>
  </si>
  <si>
    <t>- Sarung tangan steril Servical Brush : 15 buah</t>
  </si>
  <si>
    <t>- Kapas : 15 buah</t>
  </si>
  <si>
    <t>- Under Pad : 15 buah</t>
  </si>
  <si>
    <t>- Spatula Vaginal kayu : 15 buah</t>
  </si>
  <si>
    <t>- Object Glass : 15 buah</t>
  </si>
  <si>
    <t>Poskesdes Kit:</t>
  </si>
  <si>
    <t>- Timbangan Bayi</t>
  </si>
  <si>
    <t>- Timbangan Dewasa</t>
  </si>
  <si>
    <t>- Stetoskop</t>
  </si>
  <si>
    <t>- Tensimeter Aneroid</t>
  </si>
  <si>
    <t>- Pengukur Panjang Bayi</t>
  </si>
  <si>
    <t>- Oksigen Regulator</t>
  </si>
  <si>
    <t xml:space="preserve">- Resuscitator infant </t>
  </si>
  <si>
    <t>- Sterilisator</t>
  </si>
  <si>
    <t>- Partus Set</t>
  </si>
  <si>
    <t>- IUD Set</t>
  </si>
  <si>
    <t>- Curretage Set</t>
  </si>
  <si>
    <t>- Mini Bedah Set</t>
  </si>
  <si>
    <t>49</t>
  </si>
  <si>
    <t xml:space="preserve">26 Puskesmas </t>
  </si>
  <si>
    <t>One Med/PenType</t>
  </si>
  <si>
    <t>Bed Pasien</t>
  </si>
  <si>
    <t>MAK N/C</t>
  </si>
  <si>
    <t>18 Puskesmas</t>
  </si>
  <si>
    <t>Halogen Examination Set</t>
  </si>
  <si>
    <t>15 Puskesmas</t>
  </si>
  <si>
    <t>Diagnostic Set</t>
  </si>
  <si>
    <t>19</t>
  </si>
  <si>
    <t>Bak Instrumen Besar</t>
  </si>
  <si>
    <t>Waskom Stainles</t>
  </si>
  <si>
    <t>Alat Isihara Tes</t>
  </si>
  <si>
    <t>Geha</t>
  </si>
  <si>
    <t>Vakum set</t>
  </si>
  <si>
    <t>26 Puskesmas ( masing 4 )</t>
  </si>
  <si>
    <t>Pencabut Gigi Dewasa Set</t>
  </si>
  <si>
    <t>Long Life</t>
  </si>
  <si>
    <t>Penambal Gigi dewasa Set</t>
  </si>
  <si>
    <t xml:space="preserve">Skeler Dewasa </t>
  </si>
  <si>
    <t>Pusk.Kebonagung</t>
  </si>
  <si>
    <t>Thermometer AIR RAKSA</t>
  </si>
  <si>
    <t>Thermometer DIGITAL</t>
  </si>
  <si>
    <t>Timbangan INJAK (DEWASA)</t>
  </si>
  <si>
    <t>Oksigen Set 1M³:</t>
  </si>
  <si>
    <t>Oksigen Set 6M³:</t>
  </si>
  <si>
    <t>-  Tabung</t>
  </si>
  <si>
    <t>-  Trolly</t>
  </si>
  <si>
    <t>-  Regulator</t>
  </si>
  <si>
    <t>Minor Surgery Set:</t>
  </si>
  <si>
    <t>Features</t>
  </si>
  <si>
    <t>Mayor Surgery Set:</t>
  </si>
  <si>
    <t>Partus Set:</t>
  </si>
  <si>
    <t>Vacum Set:</t>
  </si>
  <si>
    <t>Kuret Set:</t>
  </si>
  <si>
    <t>Sectiosesarian Set:</t>
  </si>
  <si>
    <t>Bidan Kit</t>
  </si>
  <si>
    <t xml:space="preserve">Gynecolog BED </t>
  </si>
  <si>
    <t>Educational Toys</t>
  </si>
  <si>
    <t>Spiculum B 8 K</t>
  </si>
  <si>
    <t>Oksigen</t>
  </si>
  <si>
    <t xml:space="preserve">Peralatan perawatan rawat inap </t>
  </si>
  <si>
    <t>02.09</t>
  </si>
  <si>
    <t>PH Meter Digital</t>
  </si>
  <si>
    <t>PH Tail</t>
  </si>
  <si>
    <t>26 Puskesmas</t>
  </si>
  <si>
    <t>Comperator Kimia Air</t>
  </si>
  <si>
    <t>Hanna</t>
  </si>
  <si>
    <t>Botol Sample Bakteriologis</t>
  </si>
  <si>
    <t>Jerigen Plastik</t>
  </si>
  <si>
    <t>Tas Peralatan</t>
  </si>
  <si>
    <t>Centrifuge</t>
  </si>
  <si>
    <t>Lampu Spritus</t>
  </si>
  <si>
    <t>Safety Cabinet</t>
  </si>
  <si>
    <t>Colesterol Necco</t>
  </si>
  <si>
    <t>Test Hamil</t>
  </si>
  <si>
    <t>Alat Gula Asam Urat</t>
  </si>
  <si>
    <t>Centrifuge TB</t>
  </si>
  <si>
    <t>Bak Pengecatan</t>
  </si>
  <si>
    <t>Mijen II</t>
  </si>
  <si>
    <t>Blender</t>
  </si>
  <si>
    <t>Rak Pengering</t>
  </si>
  <si>
    <t>Pot Dahak</t>
  </si>
  <si>
    <t>Laboratorium Set</t>
  </si>
  <si>
    <t>Hygrometer</t>
  </si>
  <si>
    <t>TFA 45 Germany</t>
  </si>
  <si>
    <t>Lux Meter</t>
  </si>
  <si>
    <t>Sound Level Meter</t>
  </si>
  <si>
    <t>Sampler</t>
  </si>
  <si>
    <t>hermometer</t>
  </si>
  <si>
    <t>Turbidity</t>
  </si>
  <si>
    <t>Timbangan Digital</t>
  </si>
  <si>
    <t>TDS Meter</t>
  </si>
  <si>
    <t>Timer</t>
  </si>
  <si>
    <t>Thermometer Alkohol</t>
  </si>
  <si>
    <t>Gedung Farmasi</t>
  </si>
  <si>
    <t>Gedung PKM Mranggen I</t>
  </si>
  <si>
    <t>Gedung PUSTU Banyumeneng, Mranggen</t>
  </si>
  <si>
    <t>Gedung PUSTU Sumberejo, Mranggen</t>
  </si>
  <si>
    <t>Gedung PKM Mranggen 2</t>
  </si>
  <si>
    <t>Gedung PUSTU Candisari Pusk. Mranggen 2</t>
  </si>
  <si>
    <t>Gedung PUSTU Jamus Pusk. Mranggen 2</t>
  </si>
  <si>
    <t>Gedung PKM Mranggen 3</t>
  </si>
  <si>
    <t>Gedung PUSTU Pundenarum</t>
  </si>
  <si>
    <t>Gedung PKM Karangawen II</t>
  </si>
  <si>
    <t>Gedung PUSTU Teluk</t>
  </si>
  <si>
    <t>Gedung PKM Guntur 1</t>
  </si>
  <si>
    <t>Perluasan Gedung PKM Guntur 1</t>
  </si>
  <si>
    <t>Gedung PUSTU Tlogoweru, Guntur</t>
  </si>
  <si>
    <t>Gedung PUSTU Turitempel</t>
  </si>
  <si>
    <t>Gedung PUSTU Tlogorejo, Kec.Guntur</t>
  </si>
  <si>
    <t>Gedung PUSTU Temuroso Pusk. Guntur 1`</t>
  </si>
  <si>
    <t>Gedung PKM Guntur 2</t>
  </si>
  <si>
    <t>Gedung PUSTU Gaji Pusk. Guntur 2</t>
  </si>
  <si>
    <t>Gedung PKM Sayung I</t>
  </si>
  <si>
    <t>Gedung PUSTU Surodadi, Sayung</t>
  </si>
  <si>
    <t>Gedung PUSTU Kalisari, Kec.Sayung</t>
  </si>
  <si>
    <t>Gedung PKM Sayung 2 (Rawat Inap Poned )</t>
  </si>
  <si>
    <t>Gedung PKM Karangtengah</t>
  </si>
  <si>
    <t>Gedung PUSTU Batu</t>
  </si>
  <si>
    <t>Gedung PUSTU Sampang, Karangtengah</t>
  </si>
  <si>
    <t>Gedung PUSTU Grogol, Karangtengah</t>
  </si>
  <si>
    <t>Gedung PUSTU Tambak bulusan, Kec.Karangtengah</t>
  </si>
  <si>
    <t>Gedung PKM Wonosalam I</t>
  </si>
  <si>
    <t>Gedung PUSTU Karangrowo, Wonosalam</t>
  </si>
  <si>
    <t>Gedung PUSTU Mojodemak, Kec.Wonosalam</t>
  </si>
  <si>
    <t>Gedung PUSTU Kuncir Pusk. Wonosalam 1</t>
  </si>
  <si>
    <t>Gedung PKM Wonosalam 2</t>
  </si>
  <si>
    <t>Gedung PKM Dempet (Rawat Inap)</t>
  </si>
  <si>
    <t>Gedung PUSTU Balerejo Kec. Dempet</t>
  </si>
  <si>
    <t>Gedung PUSTU Karangrejo</t>
  </si>
  <si>
    <t>Gedung PKM Gajah (PONED)</t>
  </si>
  <si>
    <t>Gedung PUSTU Wilalung</t>
  </si>
  <si>
    <t>Gedung PUSTU Sambirejo, Gajah</t>
  </si>
  <si>
    <t>Gedung PUSTU Jatisono, Kec.Gajah</t>
  </si>
  <si>
    <t>Gedung Poskesdes Tlogopandogan</t>
  </si>
  <si>
    <t>Peningkatan Gedung PKM Gajah II</t>
  </si>
  <si>
    <t>Gedung PKM Gajah II</t>
  </si>
  <si>
    <t>Gedung PKM Karanganyar I</t>
  </si>
  <si>
    <t>Gedung PUSTU Undaan Kidul</t>
  </si>
  <si>
    <t>Gedung PUSTU Ketanjung</t>
  </si>
  <si>
    <t>Gedung PKM Karanganyar 2</t>
  </si>
  <si>
    <t>Gedung PUSTU Wonoketingal</t>
  </si>
  <si>
    <t>Gedung PUSTU Mlaten, Mijen</t>
  </si>
  <si>
    <t>Gedung PKM Mijen I (Rawat Inap)</t>
  </si>
  <si>
    <t>Gedung PUSTU Betokan, Kec.Demak</t>
  </si>
  <si>
    <t>Gedung PUSTU Karangmlati, Kec.Demak</t>
  </si>
  <si>
    <t>Gedung PKM Demak II</t>
  </si>
  <si>
    <t>Gedung PUSTU Bango Kec. Demak</t>
  </si>
  <si>
    <t>Rumah Dinas Tenaga Paramedis Pusk. Demak III</t>
  </si>
  <si>
    <t>Gedung PKM Demak III</t>
  </si>
  <si>
    <t>Gedung PKM Bonang I</t>
  </si>
  <si>
    <t>Gedung PUSTU Jali Pusk. Bonang 2</t>
  </si>
  <si>
    <t>Gedung PUSTU Jatimulyo</t>
  </si>
  <si>
    <t>Gedung PKM Wedung I (Rawat Inap)</t>
  </si>
  <si>
    <t>Gedung PUSTU Ruwit</t>
  </si>
  <si>
    <t>Gedung PKD di Dkh Siklenting  Desa Wedung</t>
  </si>
  <si>
    <t>Gedung PKD di Dkh Nggojoyo Desa Wedung</t>
  </si>
  <si>
    <t>Gedung PKM Wedung II</t>
  </si>
  <si>
    <t>Gedung PUSTU Jetak</t>
  </si>
  <si>
    <t>Gedung PUSTU Kenduren, Wedung</t>
  </si>
  <si>
    <t>Pusk.Wdung 2</t>
  </si>
  <si>
    <t>Gedung PUSTU Babalan, Wedung</t>
  </si>
  <si>
    <t>Gedung PUSTU Werdoyo Kec. Kebonagung</t>
  </si>
  <si>
    <t>Gedung Poskesdes Suko Kidul</t>
  </si>
  <si>
    <t>445.4/353.1/2014</t>
  </si>
  <si>
    <t>Puskesmas Mijen 1</t>
  </si>
  <si>
    <t>445.4/309.1/2014</t>
  </si>
  <si>
    <t xml:space="preserve">Exhaust Fan </t>
  </si>
  <si>
    <t>445.4/370.5/2014</t>
  </si>
  <si>
    <t xml:space="preserve">CCTV </t>
  </si>
  <si>
    <t>445.4/301.1/2014</t>
  </si>
  <si>
    <t>AC 1 PK</t>
  </si>
  <si>
    <t>445.4/399.1/2014</t>
  </si>
  <si>
    <t>Almari Kaca Alumunium</t>
  </si>
  <si>
    <t>445.4/195.1/2014</t>
  </si>
  <si>
    <t>Kursi Panjang Stenlist 4 dudukan</t>
  </si>
  <si>
    <t>445.4/199/2014</t>
  </si>
  <si>
    <t>Papan Nama Instansi PKM</t>
  </si>
  <si>
    <t>445.4/56/2014</t>
  </si>
  <si>
    <t>Puskesmas Demak III</t>
  </si>
  <si>
    <t>Lemari es</t>
  </si>
  <si>
    <t>445.4/101/2014</t>
  </si>
  <si>
    <t>Puskesmas Mranggen III</t>
  </si>
  <si>
    <t>094/ST/15/2014</t>
  </si>
  <si>
    <t>Puskesmas Guntur I</t>
  </si>
  <si>
    <t>Almari Lotte</t>
  </si>
  <si>
    <t>Suction Pump</t>
  </si>
  <si>
    <t>Kulkas LG</t>
  </si>
  <si>
    <t>094/ST/60/2014</t>
  </si>
  <si>
    <t>094/ST/59/2014</t>
  </si>
  <si>
    <t>Almari Etalasi 130x200 cm</t>
  </si>
  <si>
    <t>445.4/36/2014</t>
  </si>
  <si>
    <t>Puskesmas Gajah</t>
  </si>
  <si>
    <t>Bantal Dakron</t>
  </si>
  <si>
    <t>Selimut</t>
  </si>
  <si>
    <t>Lampu PJU</t>
  </si>
  <si>
    <t>445.4/105/2014</t>
  </si>
  <si>
    <t>Meja Kerja Bengkirai</t>
  </si>
  <si>
    <t>Puskesmas Bonang II</t>
  </si>
  <si>
    <t>Puskesmas Karangtengah</t>
  </si>
  <si>
    <t>AC LG Hercules Mini 1/2 PK</t>
  </si>
  <si>
    <t>Kursi Kerja Chitose Caesar Busa</t>
  </si>
  <si>
    <t>Almari Arsip besi 2 Pintu Brother</t>
  </si>
  <si>
    <t>Filling Cabinet 2 laci Brother</t>
  </si>
  <si>
    <t>Etalase P1xLIM</t>
  </si>
  <si>
    <t>14/3/2014</t>
  </si>
  <si>
    <t>Puskesmas Mranggen I</t>
  </si>
  <si>
    <t>900/16.1/2014</t>
  </si>
  <si>
    <t>TV 39 inc Merk Sharp</t>
  </si>
  <si>
    <t>900/56/2014</t>
  </si>
  <si>
    <t>Magic Com Quantum</t>
  </si>
  <si>
    <t>443/      /2014</t>
  </si>
  <si>
    <t>Puskesmas Kebonagung</t>
  </si>
  <si>
    <t>443/317/2014</t>
  </si>
  <si>
    <t>443/       /2014</t>
  </si>
  <si>
    <t>Lemari Es Merk Sanyo</t>
  </si>
  <si>
    <t>440/259.1/2014</t>
  </si>
  <si>
    <t>0289/2014</t>
  </si>
  <si>
    <t>Puskesmas Mranggen II</t>
  </si>
  <si>
    <t>440/333/2014</t>
  </si>
  <si>
    <t>Almari kayu Tempat Obat</t>
  </si>
  <si>
    <t>440/333.1/2014</t>
  </si>
  <si>
    <t>Almari pendek</t>
  </si>
  <si>
    <t>LCD TV LG</t>
  </si>
  <si>
    <t>443/         / 2014</t>
  </si>
  <si>
    <t>AC  Merk LG 1 PK</t>
  </si>
  <si>
    <t>440/      /PK II /2014</t>
  </si>
  <si>
    <t>Puskesmas Karangawen II</t>
  </si>
  <si>
    <t>Almari Besi Sorong Kaca</t>
  </si>
  <si>
    <t>Puskesmas Sayung II</t>
  </si>
  <si>
    <t>Fillng Kabinet</t>
  </si>
  <si>
    <t>14/4/2014</t>
  </si>
  <si>
    <t>094/70/2014</t>
  </si>
  <si>
    <t>15/4/2014</t>
  </si>
  <si>
    <t>440/71/2014</t>
  </si>
  <si>
    <t>Puskesmas Sayung I</t>
  </si>
  <si>
    <t>17/03/2014</t>
  </si>
  <si>
    <t>094.047.A/2014</t>
  </si>
  <si>
    <t>19/02/2014</t>
  </si>
  <si>
    <t>Puskesmas Demak II</t>
  </si>
  <si>
    <t>Pitrace</t>
  </si>
  <si>
    <t>Besi Soka</t>
  </si>
  <si>
    <t>Besi Stanlies</t>
  </si>
  <si>
    <t>Puskesmas Karanganyar II</t>
  </si>
  <si>
    <t>AC  1/2  PK</t>
  </si>
  <si>
    <t>AC   1 PK</t>
  </si>
  <si>
    <t>Kursi Tunggu Frontline</t>
  </si>
  <si>
    <t>445.4/125/2014</t>
  </si>
  <si>
    <t>Puskesmas Demak I</t>
  </si>
  <si>
    <t>Kursi tunggu 4 dudukan</t>
  </si>
  <si>
    <t>Puskesmas Wedung II</t>
  </si>
  <si>
    <t>Kipas angin ( Regency tornado )</t>
  </si>
  <si>
    <t>Puskesmas Dempet</t>
  </si>
  <si>
    <t>Papan Etalase</t>
  </si>
  <si>
    <t>Meja  resepsionis</t>
  </si>
  <si>
    <t>Kipas angin ( Panasonic)</t>
  </si>
  <si>
    <t>TV LED Sharp + Antena Trisonic</t>
  </si>
  <si>
    <t>Meja Kerja/Kayu</t>
  </si>
  <si>
    <t>AC LG Mini 1/2 PK Low</t>
  </si>
  <si>
    <t>Kursi Stenlies/Chitose</t>
  </si>
  <si>
    <t>Kursi lipat Chitose</t>
  </si>
  <si>
    <t>440/37/2014</t>
  </si>
  <si>
    <t>Puskesmas Guntur II</t>
  </si>
  <si>
    <t>Meja kursi mahoni Uk. 150x75x55 cm</t>
  </si>
  <si>
    <t>440/38/2014</t>
  </si>
  <si>
    <t>AC LG 09 LTG</t>
  </si>
  <si>
    <t>440/79/2014</t>
  </si>
  <si>
    <t>AC Merk SHARP AHA-05 NCY</t>
  </si>
  <si>
    <t>Almari Es Merk SANYO SR-D 177</t>
  </si>
  <si>
    <t>440/80/2014</t>
  </si>
  <si>
    <t>445/36/III/2014</t>
  </si>
  <si>
    <t>Puskesmas Mijen II</t>
  </si>
  <si>
    <t>445/39/II/2014</t>
  </si>
  <si>
    <t>Kipas Angin Non Remote</t>
  </si>
  <si>
    <t>445/37/III/2014</t>
  </si>
  <si>
    <t>Kipas Angin Remote</t>
  </si>
  <si>
    <t>Meja kursi  sudut bakaran</t>
  </si>
  <si>
    <t>445/40/III/2014</t>
  </si>
  <si>
    <t>26/6/2014</t>
  </si>
  <si>
    <t>440/104/VI/2014</t>
  </si>
  <si>
    <t>Puskesmas Wedung I</t>
  </si>
  <si>
    <t>Kulkas Polytron</t>
  </si>
  <si>
    <t>Ban Luar APV ( Brigestone )</t>
  </si>
  <si>
    <t>Spring Bed</t>
  </si>
  <si>
    <t>Dispencer Miyako WD-389 HC</t>
  </si>
  <si>
    <t>440/161/2014</t>
  </si>
  <si>
    <t>Puskesmas Karanganyar I</t>
  </si>
  <si>
    <t>Komputer/PC LCD Monitor ( set)</t>
  </si>
  <si>
    <t>445.4/189.1/2014</t>
  </si>
  <si>
    <t>445.4/30/2014</t>
  </si>
  <si>
    <t>Puskesmas  Demak III</t>
  </si>
  <si>
    <t>445.4/33/2014</t>
  </si>
  <si>
    <t>445.4/68/2014</t>
  </si>
  <si>
    <t>UPS/Stabilizer merk KENIKA</t>
  </si>
  <si>
    <t>094/ST/40/2014</t>
  </si>
  <si>
    <t>Printer Brother NFC J430 W</t>
  </si>
  <si>
    <t>Printer Canon IP 2770 + Infus</t>
  </si>
  <si>
    <t>Printer Hp Laserjet P1102</t>
  </si>
  <si>
    <t>443.245.2/2014</t>
  </si>
  <si>
    <t>Note Book Acer EL 410</t>
  </si>
  <si>
    <t>440/238.2/2014</t>
  </si>
  <si>
    <t>440/237.1/2014</t>
  </si>
  <si>
    <t>Laptop Merk ACER</t>
  </si>
  <si>
    <t>Printer Merk Cannon IP 2770</t>
  </si>
  <si>
    <t>440/250.2/2014</t>
  </si>
  <si>
    <t>Notebook Asus A450 CA</t>
  </si>
  <si>
    <t>440/        /PK II / 2014</t>
  </si>
  <si>
    <t>094/035.D/2014</t>
  </si>
  <si>
    <t>440/037.A/2014</t>
  </si>
  <si>
    <t>Puskesmas  Demak II</t>
  </si>
  <si>
    <t>Laptop ACER V5-422</t>
  </si>
  <si>
    <t>440/16/2014</t>
  </si>
  <si>
    <t>445/20/II/2014</t>
  </si>
  <si>
    <t>440/15/II/2014</t>
  </si>
  <si>
    <t>445/17/II/2014</t>
  </si>
  <si>
    <t>445/56/IV/2014</t>
  </si>
  <si>
    <t>Laptop ( Dell )</t>
  </si>
  <si>
    <t>443/45/2014</t>
  </si>
  <si>
    <t>443/46/2014</t>
  </si>
  <si>
    <t>Printer ( canon 2570 )</t>
  </si>
  <si>
    <t>440/116/2014</t>
  </si>
  <si>
    <t>Printer ( Canon 2770 )</t>
  </si>
  <si>
    <t>Laptop Hp ( NB HP 1000-1b06AU</t>
  </si>
  <si>
    <t>Notebook  ACER V5-123-1210G50NKK</t>
  </si>
  <si>
    <t>UPS Stabilizer ( Stavol Matsunaga )</t>
  </si>
  <si>
    <t>Printer Cannon ip 2270 + infus</t>
  </si>
  <si>
    <t>445.4/78/2014</t>
  </si>
  <si>
    <t>440/329.1/2014</t>
  </si>
  <si>
    <t>Puskesmas  Mranggen II</t>
  </si>
  <si>
    <t>445/60/IV/2014</t>
  </si>
  <si>
    <t>HP Flexy</t>
  </si>
  <si>
    <t>445/58/IV/2014</t>
  </si>
  <si>
    <t>Tensi Meter ABN</t>
  </si>
  <si>
    <t>Tang Molar Kanan bawah</t>
  </si>
  <si>
    <t>Tang Molar Kiri Bawah</t>
  </si>
  <si>
    <t>Tang Molar kanan Atas</t>
  </si>
  <si>
    <t>Tang Molar Kiri Ata</t>
  </si>
  <si>
    <t>Regulator O2</t>
  </si>
  <si>
    <t>094/ST/17/2014</t>
  </si>
  <si>
    <t>Tensimeter Reister</t>
  </si>
  <si>
    <t>Stetescope Reister</t>
  </si>
  <si>
    <t>Tensi Air Raksa Sphygmed</t>
  </si>
  <si>
    <t>Tensimeter Air Raksa</t>
  </si>
  <si>
    <t>440/105.1/VI/2014</t>
  </si>
  <si>
    <t>24/6/2014</t>
  </si>
  <si>
    <t>440/103/VI/2014</t>
  </si>
  <si>
    <t>Dopler Digital</t>
  </si>
  <si>
    <t>Puskesmas Karanganyar  I</t>
  </si>
  <si>
    <t>Tensimeter ( ONE MED )</t>
  </si>
  <si>
    <t>440/119/2014</t>
  </si>
  <si>
    <t>Regulator O2 ( Nesco O2 )</t>
  </si>
  <si>
    <t>Tensimeter Air Raksa ( reister )</t>
  </si>
  <si>
    <t>Kompressor Scaller</t>
  </si>
  <si>
    <t>Alat Digital Laborat Easy Touch GCU</t>
  </si>
  <si>
    <t>Kamera ( Sony DSS H 200 )</t>
  </si>
  <si>
    <t>440/313.1/2014</t>
  </si>
  <si>
    <t>DKK ( Promkes )</t>
  </si>
  <si>
    <t>Demak,         Juni   2014</t>
  </si>
  <si>
    <t>Rak TV ( Holly )</t>
  </si>
  <si>
    <t>Puskesmas Gajah I</t>
  </si>
  <si>
    <t>440/81/2014</t>
  </si>
  <si>
    <t xml:space="preserve"> TAHUN ANGGARAN 2014</t>
  </si>
  <si>
    <t>"001</t>
  </si>
  <si>
    <t>2KD6867931</t>
  </si>
  <si>
    <t>JB91E-208339</t>
  </si>
  <si>
    <t>JB91E-2800320</t>
  </si>
  <si>
    <t>Demak,       JUNI  2014</t>
  </si>
  <si>
    <t>G15AID - 288573</t>
  </si>
  <si>
    <t>Pkm Guntut 1</t>
  </si>
  <si>
    <t>F405-ID346282</t>
  </si>
  <si>
    <t>F405-ID346452</t>
  </si>
  <si>
    <t>F405-ID346610</t>
  </si>
  <si>
    <t>F405-ID346589</t>
  </si>
  <si>
    <t>F405-ID346159</t>
  </si>
  <si>
    <t>HB41E-1765808</t>
  </si>
  <si>
    <t>HB41E-1763835</t>
  </si>
  <si>
    <t>HB41E-1763534</t>
  </si>
  <si>
    <t>JB81E-1010377</t>
  </si>
  <si>
    <t>JB81E-1009265</t>
  </si>
  <si>
    <t>3S0-070920</t>
  </si>
  <si>
    <t>4ST-1412929</t>
  </si>
  <si>
    <t>350-070816</t>
  </si>
  <si>
    <t>3KA-781552</t>
  </si>
  <si>
    <t>3S0-070417</t>
  </si>
  <si>
    <t>Pkm Gajah  2</t>
  </si>
  <si>
    <t>AC /Pendingin Ruangan merk LG</t>
  </si>
  <si>
    <t>Pusk Demak II</t>
  </si>
  <si>
    <t>CCTV</t>
  </si>
  <si>
    <t>Pkm  Mranggen 1</t>
  </si>
  <si>
    <t>Brother</t>
  </si>
  <si>
    <t xml:space="preserve">Kipas angin </t>
  </si>
  <si>
    <t>Polytron</t>
  </si>
  <si>
    <t>Sanyo</t>
  </si>
  <si>
    <t>TV LED 31 ' Sharp + Antena Trisonic</t>
  </si>
  <si>
    <t>Magic com</t>
  </si>
  <si>
    <t>Holly</t>
  </si>
  <si>
    <t>Puskesmas Gajah 1</t>
  </si>
  <si>
    <t>Quantum</t>
  </si>
  <si>
    <t>Dell</t>
  </si>
  <si>
    <t>KENIKA</t>
  </si>
  <si>
    <t>Canon IP 2770</t>
  </si>
  <si>
    <t>Hp Laserjet P1102</t>
  </si>
  <si>
    <t>Cannon IP 2770</t>
  </si>
  <si>
    <t>Cannon 2570</t>
  </si>
  <si>
    <t>Cannon 2770</t>
  </si>
  <si>
    <t>03.11.01.06.010 Bangunan Klinik/Puskesmas/Laboratorium</t>
  </si>
  <si>
    <t>38</t>
  </si>
  <si>
    <t>Stavol Matsunaga</t>
  </si>
  <si>
    <t>Acer EL 410</t>
  </si>
  <si>
    <t>Asus A450 CA</t>
  </si>
  <si>
    <t>Acer V5-123</t>
  </si>
  <si>
    <t>46</t>
  </si>
  <si>
    <t>17</t>
  </si>
  <si>
    <t>20</t>
  </si>
  <si>
    <t>Handphone Flexi</t>
  </si>
  <si>
    <t>I.</t>
  </si>
  <si>
    <t>REKONSILIASI KARTU INVENTARIS BARANG DAN NERACA</t>
  </si>
  <si>
    <t>NO</t>
  </si>
  <si>
    <t>JENIS BARANG</t>
  </si>
  <si>
    <t>SALDO AWAL</t>
  </si>
  <si>
    <t>MUTASI</t>
  </si>
  <si>
    <t>KIB - NERACA</t>
  </si>
  <si>
    <t>SALDO AKHIR</t>
  </si>
  <si>
    <t>KIB</t>
  </si>
  <si>
    <t>ASET LAINNYA</t>
  </si>
  <si>
    <t>EKSTRA                   KOMPTABLE</t>
  </si>
  <si>
    <t>NERACA</t>
  </si>
  <si>
    <t>PENAMBAHAN</t>
  </si>
  <si>
    <t>PENGURANGAN</t>
  </si>
  <si>
    <t xml:space="preserve">ASET LAINNYA      </t>
  </si>
  <si>
    <t>BELANJA MODAL</t>
  </si>
  <si>
    <t xml:space="preserve">BELANJA NON MODAL               </t>
  </si>
  <si>
    <t>HIBAH</t>
  </si>
  <si>
    <t>MUTASI SKPD TAMBAH</t>
  </si>
  <si>
    <t>KOREKSI</t>
  </si>
  <si>
    <t>PENGHAPUSAN</t>
  </si>
  <si>
    <t>MUTASI SKPD KELUAR</t>
  </si>
  <si>
    <t>ATRIBUSI</t>
  </si>
  <si>
    <t>SALAH PENGGANGGARAN (BELANJA YG MEMBENTUK ASET)</t>
  </si>
  <si>
    <t xml:space="preserve">APBN </t>
  </si>
  <si>
    <t>APBD PROP.</t>
  </si>
  <si>
    <t>SPI</t>
  </si>
  <si>
    <t>PIHAK KE III</t>
  </si>
  <si>
    <t>3= (4+5+6)</t>
  </si>
  <si>
    <t>6=(3-4-5)</t>
  </si>
  <si>
    <t>17= (3) + (7 s/d 11)  -       (12 s/d 14 )</t>
  </si>
  <si>
    <t>18= (4+16)</t>
  </si>
  <si>
    <t>19= (5+15)</t>
  </si>
  <si>
    <t>20= (17-18-19)</t>
  </si>
  <si>
    <t>A.1</t>
  </si>
  <si>
    <t xml:space="preserve"> </t>
  </si>
  <si>
    <t>ALAT BESAR</t>
  </si>
  <si>
    <t>ALAT BENGKEL DAN UKUR</t>
  </si>
  <si>
    <t>ALAT PERTANIAN</t>
  </si>
  <si>
    <t>ALAT PERSENJATAAN/KEAMANAN</t>
  </si>
  <si>
    <t>C</t>
  </si>
  <si>
    <t>MONUMEN</t>
  </si>
  <si>
    <t>D</t>
  </si>
  <si>
    <t>JALAN, JEMBATAN DAN JARINGAN</t>
  </si>
  <si>
    <t>JALAN DAN JEMBATAN</t>
  </si>
  <si>
    <t>BANGUNAN AIR/IRIGASI</t>
  </si>
  <si>
    <t>JARINGAN</t>
  </si>
  <si>
    <t>E</t>
  </si>
  <si>
    <t>BUKU DAN PERPUSTAKAAN</t>
  </si>
  <si>
    <t>BARANG BERCORAK KEBUDAYAAN</t>
  </si>
  <si>
    <t>HEWAN DAN TERNAK SERTA TANAMAN</t>
  </si>
  <si>
    <t>F.20</t>
  </si>
  <si>
    <t>TOTAL ASET (A+B+C+D+E+F)</t>
  </si>
  <si>
    <t>JUMLAH MUTASI TAMBAH =</t>
  </si>
  <si>
    <t>JUMLAH MUTASI KURANG =</t>
  </si>
  <si>
    <t>II.</t>
  </si>
  <si>
    <t>EKSTRAKOMPTABLE</t>
  </si>
  <si>
    <t>PENGUNGKAPAN LAIN-LAIN</t>
  </si>
  <si>
    <t>TANDA TANGAN</t>
  </si>
  <si>
    <t>PEMERINTAH  KABUPATEN DEMAK</t>
  </si>
  <si>
    <t>BERITA ACARA REKONSILIASI INTERNAL DATA BARANG MILIK DAERAH</t>
  </si>
  <si>
    <t xml:space="preserve">I. </t>
  </si>
  <si>
    <t>Nama</t>
  </si>
  <si>
    <t>:</t>
  </si>
  <si>
    <t>NIP</t>
  </si>
  <si>
    <t>Jabatan</t>
  </si>
  <si>
    <t>Bendahara Barang</t>
  </si>
  <si>
    <t>Bendahara Pengeluaran</t>
  </si>
  <si>
    <t>Hasil Rekonsiliasi Data :</t>
  </si>
  <si>
    <t>No</t>
  </si>
  <si>
    <t>Akun Neraca</t>
  </si>
  <si>
    <t>SELISIH</t>
  </si>
  <si>
    <t>(1)</t>
  </si>
  <si>
    <t>(2)</t>
  </si>
  <si>
    <t>(3)</t>
  </si>
  <si>
    <t>(4)</t>
  </si>
  <si>
    <t xml:space="preserve">(5) </t>
  </si>
  <si>
    <t>A</t>
  </si>
  <si>
    <t>ASET TETAP</t>
  </si>
  <si>
    <t>Gedung dan Bangunan</t>
  </si>
  <si>
    <t>jalan, Irigasi dan Jaringan</t>
  </si>
  <si>
    <t>Aset Tetap Lainnya</t>
  </si>
  <si>
    <t>Konstruksi Dalam Pengerjaan</t>
  </si>
  <si>
    <t>Aset Lain-Lain</t>
  </si>
  <si>
    <t xml:space="preserve">TOTAL ASET </t>
  </si>
  <si>
    <t>Rincian terlampir</t>
  </si>
  <si>
    <t>Hal-hal penting lainnya mengenai data BMD terkait penyusunan laporan keuangan disajikan dalam Lampiran berita Acara ini, yang merupakan bagian yang tidak terpisahkan dari Berita Acara ini.</t>
  </si>
  <si>
    <t>PEMERINTAH KABUPATEN DEMAK</t>
  </si>
  <si>
    <t>BERITA ACARA REKONSILIASI BARANG MILIK DAERAH</t>
  </si>
  <si>
    <t>Dengan hasil sebagai berikut :</t>
  </si>
  <si>
    <t>Demikian Berita Acara ini dibuat untuk dilaksanakan, dan apabila di kemudian hari terdapat kekeliruan akan dilakukan perbaikan sebagaimana mestinya.</t>
  </si>
  <si>
    <t>An. Pembantu Pengelola Barang</t>
  </si>
  <si>
    <t>BETTI SUSILOWATI, S.Sos,MM</t>
  </si>
  <si>
    <t>NIP. 19690821 199001 2 001</t>
  </si>
  <si>
    <t xml:space="preserve">Sepeda Motor </t>
  </si>
  <si>
    <t>SPESIFIKASI BARANG</t>
  </si>
  <si>
    <t>Satuan/No. Pol</t>
  </si>
  <si>
    <t>Pemda</t>
  </si>
  <si>
    <t>KB</t>
  </si>
  <si>
    <t>Unit</t>
  </si>
  <si>
    <t>Campuran</t>
  </si>
  <si>
    <t>campuran</t>
  </si>
  <si>
    <t>Triplek</t>
  </si>
  <si>
    <t>Lemari kaca</t>
  </si>
  <si>
    <t>Miyako</t>
  </si>
  <si>
    <t>lokal</t>
  </si>
  <si>
    <t>Relion/Ares</t>
  </si>
  <si>
    <t>Kursi Tamu</t>
  </si>
  <si>
    <t>Kursi bundar</t>
  </si>
  <si>
    <t>buah</t>
  </si>
  <si>
    <t>Meja Panjang</t>
  </si>
  <si>
    <t>Dometic</t>
  </si>
  <si>
    <t>DVD Player</t>
  </si>
  <si>
    <t>Aluminium</t>
  </si>
  <si>
    <t>Master</t>
  </si>
  <si>
    <t>Generator</t>
  </si>
  <si>
    <t>Lemari Etalase</t>
  </si>
  <si>
    <t>Modem</t>
  </si>
  <si>
    <t>Nasional</t>
  </si>
  <si>
    <t xml:space="preserve">Lemari </t>
  </si>
  <si>
    <t>Lampu Operasi</t>
  </si>
  <si>
    <t>Gunting</t>
  </si>
  <si>
    <t>Peta Wilayah Kerja</t>
  </si>
  <si>
    <t>Rak Tv</t>
  </si>
  <si>
    <t>Rak kartu pasien</t>
  </si>
  <si>
    <t>Lemari alat</t>
  </si>
  <si>
    <t>Lemari Arsip</t>
  </si>
  <si>
    <t>Tripleks</t>
  </si>
  <si>
    <t xml:space="preserve">Lemari Alat </t>
  </si>
  <si>
    <t>Lemari Obat Kaca</t>
  </si>
  <si>
    <t>Lemari obat</t>
  </si>
  <si>
    <t>Lemari Kaca</t>
  </si>
  <si>
    <t xml:space="preserve">Lokal </t>
  </si>
  <si>
    <t>Lemari plastik</t>
  </si>
  <si>
    <t>Shinpo</t>
  </si>
  <si>
    <t>Napoli</t>
  </si>
  <si>
    <t>Papan Ketenagaan</t>
  </si>
  <si>
    <t>Papan Kegiatan</t>
  </si>
  <si>
    <t>Papan data</t>
  </si>
  <si>
    <t>Papan Struktur</t>
  </si>
  <si>
    <t>MMT</t>
  </si>
  <si>
    <t xml:space="preserve">Papan Pengumuman </t>
  </si>
  <si>
    <t>kayu/kaca</t>
  </si>
  <si>
    <t xml:space="preserve">Kursi Kerja </t>
  </si>
  <si>
    <t>0051-0070</t>
  </si>
  <si>
    <t xml:space="preserve">Meja Kerja </t>
  </si>
  <si>
    <t xml:space="preserve">Meja Tulis </t>
  </si>
  <si>
    <t>Trpleks</t>
  </si>
  <si>
    <t>Harpleks</t>
  </si>
  <si>
    <t>Meja panjang</t>
  </si>
  <si>
    <t>Meja bayi</t>
  </si>
  <si>
    <t>besi/triplek</t>
  </si>
  <si>
    <t>Meja Tamu</t>
  </si>
  <si>
    <t xml:space="preserve">Kursi Tunggu </t>
  </si>
  <si>
    <t>Astro</t>
  </si>
  <si>
    <t>Glass Crussher</t>
  </si>
  <si>
    <t>Anugrah/MGC800</t>
  </si>
  <si>
    <t>Elemax/SH6500-EX</t>
  </si>
  <si>
    <t>sanyo</t>
  </si>
  <si>
    <t xml:space="preserve">Kipas Angin </t>
  </si>
  <si>
    <t>Uchida</t>
  </si>
  <si>
    <t>Televisi Warna 14"</t>
  </si>
  <si>
    <t>tens</t>
  </si>
  <si>
    <t>PC Unit</t>
  </si>
  <si>
    <t>HP Pavilion</t>
  </si>
  <si>
    <t>Epson/LX-300</t>
  </si>
  <si>
    <t>Printer/HP</t>
  </si>
  <si>
    <t>Photosmart</t>
  </si>
  <si>
    <t xml:space="preserve">Deskject </t>
  </si>
  <si>
    <t>Epson/Stylus T11</t>
  </si>
  <si>
    <t xml:space="preserve">Printer/Canon </t>
  </si>
  <si>
    <t>Pixma IP2770</t>
  </si>
  <si>
    <t>ZTE/AC-30</t>
  </si>
  <si>
    <t>Blue Gas</t>
  </si>
  <si>
    <t>Tabung gas</t>
  </si>
  <si>
    <t>set</t>
  </si>
  <si>
    <t>Pioneer/DV595KS</t>
  </si>
  <si>
    <t>Thoshiba/TLPX-300</t>
  </si>
  <si>
    <t>Pesawat Telp</t>
  </si>
  <si>
    <t>Radio UHF terdiri dari :</t>
  </si>
  <si>
    <t>Radio rig VHF 136-174 mhz</t>
  </si>
  <si>
    <t>Stenlees</t>
  </si>
  <si>
    <t>Antena VHF omnidirectional</t>
  </si>
  <si>
    <t>Kabel coaxial RG-8,50 ohm</t>
  </si>
  <si>
    <t>Andrew/cintaamphenol</t>
  </si>
  <si>
    <t>Pipa galvanis &amp; kawat spaner</t>
  </si>
  <si>
    <t>Partus Set</t>
  </si>
  <si>
    <t>Poliklinik Set</t>
  </si>
  <si>
    <t>ABN</t>
  </si>
  <si>
    <t>My Life</t>
  </si>
  <si>
    <t>DR.Morton</t>
  </si>
  <si>
    <t>Budi</t>
  </si>
  <si>
    <t>Various</t>
  </si>
  <si>
    <t>Mikrotois</t>
  </si>
  <si>
    <t>Dental Unit</t>
  </si>
  <si>
    <t>Ryne</t>
  </si>
  <si>
    <t>Timbangan dewasa</t>
  </si>
  <si>
    <t>Hecting Set</t>
  </si>
  <si>
    <t>IUD KIT</t>
  </si>
  <si>
    <t>Timbangan Badan</t>
  </si>
  <si>
    <t>Implant Kit</t>
  </si>
  <si>
    <t>Kuningan</t>
  </si>
  <si>
    <t>Mini Incinerator</t>
  </si>
  <si>
    <t>PHN KIT</t>
  </si>
  <si>
    <t>Food sanitation kit</t>
  </si>
  <si>
    <t>Gunting bengkok</t>
  </si>
  <si>
    <t>Busi</t>
  </si>
  <si>
    <t>Andini</t>
  </si>
  <si>
    <t>unit</t>
  </si>
  <si>
    <t>Everlight</t>
  </si>
  <si>
    <t>Obgyn Bed</t>
  </si>
  <si>
    <t>stenlees</t>
  </si>
  <si>
    <t>Kenko</t>
  </si>
  <si>
    <t>Yamato</t>
  </si>
  <si>
    <t>Alat ukur TB + BB</t>
  </si>
  <si>
    <t>Artericlem</t>
  </si>
  <si>
    <t>Altericlem</t>
  </si>
  <si>
    <t>Vacuum Pump</t>
  </si>
  <si>
    <t>EKG SET</t>
  </si>
  <si>
    <t>Simple Water tes Kit</t>
  </si>
  <si>
    <t>Satur Meter</t>
  </si>
  <si>
    <t>Emergency KIT</t>
  </si>
  <si>
    <t>Pincet</t>
  </si>
  <si>
    <t>Nirbiken</t>
  </si>
  <si>
    <t>Auto klaf</t>
  </si>
  <si>
    <t>Bak Sterilisator</t>
  </si>
  <si>
    <t>Sterilstor Double Rack</t>
  </si>
  <si>
    <t>Portable Pressure Sterilizer</t>
  </si>
  <si>
    <t>My Life/MA678</t>
  </si>
  <si>
    <t>Timing Instrument Sterilizer</t>
  </si>
  <si>
    <t>SMIC</t>
  </si>
  <si>
    <t>Anugrah/Ms5</t>
  </si>
  <si>
    <t>Termostat</t>
  </si>
  <si>
    <t>Rcw-42 EK</t>
  </si>
  <si>
    <t>Vacine storage</t>
  </si>
  <si>
    <t>Rcw-2</t>
  </si>
  <si>
    <t>Rcw-8</t>
  </si>
  <si>
    <t>Rcw-4</t>
  </si>
  <si>
    <t>Rcw-50 EK</t>
  </si>
  <si>
    <t>Vaccine Carier</t>
  </si>
  <si>
    <t>Apex</t>
  </si>
  <si>
    <t>Sengle Besen Stand</t>
  </si>
  <si>
    <t>Tromol Has Kcl</t>
  </si>
  <si>
    <t>Leangth board</t>
  </si>
  <si>
    <t>Antropometri Set :</t>
  </si>
  <si>
    <t>Pengukur Panjang badan</t>
  </si>
  <si>
    <t>Sangga/MMG01-PB</t>
  </si>
  <si>
    <t>Timbangan gantung pegas</t>
  </si>
  <si>
    <t>PGB</t>
  </si>
  <si>
    <t>Pita lila</t>
  </si>
  <si>
    <t>MG01-PL</t>
  </si>
  <si>
    <t>Tongspatale</t>
  </si>
  <si>
    <t>Educational Toys (lumba2)</t>
  </si>
  <si>
    <t>Sangga</t>
  </si>
  <si>
    <t>kayu/besi</t>
  </si>
  <si>
    <t>Tiang timbang</t>
  </si>
  <si>
    <t>Kotak timbang</t>
  </si>
  <si>
    <t>Alat Deteksi Kap Paru</t>
  </si>
  <si>
    <t>Riester</t>
  </si>
  <si>
    <t>0063-0065</t>
  </si>
  <si>
    <t>Lampu sorot kepala</t>
  </si>
  <si>
    <t>Tabung Oxigen set</t>
  </si>
  <si>
    <t xml:space="preserve">Tabung Oxigen </t>
  </si>
  <si>
    <t>Instrumen Cabinet</t>
  </si>
  <si>
    <t>steenless</t>
  </si>
  <si>
    <t>Compressor</t>
  </si>
  <si>
    <t>Bein</t>
  </si>
  <si>
    <t>Matrik holder</t>
  </si>
  <si>
    <t>Month Mirro Nandlo</t>
  </si>
  <si>
    <t>Amalgam Stoper</t>
  </si>
  <si>
    <t>Cement Spatale</t>
  </si>
  <si>
    <t>Agaate spatale</t>
  </si>
  <si>
    <t>Plastik Filling</t>
  </si>
  <si>
    <t>Dentica</t>
  </si>
  <si>
    <t>Mortal paste</t>
  </si>
  <si>
    <t>Handle Scoper</t>
  </si>
  <si>
    <t>Tang Holder</t>
  </si>
  <si>
    <t>Alat Pencabut gigi set dewasa terdiri dari :</t>
  </si>
  <si>
    <t>Tang pncbt gg seri tgh atas</t>
  </si>
  <si>
    <t>Tang pncbt gg grahm atas kiri</t>
  </si>
  <si>
    <t>Tang pncbt gg grahm bsr bwh</t>
  </si>
  <si>
    <t>Tang pncbt gg grahm atas knn</t>
  </si>
  <si>
    <t>Tang pncbt gg grhm kcl&amp;trg bwh</t>
  </si>
  <si>
    <t>Mesiel cryer (kanan)</t>
  </si>
  <si>
    <t>Distal cryer (kiri)</t>
  </si>
  <si>
    <t>Bein lurus besar</t>
  </si>
  <si>
    <t>Skeler set terdiri dari :</t>
  </si>
  <si>
    <t>Hoe kanan</t>
  </si>
  <si>
    <t>Asa Dental</t>
  </si>
  <si>
    <t>Hoe kiri</t>
  </si>
  <si>
    <t>Sikel kanan</t>
  </si>
  <si>
    <t>Sikel kiri</t>
  </si>
  <si>
    <t>Wing kanan</t>
  </si>
  <si>
    <t>Wing kiri</t>
  </si>
  <si>
    <t>Penambal gigi set dewasa terdiri dari :</t>
  </si>
  <si>
    <t xml:space="preserve">Bur Nisher besar </t>
  </si>
  <si>
    <t>Bur Nisher berujung</t>
  </si>
  <si>
    <t xml:space="preserve">Cement Stoper </t>
  </si>
  <si>
    <t xml:space="preserve">Guntinng Bengkok </t>
  </si>
  <si>
    <t xml:space="preserve">Nirbiken </t>
  </si>
  <si>
    <t>Elitech/ztp-80</t>
  </si>
  <si>
    <t>Sonde uterus</t>
  </si>
  <si>
    <t>Tang buaya</t>
  </si>
  <si>
    <t>Spiculum besar</t>
  </si>
  <si>
    <t>Spiculum sedang</t>
  </si>
  <si>
    <t>Spiculum kecil</t>
  </si>
  <si>
    <t>Tenakulum</t>
  </si>
  <si>
    <t>Instrumen drasing</t>
  </si>
  <si>
    <t>Klem</t>
  </si>
  <si>
    <t>Klem uterus</t>
  </si>
  <si>
    <t>Klem bengkok susuk</t>
  </si>
  <si>
    <t>Instrumen Bak</t>
  </si>
  <si>
    <t>Konseling Kit</t>
  </si>
  <si>
    <t>One Med/varios</t>
  </si>
  <si>
    <t>Nal powder</t>
  </si>
  <si>
    <t>Doopler fetal</t>
  </si>
  <si>
    <t>Electrical Nedle Destroyer</t>
  </si>
  <si>
    <t>Nirbeken</t>
  </si>
  <si>
    <t>Sterilstor Uap Double Rack</t>
  </si>
  <si>
    <t>IUD KIT sterilisator</t>
  </si>
  <si>
    <t>Meja instrumen</t>
  </si>
  <si>
    <t>besi/kaca</t>
  </si>
  <si>
    <t>Mikroskop</t>
  </si>
  <si>
    <t>stenleess</t>
  </si>
  <si>
    <t>Rak T Glas Reaksi</t>
  </si>
  <si>
    <t>Lampu Spirtus</t>
  </si>
  <si>
    <t>Bak Inastrumen</t>
  </si>
  <si>
    <t>Tabung reaksi</t>
  </si>
  <si>
    <t xml:space="preserve">Pipet </t>
  </si>
  <si>
    <t>Box Slide</t>
  </si>
  <si>
    <t>Chimestry Analizer/Fotometer</t>
  </si>
  <si>
    <t>Beton</t>
  </si>
  <si>
    <t>Bang. Garasi</t>
  </si>
  <si>
    <t>Bang. P 2 M</t>
  </si>
  <si>
    <t>Bang. Pelindung Incinerator</t>
  </si>
  <si>
    <t>Bang. Rumah Dinas Dokter</t>
  </si>
  <si>
    <t>PLN</t>
  </si>
  <si>
    <t>Instalasi Air Bersih (PAM)</t>
  </si>
  <si>
    <t>PAM</t>
  </si>
  <si>
    <t>Instalasi Telephone</t>
  </si>
  <si>
    <t>Telkom</t>
  </si>
  <si>
    <t>Pkm  Demak 1</t>
  </si>
  <si>
    <t>Pkm  Demak !</t>
  </si>
  <si>
    <t>JKN</t>
  </si>
  <si>
    <t>Laptop//Notebook</t>
  </si>
  <si>
    <t>Lemari Narkotika</t>
  </si>
  <si>
    <t>Kabel Roll Listrik</t>
  </si>
  <si>
    <t>Bor Tembok Listrik</t>
  </si>
  <si>
    <t>Scaller</t>
  </si>
  <si>
    <t>Mengetahui;</t>
  </si>
  <si>
    <t>JKN/BPJS</t>
  </si>
  <si>
    <t>02.06.02.01.001 Lemari Kayu</t>
  </si>
  <si>
    <t>02.06.02.01.030 Kursi Putar</t>
  </si>
  <si>
    <t>02.06.02.01.008 Tempat Tidur Besi/Metal (Lengkap)</t>
  </si>
  <si>
    <t>02.06.01.05.040 Alat Kantor Lainnya (Lain-lain)</t>
  </si>
  <si>
    <t>02.06.03.04.011 Computer Compatible</t>
  </si>
  <si>
    <t>02.06.03.02.002 Lap Top</t>
  </si>
  <si>
    <t>02.06.03.04.008 Printer</t>
  </si>
  <si>
    <t>02.06.03.02.003 Note Book</t>
  </si>
  <si>
    <t>C. Instalasi</t>
  </si>
  <si>
    <t>:  DEMAK</t>
  </si>
  <si>
    <t xml:space="preserve">:  DINAS KESEHATAN </t>
  </si>
  <si>
    <t xml:space="preserve"> : DEMAK</t>
  </si>
  <si>
    <t xml:space="preserve"> : JAWA TENGAH</t>
  </si>
  <si>
    <t>Instalasi Listrik 1200 WATT</t>
  </si>
  <si>
    <t>KAB/KOTA</t>
  </si>
  <si>
    <t xml:space="preserve"> : DINAS KESEHATAN</t>
  </si>
  <si>
    <t xml:space="preserve">UNIT KERJA </t>
  </si>
  <si>
    <t xml:space="preserve">e. Alat - alat Kantor &amp; Rumah Tangga </t>
  </si>
  <si>
    <t>B. PERALATAN DAN MESIN</t>
  </si>
  <si>
    <t xml:space="preserve">KARTU INVENTARIS BARANG ( KIB ) </t>
  </si>
  <si>
    <t>C. GEDUNG  DAN  BANGUNAN</t>
  </si>
  <si>
    <t>:  DINAS KESEHATAN</t>
  </si>
  <si>
    <t>- Papsmear Kit</t>
  </si>
  <si>
    <t>JB81E-1008058</t>
  </si>
  <si>
    <t>JB01E-1033297</t>
  </si>
  <si>
    <r>
      <rPr>
        <sz val="9"/>
        <color indexed="8"/>
        <rFont val="Arial"/>
        <family val="2"/>
      </rPr>
      <t>Honda</t>
    </r>
    <r>
      <rPr>
        <sz val="8"/>
        <color indexed="8"/>
        <rFont val="Arial"/>
        <family val="2"/>
      </rPr>
      <t>/NF125 TD MD</t>
    </r>
  </si>
  <si>
    <r>
      <t>Honda</t>
    </r>
    <r>
      <rPr>
        <sz val="8"/>
        <color indexed="8"/>
        <rFont val="Arial"/>
        <family val="2"/>
      </rPr>
      <t>/NF125 TRF</t>
    </r>
  </si>
  <si>
    <t>Kepala Puskesmas Demak I</t>
  </si>
  <si>
    <t xml:space="preserve"> : PUSKESMAS DEMAK I</t>
  </si>
  <si>
    <t>:  PUSKESMAS DEMAK I</t>
  </si>
  <si>
    <t>NIP. 19681231 200701 1 075</t>
  </si>
  <si>
    <t>Tanah Puskesmas</t>
  </si>
  <si>
    <t>NIP. 19710426 200312 1 003</t>
  </si>
  <si>
    <t xml:space="preserve">KARTU INVENTARS BARANG ( KIB ) </t>
  </si>
  <si>
    <t>D.  JALAN,  IRIGASI  DAN  JARINGAN</t>
  </si>
  <si>
    <t>Tahun Perolehan</t>
  </si>
  <si>
    <t>Ukuran Barang/ Konstruksi (P,S,D)</t>
  </si>
  <si>
    <t>Keadaan Barang (B/KB/RB)</t>
  </si>
  <si>
    <t>JUMLAH (Bertambah)</t>
  </si>
  <si>
    <t>JUMLAH (Berkurang)</t>
  </si>
  <si>
    <t xml:space="preserve"> Urut</t>
  </si>
  <si>
    <t>S U Y A D I</t>
  </si>
  <si>
    <t>19681231 200701 1 075</t>
  </si>
  <si>
    <t>DWI SULISTYOWATI</t>
  </si>
  <si>
    <t>19710924 199203 2 009</t>
  </si>
  <si>
    <t>Bendahara Barang,</t>
  </si>
  <si>
    <t>Bendahara Pengeluaran,</t>
  </si>
  <si>
    <t>NIP. 19710924 199203 2 009</t>
  </si>
  <si>
    <t>dr. MUNARTO TRI CABANA</t>
  </si>
  <si>
    <t>LAMPIRAN 33</t>
  </si>
  <si>
    <t>LAMPIRAN 32</t>
  </si>
  <si>
    <t>LAMPIRAN 36</t>
  </si>
  <si>
    <t xml:space="preserve">REKAPITULASI  MUTASI BARANG </t>
  </si>
  <si>
    <t>: PUSKESMAS DEMAK I</t>
  </si>
  <si>
    <t>: DINAS KESEHATAN</t>
  </si>
  <si>
    <t>: DEMAK</t>
  </si>
  <si>
    <t>: JAWA TENGAH</t>
  </si>
  <si>
    <t>LAB</t>
  </si>
  <si>
    <t>Alat Angkutan</t>
  </si>
  <si>
    <t>JUMLAH TOTAL</t>
  </si>
  <si>
    <t>JUMLAH AKHIR</t>
  </si>
  <si>
    <t xml:space="preserve">Harga         </t>
  </si>
  <si>
    <t xml:space="preserve">Harga   </t>
  </si>
  <si>
    <t>KAPUS</t>
  </si>
  <si>
    <t>BP</t>
  </si>
  <si>
    <t>GIGI</t>
  </si>
  <si>
    <t>KIA</t>
  </si>
  <si>
    <t>P3K</t>
  </si>
  <si>
    <t>Bang. Rum Din DR Gigi</t>
  </si>
  <si>
    <t>PKM DEMAK I</t>
  </si>
  <si>
    <t>Instalasi Listrik 3500 WATT</t>
  </si>
  <si>
    <t>Bang. WC/Toilet</t>
  </si>
  <si>
    <t>02.03.01.04.001 Mobil Ambulance</t>
  </si>
  <si>
    <t>Mobil Pusling</t>
  </si>
  <si>
    <t>Toyota/Kijang</t>
  </si>
  <si>
    <t>7K-0783194</t>
  </si>
  <si>
    <t>4K298122K</t>
  </si>
  <si>
    <t>3X4171989</t>
  </si>
  <si>
    <t>4S71412311</t>
  </si>
  <si>
    <t>Yamaha</t>
  </si>
  <si>
    <t>C2 Series</t>
  </si>
  <si>
    <t>Kursi Tunggu Besi</t>
  </si>
  <si>
    <t>03.11.02.03.016 Rumah Negara Golongan III Lain-lain</t>
  </si>
  <si>
    <t>Dr. MUNARTO TRI CABANA</t>
  </si>
  <si>
    <t>Kepala Puskesmas Demak I Kabupaten Demak</t>
  </si>
  <si>
    <t>LAMPIRAN 35</t>
  </si>
  <si>
    <t xml:space="preserve">Pemda </t>
  </si>
  <si>
    <t>PENGURUS BARANG,</t>
  </si>
  <si>
    <t>SUYADI</t>
  </si>
  <si>
    <t>KEPALA PUSKESMAS DEMAK I</t>
  </si>
  <si>
    <t xml:space="preserve">BUKU INVENTARIS </t>
  </si>
  <si>
    <t>MUTASI / PERUBAHAN</t>
  </si>
  <si>
    <t>BERTAMBAH</t>
  </si>
  <si>
    <t>BERKURANG</t>
  </si>
  <si>
    <t>HARGA</t>
  </si>
  <si>
    <t>NAMA BARANG                                          (BERDASARKAN BIDANG BARANG)</t>
  </si>
  <si>
    <t xml:space="preserve">e. Alat-alat Kantor dan Rumah Tangga </t>
  </si>
  <si>
    <t>Pengguna Barang,</t>
  </si>
  <si>
    <t>Urut</t>
  </si>
  <si>
    <t>Philips/Advance</t>
  </si>
  <si>
    <t>Mugen/Samsung</t>
  </si>
  <si>
    <t>Toshiba/Core Duo</t>
  </si>
  <si>
    <t>Compaq/Presario</t>
  </si>
  <si>
    <t>HP/Desject 1050</t>
  </si>
  <si>
    <t>Gizi</t>
  </si>
  <si>
    <t>P2M</t>
  </si>
  <si>
    <t>Kasir</t>
  </si>
  <si>
    <t>Citizen</t>
  </si>
  <si>
    <t>Frontline</t>
  </si>
  <si>
    <t>LG/1/2 PK</t>
  </si>
  <si>
    <t>Gd Obat</t>
  </si>
  <si>
    <t>K TU</t>
  </si>
  <si>
    <t>Plastik/Busa</t>
  </si>
  <si>
    <t>Besi/Busa</t>
  </si>
  <si>
    <t>Rakuda</t>
  </si>
  <si>
    <t>Cithose</t>
  </si>
  <si>
    <t>Tunggu</t>
  </si>
  <si>
    <t>DELL/Core i3</t>
  </si>
  <si>
    <t>Loket</t>
  </si>
  <si>
    <t>Epson/Stylus T13</t>
  </si>
  <si>
    <t>Krmlati</t>
  </si>
  <si>
    <t>Btkan</t>
  </si>
  <si>
    <t>Kia</t>
  </si>
  <si>
    <t>PKD KDL</t>
  </si>
  <si>
    <t>GUDANG</t>
  </si>
  <si>
    <t>GDG</t>
  </si>
  <si>
    <t>Lenovo</t>
  </si>
  <si>
    <t>Futura</t>
  </si>
  <si>
    <t xml:space="preserve">HP/Laser Jet </t>
  </si>
  <si>
    <t>H1102</t>
  </si>
  <si>
    <t>Royal</t>
  </si>
  <si>
    <t>13"</t>
  </si>
  <si>
    <t>8D-174J JOG 14/5</t>
  </si>
  <si>
    <t>Sella</t>
  </si>
  <si>
    <t>809-45</t>
  </si>
  <si>
    <t>APV ARENA GX MT</t>
  </si>
  <si>
    <t>Mobil Pusling/SUZUKI</t>
  </si>
  <si>
    <t>G15AID-310544</t>
  </si>
  <si>
    <t>80X130X74</t>
  </si>
  <si>
    <t>1/2 PK LOW</t>
  </si>
  <si>
    <t>Kursi Stenlies</t>
  </si>
  <si>
    <t xml:space="preserve">AC </t>
  </si>
  <si>
    <t>Intel Core i3</t>
  </si>
  <si>
    <t>Komputer/PC Unit</t>
  </si>
  <si>
    <t>25L H520E</t>
  </si>
  <si>
    <t xml:space="preserve">Komputer/PC Unit </t>
  </si>
  <si>
    <t>PIXMA IP 2770</t>
  </si>
  <si>
    <t>FTR 405</t>
  </si>
  <si>
    <t>B-204</t>
  </si>
  <si>
    <t>32"</t>
  </si>
  <si>
    <t>LED TV 32"</t>
  </si>
  <si>
    <t>120 X 75</t>
  </si>
  <si>
    <t xml:space="preserve">Lemari ES </t>
  </si>
  <si>
    <t>Glacio</t>
  </si>
  <si>
    <t>Toshiba/Satellite L40-AS101</t>
  </si>
  <si>
    <t xml:space="preserve">DVD Player </t>
  </si>
  <si>
    <t>Sound System</t>
  </si>
  <si>
    <t>DAT</t>
  </si>
  <si>
    <t xml:space="preserve">LCD Projector </t>
  </si>
  <si>
    <t>ACER</t>
  </si>
  <si>
    <t>E5 47150 G</t>
  </si>
  <si>
    <t>ACER/Intel Core i5</t>
  </si>
  <si>
    <t>Pswt Telephone</t>
  </si>
  <si>
    <t>Neon  Box</t>
  </si>
  <si>
    <t xml:space="preserve">Lemari Besi </t>
  </si>
  <si>
    <t>Datafile</t>
  </si>
  <si>
    <t xml:space="preserve">Model DS-P </t>
  </si>
  <si>
    <t>Apotek</t>
  </si>
  <si>
    <t>Stetoskop Anak</t>
  </si>
  <si>
    <t>Erka</t>
  </si>
  <si>
    <t>No.</t>
  </si>
  <si>
    <t>LAMPIRAN 31</t>
  </si>
  <si>
    <t>KARTU INVENTARIS RUANGAN</t>
  </si>
  <si>
    <t>NO. KODE LOKASI : 12.11.02.07.00…20.00</t>
  </si>
  <si>
    <t xml:space="preserve">: DINAS KESEHATAN </t>
  </si>
  <si>
    <t>RUANGAN</t>
  </si>
  <si>
    <t xml:space="preserve">: GUDANG OBAT </t>
  </si>
  <si>
    <t>Merk / Model</t>
  </si>
  <si>
    <t>Nomor Seri Pabrik</t>
  </si>
  <si>
    <t>Ukuran</t>
  </si>
  <si>
    <t>Tahun Pembuatan / Pembelian</t>
  </si>
  <si>
    <t>No. Kode Barang</t>
  </si>
  <si>
    <t>Jumlah Barang / Register</t>
  </si>
  <si>
    <t>Harga Beli / Perolehan</t>
  </si>
  <si>
    <t>Keadaan Barang</t>
  </si>
  <si>
    <t>Keterangan Mutasi dll</t>
  </si>
  <si>
    <t>Baik (B)</t>
  </si>
  <si>
    <t>Kurang Baik  (KB)</t>
  </si>
  <si>
    <t>Rusak Berat (RB)</t>
  </si>
  <si>
    <t>02.06.02.01.11</t>
  </si>
  <si>
    <t>02.06.01.04.12</t>
  </si>
  <si>
    <t>02.06.02.01.61</t>
  </si>
  <si>
    <t>Besi plat</t>
  </si>
  <si>
    <t>NIP.19681231 200701 1 075</t>
  </si>
  <si>
    <t>LAMPIRAN 31.</t>
  </si>
  <si>
    <t xml:space="preserve">No. </t>
  </si>
  <si>
    <t>Keadan Barang</t>
  </si>
  <si>
    <t>02.06.02.01.04</t>
  </si>
  <si>
    <t>02.06.02.01.01</t>
  </si>
  <si>
    <t>02.08.01.03.65</t>
  </si>
  <si>
    <t>Steenles</t>
  </si>
  <si>
    <t>02.08.01.01.09</t>
  </si>
  <si>
    <t>02.08.01.01.68</t>
  </si>
  <si>
    <t>Tempat Tidur periksa</t>
  </si>
  <si>
    <t>02.06.02.01.08</t>
  </si>
  <si>
    <t>: LABORATORIUM</t>
  </si>
  <si>
    <t>02.06.02.01.19</t>
  </si>
  <si>
    <t>Mikroscop</t>
  </si>
  <si>
    <t>02.06.02.01.30</t>
  </si>
  <si>
    <t>02.06.02.01.41</t>
  </si>
  <si>
    <t>02.06.02.04.06</t>
  </si>
  <si>
    <t>02.06.02.01.02</t>
  </si>
  <si>
    <t>02.06.02.01.68</t>
  </si>
  <si>
    <t>02.08.02.01.68</t>
  </si>
  <si>
    <t>02.08.01.01.75</t>
  </si>
  <si>
    <t>: KEPALA PUSKESMAS</t>
  </si>
  <si>
    <t>02.06.02.01.28</t>
  </si>
  <si>
    <t xml:space="preserve">KARTU INVENTARIS RUANGAN </t>
  </si>
  <si>
    <t>02.06.03.05.03</t>
  </si>
  <si>
    <t>: POLI GIGI</t>
  </si>
  <si>
    <t>02.08.02.01.01</t>
  </si>
  <si>
    <t>02.06.02.01.05</t>
  </si>
  <si>
    <t>02.06.02.01.33</t>
  </si>
  <si>
    <t>Fronline</t>
  </si>
  <si>
    <t>Compaq Presario</t>
  </si>
  <si>
    <t>02.06.02.01.06</t>
  </si>
  <si>
    <t>02.06.03.02.02</t>
  </si>
  <si>
    <t>02.06.03.04.08</t>
  </si>
  <si>
    <t xml:space="preserve">: GUDANG </t>
  </si>
  <si>
    <t>02.08.02.01.69</t>
  </si>
  <si>
    <t>02.09.01.13.29</t>
  </si>
  <si>
    <t>: P 2 M</t>
  </si>
  <si>
    <t>02.08.02.01.09</t>
  </si>
  <si>
    <t>: PUSTU KARANGMLATI</t>
  </si>
  <si>
    <t xml:space="preserve">Kursi tunggu Pasien </t>
  </si>
  <si>
    <t xml:space="preserve">Kursi Tunggu Pasien  </t>
  </si>
  <si>
    <t>02.06.02.01.09</t>
  </si>
  <si>
    <t>: PUSTU BETOKAN</t>
  </si>
  <si>
    <t>Koremtang</t>
  </si>
  <si>
    <t>Minor Set</t>
  </si>
  <si>
    <t>Renz</t>
  </si>
  <si>
    <t>Laringoscope</t>
  </si>
  <si>
    <t>Termometer digital</t>
  </si>
  <si>
    <t>Omron</t>
  </si>
  <si>
    <t>Resus PVC Child</t>
  </si>
  <si>
    <t>Alat HB Set</t>
  </si>
  <si>
    <t>Family Dr</t>
  </si>
  <si>
    <t>Set</t>
  </si>
  <si>
    <t>Manset Fancuff</t>
  </si>
  <si>
    <t>Nebulizer</t>
  </si>
  <si>
    <t>Blender Obat</t>
  </si>
  <si>
    <t>SCI</t>
  </si>
  <si>
    <t>Laica</t>
  </si>
  <si>
    <t>Bulb Ventil</t>
  </si>
  <si>
    <t>NN</t>
  </si>
  <si>
    <t>Karet</t>
  </si>
  <si>
    <t>Manset Anak</t>
  </si>
  <si>
    <t>Om</t>
  </si>
  <si>
    <t>Tang Extrasi Dewasa</t>
  </si>
  <si>
    <t>Tang Extrasi Anak</t>
  </si>
  <si>
    <t>HighSpeed Handpiece 2 Hol</t>
  </si>
  <si>
    <t>Tas Emergency</t>
  </si>
  <si>
    <t>Laringoscope Anak</t>
  </si>
  <si>
    <t>Snellen elektric</t>
  </si>
  <si>
    <t>Tas dokter</t>
  </si>
  <si>
    <t>Pincet Anatomi</t>
  </si>
  <si>
    <t xml:space="preserve">Nasal Speculum </t>
  </si>
  <si>
    <t>Tongue spatel</t>
  </si>
  <si>
    <t>Doopler</t>
  </si>
  <si>
    <t>Kitan Set</t>
  </si>
  <si>
    <t>Bendahara</t>
  </si>
  <si>
    <t>Test Asam urat/Kolesterol</t>
  </si>
  <si>
    <t>Easy Touch</t>
  </si>
  <si>
    <t>f. Alat-alat Studio dan Komunikasi</t>
  </si>
  <si>
    <t>g. Alat-alat Kedokteran</t>
  </si>
  <si>
    <t>h. Alat-alat Laboratorium</t>
  </si>
  <si>
    <t>i. Alat-alat Keamanan</t>
  </si>
  <si>
    <t>Lemari Kaca/aluminium</t>
  </si>
  <si>
    <t>04.15.01.04.04</t>
  </si>
  <si>
    <t>04.15.01.04.05</t>
  </si>
  <si>
    <t>04.15.01.04.06</t>
  </si>
  <si>
    <t>Ekstrakom</t>
  </si>
  <si>
    <t xml:space="preserve">        NIP. 19710426 200312 1 003</t>
  </si>
  <si>
    <t xml:space="preserve">   1.  Dr. MUNARTO TRI CABANA</t>
  </si>
  <si>
    <t xml:space="preserve">   2.  DWI SULISTYOWATI</t>
  </si>
  <si>
    <t xml:space="preserve">        NIP. 19710924 199203 2 009</t>
  </si>
  <si>
    <t xml:space="preserve">   3.  SUYADI</t>
  </si>
  <si>
    <t xml:space="preserve">        NIP. 19681231 200701 1 075</t>
  </si>
  <si>
    <t>TDS/Alat ukur kualitas air</t>
  </si>
  <si>
    <t>Aset Lainnya</t>
  </si>
  <si>
    <t>Aplikasi Software Imunisasi Pkm</t>
  </si>
  <si>
    <t>Tk berwujud</t>
  </si>
  <si>
    <t>Hibah</t>
  </si>
  <si>
    <t>:  12.11.02.07.00..21.00</t>
  </si>
  <si>
    <t>KODE LOKASI :12.11.02.07.00..21.00</t>
  </si>
  <si>
    <t>ASET TAK BERWUJUD</t>
  </si>
  <si>
    <t xml:space="preserve"> TAHUN 2016</t>
  </si>
  <si>
    <t>Aset Lainnya/Hilang</t>
  </si>
  <si>
    <t>Hilang</t>
  </si>
  <si>
    <t>UP BMD</t>
  </si>
  <si>
    <t>Dhigital Thermo Hygrometer</t>
  </si>
  <si>
    <t>HS</t>
  </si>
  <si>
    <t>Bend.Bok &amp; TBC</t>
  </si>
  <si>
    <t>Lemari kayu</t>
  </si>
  <si>
    <t>Ka Pus</t>
  </si>
  <si>
    <t>Epson L220</t>
  </si>
  <si>
    <t>Duma</t>
  </si>
  <si>
    <t>Aula/garasi</t>
  </si>
  <si>
    <t>R Tunggu</t>
  </si>
  <si>
    <t>Otoscope</t>
  </si>
  <si>
    <t>Infra Red</t>
  </si>
  <si>
    <t>Elektrocauter</t>
  </si>
  <si>
    <t>PADA KANTOR PUSKESMAS DEMAK I KABUPATEN DEMAK</t>
  </si>
  <si>
    <t>dalam hal ini bertindak untuk dan atas nama penanggung jawab Barang pada Kantor Puskesmas Demak I Kab. Demak untuk selanjutnya disebut Pihak Pertama ;</t>
  </si>
  <si>
    <t>dalam hal ini bertindak untuk dan atas nama penanggung jawab Keuangan pada Kantor Puskesmas Demak I                                                                    Kab. Demak, untuk selanjutnya disebut Pihak Kedua ;</t>
  </si>
  <si>
    <r>
      <t xml:space="preserve">   </t>
    </r>
    <r>
      <rPr>
        <b/>
        <u/>
        <sz val="10"/>
        <color indexed="8"/>
        <rFont val="Arial"/>
        <family val="2"/>
      </rPr>
      <t>PEJABAT REKON KIB DAN NERACA</t>
    </r>
  </si>
  <si>
    <t>JABATAN</t>
  </si>
  <si>
    <t>BENDAHARA PENGELUARAN</t>
  </si>
  <si>
    <t>...................................</t>
  </si>
  <si>
    <t>BENDAHARA BARANG</t>
  </si>
  <si>
    <t>Demak, 30 Juni 2016</t>
  </si>
  <si>
    <t>NIP.19710426 200312 1 003</t>
  </si>
  <si>
    <t>Demak, 30 Juni  2016</t>
  </si>
  <si>
    <t>NO. KODE LOKASI : 12.11.02.07.00…21.00</t>
  </si>
  <si>
    <t>NO. KODE LOKASI : 12.11.02.07.00…21.01</t>
  </si>
  <si>
    <t>NO. KODE LOKASI : 12.11.02.07.00…21.02</t>
  </si>
  <si>
    <t>KARTU INVENTARIS BARANG ( KIB )</t>
  </si>
  <si>
    <t>dr.  MUNARTO TRI CABANA</t>
  </si>
  <si>
    <t>NIP. 19710426 200312 1003</t>
  </si>
  <si>
    <t>JUMLAH AWAL</t>
  </si>
  <si>
    <t>No Register</t>
  </si>
  <si>
    <t>Ukuran / CC</t>
  </si>
  <si>
    <t>Tahun Pembelian</t>
  </si>
  <si>
    <t>Asal Usul Cara Perolehan</t>
  </si>
  <si>
    <t>Jumlah Satuan</t>
  </si>
  <si>
    <t>Pabrik</t>
  </si>
  <si>
    <t>Rangka</t>
  </si>
  <si>
    <t>Mesin</t>
  </si>
  <si>
    <t xml:space="preserve">Polisi </t>
  </si>
  <si>
    <t>BPKB</t>
  </si>
  <si>
    <r>
      <rPr>
        <sz val="9"/>
        <color indexed="8"/>
        <rFont val="Arial"/>
        <family val="2"/>
      </rPr>
      <t>Honda</t>
    </r>
    <r>
      <rPr>
        <sz val="8"/>
        <color indexed="8"/>
        <rFont val="Arial"/>
        <family val="2"/>
      </rPr>
      <t>/NF125 TD MD</t>
    </r>
  </si>
  <si>
    <t>koper</t>
  </si>
  <si>
    <t>Antropometri kit</t>
  </si>
  <si>
    <t>Timbangan Dacin + sarung timbang</t>
  </si>
  <si>
    <t>MHF31KK6050039744</t>
  </si>
  <si>
    <t>H 9596 FE</t>
  </si>
  <si>
    <t>SKO53933</t>
  </si>
  <si>
    <t>4ST1412311</t>
  </si>
  <si>
    <t>H 9662 GE</t>
  </si>
  <si>
    <t>JB81E-1008056</t>
  </si>
  <si>
    <t>H 9602 HE</t>
  </si>
  <si>
    <t>MHIJB01108K033080</t>
  </si>
  <si>
    <t>H 9690 HE</t>
  </si>
  <si>
    <t>Bang. Tpt Kerja Pkm Dmk I</t>
  </si>
  <si>
    <t>B JKN</t>
  </si>
  <si>
    <t>Demak, 30 Juli 2016</t>
  </si>
  <si>
    <t>SUZUKI/APV ARENA GX MT</t>
  </si>
  <si>
    <t>APBN/KEMENKES</t>
  </si>
  <si>
    <t>1493 CC</t>
  </si>
  <si>
    <t>TITIPAN</t>
  </si>
  <si>
    <t>1/2 Pk</t>
  </si>
  <si>
    <t>Steenless</t>
  </si>
  <si>
    <t>AC MINI 1/2 PK</t>
  </si>
  <si>
    <t>HP/Pavilion</t>
  </si>
  <si>
    <t>Canon Pixma</t>
  </si>
  <si>
    <t xml:space="preserve">Bang. Tpt Kerja Pkm Dmk I </t>
  </si>
  <si>
    <t>02.06.02.06.05</t>
  </si>
  <si>
    <t>02.06.02.04.03</t>
  </si>
  <si>
    <t>Kursi Tamu panjang</t>
  </si>
  <si>
    <t>02.06.02.01.29</t>
  </si>
  <si>
    <t>02.06.02.01.66</t>
  </si>
  <si>
    <t>Lemari Besi</t>
  </si>
  <si>
    <t>02.06.02.01.69</t>
  </si>
  <si>
    <t>Canon/Pixma</t>
  </si>
  <si>
    <t>02.06.02.01.12</t>
  </si>
  <si>
    <t>Komputer/Pc unit</t>
  </si>
  <si>
    <t>Lenovo/C2 series</t>
  </si>
  <si>
    <t>02.06.03.02.01</t>
  </si>
  <si>
    <t>02.06.02.01.62</t>
  </si>
  <si>
    <t>02.06.02.01.63</t>
  </si>
  <si>
    <t>Imunisasi</t>
  </si>
  <si>
    <t>02.06.02.06.03</t>
  </si>
  <si>
    <t>Kapus</t>
  </si>
  <si>
    <t>02.06.01.01.02</t>
  </si>
  <si>
    <t>p2m</t>
  </si>
  <si>
    <t>02.06.03.02.03</t>
  </si>
  <si>
    <t>BENDAHARA</t>
  </si>
  <si>
    <t>Komputer/PC unit</t>
  </si>
  <si>
    <t>krmlati</t>
  </si>
  <si>
    <t>PKD Krmlati</t>
  </si>
  <si>
    <t xml:space="preserve">Kursi tunggu </t>
  </si>
  <si>
    <t>PKD BTKan</t>
  </si>
  <si>
    <t>AULA/GARASI</t>
  </si>
  <si>
    <t>AC Unit</t>
  </si>
  <si>
    <t>: IMUNISASI</t>
  </si>
  <si>
    <t>02.06.02.04.01</t>
  </si>
  <si>
    <t>02.08.01.12.64</t>
  </si>
  <si>
    <t>IGD</t>
  </si>
  <si>
    <t>BP/P3K</t>
  </si>
  <si>
    <t>02.06.02.04.09</t>
  </si>
  <si>
    <t>Vacuum set</t>
  </si>
  <si>
    <t>IGD/gigi</t>
  </si>
  <si>
    <t>HP/Laser Jet</t>
  </si>
  <si>
    <t>Compresor</t>
  </si>
  <si>
    <t>GiGI</t>
  </si>
  <si>
    <t>AC unit</t>
  </si>
  <si>
    <t>Bang. Aula/Garasi</t>
  </si>
  <si>
    <t>KB3</t>
  </si>
  <si>
    <t>GIZI</t>
  </si>
  <si>
    <t>HILANG</t>
  </si>
  <si>
    <t>TUNGGU</t>
  </si>
  <si>
    <t>Snellen Elektrik</t>
  </si>
  <si>
    <t>02.08.01.01.76</t>
  </si>
  <si>
    <t>LOKET</t>
  </si>
  <si>
    <t>APOTEK</t>
  </si>
  <si>
    <t>MHIJB8107KOO7477</t>
  </si>
  <si>
    <t>5462249I</t>
  </si>
  <si>
    <t>776959I</t>
  </si>
  <si>
    <t>6866837I</t>
  </si>
  <si>
    <t>Apotek/BB</t>
  </si>
  <si>
    <t>Philips/Relion Ares</t>
  </si>
  <si>
    <t>P2M/Surveylance</t>
  </si>
  <si>
    <t xml:space="preserve">Meja kerja </t>
  </si>
  <si>
    <t>Printer HP</t>
  </si>
  <si>
    <t>Laser Jet</t>
  </si>
  <si>
    <t>Gynecolog Bed</t>
  </si>
  <si>
    <t>PKM</t>
  </si>
  <si>
    <t>BP 1/P3K 1</t>
  </si>
  <si>
    <t xml:space="preserve">Sterilstor Uap </t>
  </si>
  <si>
    <t>Sterilstor uap</t>
  </si>
  <si>
    <t>Vakum manual</t>
  </si>
  <si>
    <t>Medela/Bird</t>
  </si>
  <si>
    <t>Everligth</t>
  </si>
  <si>
    <t>Diagnostic set</t>
  </si>
  <si>
    <t>Pinset Anatomi</t>
  </si>
  <si>
    <t>Bak sterilisator</t>
  </si>
  <si>
    <t>Tongespatale</t>
  </si>
  <si>
    <t>Tonguespatale</t>
  </si>
  <si>
    <t>02.08.02.01.70</t>
  </si>
  <si>
    <t>02.08.02.01.71</t>
  </si>
  <si>
    <t>02.08.02.01.72</t>
  </si>
  <si>
    <t>02.06.02.01.64</t>
  </si>
  <si>
    <t>02.06.02.01.67</t>
  </si>
  <si>
    <t>: LAIN2</t>
  </si>
  <si>
    <t>PKD KLCLK</t>
  </si>
  <si>
    <t>YANDU BTR</t>
  </si>
  <si>
    <t>Onemed</t>
  </si>
  <si>
    <t>Vacum manual</t>
  </si>
  <si>
    <t>YANDU KRMLT</t>
  </si>
  <si>
    <t>DIAN</t>
  </si>
  <si>
    <t>IDA</t>
  </si>
  <si>
    <t>KOKOM</t>
  </si>
  <si>
    <t>Tas Emergrncy</t>
  </si>
  <si>
    <t>Husnul</t>
  </si>
  <si>
    <t>02.0602.01.63</t>
  </si>
  <si>
    <t>Anugrah mas</t>
  </si>
  <si>
    <t>YANDU</t>
  </si>
  <si>
    <t>KIA/KB</t>
  </si>
  <si>
    <t>Kondisi Barang (B,RR,RB)</t>
  </si>
  <si>
    <t>Kemenkes</t>
  </si>
  <si>
    <t>APBN</t>
  </si>
  <si>
    <t xml:space="preserve">ASET TIDAK BERWUJUD </t>
  </si>
  <si>
    <t xml:space="preserve">Ac Unit 1 PK </t>
  </si>
  <si>
    <t>Ac Unti 1/2 PK</t>
  </si>
  <si>
    <t>personal komputer</t>
  </si>
  <si>
    <t>maubeler</t>
  </si>
  <si>
    <t>Alat Pemadam</t>
  </si>
  <si>
    <t>mesin absensi</t>
  </si>
  <si>
    <t>papan pengumuman dan informasi</t>
  </si>
  <si>
    <t>mesin antrian</t>
  </si>
  <si>
    <t>hanscrubs</t>
  </si>
  <si>
    <t>hand towel</t>
  </si>
  <si>
    <t>Compresor Silent</t>
  </si>
  <si>
    <t>KN Kit</t>
  </si>
  <si>
    <t>Brangkar Besi</t>
  </si>
  <si>
    <t>fotometer</t>
  </si>
  <si>
    <t>02,10 Alat Keamanan</t>
  </si>
  <si>
    <t>Trolly</t>
  </si>
  <si>
    <t>Bangunan Pagar Samping</t>
  </si>
  <si>
    <t>Bangunan Pagar Depan</t>
  </si>
  <si>
    <t>Mesin Absensi</t>
  </si>
  <si>
    <t>ALAT-ALAT KEAMANAN</t>
  </si>
  <si>
    <t>ALAT-ALAT LABORATORIUM</t>
  </si>
  <si>
    <t>ALAT-ALAT KEDOKTERAN</t>
  </si>
  <si>
    <t>ALAT STUDIO</t>
  </si>
  <si>
    <t>Demak,  31 Desember 2016</t>
  </si>
  <si>
    <t>UP</t>
  </si>
  <si>
    <t>BESI</t>
  </si>
  <si>
    <t>M3</t>
  </si>
  <si>
    <t>M4</t>
  </si>
  <si>
    <t xml:space="preserve">Bangku Tunggu </t>
  </si>
  <si>
    <t>Demak, 31 Desember 2016</t>
  </si>
  <si>
    <t>Suzuki/APV</t>
  </si>
  <si>
    <t>Instalasi Listrik 450 WATT</t>
  </si>
  <si>
    <t>Instalasi Listrik 450 watt</t>
  </si>
  <si>
    <t>?</t>
  </si>
  <si>
    <t>Lemari Sorok</t>
  </si>
  <si>
    <t>Bangku Tunggu</t>
  </si>
  <si>
    <t>LAMPIRAN BA REKON SEMESTER 2</t>
  </si>
  <si>
    <t>Kepala Bidang Aset Daerah</t>
  </si>
  <si>
    <t>: ADMINISTRASI</t>
  </si>
  <si>
    <t>Demak, 31 Desember  2016</t>
  </si>
  <si>
    <t>x gizi</t>
  </si>
  <si>
    <t>02.06.01.04.13</t>
  </si>
  <si>
    <t>02.06.02.01.37</t>
  </si>
  <si>
    <t>x loket</t>
  </si>
  <si>
    <t>Cheetose</t>
  </si>
  <si>
    <t>02.06.02.06.50</t>
  </si>
  <si>
    <t>Elektronic</t>
  </si>
  <si>
    <t>ops</t>
  </si>
  <si>
    <t>H520E</t>
  </si>
  <si>
    <t>loket</t>
  </si>
  <si>
    <t>Toshiba/Satelite</t>
  </si>
  <si>
    <t>Core i3</t>
  </si>
  <si>
    <t>E5 47150</t>
  </si>
  <si>
    <t>IP2770</t>
  </si>
  <si>
    <t>L220</t>
  </si>
  <si>
    <t>N O M O R</t>
  </si>
  <si>
    <t>01.01</t>
  </si>
  <si>
    <t>Merk/Type</t>
  </si>
  <si>
    <t>No. Sertifikat</t>
  </si>
  <si>
    <t>Asal/Cara Perolehan Barang</t>
  </si>
  <si>
    <t>Trolly/Rak</t>
  </si>
  <si>
    <t>pkt meubeler</t>
  </si>
  <si>
    <t>02.06.02.06.39</t>
  </si>
  <si>
    <t>02.08.01.02.02</t>
  </si>
  <si>
    <t>Silent</t>
  </si>
  <si>
    <t>02.08.02.03.22</t>
  </si>
  <si>
    <t xml:space="preserve">: POLI UMUM </t>
  </si>
  <si>
    <t>K PUS</t>
  </si>
  <si>
    <t>ADMIN</t>
  </si>
  <si>
    <t>Bendahara/P2M</t>
  </si>
  <si>
    <t>Kasir/R PENDAFTARAN</t>
  </si>
  <si>
    <t>x aula</t>
  </si>
  <si>
    <t>x kpus</t>
  </si>
  <si>
    <t>gizi</t>
  </si>
  <si>
    <t>gandi</t>
  </si>
  <si>
    <t>lis</t>
  </si>
  <si>
    <t>neny</t>
  </si>
  <si>
    <t>ktu</t>
  </si>
  <si>
    <t>R tunggu</t>
  </si>
  <si>
    <t>: TUNGGU LANSIA</t>
  </si>
  <si>
    <t>Sogo</t>
  </si>
  <si>
    <t>x Apotek</t>
  </si>
  <si>
    <t>Pkt ms antrian</t>
  </si>
  <si>
    <t>35"</t>
  </si>
  <si>
    <t>: LAKTASI</t>
  </si>
  <si>
    <t>Pkt mebeler</t>
  </si>
  <si>
    <t>Panasonic/Aqua</t>
  </si>
  <si>
    <t>02.06.02.01.49</t>
  </si>
  <si>
    <t>Hp/Laserjet</t>
  </si>
  <si>
    <t>Antropometri Set</t>
  </si>
  <si>
    <t>02.06.04.01.10</t>
  </si>
  <si>
    <t>x gd obat</t>
  </si>
  <si>
    <t>02.06.01.01.09</t>
  </si>
  <si>
    <t>x kia</t>
  </si>
  <si>
    <t xml:space="preserve">: GIZI / VCT </t>
  </si>
  <si>
    <t>tu</t>
  </si>
  <si>
    <t>: LOKET/PENDAFTARAN</t>
  </si>
  <si>
    <t>Blm dibayar</t>
  </si>
  <si>
    <t>R ADM</t>
  </si>
  <si>
    <t>R KB</t>
  </si>
  <si>
    <t>GDG OBAT</t>
  </si>
  <si>
    <t>L360</t>
  </si>
  <si>
    <t>Poli umum</t>
  </si>
  <si>
    <t>Laborat</t>
  </si>
  <si>
    <t>APAR</t>
  </si>
  <si>
    <t>Msh terctt di DKK</t>
  </si>
  <si>
    <t>Demak, 31 Dersember 2016</t>
  </si>
  <si>
    <t>Ruangan</t>
  </si>
  <si>
    <t>Bang. Gd. Puskesmas</t>
  </si>
  <si>
    <t>PUSK DMK 1</t>
  </si>
  <si>
    <t>IPAL</t>
  </si>
  <si>
    <t>IMUNISASI</t>
  </si>
  <si>
    <t>Rcw-50EG</t>
  </si>
  <si>
    <t>: STERILISATOR</t>
  </si>
  <si>
    <t>STERILISATOR LISTRIK</t>
  </si>
  <si>
    <t>ex poli gigi</t>
  </si>
  <si>
    <t>ex kia</t>
  </si>
  <si>
    <t>ex bp</t>
  </si>
  <si>
    <t>02.08.01.10.30</t>
  </si>
  <si>
    <t>: TB PARU</t>
  </si>
  <si>
    <t>: APOTEK / GUDANG OBAT</t>
  </si>
  <si>
    <t>Chithose</t>
  </si>
  <si>
    <t>: TUNGGU UMUM</t>
  </si>
  <si>
    <t xml:space="preserve">: AULA </t>
  </si>
  <si>
    <t>ex garasi</t>
  </si>
  <si>
    <t>1mj rapat</t>
  </si>
  <si>
    <t>2lmri kyu</t>
  </si>
  <si>
    <t>2lmri kc</t>
  </si>
  <si>
    <t>1mj pendaftaran</t>
  </si>
  <si>
    <t>panel diding</t>
  </si>
  <si>
    <t>5rak cm</t>
  </si>
  <si>
    <t>2kursi putar</t>
  </si>
  <si>
    <t>pkt mebeler</t>
  </si>
  <si>
    <t>02.07.01.01.03</t>
  </si>
  <si>
    <t>Pioneer</t>
  </si>
  <si>
    <t>DV595KS</t>
  </si>
  <si>
    <t>02.07.01.01.20</t>
  </si>
  <si>
    <t>Kingmax</t>
  </si>
  <si>
    <t>02.07.02.01.08</t>
  </si>
  <si>
    <t>1loket</t>
  </si>
  <si>
    <t>Boeco/Germany</t>
  </si>
  <si>
    <t>02.09.02.05.59</t>
  </si>
  <si>
    <t>Foto Meter</t>
  </si>
  <si>
    <t>ZenithLab</t>
  </si>
  <si>
    <t>80-2A</t>
  </si>
  <si>
    <t>Genius</t>
  </si>
  <si>
    <t>WP21B</t>
  </si>
  <si>
    <t>02.09.02.06.24</t>
  </si>
  <si>
    <t>02.09.01.14.01</t>
  </si>
  <si>
    <t>DX7</t>
  </si>
  <si>
    <t>: KLINIK SANITASI</t>
  </si>
  <si>
    <t>Komputer All in 1</t>
  </si>
  <si>
    <t>Dell/Core i3</t>
  </si>
  <si>
    <t>Camera Digital</t>
  </si>
  <si>
    <t>Canon/XLR</t>
  </si>
  <si>
    <t>Canon/IXUS</t>
  </si>
  <si>
    <t>02.07.01.02.03</t>
  </si>
  <si>
    <t>02.07.01.01.01</t>
  </si>
  <si>
    <t>: PROMOSI KESEHATAN</t>
  </si>
  <si>
    <t>HP/Laserjet</t>
  </si>
  <si>
    <t>Satelite/Core i3</t>
  </si>
  <si>
    <t xml:space="preserve">: KIA </t>
  </si>
  <si>
    <t>: KB</t>
  </si>
  <si>
    <t>Trolly Meja</t>
  </si>
  <si>
    <t>Lampu Sorot</t>
  </si>
  <si>
    <t>Vacuum Suction Apparatus</t>
  </si>
  <si>
    <t>02.08.01.01.05</t>
  </si>
  <si>
    <t>02.08.01.01.86</t>
  </si>
  <si>
    <t>02.08.01.09.54</t>
  </si>
  <si>
    <t xml:space="preserve">: TINDAKAN </t>
  </si>
  <si>
    <t>02.08.02.01.02</t>
  </si>
  <si>
    <t>Lampu Infra Red</t>
  </si>
  <si>
    <t>Corona</t>
  </si>
  <si>
    <t>Tabung O2 Set</t>
  </si>
  <si>
    <t>Schiller</t>
  </si>
  <si>
    <t>Brankar/Tpt tidur pasien</t>
  </si>
  <si>
    <t>Rak CM</t>
  </si>
  <si>
    <t>1 paket</t>
  </si>
  <si>
    <t>Panel Dinding Pendaftaran</t>
  </si>
  <si>
    <t>Mebeler</t>
  </si>
  <si>
    <t>HP All in 1</t>
  </si>
  <si>
    <t>Kenwood</t>
  </si>
  <si>
    <t>Sound System set</t>
  </si>
  <si>
    <t>Mesin Antrian set</t>
  </si>
  <si>
    <t>02.06.01.02.09</t>
  </si>
  <si>
    <t>02.06.01.05.40</t>
  </si>
  <si>
    <t xml:space="preserve">Kursi Putar </t>
  </si>
  <si>
    <t>02.10.05.01.04</t>
  </si>
  <si>
    <t>CCTV+Monitor+Mesin Set</t>
  </si>
  <si>
    <t>PC=gdg rb</t>
  </si>
  <si>
    <t>DR. Tajima</t>
  </si>
  <si>
    <t>mebeler</t>
  </si>
  <si>
    <t>Tensimeter Aneroid</t>
  </si>
  <si>
    <t>Timbanagan badan</t>
  </si>
  <si>
    <t>TB Paru</t>
  </si>
  <si>
    <t>Lg</t>
  </si>
  <si>
    <t>02.06.01.04.02</t>
  </si>
  <si>
    <t>Mesin Tik</t>
  </si>
  <si>
    <t>gd obat</t>
  </si>
  <si>
    <t>PKD</t>
  </si>
  <si>
    <t>Sterilisator Listrik</t>
  </si>
  <si>
    <t>Tas kitan</t>
  </si>
  <si>
    <t xml:space="preserve">Manset </t>
  </si>
  <si>
    <t>Elektronic Cautery</t>
  </si>
  <si>
    <t>Tes GCU</t>
  </si>
  <si>
    <t>02.09.01.13.30</t>
  </si>
  <si>
    <t>Stetoskop Duplex</t>
  </si>
  <si>
    <t>SPM</t>
  </si>
  <si>
    <t>GC</t>
  </si>
  <si>
    <t>Exhouse Fasn</t>
  </si>
  <si>
    <t>tertulis 2 = 9.325.000</t>
  </si>
  <si>
    <t>Elektronic cautery</t>
  </si>
  <si>
    <t xml:space="preserve">DAFTAR BARANG HABIS PAKAI </t>
  </si>
  <si>
    <t>PUSKESMAS DEMAK I</t>
  </si>
  <si>
    <t>Berdasarkan SE SEKDA No.028/0273/2017</t>
  </si>
  <si>
    <t>ALAT KANTOR DAN RT</t>
  </si>
  <si>
    <t>Vacuum Set</t>
  </si>
  <si>
    <t>ALAT TULIS KANTOR</t>
  </si>
  <si>
    <t>ALAT KANTOR &amp; RT</t>
  </si>
  <si>
    <t>INSTALASI DAN JARINGAN</t>
  </si>
  <si>
    <t>EKSTRA       KOMPTABEL</t>
  </si>
  <si>
    <t>EKSTRA   KOMPTABEL</t>
  </si>
  <si>
    <t>Ac Unti 1,5 PK</t>
  </si>
  <si>
    <t>CS/CU-PN12SKJ</t>
  </si>
  <si>
    <t>Cold Cain</t>
  </si>
  <si>
    <t>Rcw-50 EG-Kap.24L</t>
  </si>
  <si>
    <t>Bang. Puskesmas Demak 1</t>
  </si>
  <si>
    <t>Bangunan Gedung</t>
  </si>
  <si>
    <t>Bang. Penunjang IPAL</t>
  </si>
  <si>
    <t>m2</t>
  </si>
  <si>
    <t>Instalasi IPAL</t>
  </si>
  <si>
    <t>Instalasi</t>
  </si>
  <si>
    <t>Gd. Obat</t>
  </si>
  <si>
    <t>Genset Tenaga Baterei</t>
  </si>
  <si>
    <t>Lemari ALOKON</t>
  </si>
  <si>
    <t xml:space="preserve">AC LG </t>
  </si>
  <si>
    <t>Ekhouse Fan</t>
  </si>
  <si>
    <t>Lab</t>
  </si>
  <si>
    <t>Apotek/Gd Obat</t>
  </si>
  <si>
    <t>Meja Tamu/Sofa</t>
  </si>
  <si>
    <t>Asus/Core i3-A455LA</t>
  </si>
  <si>
    <t>Bend. JKN</t>
  </si>
  <si>
    <t>Bend.Ops</t>
  </si>
  <si>
    <t>Bend. Brg</t>
  </si>
  <si>
    <t>1 PK</t>
  </si>
  <si>
    <t>1/2 PK</t>
  </si>
  <si>
    <t>Sanyo/AQUA</t>
  </si>
  <si>
    <t>bip MED</t>
  </si>
  <si>
    <t>GUNNEBO</t>
  </si>
  <si>
    <t>ABC-90 POWDER</t>
  </si>
  <si>
    <t>Finger Spot</t>
  </si>
  <si>
    <t>MED Tech</t>
  </si>
  <si>
    <t>Canon/PIXMA IP</t>
  </si>
  <si>
    <t>Luminous</t>
  </si>
  <si>
    <t>Ful Mar</t>
  </si>
  <si>
    <t>Canon/Ixus</t>
  </si>
  <si>
    <t>Canon/EOS</t>
  </si>
  <si>
    <t>TU</t>
  </si>
  <si>
    <t>Lansia</t>
  </si>
  <si>
    <t>Pixma IP</t>
  </si>
  <si>
    <t>Lkt,Bp,K Pus</t>
  </si>
  <si>
    <t>Philips/Lenovo</t>
  </si>
  <si>
    <t>Lenovo/Relion Ares</t>
  </si>
  <si>
    <t>Epson/EB-X350</t>
  </si>
  <si>
    <t>Lab/KB</t>
  </si>
  <si>
    <t>Personal komputer</t>
  </si>
  <si>
    <t>BP/Tindakan</t>
  </si>
  <si>
    <t>K Pus</t>
  </si>
  <si>
    <t>NOMOR : 028 /....... / 2017</t>
  </si>
  <si>
    <t>Elektonik</t>
  </si>
  <si>
    <t>Tindakan</t>
  </si>
  <si>
    <t>Gigi</t>
  </si>
  <si>
    <t xml:space="preserve"> TAHUN 2017</t>
  </si>
  <si>
    <t>Pada hari ini Senin tanggal Tiga bulan Juli tahun Dua Ribu Tujuh belas bertempat di Kantor Puskesmas Demak I Kabupaten Demak kami yang bertanda tangan di bawah ini:</t>
  </si>
  <si>
    <t>AC Polytron 1 Pk</t>
  </si>
  <si>
    <t>AC Polytron 1/2 Pk</t>
  </si>
  <si>
    <t>TV LED Polytron</t>
  </si>
  <si>
    <t>Laptop Asus/Core i3</t>
  </si>
  <si>
    <t>Kain</t>
  </si>
  <si>
    <t>Exhouse fan/maspion</t>
  </si>
  <si>
    <t>AC 1,5 PK/Panasonic</t>
  </si>
  <si>
    <t>Lemari Alokon</t>
  </si>
  <si>
    <t>COLD CAIN/Dometic RCW 50-EG</t>
  </si>
  <si>
    <t>Bangunan Gedung IPAL</t>
  </si>
  <si>
    <t>445 m2</t>
  </si>
  <si>
    <t>9    m2</t>
  </si>
  <si>
    <t>Instalasi Jaringan istrik</t>
  </si>
  <si>
    <t>KEADAAN PER 30-06-2017</t>
  </si>
  <si>
    <t>KEADAAN PER 31-12-2016</t>
  </si>
  <si>
    <t>Demikian Berita Acara ini dibuat untuk bahan penyusunan Laporan BMD  Periode 03 Juli 2017, dan apabila di kemudian hari terdapat kekeliruan akan dilakukan perbaikan sebagaimana mestinya.</t>
  </si>
  <si>
    <t>Demak,  03 Juli 2017</t>
  </si>
  <si>
    <t>TAHUN ANGGARAN 2017</t>
  </si>
  <si>
    <t>TAHUN 2017</t>
  </si>
  <si>
    <t>Blanja Mdl</t>
  </si>
  <si>
    <t>Hibah K Pus</t>
  </si>
  <si>
    <t>Asus</t>
  </si>
  <si>
    <t>bip</t>
  </si>
  <si>
    <t>Bangunan</t>
  </si>
  <si>
    <t>Mut. DKK 2017</t>
  </si>
  <si>
    <t>Blanja Mdal</t>
  </si>
  <si>
    <t>Mut. Bapermas 2017</t>
  </si>
  <si>
    <r>
      <t xml:space="preserve">Terdapat koreksi keluar karena Barang Tersebut Merupakan Barang pakai Habis  senilai  </t>
    </r>
    <r>
      <rPr>
        <b/>
        <sz val="9"/>
        <color indexed="8"/>
        <rFont val="Arial"/>
        <family val="2"/>
      </rPr>
      <t xml:space="preserve">Rp. 7.500.000 dengan rincian sebagai berikut : </t>
    </r>
  </si>
  <si>
    <r>
      <t xml:space="preserve">Terdapat Mutasi Masuk SKPD Yang Berasal Dari Dinas Kesehatan Dan DINPERMADES  senilai </t>
    </r>
    <r>
      <rPr>
        <b/>
        <sz val="9"/>
        <color indexed="8"/>
        <rFont val="Arial"/>
        <family val="2"/>
      </rPr>
      <t xml:space="preserve">Rp. 1.829.000.415,- dengan rincian sebagai berikut : </t>
    </r>
  </si>
  <si>
    <t>a. Alat kantor dan rumah tangga  senilai  Rp.     28.116.000,- dengan rincian sbb :</t>
  </si>
  <si>
    <t>Gedung Pusk Dmk 1</t>
  </si>
  <si>
    <t>II</t>
  </si>
  <si>
    <t>b. Alat Kedokteran  senilai  Rp.    72.619.615- dengan rincian sbb :</t>
  </si>
  <si>
    <t>c. Gedung dan bangunan senilai Rp. 1.340.974.875,- dengan rincian sbb :</t>
  </si>
  <si>
    <t xml:space="preserve">d. Instalasi listrik  senilai Rp.       350.000,- dengan rincian sbb : </t>
  </si>
  <si>
    <r>
      <t>Terdapat Hibah dari pihak ketiga (Kepala Puskesmas) Sebesar Rp</t>
    </r>
    <r>
      <rPr>
        <b/>
        <sz val="9"/>
        <color indexed="8"/>
        <rFont val="Arial"/>
        <family val="2"/>
      </rPr>
      <t xml:space="preserve"> 380.000,- dengan rincian sebagai berikut : </t>
    </r>
  </si>
  <si>
    <t>Pihak ke 3</t>
  </si>
  <si>
    <t>Per-30 JUNI 2017</t>
  </si>
  <si>
    <t>menyatakan  bahwa  telah  melakukan  Rekonsiliasi  Data  Barang  Milik  Daerah  (BMD)  pada lingkup internal Kantor Puskesmas Demak I Kabupaten Demak dengan cara membandingkan data BMD  pada Laporan Barang Pengguna/Kuasa Pengguna yang disusun oleh Bendahara  Barang dengan Laporan Keuangan OPD  yang disusun oleh Pejabat Penatausahaan Keuangan/Bendaraha Pengeluaran untuk periode 03 Juli 2017, dengan hasil sebagai berikut:</t>
  </si>
  <si>
    <t>Pada hari ini Senin tanggal Tiga bulan Juli tahun Dua ribu Tujuh belas  telah diselenggarakan rekonsiliasi barang milik daerah antara UPTD Puskesmas Demak I kabupaten Demak, yang selanjutnya disebut Pengguna Barang, dengan Badan Pengelolaan Keuangan Pendapatan dan Aset Daerah Kabupaten Demak, yang selanjutnya disebut Pembantu Pengelola Barang Milik Pemerintah Kabupaten Demak.</t>
  </si>
  <si>
    <t xml:space="preserve">Rekonsiliasi dilaksanakan secara bersama-sama yang hasilnya dituangkan dalam Berita Acara Rekonsiliasi ini dengan dilampiri laporan hasil Rekonsiliasi Internal OPD yang merupakan bagian yang tidak terpisahkan dari Berita Acara Rekonsiliasi ini. </t>
  </si>
  <si>
    <t>TAMBAH DAYA</t>
  </si>
</sst>
</file>

<file path=xl/styles.xml><?xml version="1.0" encoding="utf-8"?>
<styleSheet xmlns="http://schemas.openxmlformats.org/spreadsheetml/2006/main">
  <numFmts count="15">
    <numFmt numFmtId="5" formatCode="&quot;Rp&quot;#,##0_);\(&quot;Rp&quot;#,##0\)"/>
    <numFmt numFmtId="6" formatCode="&quot;Rp&quot;#,##0_);[Red]\(&quot;Rp&quot;#,##0\)"/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00"/>
    <numFmt numFmtId="165" formatCode="_-* #,##0_-;\-* #,##0_-;_-* &quot;-&quot;_-;_-@_-"/>
    <numFmt numFmtId="166" formatCode="[$-421]dd\ mmmm\ yyyy;@"/>
    <numFmt numFmtId="167" formatCode="dd/mm/yyyy;@"/>
    <numFmt numFmtId="168" formatCode="_(* #,##0_);_(* \(#,##0\);_(* &quot;-&quot;??_);_(@_)"/>
    <numFmt numFmtId="169" formatCode="_(* #,##0.00_);_(* \(#,##0.00\);_(* &quot;-&quot;_);_(@_)"/>
    <numFmt numFmtId="170" formatCode="000"/>
    <numFmt numFmtId="171" formatCode="_(* #,##0.000_);_(* \(#,##0.000\);_(* &quot;-&quot;_);_(@_)"/>
    <numFmt numFmtId="172" formatCode="mmmm/yyyy"/>
    <numFmt numFmtId="173" formatCode="_(* #.##0.00_);_(* \(#.##0.00\);_(* &quot;-&quot;??_);_(@_)"/>
  </numFmts>
  <fonts count="126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9"/>
      <name val="Arial"/>
      <family val="2"/>
    </font>
    <font>
      <sz val="9"/>
      <color indexed="8"/>
      <name val="Cambria"/>
      <family val="2"/>
      <charset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sz val="9"/>
      <name val="Calibri"/>
      <family val="2"/>
      <charset val="1"/>
    </font>
    <font>
      <b/>
      <u/>
      <sz val="9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1"/>
      <color indexed="8"/>
      <name val="Calibri"/>
      <family val="2"/>
      <charset val="1"/>
    </font>
    <font>
      <b/>
      <sz val="9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Calibri"/>
      <family val="2"/>
      <charset val="1"/>
    </font>
    <font>
      <sz val="9"/>
      <color indexed="8"/>
      <name val="Calibri"/>
      <family val="2"/>
      <charset val="1"/>
    </font>
    <font>
      <sz val="9"/>
      <color indexed="8"/>
      <name val="Calibri"/>
      <family val="2"/>
    </font>
    <font>
      <sz val="9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i/>
      <u/>
      <sz val="9"/>
      <color indexed="8"/>
      <name val="Calibri"/>
      <family val="2"/>
    </font>
    <font>
      <b/>
      <sz val="9"/>
      <color indexed="8"/>
      <name val="Calibri"/>
      <family val="2"/>
      <charset val="1"/>
    </font>
    <font>
      <b/>
      <i/>
      <u val="singleAccounting"/>
      <sz val="9"/>
      <color indexed="8"/>
      <name val="Calibri"/>
      <family val="2"/>
    </font>
    <font>
      <b/>
      <sz val="9"/>
      <color indexed="8"/>
      <name val="Calibri"/>
      <family val="2"/>
      <charset val="1"/>
    </font>
    <font>
      <b/>
      <i/>
      <u/>
      <sz val="9"/>
      <color indexed="8"/>
      <name val="Calibri"/>
      <family val="2"/>
    </font>
    <font>
      <b/>
      <i/>
      <sz val="9"/>
      <color indexed="8"/>
      <name val="Calibri"/>
      <family val="2"/>
      <charset val="1"/>
    </font>
    <font>
      <b/>
      <i/>
      <sz val="9"/>
      <color indexed="8"/>
      <name val="Calibri"/>
      <family val="2"/>
    </font>
    <font>
      <b/>
      <i/>
      <u/>
      <sz val="9"/>
      <name val="Calibri"/>
      <family val="2"/>
    </font>
    <font>
      <u/>
      <sz val="9"/>
      <color indexed="8"/>
      <name val="Calibri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i/>
      <u/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</font>
    <font>
      <b/>
      <i/>
      <sz val="12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14"/>
      <color indexed="8"/>
      <name val="Calibri"/>
      <family val="2"/>
    </font>
    <font>
      <b/>
      <sz val="16"/>
      <name val="Calibri"/>
      <family val="2"/>
    </font>
    <font>
      <sz val="10"/>
      <name val="Arial"/>
      <family val="2"/>
    </font>
    <font>
      <sz val="10"/>
      <name val="Arial"/>
      <family val="2"/>
      <charset val="134"/>
    </font>
    <font>
      <sz val="8"/>
      <color indexed="8"/>
      <name val="Arial"/>
      <family val="2"/>
    </font>
    <font>
      <sz val="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9"/>
      <color indexed="10"/>
      <name val="Arial"/>
      <family val="2"/>
    </font>
    <font>
      <b/>
      <u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charset val="1"/>
    </font>
    <font>
      <sz val="11"/>
      <color theme="1"/>
      <name val="Times New Roman"/>
      <family val="1"/>
    </font>
    <font>
      <b/>
      <u/>
      <sz val="11"/>
      <color theme="1"/>
      <name val="Arial"/>
      <family val="2"/>
    </font>
    <font>
      <u/>
      <sz val="12"/>
      <color theme="1"/>
      <name val="Arial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Calibri"/>
      <family val="2"/>
    </font>
    <font>
      <b/>
      <sz val="8"/>
      <color theme="1"/>
      <name val="Arial"/>
      <family val="2"/>
    </font>
    <font>
      <b/>
      <i/>
      <sz val="9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Arial"/>
      <family val="2"/>
    </font>
    <font>
      <u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u/>
      <sz val="9"/>
      <color theme="1"/>
      <name val="Arial"/>
      <family val="2"/>
    </font>
    <font>
      <b/>
      <u val="singleAccounting"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i/>
      <u/>
      <sz val="9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i/>
      <u val="singleAccounting"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7"/>
      <color theme="1"/>
      <name val="Times New Roman"/>
      <family val="1"/>
    </font>
    <font>
      <b/>
      <sz val="14"/>
      <color theme="1"/>
      <name val="Times New Roman"/>
      <family val="1"/>
    </font>
    <font>
      <b/>
      <sz val="15"/>
      <color theme="1"/>
      <name val="Arial Black"/>
      <family val="2"/>
    </font>
    <font>
      <b/>
      <sz val="11"/>
      <color theme="1"/>
      <name val="Arial"/>
      <family val="2"/>
    </font>
    <font>
      <b/>
      <sz val="18"/>
      <color theme="1"/>
      <name val="Calibri"/>
      <family val="2"/>
    </font>
    <font>
      <b/>
      <u/>
      <sz val="12"/>
      <color theme="1"/>
      <name val="Arial"/>
      <family val="2"/>
    </font>
    <font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3"/>
      <name val="Bodoni MT Black"/>
      <family val="1"/>
    </font>
    <font>
      <b/>
      <sz val="14"/>
      <color theme="1"/>
      <name val="Bodoni MT Black"/>
      <family val="1"/>
    </font>
    <font>
      <b/>
      <sz val="12"/>
      <color theme="1"/>
      <name val="Bodoni MT Black"/>
      <family val="1"/>
    </font>
    <font>
      <b/>
      <sz val="10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63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37">
    <xf numFmtId="0" fontId="0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" fillId="0" borderId="0"/>
    <xf numFmtId="0" fontId="53" fillId="0" borderId="0">
      <alignment vertical="center"/>
    </xf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9" fontId="19" fillId="0" borderId="0" applyFont="0" applyFill="0" applyBorder="0" applyAlignment="0" applyProtection="0"/>
  </cellStyleXfs>
  <cellXfs count="3301"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3" fillId="0" borderId="0" xfId="0" applyFont="1" applyAlignment="1"/>
    <xf numFmtId="0" fontId="23" fillId="2" borderId="1" xfId="0" applyFont="1" applyFill="1" applyBorder="1"/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vertical="center"/>
    </xf>
    <xf numFmtId="0" fontId="11" fillId="2" borderId="1" xfId="0" applyFont="1" applyFill="1" applyBorder="1"/>
    <xf numFmtId="43" fontId="24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left" vertical="center"/>
    </xf>
    <xf numFmtId="43" fontId="23" fillId="2" borderId="1" xfId="0" applyNumberFormat="1" applyFont="1" applyFill="1" applyBorder="1" applyAlignment="1">
      <alignment horizontal="right" vertical="center"/>
    </xf>
    <xf numFmtId="0" fontId="23" fillId="2" borderId="1" xfId="0" applyFont="1" applyFill="1" applyBorder="1" applyAlignment="1">
      <alignment horizontal="left" vertical="center"/>
    </xf>
    <xf numFmtId="43" fontId="24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>
      <alignment horizontal="left"/>
    </xf>
    <xf numFmtId="43" fontId="11" fillId="2" borderId="1" xfId="0" applyNumberFormat="1" applyFont="1" applyFill="1" applyBorder="1" applyAlignment="1">
      <alignment horizontal="right" vertical="center"/>
    </xf>
    <xf numFmtId="43" fontId="24" fillId="2" borderId="1" xfId="5" applyNumberFormat="1" applyFont="1" applyFill="1" applyBorder="1" applyAlignment="1">
      <alignment horizontal="right"/>
    </xf>
    <xf numFmtId="43" fontId="25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/>
    <xf numFmtId="0" fontId="11" fillId="2" borderId="1" xfId="0" applyFont="1" applyFill="1" applyBorder="1" applyAlignment="1"/>
    <xf numFmtId="0" fontId="25" fillId="2" borderId="1" xfId="0" applyFont="1" applyFill="1" applyBorder="1" applyAlignment="1">
      <alignment horizontal="right" vertical="center"/>
    </xf>
    <xf numFmtId="0" fontId="25" fillId="2" borderId="1" xfId="0" applyFont="1" applyFill="1" applyBorder="1" applyAlignment="1">
      <alignment horizontal="center" vertical="center"/>
    </xf>
    <xf numFmtId="0" fontId="26" fillId="2" borderId="1" xfId="0" applyFont="1" applyFill="1" applyBorder="1"/>
    <xf numFmtId="0" fontId="27" fillId="2" borderId="1" xfId="0" applyFont="1" applyFill="1" applyBorder="1" applyAlignment="1">
      <alignment wrapText="1"/>
    </xf>
    <xf numFmtId="0" fontId="27" fillId="2" borderId="2" xfId="0" applyFont="1" applyFill="1" applyBorder="1" applyAlignment="1">
      <alignment wrapText="1"/>
    </xf>
    <xf numFmtId="0" fontId="27" fillId="2" borderId="1" xfId="0" applyFont="1" applyFill="1" applyBorder="1" applyAlignment="1"/>
    <xf numFmtId="0" fontId="26" fillId="2" borderId="1" xfId="0" applyFont="1" applyFill="1" applyBorder="1" applyAlignment="1"/>
    <xf numFmtId="0" fontId="4" fillId="0" borderId="0" xfId="0" applyFont="1"/>
    <xf numFmtId="0" fontId="4" fillId="2" borderId="1" xfId="0" applyFont="1" applyFill="1" applyBorder="1"/>
    <xf numFmtId="43" fontId="4" fillId="2" borderId="1" xfId="2" applyNumberFormat="1" applyFont="1" applyFill="1" applyBorder="1" applyAlignment="1"/>
    <xf numFmtId="0" fontId="25" fillId="2" borderId="0" xfId="0" applyFont="1" applyFill="1"/>
    <xf numFmtId="0" fontId="29" fillId="2" borderId="0" xfId="0" applyFont="1" applyFill="1" applyBorder="1" applyAlignment="1">
      <alignment horizontal="right"/>
    </xf>
    <xf numFmtId="0" fontId="29" fillId="2" borderId="0" xfId="0" applyFont="1" applyFill="1" applyBorder="1"/>
    <xf numFmtId="0" fontId="29" fillId="2" borderId="0" xfId="0" applyFont="1" applyFill="1" applyBorder="1" applyAlignment="1">
      <alignment horizontal="center"/>
    </xf>
    <xf numFmtId="0" fontId="29" fillId="2" borderId="0" xfId="0" applyFont="1" applyFill="1" applyBorder="1" applyAlignment="1"/>
    <xf numFmtId="43" fontId="29" fillId="2" borderId="0" xfId="0" applyNumberFormat="1" applyFont="1" applyFill="1" applyBorder="1"/>
    <xf numFmtId="0" fontId="29" fillId="2" borderId="0" xfId="0" applyFont="1" applyFill="1" applyBorder="1" applyAlignment="1">
      <alignment horizontal="left"/>
    </xf>
    <xf numFmtId="0" fontId="29" fillId="2" borderId="3" xfId="0" applyFont="1" applyFill="1" applyBorder="1" applyAlignment="1">
      <alignment horizontal="center"/>
    </xf>
    <xf numFmtId="43" fontId="29" fillId="2" borderId="4" xfId="0" applyNumberFormat="1" applyFont="1" applyFill="1" applyBorder="1" applyAlignment="1">
      <alignment horizontal="center"/>
    </xf>
    <xf numFmtId="43" fontId="29" fillId="2" borderId="5" xfId="0" applyNumberFormat="1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43" fontId="29" fillId="2" borderId="6" xfId="0" applyNumberFormat="1" applyFont="1" applyFill="1" applyBorder="1" applyAlignment="1">
      <alignment horizontal="center"/>
    </xf>
    <xf numFmtId="43" fontId="29" fillId="2" borderId="7" xfId="0" applyNumberFormat="1" applyFont="1" applyFill="1" applyBorder="1" applyAlignment="1">
      <alignment horizontal="center"/>
    </xf>
    <xf numFmtId="0" fontId="25" fillId="2" borderId="8" xfId="0" applyFont="1" applyFill="1" applyBorder="1"/>
    <xf numFmtId="0" fontId="30" fillId="2" borderId="9" xfId="0" applyFont="1" applyFill="1" applyBorder="1"/>
    <xf numFmtId="41" fontId="30" fillId="2" borderId="9" xfId="0" applyNumberFormat="1" applyFont="1" applyFill="1" applyBorder="1"/>
    <xf numFmtId="41" fontId="30" fillId="2" borderId="9" xfId="0" applyNumberFormat="1" applyFont="1" applyFill="1" applyBorder="1" applyAlignment="1"/>
    <xf numFmtId="43" fontId="30" fillId="2" borderId="9" xfId="0" applyNumberFormat="1" applyFont="1" applyFill="1" applyBorder="1" applyAlignment="1">
      <alignment horizontal="center"/>
    </xf>
    <xf numFmtId="43" fontId="30" fillId="2" borderId="9" xfId="0" applyNumberFormat="1" applyFont="1" applyFill="1" applyBorder="1" applyAlignment="1">
      <alignment horizontal="right"/>
    </xf>
    <xf numFmtId="0" fontId="30" fillId="2" borderId="10" xfId="0" applyFont="1" applyFill="1" applyBorder="1"/>
    <xf numFmtId="0" fontId="30" fillId="2" borderId="11" xfId="0" applyFont="1" applyFill="1" applyBorder="1"/>
    <xf numFmtId="41" fontId="30" fillId="2" borderId="11" xfId="0" applyNumberFormat="1" applyFont="1" applyFill="1" applyBorder="1"/>
    <xf numFmtId="41" fontId="30" fillId="2" borderId="11" xfId="0" applyNumberFormat="1" applyFont="1" applyFill="1" applyBorder="1" applyAlignment="1"/>
    <xf numFmtId="43" fontId="30" fillId="2" borderId="11" xfId="0" applyNumberFormat="1" applyFont="1" applyFill="1" applyBorder="1" applyAlignment="1">
      <alignment horizontal="center"/>
    </xf>
    <xf numFmtId="43" fontId="30" fillId="2" borderId="11" xfId="0" applyNumberFormat="1" applyFont="1" applyFill="1" applyBorder="1" applyAlignment="1">
      <alignment horizontal="right"/>
    </xf>
    <xf numFmtId="0" fontId="30" fillId="2" borderId="12" xfId="0" applyFont="1" applyFill="1" applyBorder="1"/>
    <xf numFmtId="0" fontId="25" fillId="2" borderId="13" xfId="0" applyFont="1" applyFill="1" applyBorder="1" applyAlignment="1">
      <alignment horizontal="right"/>
    </xf>
    <xf numFmtId="0" fontId="31" fillId="2" borderId="1" xfId="0" applyFont="1" applyFill="1" applyBorder="1"/>
    <xf numFmtId="167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43" fontId="23" fillId="2" borderId="1" xfId="0" applyNumberFormat="1" applyFont="1" applyFill="1" applyBorder="1" applyAlignment="1">
      <alignment horizontal="right"/>
    </xf>
    <xf numFmtId="43" fontId="32" fillId="2" borderId="1" xfId="0" applyNumberFormat="1" applyFont="1" applyFill="1" applyBorder="1" applyAlignment="1">
      <alignment horizontal="right" vertical="center"/>
    </xf>
    <xf numFmtId="0" fontId="25" fillId="2" borderId="14" xfId="0" applyFont="1" applyFill="1" applyBorder="1"/>
    <xf numFmtId="167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167" fontId="24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14" fontId="11" fillId="2" borderId="1" xfId="0" quotePrefix="1" applyNumberFormat="1" applyFont="1" applyFill="1" applyBorder="1" applyAlignment="1">
      <alignment horizontal="center"/>
    </xf>
    <xf numFmtId="43" fontId="30" fillId="2" borderId="9" xfId="0" applyNumberFormat="1" applyFont="1" applyFill="1" applyBorder="1" applyAlignment="1"/>
    <xf numFmtId="41" fontId="33" fillId="2" borderId="1" xfId="0" applyNumberFormat="1" applyFont="1" applyFill="1" applyBorder="1"/>
    <xf numFmtId="43" fontId="34" fillId="2" borderId="1" xfId="0" applyNumberFormat="1" applyFont="1" applyFill="1" applyBorder="1" applyAlignment="1">
      <alignment horizontal="right"/>
    </xf>
    <xf numFmtId="0" fontId="35" fillId="2" borderId="1" xfId="0" applyFont="1" applyFill="1" applyBorder="1"/>
    <xf numFmtId="0" fontId="25" fillId="2" borderId="10" xfId="0" applyFont="1" applyFill="1" applyBorder="1" applyAlignment="1">
      <alignment horizontal="right"/>
    </xf>
    <xf numFmtId="0" fontId="24" fillId="2" borderId="11" xfId="0" applyFont="1" applyFill="1" applyBorder="1" applyAlignment="1">
      <alignment vertical="center"/>
    </xf>
    <xf numFmtId="167" fontId="24" fillId="2" borderId="11" xfId="0" applyNumberFormat="1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43" fontId="24" fillId="2" borderId="11" xfId="0" applyNumberFormat="1" applyFont="1" applyFill="1" applyBorder="1" applyAlignment="1">
      <alignment horizontal="right" vertical="center"/>
    </xf>
    <xf numFmtId="43" fontId="36" fillId="2" borderId="11" xfId="0" applyNumberFormat="1" applyFont="1" applyFill="1" applyBorder="1" applyAlignment="1">
      <alignment horizontal="right" vertical="center"/>
    </xf>
    <xf numFmtId="43" fontId="36" fillId="2" borderId="1" xfId="0" applyNumberFormat="1" applyFont="1" applyFill="1" applyBorder="1" applyAlignment="1">
      <alignment horizontal="right" vertical="center"/>
    </xf>
    <xf numFmtId="0" fontId="35" fillId="2" borderId="1" xfId="0" applyFont="1" applyFill="1" applyBorder="1" applyAlignment="1">
      <alignment vertical="center"/>
    </xf>
    <xf numFmtId="167" fontId="23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43" fontId="23" fillId="2" borderId="2" xfId="0" applyNumberFormat="1" applyFont="1" applyFill="1" applyBorder="1" applyAlignment="1">
      <alignment horizontal="right"/>
    </xf>
    <xf numFmtId="43" fontId="26" fillId="2" borderId="2" xfId="0" applyNumberFormat="1" applyFont="1" applyFill="1" applyBorder="1"/>
    <xf numFmtId="43" fontId="37" fillId="2" borderId="1" xfId="0" applyNumberFormat="1" applyFont="1" applyFill="1" applyBorder="1" applyAlignment="1">
      <alignment horizontal="center" vertical="center"/>
    </xf>
    <xf numFmtId="43" fontId="37" fillId="2" borderId="1" xfId="0" applyNumberFormat="1" applyFont="1" applyFill="1" applyBorder="1" applyAlignment="1">
      <alignment horizontal="right" vertical="center"/>
    </xf>
    <xf numFmtId="0" fontId="23" fillId="2" borderId="15" xfId="0" applyFont="1" applyFill="1" applyBorder="1"/>
    <xf numFmtId="167" fontId="23" fillId="2" borderId="15" xfId="0" applyNumberFormat="1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vertical="center"/>
    </xf>
    <xf numFmtId="0" fontId="30" fillId="2" borderId="13" xfId="0" applyFont="1" applyFill="1" applyBorder="1"/>
    <xf numFmtId="0" fontId="38" fillId="2" borderId="1" xfId="0" applyFont="1" applyFill="1" applyBorder="1"/>
    <xf numFmtId="0" fontId="30" fillId="2" borderId="1" xfId="0" applyFont="1" applyFill="1" applyBorder="1"/>
    <xf numFmtId="41" fontId="30" fillId="2" borderId="1" xfId="0" applyNumberFormat="1" applyFont="1" applyFill="1" applyBorder="1"/>
    <xf numFmtId="41" fontId="30" fillId="2" borderId="1" xfId="0" applyNumberFormat="1" applyFont="1" applyFill="1" applyBorder="1" applyAlignment="1"/>
    <xf numFmtId="43" fontId="30" fillId="2" borderId="1" xfId="0" applyNumberFormat="1" applyFont="1" applyFill="1" applyBorder="1" applyAlignment="1">
      <alignment horizontal="center"/>
    </xf>
    <xf numFmtId="43" fontId="30" fillId="2" borderId="1" xfId="0" applyNumberFormat="1" applyFont="1" applyFill="1" applyBorder="1" applyAlignment="1">
      <alignment horizontal="right"/>
    </xf>
    <xf numFmtId="0" fontId="25" fillId="2" borderId="9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right"/>
    </xf>
    <xf numFmtId="0" fontId="25" fillId="2" borderId="0" xfId="0" applyFont="1" applyFill="1" applyAlignment="1">
      <alignment horizontal="center"/>
    </xf>
    <xf numFmtId="0" fontId="25" fillId="2" borderId="0" xfId="0" applyFont="1" applyFill="1" applyAlignment="1">
      <alignment horizontal="left"/>
    </xf>
    <xf numFmtId="0" fontId="25" fillId="2" borderId="0" xfId="0" applyFont="1" applyFill="1" applyAlignment="1"/>
    <xf numFmtId="43" fontId="25" fillId="2" borderId="0" xfId="0" applyNumberFormat="1" applyFont="1" applyFill="1"/>
    <xf numFmtId="43" fontId="25" fillId="2" borderId="0" xfId="0" applyNumberFormat="1" applyFont="1" applyFill="1" applyAlignment="1">
      <alignment horizontal="right" indent="3"/>
    </xf>
    <xf numFmtId="43" fontId="25" fillId="2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left"/>
    </xf>
    <xf numFmtId="43" fontId="25" fillId="2" borderId="0" xfId="0" applyNumberFormat="1" applyFont="1" applyFill="1" applyAlignment="1">
      <alignment horizontal="right"/>
    </xf>
    <xf numFmtId="41" fontId="25" fillId="2" borderId="0" xfId="0" applyNumberFormat="1" applyFont="1" applyFill="1"/>
    <xf numFmtId="0" fontId="39" fillId="2" borderId="0" xfId="0" applyFont="1" applyFill="1" applyAlignment="1">
      <alignment horizontal="center"/>
    </xf>
    <xf numFmtId="43" fontId="39" fillId="2" borderId="0" xfId="0" applyNumberFormat="1" applyFont="1" applyFill="1" applyAlignment="1">
      <alignment horizontal="center"/>
    </xf>
    <xf numFmtId="0" fontId="39" fillId="2" borderId="0" xfId="0" applyFont="1" applyFill="1" applyAlignment="1">
      <alignment horizontal="left"/>
    </xf>
    <xf numFmtId="0" fontId="39" fillId="2" borderId="0" xfId="0" applyFont="1" applyFill="1" applyAlignment="1"/>
    <xf numFmtId="0" fontId="4" fillId="2" borderId="0" xfId="0" applyFont="1" applyFill="1"/>
    <xf numFmtId="43" fontId="4" fillId="2" borderId="0" xfId="0" applyNumberFormat="1" applyFont="1" applyFill="1"/>
    <xf numFmtId="0" fontId="4" fillId="2" borderId="4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left" indent="1"/>
    </xf>
    <xf numFmtId="0" fontId="4" fillId="2" borderId="1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43" fontId="4" fillId="2" borderId="1" xfId="0" applyNumberFormat="1" applyFont="1" applyFill="1" applyBorder="1" applyAlignment="1">
      <alignment horizontal="center"/>
    </xf>
    <xf numFmtId="165" fontId="4" fillId="2" borderId="1" xfId="2" applyNumberFormat="1" applyFont="1" applyFill="1" applyBorder="1" applyAlignment="1"/>
    <xf numFmtId="0" fontId="4" fillId="2" borderId="0" xfId="0" applyFont="1" applyFill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4" fillId="2" borderId="13" xfId="0" applyFont="1" applyFill="1" applyBorder="1" applyAlignment="1"/>
    <xf numFmtId="0" fontId="9" fillId="3" borderId="2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43" fontId="9" fillId="3" borderId="4" xfId="0" applyNumberFormat="1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40" fillId="2" borderId="0" xfId="0" applyFont="1" applyFill="1"/>
    <xf numFmtId="0" fontId="40" fillId="2" borderId="0" xfId="0" applyFont="1" applyFill="1" applyBorder="1" applyAlignment="1">
      <alignment horizontal="center"/>
    </xf>
    <xf numFmtId="0" fontId="40" fillId="2" borderId="0" xfId="0" applyFont="1" applyFill="1" applyBorder="1"/>
    <xf numFmtId="0" fontId="40" fillId="2" borderId="0" xfId="0" applyFont="1" applyFill="1" applyAlignment="1">
      <alignment horizontal="center"/>
    </xf>
    <xf numFmtId="0" fontId="40" fillId="2" borderId="0" xfId="0" applyFont="1" applyFill="1" applyAlignment="1">
      <alignment horizontal="left"/>
    </xf>
    <xf numFmtId="0" fontId="4" fillId="2" borderId="0" xfId="0" applyFont="1" applyFill="1" applyAlignment="1">
      <alignment horizontal="centerContinuous"/>
    </xf>
    <xf numFmtId="0" fontId="40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40" fillId="2" borderId="13" xfId="0" applyFont="1" applyFill="1" applyBorder="1"/>
    <xf numFmtId="0" fontId="40" fillId="2" borderId="1" xfId="0" applyFont="1" applyFill="1" applyBorder="1" applyAlignment="1">
      <alignment wrapText="1"/>
    </xf>
    <xf numFmtId="164" fontId="40" fillId="2" borderId="1" xfId="0" applyNumberFormat="1" applyFont="1" applyFill="1" applyBorder="1" applyAlignment="1" applyProtection="1">
      <alignment horizontal="center"/>
      <protection hidden="1"/>
    </xf>
    <xf numFmtId="0" fontId="40" fillId="2" borderId="1" xfId="0" applyFont="1" applyFill="1" applyBorder="1" applyAlignment="1">
      <alignment horizontal="center"/>
    </xf>
    <xf numFmtId="0" fontId="40" fillId="2" borderId="1" xfId="0" quotePrefix="1" applyFont="1" applyFill="1" applyBorder="1" applyAlignment="1">
      <alignment horizontal="center"/>
    </xf>
    <xf numFmtId="49" fontId="40" fillId="2" borderId="1" xfId="0" quotePrefix="1" applyNumberFormat="1" applyFont="1" applyFill="1" applyBorder="1" applyAlignment="1">
      <alignment horizontal="center"/>
    </xf>
    <xf numFmtId="43" fontId="4" fillId="2" borderId="1" xfId="0" applyNumberFormat="1" applyFont="1" applyFill="1" applyBorder="1"/>
    <xf numFmtId="0" fontId="4" fillId="2" borderId="14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43" fontId="40" fillId="2" borderId="1" xfId="0" applyNumberFormat="1" applyFont="1" applyFill="1" applyBorder="1" applyAlignment="1">
      <alignment horizontal="right"/>
    </xf>
    <xf numFmtId="0" fontId="40" fillId="2" borderId="1" xfId="0" applyFont="1" applyFill="1" applyBorder="1"/>
    <xf numFmtId="0" fontId="4" fillId="2" borderId="1" xfId="0" quotePrefix="1" applyFont="1" applyFill="1" applyBorder="1" applyAlignment="1">
      <alignment horizontal="center"/>
    </xf>
    <xf numFmtId="41" fontId="4" fillId="2" borderId="14" xfId="0" applyNumberFormat="1" applyFont="1" applyFill="1" applyBorder="1" applyAlignment="1">
      <alignment horizontal="left"/>
    </xf>
    <xf numFmtId="49" fontId="4" fillId="2" borderId="14" xfId="0" applyNumberFormat="1" applyFont="1" applyFill="1" applyBorder="1" applyAlignment="1">
      <alignment horizontal="left"/>
    </xf>
    <xf numFmtId="49" fontId="40" fillId="2" borderId="14" xfId="0" applyNumberFormat="1" applyFont="1" applyFill="1" applyBorder="1" applyAlignment="1">
      <alignment horizontal="left"/>
    </xf>
    <xf numFmtId="0" fontId="40" fillId="2" borderId="1" xfId="0" quotePrefix="1" applyFont="1" applyFill="1" applyBorder="1" applyAlignment="1">
      <alignment horizontal="left" vertical="center" wrapText="1"/>
    </xf>
    <xf numFmtId="0" fontId="25" fillId="2" borderId="1" xfId="0" applyFont="1" applyFill="1" applyBorder="1"/>
    <xf numFmtId="0" fontId="4" fillId="2" borderId="1" xfId="0" applyFont="1" applyFill="1" applyBorder="1" applyAlignment="1">
      <alignment horizontal="justify"/>
    </xf>
    <xf numFmtId="41" fontId="40" fillId="2" borderId="1" xfId="0" applyNumberFormat="1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/>
    <xf numFmtId="0" fontId="4" fillId="2" borderId="0" xfId="0" applyFont="1" applyFill="1" applyAlignment="1"/>
    <xf numFmtId="41" fontId="9" fillId="3" borderId="23" xfId="0" applyNumberFormat="1" applyFont="1" applyFill="1" applyBorder="1" applyAlignment="1"/>
    <xf numFmtId="41" fontId="9" fillId="3" borderId="24" xfId="0" applyNumberFormat="1" applyFont="1" applyFill="1" applyBorder="1" applyAlignment="1"/>
    <xf numFmtId="41" fontId="9" fillId="3" borderId="25" xfId="0" applyNumberFormat="1" applyFont="1" applyFill="1" applyBorder="1" applyAlignment="1"/>
    <xf numFmtId="41" fontId="4" fillId="2" borderId="26" xfId="0" applyNumberFormat="1" applyFont="1" applyFill="1" applyBorder="1" applyAlignment="1"/>
    <xf numFmtId="41" fontId="4" fillId="2" borderId="27" xfId="0" applyNumberFormat="1" applyFont="1" applyFill="1" applyBorder="1" applyAlignment="1"/>
    <xf numFmtId="41" fontId="4" fillId="2" borderId="0" xfId="0" applyNumberFormat="1" applyFont="1" applyFill="1" applyAlignment="1"/>
    <xf numFmtId="0" fontId="9" fillId="2" borderId="20" xfId="0" applyFont="1" applyFill="1" applyBorder="1" applyAlignment="1">
      <alignment horizontal="left" indent="1"/>
    </xf>
    <xf numFmtId="0" fontId="9" fillId="3" borderId="20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12" fillId="2" borderId="20" xfId="0" applyFont="1" applyFill="1" applyBorder="1"/>
    <xf numFmtId="0" fontId="4" fillId="2" borderId="20" xfId="0" applyFont="1" applyFill="1" applyBorder="1"/>
    <xf numFmtId="165" fontId="9" fillId="2" borderId="20" xfId="2" applyNumberFormat="1" applyFont="1" applyFill="1" applyBorder="1" applyAlignment="1"/>
    <xf numFmtId="0" fontId="9" fillId="2" borderId="20" xfId="0" applyFont="1" applyFill="1" applyBorder="1" applyAlignment="1">
      <alignment horizontal="right"/>
    </xf>
    <xf numFmtId="43" fontId="9" fillId="2" borderId="20" xfId="0" applyNumberFormat="1" applyFont="1" applyFill="1" applyBorder="1" applyAlignment="1">
      <alignment horizontal="right"/>
    </xf>
    <xf numFmtId="43" fontId="9" fillId="2" borderId="20" xfId="2" applyNumberFormat="1" applyFont="1" applyFill="1" applyBorder="1" applyAlignment="1"/>
    <xf numFmtId="0" fontId="4" fillId="2" borderId="8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0" fontId="4" fillId="2" borderId="28" xfId="0" applyFont="1" applyFill="1" applyBorder="1"/>
    <xf numFmtId="0" fontId="9" fillId="2" borderId="29" xfId="0" applyFont="1" applyFill="1" applyBorder="1" applyAlignment="1">
      <alignment horizontal="left" indent="1"/>
    </xf>
    <xf numFmtId="0" fontId="9" fillId="2" borderId="15" xfId="0" applyFont="1" applyFill="1" applyBorder="1" applyAlignment="1">
      <alignment horizontal="left" indent="1"/>
    </xf>
    <xf numFmtId="0" fontId="9" fillId="2" borderId="15" xfId="0" applyFont="1" applyFill="1" applyBorder="1" applyAlignment="1">
      <alignment horizontal="center"/>
    </xf>
    <xf numFmtId="0" fontId="9" fillId="2" borderId="15" xfId="0" applyFont="1" applyFill="1" applyBorder="1"/>
    <xf numFmtId="0" fontId="4" fillId="2" borderId="15" xfId="0" applyFont="1" applyFill="1" applyBorder="1" applyAlignment="1">
      <alignment horizontal="center"/>
    </xf>
    <xf numFmtId="0" fontId="4" fillId="2" borderId="15" xfId="0" applyFont="1" applyFill="1" applyBorder="1"/>
    <xf numFmtId="43" fontId="4" fillId="2" borderId="15" xfId="0" applyNumberFormat="1" applyFont="1" applyFill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40" fillId="2" borderId="19" xfId="0" applyFont="1" applyFill="1" applyBorder="1"/>
    <xf numFmtId="0" fontId="40" fillId="2" borderId="20" xfId="0" applyFont="1" applyFill="1" applyBorder="1" applyAlignment="1">
      <alignment wrapText="1"/>
    </xf>
    <xf numFmtId="164" fontId="40" fillId="2" borderId="20" xfId="0" applyNumberFormat="1" applyFont="1" applyFill="1" applyBorder="1" applyAlignment="1" applyProtection="1">
      <alignment horizontal="center"/>
      <protection hidden="1"/>
    </xf>
    <xf numFmtId="49" fontId="40" fillId="2" borderId="20" xfId="0" quotePrefix="1" applyNumberFormat="1" applyFont="1" applyFill="1" applyBorder="1" applyAlignment="1">
      <alignment horizontal="center"/>
    </xf>
    <xf numFmtId="0" fontId="40" fillId="2" borderId="20" xfId="0" applyFont="1" applyFill="1" applyBorder="1" applyAlignment="1">
      <alignment horizontal="center"/>
    </xf>
    <xf numFmtId="0" fontId="40" fillId="2" borderId="20" xfId="0" quotePrefix="1" applyFont="1" applyFill="1" applyBorder="1" applyAlignment="1">
      <alignment horizontal="center"/>
    </xf>
    <xf numFmtId="43" fontId="4" fillId="2" borderId="20" xfId="0" applyNumberFormat="1" applyFont="1" applyFill="1" applyBorder="1"/>
    <xf numFmtId="0" fontId="40" fillId="2" borderId="31" xfId="0" applyFont="1" applyFill="1" applyBorder="1"/>
    <xf numFmtId="0" fontId="40" fillId="2" borderId="28" xfId="0" applyFont="1" applyFill="1" applyBorder="1" applyAlignment="1">
      <alignment wrapText="1"/>
    </xf>
    <xf numFmtId="164" fontId="40" fillId="2" borderId="28" xfId="0" applyNumberFormat="1" applyFont="1" applyFill="1" applyBorder="1" applyAlignment="1" applyProtection="1">
      <alignment horizontal="center"/>
      <protection hidden="1"/>
    </xf>
    <xf numFmtId="0" fontId="9" fillId="2" borderId="28" xfId="0" applyFont="1" applyFill="1" applyBorder="1"/>
    <xf numFmtId="0" fontId="40" fillId="2" borderId="28" xfId="0" applyFont="1" applyFill="1" applyBorder="1" applyAlignment="1">
      <alignment horizontal="center"/>
    </xf>
    <xf numFmtId="43" fontId="9" fillId="2" borderId="28" xfId="0" applyNumberFormat="1" applyFont="1" applyFill="1" applyBorder="1"/>
    <xf numFmtId="0" fontId="40" fillId="2" borderId="29" xfId="0" applyFont="1" applyFill="1" applyBorder="1"/>
    <xf numFmtId="0" fontId="40" fillId="2" borderId="15" xfId="0" applyFont="1" applyFill="1" applyBorder="1" applyAlignment="1">
      <alignment wrapText="1"/>
    </xf>
    <xf numFmtId="164" fontId="40" fillId="2" borderId="15" xfId="0" applyNumberFormat="1" applyFont="1" applyFill="1" applyBorder="1" applyAlignment="1" applyProtection="1">
      <alignment horizontal="center"/>
      <protection hidden="1"/>
    </xf>
    <xf numFmtId="49" fontId="40" fillId="2" borderId="15" xfId="0" applyNumberFormat="1" applyFont="1" applyFill="1" applyBorder="1" applyAlignment="1">
      <alignment horizontal="center"/>
    </xf>
    <xf numFmtId="0" fontId="40" fillId="2" borderId="15" xfId="0" applyFont="1" applyFill="1" applyBorder="1"/>
    <xf numFmtId="0" fontId="40" fillId="2" borderId="15" xfId="0" applyFont="1" applyFill="1" applyBorder="1" applyAlignment="1">
      <alignment horizontal="center"/>
    </xf>
    <xf numFmtId="0" fontId="40" fillId="2" borderId="15" xfId="0" quotePrefix="1" applyFont="1" applyFill="1" applyBorder="1" applyAlignment="1">
      <alignment horizontal="center"/>
    </xf>
    <xf numFmtId="41" fontId="40" fillId="2" borderId="15" xfId="2" applyFont="1" applyFill="1" applyBorder="1"/>
    <xf numFmtId="0" fontId="40" fillId="2" borderId="30" xfId="0" applyFont="1" applyFill="1" applyBorder="1" applyAlignment="1">
      <alignment horizontal="left"/>
    </xf>
    <xf numFmtId="0" fontId="4" fillId="2" borderId="20" xfId="0" quotePrefix="1" applyFont="1" applyFill="1" applyBorder="1" applyAlignment="1">
      <alignment horizontal="center"/>
    </xf>
    <xf numFmtId="43" fontId="4" fillId="2" borderId="15" xfId="0" applyNumberFormat="1" applyFont="1" applyFill="1" applyBorder="1"/>
    <xf numFmtId="0" fontId="4" fillId="2" borderId="15" xfId="0" quotePrefix="1" applyFont="1" applyFill="1" applyBorder="1" applyAlignment="1">
      <alignment horizontal="center"/>
    </xf>
    <xf numFmtId="43" fontId="23" fillId="2" borderId="15" xfId="0" applyNumberFormat="1" applyFont="1" applyFill="1" applyBorder="1" applyAlignment="1">
      <alignment horizontal="right" vertical="center"/>
    </xf>
    <xf numFmtId="0" fontId="26" fillId="2" borderId="15" xfId="0" applyFont="1" applyFill="1" applyBorder="1" applyAlignment="1"/>
    <xf numFmtId="0" fontId="26" fillId="2" borderId="15" xfId="0" applyFont="1" applyFill="1" applyBorder="1" applyAlignment="1">
      <alignment horizontal="center"/>
    </xf>
    <xf numFmtId="0" fontId="24" fillId="2" borderId="20" xfId="0" applyFont="1" applyFill="1" applyBorder="1" applyAlignment="1"/>
    <xf numFmtId="43" fontId="24" fillId="2" borderId="20" xfId="0" applyNumberFormat="1" applyFont="1" applyFill="1" applyBorder="1" applyAlignment="1">
      <alignment horizontal="right"/>
    </xf>
    <xf numFmtId="0" fontId="24" fillId="2" borderId="20" xfId="0" applyFont="1" applyFill="1" applyBorder="1" applyAlignment="1">
      <alignment vertical="center"/>
    </xf>
    <xf numFmtId="0" fontId="24" fillId="2" borderId="20" xfId="0" applyFont="1" applyFill="1" applyBorder="1" applyAlignment="1">
      <alignment horizontal="center" vertical="center"/>
    </xf>
    <xf numFmtId="41" fontId="0" fillId="0" borderId="0" xfId="0" applyNumberFormat="1"/>
    <xf numFmtId="41" fontId="9" fillId="3" borderId="32" xfId="0" applyNumberFormat="1" applyFont="1" applyFill="1" applyBorder="1" applyAlignment="1"/>
    <xf numFmtId="0" fontId="27" fillId="2" borderId="15" xfId="0" applyFont="1" applyFill="1" applyBorder="1" applyAlignment="1">
      <alignment wrapText="1"/>
    </xf>
    <xf numFmtId="0" fontId="27" fillId="2" borderId="15" xfId="0" applyFont="1" applyFill="1" applyBorder="1" applyAlignment="1">
      <alignment horizontal="center" wrapText="1"/>
    </xf>
    <xf numFmtId="0" fontId="4" fillId="2" borderId="1" xfId="229" applyFont="1" applyFill="1" applyBorder="1"/>
    <xf numFmtId="0" fontId="4" fillId="2" borderId="1" xfId="229" applyFont="1" applyFill="1" applyBorder="1" applyAlignment="1">
      <alignment vertical="center"/>
    </xf>
    <xf numFmtId="0" fontId="4" fillId="2" borderId="1" xfId="229" applyFont="1" applyFill="1" applyBorder="1" applyAlignment="1">
      <alignment horizontal="left" vertical="center"/>
    </xf>
    <xf numFmtId="0" fontId="4" fillId="2" borderId="20" xfId="229" applyFont="1" applyFill="1" applyBorder="1"/>
    <xf numFmtId="0" fontId="40" fillId="2" borderId="1" xfId="229" applyFont="1" applyFill="1" applyBorder="1" applyAlignment="1">
      <alignment wrapText="1"/>
    </xf>
    <xf numFmtId="0" fontId="4" fillId="0" borderId="1" xfId="229" applyFont="1" applyFill="1" applyBorder="1"/>
    <xf numFmtId="0" fontId="4" fillId="2" borderId="1" xfId="229" applyFont="1" applyFill="1" applyBorder="1" applyAlignment="1">
      <alignment horizontal="left"/>
    </xf>
    <xf numFmtId="0" fontId="4" fillId="2" borderId="1" xfId="229" applyFont="1" applyFill="1" applyBorder="1" applyAlignment="1"/>
    <xf numFmtId="49" fontId="4" fillId="2" borderId="1" xfId="229" applyNumberFormat="1" applyFont="1" applyFill="1" applyBorder="1" applyAlignment="1"/>
    <xf numFmtId="49" fontId="4" fillId="2" borderId="1" xfId="229" applyNumberFormat="1" applyFont="1" applyFill="1" applyBorder="1" applyAlignment="1">
      <alignment horizontal="left"/>
    </xf>
    <xf numFmtId="49" fontId="4" fillId="0" borderId="1" xfId="229" applyNumberFormat="1" applyFont="1" applyFill="1" applyBorder="1" applyAlignment="1">
      <alignment horizontal="left"/>
    </xf>
    <xf numFmtId="0" fontId="4" fillId="0" borderId="1" xfId="229" applyFont="1" applyFill="1" applyBorder="1" applyAlignment="1">
      <alignment horizontal="left" vertical="center"/>
    </xf>
    <xf numFmtId="49" fontId="4" fillId="0" borderId="1" xfId="229" applyNumberFormat="1" applyFont="1" applyFill="1" applyBorder="1" applyAlignment="1"/>
    <xf numFmtId="0" fontId="40" fillId="0" borderId="1" xfId="229" applyFont="1" applyFill="1" applyBorder="1"/>
    <xf numFmtId="0" fontId="40" fillId="0" borderId="1" xfId="229" applyFont="1" applyFill="1" applyBorder="1" applyAlignment="1">
      <alignment horizontal="left" wrapText="1"/>
    </xf>
    <xf numFmtId="0" fontId="40" fillId="0" borderId="1" xfId="229" applyFont="1" applyFill="1" applyBorder="1" applyAlignment="1">
      <alignment vertical="center"/>
    </xf>
    <xf numFmtId="0" fontId="40" fillId="0" borderId="1" xfId="229" applyFont="1" applyFill="1" applyBorder="1" applyAlignment="1">
      <alignment vertical="center" wrapText="1"/>
    </xf>
    <xf numFmtId="0" fontId="40" fillId="0" borderId="20" xfId="229" applyFont="1" applyFill="1" applyBorder="1"/>
    <xf numFmtId="0" fontId="4" fillId="0" borderId="20" xfId="229" applyFont="1" applyFill="1" applyBorder="1"/>
    <xf numFmtId="0" fontId="4" fillId="0" borderId="1" xfId="229" applyFont="1" applyFill="1" applyBorder="1" applyAlignment="1">
      <alignment horizontal="left"/>
    </xf>
    <xf numFmtId="0" fontId="40" fillId="0" borderId="1" xfId="229" applyFont="1" applyFill="1" applyBorder="1" applyAlignment="1">
      <alignment horizontal="justify" wrapText="1"/>
    </xf>
    <xf numFmtId="0" fontId="4" fillId="0" borderId="1" xfId="229" applyFont="1" applyFill="1" applyBorder="1" applyAlignment="1">
      <alignment vertical="center"/>
    </xf>
    <xf numFmtId="0" fontId="40" fillId="0" borderId="1" xfId="229" applyFont="1" applyFill="1" applyBorder="1" applyAlignment="1">
      <alignment horizontal="justify" vertical="top" wrapText="1"/>
    </xf>
    <xf numFmtId="0" fontId="4" fillId="2" borderId="1" xfId="229" quotePrefix="1" applyFont="1" applyFill="1" applyBorder="1"/>
    <xf numFmtId="0" fontId="40" fillId="2" borderId="1" xfId="229" applyFont="1" applyFill="1" applyBorder="1"/>
    <xf numFmtId="0" fontId="40" fillId="2" borderId="1" xfId="229" applyFont="1" applyFill="1" applyBorder="1" applyAlignment="1">
      <alignment vertical="center"/>
    </xf>
    <xf numFmtId="0" fontId="42" fillId="2" borderId="1" xfId="229" applyFont="1" applyFill="1" applyBorder="1" applyAlignment="1">
      <alignment wrapText="1"/>
    </xf>
    <xf numFmtId="0" fontId="4" fillId="2" borderId="1" xfId="229" quotePrefix="1" applyFont="1" applyFill="1" applyBorder="1" applyAlignment="1">
      <alignment vertical="center"/>
    </xf>
    <xf numFmtId="0" fontId="4" fillId="2" borderId="1" xfId="229" quotePrefix="1" applyFont="1" applyFill="1" applyBorder="1" applyAlignment="1">
      <alignment horizontal="left"/>
    </xf>
    <xf numFmtId="49" fontId="4" fillId="2" borderId="1" xfId="229" quotePrefix="1" applyNumberFormat="1" applyFont="1" applyFill="1" applyBorder="1" applyAlignment="1">
      <alignment horizontal="left"/>
    </xf>
    <xf numFmtId="0" fontId="40" fillId="2" borderId="1" xfId="229" applyFont="1" applyFill="1" applyBorder="1" applyAlignment="1">
      <alignment horizontal="left" wrapText="1"/>
    </xf>
    <xf numFmtId="0" fontId="42" fillId="2" borderId="1" xfId="229" applyFont="1" applyFill="1" applyBorder="1"/>
    <xf numFmtId="0" fontId="40" fillId="2" borderId="1" xfId="229" quotePrefix="1" applyFont="1" applyFill="1" applyBorder="1"/>
    <xf numFmtId="0" fontId="42" fillId="2" borderId="1" xfId="229" quotePrefix="1" applyFont="1" applyFill="1" applyBorder="1"/>
    <xf numFmtId="49" fontId="4" fillId="4" borderId="1" xfId="229" applyNumberFormat="1" applyFont="1" applyFill="1" applyBorder="1" applyAlignment="1"/>
    <xf numFmtId="0" fontId="16" fillId="0" borderId="1" xfId="0" quotePrefix="1" applyFont="1" applyFill="1" applyBorder="1"/>
    <xf numFmtId="0" fontId="41" fillId="0" borderId="1" xfId="0" quotePrefix="1" applyFont="1" applyFill="1" applyBorder="1"/>
    <xf numFmtId="0" fontId="42" fillId="0" borderId="1" xfId="229" applyFont="1" applyFill="1" applyBorder="1" applyAlignment="1">
      <alignment horizontal="left" vertical="top" wrapText="1"/>
    </xf>
    <xf numFmtId="0" fontId="40" fillId="0" borderId="1" xfId="229" applyFont="1" applyFill="1" applyBorder="1" applyAlignment="1">
      <alignment horizontal="left" vertical="top" wrapText="1"/>
    </xf>
    <xf numFmtId="0" fontId="42" fillId="0" borderId="1" xfId="229" applyFont="1" applyFill="1" applyBorder="1" applyAlignment="1">
      <alignment horizontal="left" vertical="top"/>
    </xf>
    <xf numFmtId="0" fontId="9" fillId="0" borderId="1" xfId="229" applyFont="1" applyFill="1" applyBorder="1" applyAlignment="1">
      <alignment vertical="center"/>
    </xf>
    <xf numFmtId="0" fontId="4" fillId="0" borderId="1" xfId="229" quotePrefix="1" applyFont="1" applyFill="1" applyBorder="1" applyAlignment="1">
      <alignment horizontal="left" vertical="center"/>
    </xf>
    <xf numFmtId="0" fontId="4" fillId="0" borderId="1" xfId="229" applyFont="1" applyFill="1" applyBorder="1" applyAlignment="1">
      <alignment horizontal="left" vertical="center" wrapText="1"/>
    </xf>
    <xf numFmtId="0" fontId="4" fillId="0" borderId="1" xfId="229" applyFont="1" applyFill="1" applyBorder="1" applyAlignment="1">
      <alignment vertical="center" wrapText="1"/>
    </xf>
    <xf numFmtId="0" fontId="40" fillId="2" borderId="20" xfId="229" applyFont="1" applyFill="1" applyBorder="1" applyAlignment="1">
      <alignment vertical="center"/>
    </xf>
    <xf numFmtId="0" fontId="42" fillId="2" borderId="1" xfId="229" applyFont="1" applyFill="1" applyBorder="1" applyAlignment="1">
      <alignment horizontal="left" vertical="top" wrapText="1"/>
    </xf>
    <xf numFmtId="0" fontId="29" fillId="2" borderId="6" xfId="0" applyFont="1" applyFill="1" applyBorder="1" applyAlignment="1">
      <alignment horizontal="center"/>
    </xf>
    <xf numFmtId="0" fontId="25" fillId="2" borderId="24" xfId="0" applyFont="1" applyFill="1" applyBorder="1" applyAlignment="1">
      <alignment horizontal="right"/>
    </xf>
    <xf numFmtId="0" fontId="25" fillId="2" borderId="24" xfId="0" applyFont="1" applyFill="1" applyBorder="1"/>
    <xf numFmtId="0" fontId="25" fillId="2" borderId="24" xfId="0" applyFont="1" applyFill="1" applyBorder="1" applyAlignment="1"/>
    <xf numFmtId="43" fontId="25" fillId="2" borderId="24" xfId="0" applyNumberFormat="1" applyFont="1" applyFill="1" applyBorder="1"/>
    <xf numFmtId="0" fontId="25" fillId="2" borderId="24" xfId="0" applyFont="1" applyFill="1" applyBorder="1" applyAlignment="1">
      <alignment horizontal="left"/>
    </xf>
    <xf numFmtId="0" fontId="43" fillId="2" borderId="1" xfId="0" applyFont="1" applyFill="1" applyBorder="1"/>
    <xf numFmtId="168" fontId="24" fillId="2" borderId="1" xfId="0" applyNumberFormat="1" applyFont="1" applyFill="1" applyBorder="1" applyAlignment="1">
      <alignment horizontal="right" vertical="center"/>
    </xf>
    <xf numFmtId="168" fontId="23" fillId="2" borderId="1" xfId="0" applyNumberFormat="1" applyFont="1" applyFill="1" applyBorder="1" applyAlignment="1">
      <alignment horizontal="right"/>
    </xf>
    <xf numFmtId="168" fontId="11" fillId="2" borderId="1" xfId="0" applyNumberFormat="1" applyFont="1" applyFill="1" applyBorder="1" applyAlignment="1">
      <alignment horizontal="right"/>
    </xf>
    <xf numFmtId="168" fontId="23" fillId="2" borderId="1" xfId="0" applyNumberFormat="1" applyFont="1" applyFill="1" applyBorder="1" applyAlignment="1">
      <alignment horizontal="right" vertical="center"/>
    </xf>
    <xf numFmtId="0" fontId="30" fillId="2" borderId="33" xfId="0" applyFont="1" applyFill="1" applyBorder="1"/>
    <xf numFmtId="0" fontId="30" fillId="2" borderId="34" xfId="0" applyFont="1" applyFill="1" applyBorder="1"/>
    <xf numFmtId="41" fontId="30" fillId="2" borderId="34" xfId="0" applyNumberFormat="1" applyFont="1" applyFill="1" applyBorder="1"/>
    <xf numFmtId="41" fontId="30" fillId="2" borderId="34" xfId="0" applyNumberFormat="1" applyFont="1" applyFill="1" applyBorder="1" applyAlignment="1"/>
    <xf numFmtId="43" fontId="30" fillId="2" borderId="34" xfId="0" applyNumberFormat="1" applyFont="1" applyFill="1" applyBorder="1" applyAlignment="1">
      <alignment horizontal="center"/>
    </xf>
    <xf numFmtId="43" fontId="30" fillId="2" borderId="34" xfId="0" applyNumberFormat="1" applyFont="1" applyFill="1" applyBorder="1" applyAlignment="1"/>
    <xf numFmtId="0" fontId="30" fillId="2" borderId="35" xfId="0" applyFont="1" applyFill="1" applyBorder="1"/>
    <xf numFmtId="14" fontId="24" fillId="2" borderId="1" xfId="0" applyNumberFormat="1" applyFont="1" applyFill="1" applyBorder="1" applyAlignment="1">
      <alignment horizontal="center"/>
    </xf>
    <xf numFmtId="168" fontId="24" fillId="2" borderId="1" xfId="5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 vertical="center"/>
    </xf>
    <xf numFmtId="0" fontId="44" fillId="2" borderId="1" xfId="0" applyFont="1" applyFill="1" applyBorder="1"/>
    <xf numFmtId="0" fontId="40" fillId="2" borderId="24" xfId="229" applyFont="1" applyFill="1" applyBorder="1"/>
    <xf numFmtId="0" fontId="0" fillId="0" borderId="24" xfId="0" applyBorder="1"/>
    <xf numFmtId="0" fontId="4" fillId="0" borderId="24" xfId="229" applyFont="1" applyFill="1" applyBorder="1"/>
    <xf numFmtId="0" fontId="24" fillId="5" borderId="1" xfId="0" applyFont="1" applyFill="1" applyBorder="1" applyAlignment="1">
      <alignment vertical="center"/>
    </xf>
    <xf numFmtId="0" fontId="23" fillId="5" borderId="1" xfId="0" applyFont="1" applyFill="1" applyBorder="1" applyAlignment="1">
      <alignment vertical="center"/>
    </xf>
    <xf numFmtId="0" fontId="40" fillId="5" borderId="1" xfId="229" applyFont="1" applyFill="1" applyBorder="1" applyAlignment="1">
      <alignment vertical="center"/>
    </xf>
    <xf numFmtId="0" fontId="4" fillId="5" borderId="1" xfId="229" applyFont="1" applyFill="1" applyBorder="1"/>
    <xf numFmtId="0" fontId="40" fillId="5" borderId="1" xfId="0" applyFont="1" applyFill="1" applyBorder="1" applyAlignment="1">
      <alignment vertical="center"/>
    </xf>
    <xf numFmtId="0" fontId="40" fillId="5" borderId="36" xfId="0" applyFont="1" applyFill="1" applyBorder="1" applyAlignment="1">
      <alignment vertical="center"/>
    </xf>
    <xf numFmtId="0" fontId="4" fillId="5" borderId="1" xfId="229" applyFont="1" applyFill="1" applyBorder="1" applyAlignment="1">
      <alignment vertical="center"/>
    </xf>
    <xf numFmtId="0" fontId="24" fillId="2" borderId="36" xfId="0" applyFont="1" applyFill="1" applyBorder="1" applyAlignment="1">
      <alignment vertical="center"/>
    </xf>
    <xf numFmtId="168" fontId="24" fillId="2" borderId="1" xfId="0" applyNumberFormat="1" applyFont="1" applyFill="1" applyBorder="1" applyAlignment="1">
      <alignment horizontal="right"/>
    </xf>
    <xf numFmtId="0" fontId="24" fillId="2" borderId="36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right" vertical="center"/>
    </xf>
    <xf numFmtId="0" fontId="11" fillId="2" borderId="36" xfId="0" applyFont="1" applyFill="1" applyBorder="1"/>
    <xf numFmtId="0" fontId="11" fillId="2" borderId="1" xfId="0" applyFont="1" applyFill="1" applyBorder="1" applyAlignment="1">
      <alignment horizontal="right"/>
    </xf>
    <xf numFmtId="49" fontId="11" fillId="2" borderId="1" xfId="0" applyNumberFormat="1" applyFont="1" applyFill="1" applyBorder="1" applyAlignment="1">
      <alignment horizontal="left"/>
    </xf>
    <xf numFmtId="168" fontId="11" fillId="2" borderId="1" xfId="0" quotePrefix="1" applyNumberFormat="1" applyFont="1" applyFill="1" applyBorder="1" applyAlignment="1">
      <alignment horizontal="right"/>
    </xf>
    <xf numFmtId="0" fontId="23" fillId="2" borderId="36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right" vertical="center"/>
    </xf>
    <xf numFmtId="168" fontId="24" fillId="2" borderId="1" xfId="0" applyNumberFormat="1" applyFont="1" applyFill="1" applyBorder="1" applyAlignment="1">
      <alignment horizontal="center" vertical="center"/>
    </xf>
    <xf numFmtId="41" fontId="30" fillId="2" borderId="37" xfId="0" applyNumberFormat="1" applyFont="1" applyFill="1" applyBorder="1"/>
    <xf numFmtId="41" fontId="30" fillId="2" borderId="38" xfId="0" applyNumberFormat="1" applyFont="1" applyFill="1" applyBorder="1"/>
    <xf numFmtId="41" fontId="34" fillId="2" borderId="36" xfId="0" applyNumberFormat="1" applyFont="1" applyFill="1" applyBorder="1" applyAlignment="1">
      <alignment horizontal="left"/>
    </xf>
    <xf numFmtId="0" fontId="24" fillId="2" borderId="36" xfId="0" applyFont="1" applyFill="1" applyBorder="1" applyAlignment="1">
      <alignment horizontal="left" vertical="center"/>
    </xf>
    <xf numFmtId="0" fontId="23" fillId="2" borderId="36" xfId="0" applyFont="1" applyFill="1" applyBorder="1" applyAlignment="1">
      <alignment horizontal="left" vertical="center"/>
    </xf>
    <xf numFmtId="0" fontId="24" fillId="2" borderId="38" xfId="0" applyFont="1" applyFill="1" applyBorder="1" applyAlignment="1">
      <alignment horizontal="left" vertical="center"/>
    </xf>
    <xf numFmtId="41" fontId="6" fillId="2" borderId="36" xfId="0" applyNumberFormat="1" applyFont="1" applyFill="1" applyBorder="1" applyAlignment="1">
      <alignment horizontal="left" vertical="top"/>
    </xf>
    <xf numFmtId="0" fontId="24" fillId="2" borderId="36" xfId="0" applyFont="1" applyFill="1" applyBorder="1" applyAlignment="1">
      <alignment horizontal="left"/>
    </xf>
    <xf numFmtId="0" fontId="23" fillId="2" borderId="39" xfId="0" applyFont="1" applyFill="1" applyBorder="1" applyAlignment="1">
      <alignment horizontal="left" vertical="center"/>
    </xf>
    <xf numFmtId="0" fontId="23" fillId="2" borderId="40" xfId="0" applyFont="1" applyFill="1" applyBorder="1" applyAlignment="1">
      <alignment horizontal="left" vertical="center"/>
    </xf>
    <xf numFmtId="41" fontId="30" fillId="2" borderId="36" xfId="0" applyNumberFormat="1" applyFont="1" applyFill="1" applyBorder="1"/>
    <xf numFmtId="0" fontId="25" fillId="2" borderId="37" xfId="0" applyFont="1" applyFill="1" applyBorder="1" applyAlignment="1">
      <alignment horizontal="center" vertical="center"/>
    </xf>
    <xf numFmtId="0" fontId="25" fillId="2" borderId="30" xfId="0" applyFont="1" applyFill="1" applyBorder="1"/>
    <xf numFmtId="0" fontId="30" fillId="2" borderId="24" xfId="0" applyFont="1" applyFill="1" applyBorder="1"/>
    <xf numFmtId="0" fontId="30" fillId="2" borderId="0" xfId="0" applyFont="1" applyFill="1" applyBorder="1"/>
    <xf numFmtId="0" fontId="25" fillId="2" borderId="0" xfId="0" applyFont="1" applyFill="1" applyBorder="1" applyAlignment="1">
      <alignment horizontal="center" vertical="center"/>
    </xf>
    <xf numFmtId="0" fontId="45" fillId="6" borderId="24" xfId="0" applyFont="1" applyFill="1" applyBorder="1" applyAlignment="1">
      <alignment horizontal="right"/>
    </xf>
    <xf numFmtId="0" fontId="29" fillId="6" borderId="24" xfId="0" applyFont="1" applyFill="1" applyBorder="1" applyAlignment="1">
      <alignment horizontal="center"/>
    </xf>
    <xf numFmtId="0" fontId="29" fillId="6" borderId="24" xfId="0" applyFont="1" applyFill="1" applyBorder="1" applyAlignment="1"/>
    <xf numFmtId="168" fontId="29" fillId="6" borderId="24" xfId="0" applyNumberFormat="1" applyFont="1" applyFill="1" applyBorder="1" applyAlignment="1">
      <alignment horizontal="center"/>
    </xf>
    <xf numFmtId="43" fontId="29" fillId="6" borderId="24" xfId="0" applyNumberFormat="1" applyFont="1" applyFill="1" applyBorder="1" applyAlignment="1">
      <alignment horizontal="center"/>
    </xf>
    <xf numFmtId="41" fontId="8" fillId="2" borderId="9" xfId="0" applyNumberFormat="1" applyFont="1" applyFill="1" applyBorder="1" applyAlignment="1"/>
    <xf numFmtId="43" fontId="8" fillId="2" borderId="9" xfId="0" applyNumberFormat="1" applyFont="1" applyFill="1" applyBorder="1" applyAlignment="1">
      <alignment horizontal="center"/>
    </xf>
    <xf numFmtId="43" fontId="8" fillId="2" borderId="9" xfId="0" applyNumberFormat="1" applyFont="1" applyFill="1" applyBorder="1" applyAlignment="1"/>
    <xf numFmtId="3" fontId="24" fillId="2" borderId="1" xfId="0" applyNumberFormat="1" applyFont="1" applyFill="1" applyBorder="1" applyAlignment="1">
      <alignment horizontal="center" vertical="center"/>
    </xf>
    <xf numFmtId="43" fontId="11" fillId="2" borderId="1" xfId="0" applyNumberFormat="1" applyFont="1" applyFill="1" applyBorder="1" applyAlignment="1">
      <alignment horizontal="right"/>
    </xf>
    <xf numFmtId="41" fontId="46" fillId="7" borderId="9" xfId="0" applyNumberFormat="1" applyFont="1" applyFill="1" applyBorder="1" applyAlignment="1">
      <alignment horizontal="center" vertical="center"/>
    </xf>
    <xf numFmtId="43" fontId="46" fillId="7" borderId="9" xfId="0" applyNumberFormat="1" applyFont="1" applyFill="1" applyBorder="1" applyAlignment="1">
      <alignment horizontal="center" vertical="center"/>
    </xf>
    <xf numFmtId="0" fontId="25" fillId="5" borderId="1" xfId="0" applyFont="1" applyFill="1" applyBorder="1"/>
    <xf numFmtId="0" fontId="4" fillId="2" borderId="15" xfId="229" applyFont="1" applyFill="1" applyBorder="1"/>
    <xf numFmtId="0" fontId="40" fillId="5" borderId="1" xfId="229" applyFont="1" applyFill="1" applyBorder="1"/>
    <xf numFmtId="0" fontId="4" fillId="5" borderId="1" xfId="0" applyFont="1" applyFill="1" applyBorder="1"/>
    <xf numFmtId="0" fontId="9" fillId="5" borderId="1" xfId="229" applyFont="1" applyFill="1" applyBorder="1" applyAlignment="1">
      <alignment vertical="center"/>
    </xf>
    <xf numFmtId="0" fontId="40" fillId="5" borderId="20" xfId="229" applyFont="1" applyFill="1" applyBorder="1" applyAlignment="1">
      <alignment vertical="center"/>
    </xf>
    <xf numFmtId="0" fontId="26" fillId="5" borderId="1" xfId="0" applyFont="1" applyFill="1" applyBorder="1"/>
    <xf numFmtId="0" fontId="40" fillId="2" borderId="20" xfId="0" quotePrefix="1" applyFont="1" applyFill="1" applyBorder="1" applyAlignment="1">
      <alignment horizontal="left"/>
    </xf>
    <xf numFmtId="0" fontId="40" fillId="2" borderId="1" xfId="0" quotePrefix="1" applyFont="1" applyFill="1" applyBorder="1" applyAlignment="1">
      <alignment horizontal="left"/>
    </xf>
    <xf numFmtId="0" fontId="40" fillId="5" borderId="1" xfId="0" applyFont="1" applyFill="1" applyBorder="1" applyAlignment="1">
      <alignment horizontal="center"/>
    </xf>
    <xf numFmtId="0" fontId="40" fillId="5" borderId="1" xfId="0" quotePrefix="1" applyFont="1" applyFill="1" applyBorder="1" applyAlignment="1">
      <alignment horizontal="center"/>
    </xf>
    <xf numFmtId="43" fontId="4" fillId="5" borderId="1" xfId="0" applyNumberFormat="1" applyFont="1" applyFill="1" applyBorder="1"/>
    <xf numFmtId="0" fontId="40" fillId="5" borderId="1" xfId="0" quotePrefix="1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23" fillId="2" borderId="15" xfId="0" applyFont="1" applyFill="1" applyBorder="1" applyAlignment="1">
      <alignment horizontal="left" vertical="center"/>
    </xf>
    <xf numFmtId="0" fontId="24" fillId="2" borderId="20" xfId="0" applyFont="1" applyFill="1" applyBorder="1" applyAlignment="1">
      <alignment horizontal="left"/>
    </xf>
    <xf numFmtId="0" fontId="40" fillId="2" borderId="15" xfId="0" quotePrefix="1" applyFont="1" applyFill="1" applyBorder="1" applyAlignment="1">
      <alignment horizontal="left"/>
    </xf>
    <xf numFmtId="43" fontId="9" fillId="2" borderId="28" xfId="0" applyNumberFormat="1" applyFont="1" applyFill="1" applyBorder="1" applyAlignment="1">
      <alignment horizontal="left"/>
    </xf>
    <xf numFmtId="43" fontId="4" fillId="2" borderId="20" xfId="0" applyNumberFormat="1" applyFont="1" applyFill="1" applyBorder="1" applyAlignment="1">
      <alignment horizontal="left"/>
    </xf>
    <xf numFmtId="43" fontId="4" fillId="2" borderId="1" xfId="0" applyNumberFormat="1" applyFont="1" applyFill="1" applyBorder="1" applyAlignment="1">
      <alignment horizontal="left"/>
    </xf>
    <xf numFmtId="0" fontId="24" fillId="2" borderId="15" xfId="0" applyFont="1" applyFill="1" applyBorder="1" applyAlignment="1">
      <alignment horizontal="left"/>
    </xf>
    <xf numFmtId="0" fontId="40" fillId="0" borderId="15" xfId="229" applyFont="1" applyFill="1" applyBorder="1" applyAlignment="1">
      <alignment vertical="center"/>
    </xf>
    <xf numFmtId="0" fontId="40" fillId="0" borderId="20" xfId="229" applyFont="1" applyFill="1" applyBorder="1" applyAlignment="1">
      <alignment vertical="center"/>
    </xf>
    <xf numFmtId="164" fontId="40" fillId="2" borderId="24" xfId="0" applyNumberFormat="1" applyFont="1" applyFill="1" applyBorder="1" applyAlignment="1" applyProtection="1">
      <alignment horizontal="center"/>
      <protection hidden="1"/>
    </xf>
    <xf numFmtId="0" fontId="4" fillId="2" borderId="24" xfId="0" quotePrefix="1" applyFont="1" applyFill="1" applyBorder="1" applyAlignment="1">
      <alignment horizontal="center"/>
    </xf>
    <xf numFmtId="0" fontId="40" fillId="0" borderId="24" xfId="229" applyFont="1" applyFill="1" applyBorder="1" applyAlignment="1">
      <alignment vertical="center"/>
    </xf>
    <xf numFmtId="0" fontId="23" fillId="2" borderId="24" xfId="0" applyFont="1" applyFill="1" applyBorder="1" applyAlignment="1">
      <alignment vertical="center"/>
    </xf>
    <xf numFmtId="0" fontId="40" fillId="2" borderId="24" xfId="0" applyFont="1" applyFill="1" applyBorder="1" applyAlignment="1">
      <alignment horizontal="center"/>
    </xf>
    <xf numFmtId="0" fontId="4" fillId="2" borderId="24" xfId="0" applyFont="1" applyFill="1" applyBorder="1"/>
    <xf numFmtId="0" fontId="4" fillId="2" borderId="24" xfId="0" applyFont="1" applyFill="1" applyBorder="1" applyAlignment="1">
      <alignment horizontal="center"/>
    </xf>
    <xf numFmtId="0" fontId="47" fillId="2" borderId="24" xfId="0" applyFont="1" applyFill="1" applyBorder="1" applyAlignment="1">
      <alignment horizontal="center" vertical="center"/>
    </xf>
    <xf numFmtId="43" fontId="47" fillId="2" borderId="24" xfId="0" applyNumberFormat="1" applyFont="1" applyFill="1" applyBorder="1" applyAlignment="1">
      <alignment horizontal="center" vertical="center"/>
    </xf>
    <xf numFmtId="0" fontId="47" fillId="2" borderId="24" xfId="0" applyFont="1" applyFill="1" applyBorder="1" applyAlignment="1">
      <alignment horizontal="left" vertical="center"/>
    </xf>
    <xf numFmtId="0" fontId="4" fillId="0" borderId="15" xfId="229" applyFont="1" applyFill="1" applyBorder="1"/>
    <xf numFmtId="0" fontId="9" fillId="2" borderId="24" xfId="0" applyFont="1" applyFill="1" applyBorder="1"/>
    <xf numFmtId="0" fontId="40" fillId="2" borderId="24" xfId="0" quotePrefix="1" applyFont="1" applyFill="1" applyBorder="1" applyAlignment="1">
      <alignment horizontal="center"/>
    </xf>
    <xf numFmtId="43" fontId="9" fillId="2" borderId="24" xfId="0" applyNumberFormat="1" applyFont="1" applyFill="1" applyBorder="1"/>
    <xf numFmtId="43" fontId="9" fillId="2" borderId="24" xfId="0" applyNumberFormat="1" applyFont="1" applyFill="1" applyBorder="1" applyAlignment="1">
      <alignment horizontal="left"/>
    </xf>
    <xf numFmtId="0" fontId="40" fillId="8" borderId="13" xfId="0" applyFont="1" applyFill="1" applyBorder="1"/>
    <xf numFmtId="0" fontId="40" fillId="8" borderId="1" xfId="0" applyFont="1" applyFill="1" applyBorder="1" applyAlignment="1">
      <alignment wrapText="1"/>
    </xf>
    <xf numFmtId="164" fontId="40" fillId="8" borderId="1" xfId="0" applyNumberFormat="1" applyFont="1" applyFill="1" applyBorder="1" applyAlignment="1" applyProtection="1">
      <alignment horizontal="center"/>
      <protection hidden="1"/>
    </xf>
    <xf numFmtId="0" fontId="4" fillId="8" borderId="1" xfId="0" quotePrefix="1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0" fontId="4" fillId="8" borderId="1" xfId="0" applyFont="1" applyFill="1" applyBorder="1"/>
    <xf numFmtId="0" fontId="40" fillId="8" borderId="1" xfId="0" applyFont="1" applyFill="1" applyBorder="1" applyAlignment="1">
      <alignment horizontal="center"/>
    </xf>
    <xf numFmtId="41" fontId="4" fillId="8" borderId="14" xfId="0" applyNumberFormat="1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left" wrapText="1"/>
    </xf>
    <xf numFmtId="0" fontId="27" fillId="2" borderId="15" xfId="0" applyFont="1" applyFill="1" applyBorder="1" applyAlignment="1">
      <alignment horizontal="left" wrapText="1"/>
    </xf>
    <xf numFmtId="0" fontId="26" fillId="2" borderId="15" xfId="0" applyFont="1" applyFill="1" applyBorder="1" applyAlignment="1">
      <alignment horizontal="left"/>
    </xf>
    <xf numFmtId="0" fontId="24" fillId="2" borderId="20" xfId="0" applyFont="1" applyFill="1" applyBorder="1" applyAlignment="1">
      <alignment horizontal="left" vertical="center"/>
    </xf>
    <xf numFmtId="0" fontId="48" fillId="8" borderId="1" xfId="0" applyFont="1" applyFill="1" applyBorder="1" applyAlignment="1">
      <alignment horizontal="center"/>
    </xf>
    <xf numFmtId="49" fontId="40" fillId="8" borderId="14" xfId="0" applyNumberFormat="1" applyFont="1" applyFill="1" applyBorder="1" applyAlignment="1">
      <alignment horizontal="left"/>
    </xf>
    <xf numFmtId="0" fontId="40" fillId="2" borderId="24" xfId="0" applyFont="1" applyFill="1" applyBorder="1"/>
    <xf numFmtId="0" fontId="40" fillId="2" borderId="24" xfId="0" applyFont="1" applyFill="1" applyBorder="1" applyAlignment="1">
      <alignment wrapText="1"/>
    </xf>
    <xf numFmtId="0" fontId="4" fillId="2" borderId="24" xfId="229" applyFont="1" applyFill="1" applyBorder="1" applyAlignment="1">
      <alignment vertical="center"/>
    </xf>
    <xf numFmtId="0" fontId="42" fillId="2" borderId="15" xfId="229" applyFont="1" applyFill="1" applyBorder="1" applyAlignment="1">
      <alignment horizontal="left" vertical="top" wrapText="1"/>
    </xf>
    <xf numFmtId="0" fontId="42" fillId="2" borderId="24" xfId="229" applyFont="1" applyFill="1" applyBorder="1" applyAlignment="1">
      <alignment horizontal="left" vertical="top" wrapText="1"/>
    </xf>
    <xf numFmtId="43" fontId="49" fillId="2" borderId="24" xfId="0" quotePrefix="1" applyNumberFormat="1" applyFont="1" applyFill="1" applyBorder="1" applyAlignment="1">
      <alignment horizontal="center"/>
    </xf>
    <xf numFmtId="43" fontId="49" fillId="2" borderId="24" xfId="0" quotePrefix="1" applyNumberFormat="1" applyFont="1" applyFill="1" applyBorder="1" applyAlignment="1">
      <alignment horizontal="left"/>
    </xf>
    <xf numFmtId="43" fontId="4" fillId="2" borderId="24" xfId="2" applyNumberFormat="1" applyFont="1" applyFill="1" applyBorder="1" applyAlignment="1"/>
    <xf numFmtId="43" fontId="4" fillId="2" borderId="24" xfId="0" applyNumberFormat="1" applyFont="1" applyFill="1" applyBorder="1"/>
    <xf numFmtId="0" fontId="40" fillId="2" borderId="24" xfId="0" quotePrefix="1" applyFont="1" applyFill="1" applyBorder="1" applyAlignment="1">
      <alignment horizontal="left"/>
    </xf>
    <xf numFmtId="0" fontId="22" fillId="8" borderId="1" xfId="0" quotePrefix="1" applyFont="1" applyFill="1" applyBorder="1" applyAlignment="1">
      <alignment horizontal="center"/>
    </xf>
    <xf numFmtId="43" fontId="8" fillId="8" borderId="1" xfId="0" applyNumberFormat="1" applyFont="1" applyFill="1" applyBorder="1"/>
    <xf numFmtId="43" fontId="8" fillId="8" borderId="20" xfId="0" applyNumberFormat="1" applyFont="1" applyFill="1" applyBorder="1"/>
    <xf numFmtId="0" fontId="27" fillId="5" borderId="1" xfId="0" applyFont="1" applyFill="1" applyBorder="1" applyAlignment="1"/>
    <xf numFmtId="0" fontId="4" fillId="0" borderId="15" xfId="229" applyFont="1" applyFill="1" applyBorder="1" applyAlignment="1">
      <alignment vertical="center" wrapText="1"/>
    </xf>
    <xf numFmtId="0" fontId="4" fillId="0" borderId="20" xfId="229" applyFont="1" applyFill="1" applyBorder="1" applyAlignment="1">
      <alignment vertical="center" wrapText="1"/>
    </xf>
    <xf numFmtId="0" fontId="4" fillId="0" borderId="24" xfId="229" applyFont="1" applyFill="1" applyBorder="1" applyAlignment="1">
      <alignment vertical="center" wrapText="1"/>
    </xf>
    <xf numFmtId="0" fontId="26" fillId="2" borderId="24" xfId="0" applyFont="1" applyFill="1" applyBorder="1" applyAlignment="1"/>
    <xf numFmtId="0" fontId="47" fillId="2" borderId="24" xfId="0" applyFont="1" applyFill="1" applyBorder="1" applyAlignment="1"/>
    <xf numFmtId="43" fontId="47" fillId="2" borderId="24" xfId="0" applyNumberFormat="1" applyFont="1" applyFill="1" applyBorder="1" applyAlignment="1"/>
    <xf numFmtId="0" fontId="47" fillId="2" borderId="24" xfId="0" applyFont="1" applyFill="1" applyBorder="1" applyAlignment="1">
      <alignment horizontal="left"/>
    </xf>
    <xf numFmtId="0" fontId="9" fillId="8" borderId="31" xfId="0" applyFont="1" applyFill="1" applyBorder="1" applyAlignment="1">
      <alignment horizontal="left" indent="1"/>
    </xf>
    <xf numFmtId="0" fontId="9" fillId="8" borderId="28" xfId="0" applyFont="1" applyFill="1" applyBorder="1" applyAlignment="1">
      <alignment horizontal="left" indent="1"/>
    </xf>
    <xf numFmtId="0" fontId="9" fillId="9" borderId="28" xfId="0" applyFont="1" applyFill="1" applyBorder="1" applyAlignment="1">
      <alignment horizontal="center"/>
    </xf>
    <xf numFmtId="0" fontId="9" fillId="8" borderId="28" xfId="0" applyFont="1" applyFill="1" applyBorder="1" applyAlignment="1">
      <alignment horizontal="center"/>
    </xf>
    <xf numFmtId="0" fontId="9" fillId="8" borderId="28" xfId="0" applyFont="1" applyFill="1" applyBorder="1"/>
    <xf numFmtId="0" fontId="4" fillId="8" borderId="28" xfId="0" applyFont="1" applyFill="1" applyBorder="1"/>
    <xf numFmtId="0" fontId="4" fillId="8" borderId="28" xfId="0" applyFont="1" applyFill="1" applyBorder="1" applyAlignment="1">
      <alignment horizontal="center"/>
    </xf>
    <xf numFmtId="165" fontId="9" fillId="8" borderId="28" xfId="2" applyNumberFormat="1" applyFont="1" applyFill="1" applyBorder="1" applyAlignment="1"/>
    <xf numFmtId="0" fontId="9" fillId="8" borderId="28" xfId="0" applyFont="1" applyFill="1" applyBorder="1" applyAlignment="1">
      <alignment horizontal="right"/>
    </xf>
    <xf numFmtId="43" fontId="9" fillId="8" borderId="28" xfId="0" applyNumberFormat="1" applyFont="1" applyFill="1" applyBorder="1" applyAlignment="1">
      <alignment horizontal="right"/>
    </xf>
    <xf numFmtId="43" fontId="9" fillId="8" borderId="28" xfId="2" applyNumberFormat="1" applyFont="1" applyFill="1" applyBorder="1" applyAlignment="1"/>
    <xf numFmtId="0" fontId="4" fillId="8" borderId="41" xfId="0" applyFont="1" applyFill="1" applyBorder="1" applyAlignment="1">
      <alignment horizontal="center"/>
    </xf>
    <xf numFmtId="0" fontId="40" fillId="8" borderId="31" xfId="0" applyFont="1" applyFill="1" applyBorder="1"/>
    <xf numFmtId="0" fontId="40" fillId="8" borderId="28" xfId="0" applyFont="1" applyFill="1" applyBorder="1" applyAlignment="1">
      <alignment wrapText="1"/>
    </xf>
    <xf numFmtId="164" fontId="40" fillId="8" borderId="28" xfId="0" applyNumberFormat="1" applyFont="1" applyFill="1" applyBorder="1" applyAlignment="1" applyProtection="1">
      <alignment horizontal="center"/>
      <protection hidden="1"/>
    </xf>
    <xf numFmtId="49" fontId="40" fillId="8" borderId="28" xfId="0" applyNumberFormat="1" applyFont="1" applyFill="1" applyBorder="1" applyAlignment="1">
      <alignment horizontal="center"/>
    </xf>
    <xf numFmtId="0" fontId="40" fillId="8" borderId="28" xfId="0" applyFont="1" applyFill="1" applyBorder="1" applyAlignment="1">
      <alignment horizontal="center"/>
    </xf>
    <xf numFmtId="0" fontId="40" fillId="8" borderId="28" xfId="0" quotePrefix="1" applyFont="1" applyFill="1" applyBorder="1" applyAlignment="1">
      <alignment horizontal="center"/>
    </xf>
    <xf numFmtId="43" fontId="9" fillId="8" borderId="28" xfId="0" applyNumberFormat="1" applyFont="1" applyFill="1" applyBorder="1"/>
    <xf numFmtId="43" fontId="9" fillId="8" borderId="28" xfId="0" applyNumberFormat="1" applyFont="1" applyFill="1" applyBorder="1" applyAlignment="1">
      <alignment horizontal="center"/>
    </xf>
    <xf numFmtId="0" fontId="40" fillId="8" borderId="41" xfId="0" applyFont="1" applyFill="1" applyBorder="1" applyAlignment="1">
      <alignment horizontal="left"/>
    </xf>
    <xf numFmtId="0" fontId="21" fillId="8" borderId="31" xfId="0" applyFont="1" applyFill="1" applyBorder="1"/>
    <xf numFmtId="0" fontId="21" fillId="8" borderId="28" xfId="0" applyFont="1" applyFill="1" applyBorder="1" applyAlignment="1">
      <alignment wrapText="1"/>
    </xf>
    <xf numFmtId="164" fontId="21" fillId="8" borderId="28" xfId="0" applyNumberFormat="1" applyFont="1" applyFill="1" applyBorder="1" applyAlignment="1" applyProtection="1">
      <alignment horizontal="center"/>
      <protection hidden="1"/>
    </xf>
    <xf numFmtId="49" fontId="21" fillId="8" borderId="28" xfId="0" applyNumberFormat="1" applyFont="1" applyFill="1" applyBorder="1" applyAlignment="1">
      <alignment horizontal="center"/>
    </xf>
    <xf numFmtId="0" fontId="8" fillId="8" borderId="28" xfId="0" applyFont="1" applyFill="1" applyBorder="1"/>
    <xf numFmtId="0" fontId="21" fillId="8" borderId="28" xfId="0" applyFont="1" applyFill="1" applyBorder="1" applyAlignment="1">
      <alignment horizontal="center"/>
    </xf>
    <xf numFmtId="0" fontId="21" fillId="8" borderId="28" xfId="0" quotePrefix="1" applyFont="1" applyFill="1" applyBorder="1" applyAlignment="1">
      <alignment horizontal="center"/>
    </xf>
    <xf numFmtId="43" fontId="8" fillId="8" borderId="28" xfId="0" applyNumberFormat="1" applyFont="1" applyFill="1" applyBorder="1"/>
    <xf numFmtId="0" fontId="21" fillId="8" borderId="41" xfId="0" applyFont="1" applyFill="1" applyBorder="1" applyAlignment="1">
      <alignment horizontal="left"/>
    </xf>
    <xf numFmtId="0" fontId="8" fillId="8" borderId="28" xfId="229" quotePrefix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22" fillId="8" borderId="1" xfId="0" quotePrefix="1" applyFont="1" applyFill="1" applyBorder="1" applyAlignment="1">
      <alignment horizontal="center" vertical="center"/>
    </xf>
    <xf numFmtId="43" fontId="8" fillId="8" borderId="1" xfId="0" applyNumberFormat="1" applyFont="1" applyFill="1" applyBorder="1" applyAlignment="1">
      <alignment vertical="center"/>
    </xf>
    <xf numFmtId="0" fontId="49" fillId="8" borderId="1" xfId="0" quotePrefix="1" applyFont="1" applyFill="1" applyBorder="1" applyAlignment="1">
      <alignment horizontal="left" vertical="center"/>
    </xf>
    <xf numFmtId="0" fontId="40" fillId="2" borderId="42" xfId="0" applyFont="1" applyFill="1" applyBorder="1" applyAlignment="1">
      <alignment wrapText="1"/>
    </xf>
    <xf numFmtId="0" fontId="22" fillId="8" borderId="24" xfId="0" applyFont="1" applyFill="1" applyBorder="1"/>
    <xf numFmtId="0" fontId="22" fillId="8" borderId="24" xfId="0" applyFont="1" applyFill="1" applyBorder="1" applyAlignment="1">
      <alignment wrapText="1"/>
    </xf>
    <xf numFmtId="0" fontId="22" fillId="8" borderId="24" xfId="0" applyFont="1" applyFill="1" applyBorder="1" applyAlignment="1">
      <alignment horizontal="center"/>
    </xf>
    <xf numFmtId="0" fontId="22" fillId="8" borderId="24" xfId="0" quotePrefix="1" applyFont="1" applyFill="1" applyBorder="1" applyAlignment="1">
      <alignment horizontal="center"/>
    </xf>
    <xf numFmtId="43" fontId="8" fillId="8" borderId="24" xfId="2" applyNumberFormat="1" applyFont="1" applyFill="1" applyBorder="1" applyAlignment="1"/>
    <xf numFmtId="43" fontId="8" fillId="8" borderId="24" xfId="0" applyNumberFormat="1" applyFont="1" applyFill="1" applyBorder="1"/>
    <xf numFmtId="0" fontId="22" fillId="8" borderId="24" xfId="0" quotePrefix="1" applyFont="1" applyFill="1" applyBorder="1" applyAlignment="1">
      <alignment horizontal="left"/>
    </xf>
    <xf numFmtId="0" fontId="40" fillId="2" borderId="24" xfId="0" applyFont="1" applyFill="1" applyBorder="1" applyAlignment="1">
      <alignment horizontal="left"/>
    </xf>
    <xf numFmtId="0" fontId="40" fillId="2" borderId="24" xfId="0" applyFont="1" applyFill="1" applyBorder="1" applyAlignment="1">
      <alignment horizontal="center" vertical="center"/>
    </xf>
    <xf numFmtId="0" fontId="40" fillId="2" borderId="43" xfId="0" applyFont="1" applyFill="1" applyBorder="1"/>
    <xf numFmtId="0" fontId="40" fillId="2" borderId="43" xfId="0" applyFont="1" applyFill="1" applyBorder="1" applyAlignment="1">
      <alignment horizontal="center" vertical="center"/>
    </xf>
    <xf numFmtId="0" fontId="25" fillId="2" borderId="43" xfId="0" applyFont="1" applyFill="1" applyBorder="1"/>
    <xf numFmtId="0" fontId="40" fillId="5" borderId="24" xfId="0" applyFont="1" applyFill="1" applyBorder="1"/>
    <xf numFmtId="0" fontId="25" fillId="5" borderId="24" xfId="0" applyFont="1" applyFill="1" applyBorder="1"/>
    <xf numFmtId="0" fontId="25" fillId="2" borderId="31" xfId="0" applyFont="1" applyFill="1" applyBorder="1"/>
    <xf numFmtId="0" fontId="25" fillId="2" borderId="28" xfId="0" applyFont="1" applyFill="1" applyBorder="1"/>
    <xf numFmtId="0" fontId="25" fillId="2" borderId="41" xfId="0" applyFont="1" applyFill="1" applyBorder="1"/>
    <xf numFmtId="41" fontId="40" fillId="2" borderId="24" xfId="0" applyNumberFormat="1" applyFont="1" applyFill="1" applyBorder="1"/>
    <xf numFmtId="0" fontId="8" fillId="8" borderId="24" xfId="0" applyFont="1" applyFill="1" applyBorder="1" applyAlignment="1">
      <alignment vertical="center"/>
    </xf>
    <xf numFmtId="0" fontId="40" fillId="2" borderId="24" xfId="0" applyFont="1" applyFill="1" applyBorder="1" applyAlignment="1">
      <alignment vertical="center"/>
    </xf>
    <xf numFmtId="41" fontId="40" fillId="5" borderId="24" xfId="0" applyNumberFormat="1" applyFont="1" applyFill="1" applyBorder="1"/>
    <xf numFmtId="41" fontId="8" fillId="8" borderId="24" xfId="0" applyNumberFormat="1" applyFont="1" applyFill="1" applyBorder="1" applyAlignment="1">
      <alignment vertical="center"/>
    </xf>
    <xf numFmtId="41" fontId="25" fillId="2" borderId="24" xfId="0" applyNumberFormat="1" applyFont="1" applyFill="1" applyBorder="1"/>
    <xf numFmtId="168" fontId="8" fillId="8" borderId="28" xfId="0" applyNumberFormat="1" applyFont="1" applyFill="1" applyBorder="1"/>
    <xf numFmtId="0" fontId="25" fillId="7" borderId="44" xfId="0" applyFont="1" applyFill="1" applyBorder="1"/>
    <xf numFmtId="0" fontId="25" fillId="7" borderId="45" xfId="0" applyFont="1" applyFill="1" applyBorder="1"/>
    <xf numFmtId="0" fontId="48" fillId="7" borderId="45" xfId="0" applyFont="1" applyFill="1" applyBorder="1" applyAlignment="1">
      <alignment horizontal="center" vertical="center"/>
    </xf>
    <xf numFmtId="0" fontId="21" fillId="7" borderId="46" xfId="0" applyFont="1" applyFill="1" applyBorder="1"/>
    <xf numFmtId="0" fontId="48" fillId="7" borderId="45" xfId="0" applyFont="1" applyFill="1" applyBorder="1"/>
    <xf numFmtId="41" fontId="48" fillId="7" borderId="45" xfId="0" applyNumberFormat="1" applyFont="1" applyFill="1" applyBorder="1"/>
    <xf numFmtId="41" fontId="48" fillId="7" borderId="24" xfId="0" applyNumberFormat="1" applyFont="1" applyFill="1" applyBorder="1"/>
    <xf numFmtId="0" fontId="28" fillId="2" borderId="0" xfId="0" applyFont="1" applyFill="1" applyAlignment="1">
      <alignment horizontal="center" vertical="center"/>
    </xf>
    <xf numFmtId="0" fontId="4" fillId="2" borderId="47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>
      <alignment vertical="center"/>
    </xf>
    <xf numFmtId="0" fontId="0" fillId="0" borderId="24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0" fontId="0" fillId="0" borderId="48" xfId="0" applyBorder="1" applyAlignment="1" applyProtection="1">
      <alignment horizontal="center" vertical="top" wrapText="1"/>
    </xf>
    <xf numFmtId="0" fontId="0" fillId="0" borderId="49" xfId="0" applyBorder="1" applyAlignment="1" applyProtection="1">
      <alignment horizontal="center" vertical="top" wrapText="1"/>
    </xf>
    <xf numFmtId="0" fontId="0" fillId="0" borderId="48" xfId="0" applyBorder="1" applyAlignment="1">
      <alignment horizontal="center" vertical="top" wrapText="1"/>
    </xf>
    <xf numFmtId="0" fontId="0" fillId="0" borderId="32" xfId="0" applyBorder="1" applyAlignment="1" applyProtection="1">
      <alignment horizontal="center" vertical="top" wrapText="1"/>
      <protection locked="0"/>
    </xf>
    <xf numFmtId="0" fontId="0" fillId="0" borderId="49" xfId="0" applyBorder="1" applyAlignment="1">
      <alignment horizontal="center" vertical="top" wrapText="1"/>
    </xf>
    <xf numFmtId="0" fontId="0" fillId="0" borderId="32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center" vertical="top" wrapText="1"/>
    </xf>
    <xf numFmtId="0" fontId="0" fillId="0" borderId="42" xfId="0" applyBorder="1"/>
    <xf numFmtId="0" fontId="0" fillId="0" borderId="42" xfId="0" applyBorder="1" applyAlignment="1">
      <alignment shrinkToFit="1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top" wrapText="1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>
      <alignment vertical="top" wrapText="1"/>
    </xf>
    <xf numFmtId="0" fontId="3" fillId="0" borderId="0" xfId="0" applyFont="1" applyAlignment="1" applyProtection="1">
      <protection locked="0"/>
    </xf>
    <xf numFmtId="0" fontId="25" fillId="2" borderId="29" xfId="0" applyFont="1" applyFill="1" applyBorder="1" applyAlignment="1">
      <alignment horizontal="right"/>
    </xf>
    <xf numFmtId="168" fontId="23" fillId="2" borderId="15" xfId="0" applyNumberFormat="1" applyFont="1" applyFill="1" applyBorder="1" applyAlignment="1">
      <alignment horizontal="right" vertical="center"/>
    </xf>
    <xf numFmtId="168" fontId="24" fillId="2" borderId="15" xfId="0" applyNumberFormat="1" applyFont="1" applyFill="1" applyBorder="1" applyAlignment="1">
      <alignment horizontal="right" vertical="center"/>
    </xf>
    <xf numFmtId="0" fontId="24" fillId="2" borderId="15" xfId="0" applyFont="1" applyFill="1" applyBorder="1" applyAlignment="1">
      <alignment horizontal="left" vertical="center"/>
    </xf>
    <xf numFmtId="0" fontId="30" fillId="2" borderId="50" xfId="0" applyFont="1" applyFill="1" applyBorder="1"/>
    <xf numFmtId="41" fontId="30" fillId="2" borderId="50" xfId="0" applyNumberFormat="1" applyFont="1" applyFill="1" applyBorder="1"/>
    <xf numFmtId="41" fontId="8" fillId="2" borderId="50" xfId="0" applyNumberFormat="1" applyFont="1" applyFill="1" applyBorder="1" applyAlignment="1"/>
    <xf numFmtId="43" fontId="8" fillId="2" borderId="50" xfId="0" applyNumberFormat="1" applyFont="1" applyFill="1" applyBorder="1" applyAlignment="1">
      <alignment horizontal="center"/>
    </xf>
    <xf numFmtId="43" fontId="8" fillId="2" borderId="50" xfId="0" applyNumberFormat="1" applyFont="1" applyFill="1" applyBorder="1" applyAlignment="1"/>
    <xf numFmtId="0" fontId="65" fillId="0" borderId="0" xfId="0" applyFont="1" applyFill="1"/>
    <xf numFmtId="0" fontId="67" fillId="0" borderId="0" xfId="56" applyFont="1" applyFill="1" applyBorder="1"/>
    <xf numFmtId="0" fontId="67" fillId="0" borderId="0" xfId="0" applyFont="1" applyFill="1" applyProtection="1">
      <protection locked="0"/>
    </xf>
    <xf numFmtId="0" fontId="68" fillId="0" borderId="0" xfId="0" applyFont="1" applyFill="1" applyProtection="1">
      <protection locked="0"/>
    </xf>
    <xf numFmtId="0" fontId="69" fillId="0" borderId="0" xfId="181" applyFont="1" applyFill="1" applyBorder="1" applyAlignment="1">
      <alignment horizontal="center"/>
    </xf>
    <xf numFmtId="0" fontId="70" fillId="0" borderId="0" xfId="181" applyFont="1" applyFill="1" applyAlignment="1"/>
    <xf numFmtId="0" fontId="64" fillId="0" borderId="0" xfId="181" applyFont="1" applyFill="1"/>
    <xf numFmtId="0" fontId="71" fillId="0" borderId="0" xfId="181" applyFont="1" applyFill="1" applyAlignment="1"/>
    <xf numFmtId="0" fontId="69" fillId="0" borderId="0" xfId="181" applyFont="1" applyFill="1"/>
    <xf numFmtId="0" fontId="72" fillId="0" borderId="0" xfId="181" applyFont="1" applyFill="1"/>
    <xf numFmtId="0" fontId="73" fillId="0" borderId="0" xfId="181" applyFont="1" applyFill="1" applyBorder="1" applyAlignment="1">
      <alignment horizontal="center"/>
    </xf>
    <xf numFmtId="0" fontId="72" fillId="0" borderId="0" xfId="181" applyFont="1" applyFill="1" applyBorder="1" applyAlignment="1">
      <alignment horizontal="center"/>
    </xf>
    <xf numFmtId="0" fontId="69" fillId="0" borderId="0" xfId="181" applyFont="1" applyFill="1" applyAlignment="1"/>
    <xf numFmtId="20" fontId="69" fillId="0" borderId="0" xfId="181" applyNumberFormat="1" applyFont="1" applyFill="1"/>
    <xf numFmtId="0" fontId="64" fillId="0" borderId="0" xfId="181" applyFont="1" applyFill="1" applyAlignment="1">
      <alignment vertical="center"/>
    </xf>
    <xf numFmtId="0" fontId="0" fillId="0" borderId="0" xfId="0" applyFont="1" applyFill="1" applyAlignment="1"/>
    <xf numFmtId="0" fontId="64" fillId="0" borderId="0" xfId="181" applyFont="1" applyFill="1" applyAlignment="1"/>
    <xf numFmtId="0" fontId="74" fillId="0" borderId="0" xfId="181" applyFont="1" applyFill="1" applyAlignment="1"/>
    <xf numFmtId="0" fontId="74" fillId="0" borderId="0" xfId="0" applyFont="1" applyFill="1" applyAlignment="1" applyProtection="1">
      <alignment horizontal="center"/>
      <protection locked="0"/>
    </xf>
    <xf numFmtId="0" fontId="74" fillId="0" borderId="0" xfId="181" applyFont="1" applyFill="1" applyAlignment="1">
      <alignment horizontal="center"/>
    </xf>
    <xf numFmtId="0" fontId="64" fillId="0" borderId="0" xfId="181" applyFont="1" applyFill="1" applyProtection="1">
      <protection locked="0"/>
    </xf>
    <xf numFmtId="0" fontId="64" fillId="0" borderId="0" xfId="181" applyFont="1" applyFill="1" applyAlignment="1" applyProtection="1">
      <alignment horizontal="center"/>
      <protection locked="0"/>
    </xf>
    <xf numFmtId="0" fontId="64" fillId="0" borderId="0" xfId="181" applyFont="1" applyFill="1" applyAlignment="1" applyProtection="1">
      <protection locked="0"/>
    </xf>
    <xf numFmtId="0" fontId="75" fillId="0" borderId="0" xfId="181" applyFont="1" applyFill="1" applyProtection="1">
      <protection locked="0"/>
    </xf>
    <xf numFmtId="0" fontId="75" fillId="0" borderId="0" xfId="181" applyFont="1" applyFill="1" applyAlignment="1" applyProtection="1">
      <alignment horizontal="center"/>
      <protection locked="0"/>
    </xf>
    <xf numFmtId="0" fontId="75" fillId="0" borderId="0" xfId="181" applyFont="1" applyFill="1"/>
    <xf numFmtId="0" fontId="75" fillId="0" borderId="0" xfId="181" applyFont="1" applyFill="1" applyAlignment="1">
      <alignment horizontal="center"/>
    </xf>
    <xf numFmtId="0" fontId="76" fillId="0" borderId="24" xfId="181" applyFont="1" applyFill="1" applyBorder="1" applyAlignment="1">
      <alignment horizontal="center"/>
    </xf>
    <xf numFmtId="0" fontId="72" fillId="0" borderId="24" xfId="181" quotePrefix="1" applyFont="1" applyFill="1" applyBorder="1" applyAlignment="1">
      <alignment horizontal="center"/>
    </xf>
    <xf numFmtId="0" fontId="72" fillId="0" borderId="24" xfId="181" applyFont="1" applyFill="1" applyBorder="1" applyAlignment="1">
      <alignment horizontal="center"/>
    </xf>
    <xf numFmtId="43" fontId="72" fillId="0" borderId="24" xfId="27" applyFont="1" applyFill="1" applyBorder="1" applyProtection="1">
      <protection locked="0"/>
    </xf>
    <xf numFmtId="43" fontId="77" fillId="0" borderId="0" xfId="27" applyFont="1" applyFill="1"/>
    <xf numFmtId="0" fontId="64" fillId="0" borderId="0" xfId="181" applyFont="1" applyFill="1" applyAlignment="1">
      <alignment horizontal="justify"/>
    </xf>
    <xf numFmtId="43" fontId="76" fillId="0" borderId="24" xfId="1" applyFont="1" applyFill="1" applyBorder="1" applyAlignment="1">
      <alignment vertical="center"/>
    </xf>
    <xf numFmtId="0" fontId="72" fillId="0" borderId="24" xfId="181" applyFont="1" applyFill="1" applyBorder="1" applyAlignment="1">
      <alignment horizontal="center" vertical="center"/>
    </xf>
    <xf numFmtId="43" fontId="72" fillId="0" borderId="24" xfId="1" applyFont="1" applyFill="1" applyBorder="1" applyAlignment="1">
      <alignment vertical="center"/>
    </xf>
    <xf numFmtId="43" fontId="72" fillId="0" borderId="24" xfId="1" applyFont="1" applyFill="1" applyBorder="1" applyAlignment="1" applyProtection="1">
      <alignment vertical="center"/>
      <protection locked="0"/>
    </xf>
    <xf numFmtId="0" fontId="76" fillId="0" borderId="42" xfId="181" applyFont="1" applyFill="1" applyBorder="1" applyAlignment="1">
      <alignment horizontal="left"/>
    </xf>
    <xf numFmtId="0" fontId="76" fillId="0" borderId="32" xfId="181" applyFont="1" applyFill="1" applyBorder="1" applyAlignment="1">
      <alignment horizontal="left"/>
    </xf>
    <xf numFmtId="43" fontId="76" fillId="0" borderId="24" xfId="27" applyFont="1" applyFill="1" applyBorder="1"/>
    <xf numFmtId="41" fontId="76" fillId="0" borderId="24" xfId="12" applyFont="1" applyFill="1" applyBorder="1"/>
    <xf numFmtId="169" fontId="76" fillId="0" borderId="24" xfId="12" applyNumberFormat="1" applyFont="1" applyFill="1" applyBorder="1"/>
    <xf numFmtId="43" fontId="75" fillId="0" borderId="0" xfId="181" applyNumberFormat="1" applyFont="1" applyFill="1"/>
    <xf numFmtId="0" fontId="68" fillId="0" borderId="0" xfId="181" applyFont="1" applyFill="1"/>
    <xf numFmtId="0" fontId="75" fillId="0" borderId="0" xfId="181" applyFont="1" applyFill="1" applyAlignment="1">
      <alignment horizontal="left"/>
    </xf>
    <xf numFmtId="0" fontId="78" fillId="0" borderId="0" xfId="0" applyFont="1" applyFill="1" applyAlignment="1" applyProtection="1">
      <alignment horizontal="left" indent="8"/>
      <protection locked="0"/>
    </xf>
    <xf numFmtId="0" fontId="78" fillId="0" borderId="0" xfId="0" applyFont="1" applyFill="1" applyAlignment="1" applyProtection="1">
      <alignment horizontal="left" indent="12"/>
      <protection locked="0"/>
    </xf>
    <xf numFmtId="0" fontId="77" fillId="0" borderId="0" xfId="181" applyFont="1" applyFill="1"/>
    <xf numFmtId="0" fontId="64" fillId="0" borderId="0" xfId="181" applyFont="1" applyFill="1" applyAlignment="1">
      <alignment horizontal="center"/>
    </xf>
    <xf numFmtId="0" fontId="64" fillId="0" borderId="51" xfId="181" applyFont="1" applyFill="1" applyBorder="1"/>
    <xf numFmtId="0" fontId="64" fillId="0" borderId="51" xfId="181" applyFont="1" applyFill="1" applyBorder="1" applyAlignment="1">
      <alignment horizontal="center"/>
    </xf>
    <xf numFmtId="0" fontId="74" fillId="0" borderId="0" xfId="181" applyFont="1" applyFill="1" applyAlignment="1" applyProtection="1">
      <alignment horizontal="center"/>
      <protection locked="0"/>
    </xf>
    <xf numFmtId="2" fontId="64" fillId="0" borderId="0" xfId="181" applyNumberFormat="1" applyFont="1" applyFill="1"/>
    <xf numFmtId="43" fontId="72" fillId="0" borderId="24" xfId="1" applyFont="1" applyFill="1" applyBorder="1" applyProtection="1">
      <protection locked="0"/>
    </xf>
    <xf numFmtId="0" fontId="75" fillId="0" borderId="0" xfId="181" applyFont="1" applyFill="1" applyAlignment="1" applyProtection="1">
      <alignment horizontal="left" indent="8"/>
      <protection locked="0"/>
    </xf>
    <xf numFmtId="0" fontId="75" fillId="0" borderId="0" xfId="0" applyFont="1" applyFill="1" applyAlignment="1" applyProtection="1">
      <alignment horizontal="left" indent="12"/>
      <protection locked="0"/>
    </xf>
    <xf numFmtId="0" fontId="69" fillId="0" borderId="0" xfId="181" applyFont="1" applyFill="1" applyProtection="1">
      <protection locked="0"/>
    </xf>
    <xf numFmtId="0" fontId="75" fillId="0" borderId="0" xfId="181" applyFont="1" applyFill="1" applyAlignment="1"/>
    <xf numFmtId="0" fontId="75" fillId="0" borderId="0" xfId="181" applyFont="1" applyFill="1" applyAlignment="1" applyProtection="1">
      <alignment horizontal="left"/>
      <protection locked="0"/>
    </xf>
    <xf numFmtId="0" fontId="79" fillId="0" borderId="0" xfId="181" applyFont="1" applyFill="1" applyAlignment="1" applyProtection="1">
      <alignment horizontal="left"/>
      <protection locked="0"/>
    </xf>
    <xf numFmtId="0" fontId="0" fillId="0" borderId="0" xfId="0" applyFont="1" applyFill="1"/>
    <xf numFmtId="0" fontId="66" fillId="0" borderId="24" xfId="0" applyFont="1" applyFill="1" applyBorder="1" applyAlignment="1">
      <alignment horizontal="center"/>
    </xf>
    <xf numFmtId="169" fontId="0" fillId="0" borderId="0" xfId="0" applyNumberFormat="1" applyFont="1" applyFill="1"/>
    <xf numFmtId="43" fontId="0" fillId="0" borderId="0" xfId="0" applyNumberFormat="1" applyFont="1" applyFill="1"/>
    <xf numFmtId="2" fontId="0" fillId="0" borderId="0" xfId="0" applyNumberFormat="1" applyFont="1" applyFill="1"/>
    <xf numFmtId="41" fontId="0" fillId="0" borderId="0" xfId="0" applyNumberFormat="1" applyFont="1" applyFill="1"/>
    <xf numFmtId="0" fontId="75" fillId="0" borderId="0" xfId="0" applyFont="1" applyFill="1"/>
    <xf numFmtId="41" fontId="75" fillId="0" borderId="0" xfId="0" applyNumberFormat="1" applyFont="1" applyFill="1"/>
    <xf numFmtId="43" fontId="75" fillId="0" borderId="0" xfId="0" applyNumberFormat="1" applyFont="1" applyFill="1"/>
    <xf numFmtId="0" fontId="69" fillId="0" borderId="0" xfId="0" applyFont="1" applyFill="1" applyAlignment="1">
      <alignment horizontal="center"/>
    </xf>
    <xf numFmtId="41" fontId="69" fillId="0" borderId="0" xfId="0" applyNumberFormat="1" applyFont="1" applyFill="1"/>
    <xf numFmtId="43" fontId="69" fillId="0" borderId="0" xfId="0" applyNumberFormat="1" applyFont="1" applyFill="1"/>
    <xf numFmtId="43" fontId="65" fillId="0" borderId="0" xfId="0" applyNumberFormat="1" applyFont="1" applyFill="1"/>
    <xf numFmtId="0" fontId="69" fillId="0" borderId="0" xfId="0" applyFont="1" applyFill="1"/>
    <xf numFmtId="43" fontId="74" fillId="0" borderId="0" xfId="0" applyNumberFormat="1" applyFont="1" applyFill="1" applyBorder="1" applyAlignment="1">
      <alignment horizontal="center" vertical="center" wrapText="1" shrinkToFit="1"/>
    </xf>
    <xf numFmtId="0" fontId="80" fillId="0" borderId="0" xfId="0" applyFont="1" applyFill="1" applyAlignment="1">
      <alignment horizontal="center"/>
    </xf>
    <xf numFmtId="43" fontId="80" fillId="0" borderId="0" xfId="0" applyNumberFormat="1" applyFont="1" applyFill="1" applyAlignment="1"/>
    <xf numFmtId="43" fontId="69" fillId="0" borderId="0" xfId="0" applyNumberFormat="1" applyFont="1" applyFill="1" applyAlignment="1"/>
    <xf numFmtId="0" fontId="65" fillId="0" borderId="0" xfId="0" applyFont="1" applyFill="1" applyBorder="1"/>
    <xf numFmtId="0" fontId="65" fillId="0" borderId="0" xfId="0" applyFont="1" applyFill="1" applyAlignment="1">
      <alignment horizontal="left"/>
    </xf>
    <xf numFmtId="0" fontId="65" fillId="0" borderId="0" xfId="0" applyFont="1" applyFill="1" applyBorder="1" applyAlignment="1">
      <alignment horizontal="center"/>
    </xf>
    <xf numFmtId="0" fontId="81" fillId="0" borderId="0" xfId="0" applyFont="1" applyFill="1" applyBorder="1"/>
    <xf numFmtId="0" fontId="65" fillId="0" borderId="0" xfId="44" applyFont="1" applyFill="1" applyBorder="1"/>
    <xf numFmtId="0" fontId="65" fillId="0" borderId="0" xfId="44" applyFont="1" applyFill="1" applyBorder="1" applyAlignment="1">
      <alignment horizontal="center" vertical="center"/>
    </xf>
    <xf numFmtId="0" fontId="0" fillId="0" borderId="4" xfId="0" applyFont="1" applyFill="1" applyBorder="1"/>
    <xf numFmtId="0" fontId="0" fillId="0" borderId="6" xfId="0" applyFont="1" applyFill="1" applyBorder="1"/>
    <xf numFmtId="0" fontId="82" fillId="0" borderId="24" xfId="0" applyFont="1" applyFill="1" applyBorder="1" applyAlignment="1">
      <alignment horizontal="center"/>
    </xf>
    <xf numFmtId="43" fontId="0" fillId="0" borderId="0" xfId="0" applyNumberFormat="1" applyFont="1" applyFill="1" applyBorder="1"/>
    <xf numFmtId="0" fontId="65" fillId="0" borderId="0" xfId="229" applyFont="1" applyFill="1"/>
    <xf numFmtId="0" fontId="65" fillId="0" borderId="0" xfId="229" applyFont="1" applyFill="1" applyAlignment="1">
      <alignment horizontal="right"/>
    </xf>
    <xf numFmtId="0" fontId="65" fillId="0" borderId="0" xfId="229" applyFont="1" applyFill="1" applyAlignment="1">
      <alignment horizontal="center"/>
    </xf>
    <xf numFmtId="0" fontId="65" fillId="0" borderId="0" xfId="229" applyFont="1" applyFill="1" applyBorder="1"/>
    <xf numFmtId="43" fontId="65" fillId="0" borderId="0" xfId="229" applyNumberFormat="1" applyFont="1" applyFill="1"/>
    <xf numFmtId="0" fontId="65" fillId="0" borderId="4" xfId="229" applyFont="1" applyFill="1" applyBorder="1" applyAlignment="1">
      <alignment horizontal="center"/>
    </xf>
    <xf numFmtId="41" fontId="65" fillId="0" borderId="0" xfId="229" applyNumberFormat="1" applyFont="1" applyFill="1" applyAlignment="1"/>
    <xf numFmtId="169" fontId="65" fillId="0" borderId="0" xfId="2" applyNumberFormat="1" applyFont="1" applyFill="1"/>
    <xf numFmtId="168" fontId="65" fillId="0" borderId="0" xfId="1" applyNumberFormat="1" applyFont="1" applyFill="1"/>
    <xf numFmtId="0" fontId="76" fillId="0" borderId="0" xfId="0" applyFont="1" applyFill="1"/>
    <xf numFmtId="0" fontId="72" fillId="0" borderId="0" xfId="0" applyFont="1" applyFill="1" applyBorder="1" applyAlignment="1">
      <alignment horizontal="right"/>
    </xf>
    <xf numFmtId="0" fontId="65" fillId="0" borderId="0" xfId="0" applyFont="1" applyFill="1" applyAlignment="1">
      <alignment horizontal="right"/>
    </xf>
    <xf numFmtId="0" fontId="0" fillId="0" borderId="4" xfId="0" applyFont="1" applyFill="1" applyBorder="1" applyAlignment="1">
      <alignment horizontal="center"/>
    </xf>
    <xf numFmtId="43" fontId="0" fillId="0" borderId="4" xfId="0" applyNumberFormat="1" applyFont="1" applyFill="1" applyBorder="1" applyAlignment="1">
      <alignment horizontal="center"/>
    </xf>
    <xf numFmtId="43" fontId="0" fillId="0" borderId="4" xfId="0" applyNumberFormat="1" applyFont="1" applyFill="1" applyBorder="1"/>
    <xf numFmtId="0" fontId="76" fillId="0" borderId="4" xfId="0" applyFont="1" applyFill="1" applyBorder="1" applyAlignment="1">
      <alignment horizontal="left" indent="1"/>
    </xf>
    <xf numFmtId="165" fontId="83" fillId="0" borderId="4" xfId="2" applyNumberFormat="1" applyFont="1" applyFill="1" applyBorder="1"/>
    <xf numFmtId="0" fontId="0" fillId="0" borderId="4" xfId="0" applyFont="1" applyFill="1" applyBorder="1" applyAlignment="1">
      <alignment horizontal="left" indent="1"/>
    </xf>
    <xf numFmtId="165" fontId="84" fillId="0" borderId="4" xfId="2" applyNumberFormat="1" applyFont="1" applyFill="1" applyBorder="1"/>
    <xf numFmtId="0" fontId="0" fillId="0" borderId="4" xfId="0" quotePrefix="1" applyFont="1" applyFill="1" applyBorder="1" applyAlignment="1">
      <alignment horizontal="center"/>
    </xf>
    <xf numFmtId="165" fontId="84" fillId="0" borderId="4" xfId="2" applyNumberFormat="1" applyFont="1" applyFill="1" applyBorder="1" applyAlignment="1">
      <alignment horizontal="center"/>
    </xf>
    <xf numFmtId="0" fontId="72" fillId="0" borderId="4" xfId="0" applyFont="1" applyFill="1" applyBorder="1" applyAlignment="1">
      <alignment horizontal="left" indent="1"/>
    </xf>
    <xf numFmtId="0" fontId="0" fillId="0" borderId="6" xfId="0" applyFont="1" applyFill="1" applyBorder="1" applyAlignment="1">
      <alignment horizontal="left" indent="1"/>
    </xf>
    <xf numFmtId="165" fontId="84" fillId="0" borderId="6" xfId="2" applyNumberFormat="1" applyFont="1" applyFill="1" applyBorder="1"/>
    <xf numFmtId="41" fontId="84" fillId="0" borderId="0" xfId="2" applyFont="1" applyFill="1"/>
    <xf numFmtId="0" fontId="75" fillId="0" borderId="0" xfId="0" applyFont="1" applyFill="1" applyAlignment="1">
      <alignment horizontal="center"/>
    </xf>
    <xf numFmtId="0" fontId="72" fillId="0" borderId="0" xfId="0" applyFont="1" applyFill="1"/>
    <xf numFmtId="43" fontId="72" fillId="0" borderId="0" xfId="0" applyNumberFormat="1" applyFont="1" applyFill="1"/>
    <xf numFmtId="0" fontId="72" fillId="0" borderId="0" xfId="0" applyFont="1" applyFill="1" applyAlignment="1">
      <alignment horizontal="left"/>
    </xf>
    <xf numFmtId="0" fontId="72" fillId="0" borderId="0" xfId="0" applyFont="1" applyFill="1" applyAlignment="1">
      <alignment horizontal="centerContinuous"/>
    </xf>
    <xf numFmtId="169" fontId="84" fillId="0" borderId="0" xfId="2" applyNumberFormat="1" applyFont="1" applyFill="1"/>
    <xf numFmtId="0" fontId="72" fillId="0" borderId="0" xfId="0" applyFont="1" applyFill="1" applyAlignment="1">
      <alignment horizontal="center"/>
    </xf>
    <xf numFmtId="0" fontId="85" fillId="0" borderId="0" xfId="0" applyFont="1" applyFill="1" applyAlignment="1">
      <alignment horizontal="left"/>
    </xf>
    <xf numFmtId="0" fontId="72" fillId="0" borderId="0" xfId="0" quotePrefix="1" applyFont="1" applyFill="1" applyAlignment="1"/>
    <xf numFmtId="41" fontId="72" fillId="0" borderId="1" xfId="2" applyFont="1" applyFill="1" applyBorder="1" applyAlignment="1">
      <alignment wrapText="1"/>
    </xf>
    <xf numFmtId="49" fontId="72" fillId="0" borderId="1" xfId="2" quotePrefix="1" applyNumberFormat="1" applyFont="1" applyFill="1" applyBorder="1" applyAlignment="1">
      <alignment horizontal="center"/>
    </xf>
    <xf numFmtId="41" fontId="72" fillId="0" borderId="1" xfId="2" applyFont="1" applyFill="1" applyBorder="1" applyAlignment="1">
      <alignment horizontal="center"/>
    </xf>
    <xf numFmtId="49" fontId="72" fillId="0" borderId="15" xfId="2" quotePrefix="1" applyNumberFormat="1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41" fontId="72" fillId="0" borderId="0" xfId="2" applyFont="1" applyFill="1" applyBorder="1"/>
    <xf numFmtId="0" fontId="72" fillId="0" borderId="0" xfId="0" applyFont="1" applyFill="1" applyBorder="1"/>
    <xf numFmtId="41" fontId="72" fillId="0" borderId="15" xfId="2" applyFont="1" applyFill="1" applyBorder="1" applyAlignment="1">
      <alignment wrapText="1"/>
    </xf>
    <xf numFmtId="41" fontId="72" fillId="0" borderId="15" xfId="2" applyFont="1" applyFill="1" applyBorder="1" applyAlignment="1">
      <alignment horizontal="center"/>
    </xf>
    <xf numFmtId="1" fontId="82" fillId="0" borderId="0" xfId="229" applyNumberFormat="1" applyFont="1" applyFill="1" applyAlignment="1">
      <alignment horizontal="center" vertical="center" wrapText="1"/>
    </xf>
    <xf numFmtId="0" fontId="76" fillId="0" borderId="4" xfId="0" quotePrefix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4" xfId="0" quotePrefix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vertical="center"/>
    </xf>
    <xf numFmtId="0" fontId="65" fillId="0" borderId="6" xfId="0" applyFont="1" applyFill="1" applyBorder="1"/>
    <xf numFmtId="0" fontId="65" fillId="0" borderId="6" xfId="0" applyFont="1" applyFill="1" applyBorder="1" applyAlignment="1">
      <alignment horizontal="center"/>
    </xf>
    <xf numFmtId="0" fontId="65" fillId="10" borderId="13" xfId="229" applyFont="1" applyFill="1" applyBorder="1" applyAlignment="1">
      <alignment horizontal="center"/>
    </xf>
    <xf numFmtId="0" fontId="65" fillId="10" borderId="1" xfId="229" applyFont="1" applyFill="1" applyBorder="1" applyAlignment="1">
      <alignment vertical="center" wrapText="1"/>
    </xf>
    <xf numFmtId="0" fontId="65" fillId="10" borderId="1" xfId="229" applyFont="1" applyFill="1" applyBorder="1"/>
    <xf numFmtId="0" fontId="65" fillId="10" borderId="1" xfId="229" quotePrefix="1" applyFont="1" applyFill="1" applyBorder="1" applyAlignment="1">
      <alignment horizontal="center"/>
    </xf>
    <xf numFmtId="0" fontId="65" fillId="10" borderId="1" xfId="229" applyFont="1" applyFill="1" applyBorder="1" applyAlignment="1">
      <alignment vertical="center"/>
    </xf>
    <xf numFmtId="0" fontId="65" fillId="10" borderId="1" xfId="229" applyFont="1" applyFill="1" applyBorder="1" applyAlignment="1">
      <alignment horizontal="left" vertical="center"/>
    </xf>
    <xf numFmtId="0" fontId="65" fillId="10" borderId="1" xfId="229" applyFont="1" applyFill="1" applyBorder="1" applyAlignment="1">
      <alignment horizontal="center"/>
    </xf>
    <xf numFmtId="0" fontId="65" fillId="10" borderId="1" xfId="229" applyFont="1" applyFill="1" applyBorder="1" applyAlignment="1">
      <alignment horizontal="center" vertical="center"/>
    </xf>
    <xf numFmtId="165" fontId="65" fillId="10" borderId="1" xfId="5" applyNumberFormat="1" applyFont="1" applyFill="1" applyBorder="1" applyAlignment="1">
      <alignment horizontal="center" vertical="center"/>
    </xf>
    <xf numFmtId="165" fontId="65" fillId="10" borderId="1" xfId="5" applyNumberFormat="1" applyFont="1" applyFill="1" applyBorder="1" applyAlignment="1"/>
    <xf numFmtId="43" fontId="65" fillId="10" borderId="1" xfId="5" applyNumberFormat="1" applyFont="1" applyFill="1" applyBorder="1" applyAlignment="1"/>
    <xf numFmtId="0" fontId="65" fillId="10" borderId="14" xfId="229" applyFont="1" applyFill="1" applyBorder="1" applyAlignment="1">
      <alignment horizontal="left" vertical="center"/>
    </xf>
    <xf numFmtId="0" fontId="65" fillId="10" borderId="0" xfId="229" applyFont="1" applyFill="1"/>
    <xf numFmtId="0" fontId="65" fillId="10" borderId="13" xfId="229" applyFont="1" applyFill="1" applyBorder="1" applyAlignment="1">
      <alignment horizontal="right"/>
    </xf>
    <xf numFmtId="0" fontId="66" fillId="10" borderId="52" xfId="229" quotePrefix="1" applyFont="1" applyFill="1" applyBorder="1"/>
    <xf numFmtId="0" fontId="65" fillId="10" borderId="52" xfId="229" applyFont="1" applyFill="1" applyBorder="1" applyAlignment="1">
      <alignment horizontal="center"/>
    </xf>
    <xf numFmtId="0" fontId="65" fillId="10" borderId="52" xfId="229" quotePrefix="1" applyFont="1" applyFill="1" applyBorder="1" applyAlignment="1">
      <alignment horizontal="center"/>
    </xf>
    <xf numFmtId="0" fontId="65" fillId="10" borderId="20" xfId="229" applyFont="1" applyFill="1" applyBorder="1" applyAlignment="1">
      <alignment wrapText="1"/>
    </xf>
    <xf numFmtId="0" fontId="65" fillId="10" borderId="4" xfId="229" quotePrefix="1" applyFont="1" applyFill="1" applyBorder="1" applyAlignment="1">
      <alignment horizontal="center"/>
    </xf>
    <xf numFmtId="0" fontId="65" fillId="10" borderId="4" xfId="0" applyFont="1" applyFill="1" applyBorder="1"/>
    <xf numFmtId="0" fontId="65" fillId="10" borderId="4" xfId="0" applyFont="1" applyFill="1" applyBorder="1" applyAlignment="1">
      <alignment horizontal="center"/>
    </xf>
    <xf numFmtId="169" fontId="65" fillId="10" borderId="4" xfId="0" applyNumberFormat="1" applyFont="1" applyFill="1" applyBorder="1"/>
    <xf numFmtId="0" fontId="65" fillId="10" borderId="13" xfId="229" applyFont="1" applyFill="1" applyBorder="1" applyAlignment="1">
      <alignment horizontal="center" vertical="center"/>
    </xf>
    <xf numFmtId="0" fontId="65" fillId="10" borderId="1" xfId="229" applyFont="1" applyFill="1" applyBorder="1" applyAlignment="1">
      <alignment wrapText="1"/>
    </xf>
    <xf numFmtId="164" fontId="65" fillId="10" borderId="1" xfId="44" applyNumberFormat="1" applyFont="1" applyFill="1" applyBorder="1" applyAlignment="1">
      <alignment horizontal="center"/>
    </xf>
    <xf numFmtId="0" fontId="65" fillId="10" borderId="1" xfId="0" applyFont="1" applyFill="1" applyBorder="1"/>
    <xf numFmtId="0" fontId="65" fillId="10" borderId="1" xfId="0" applyFont="1" applyFill="1" applyBorder="1" applyAlignment="1">
      <alignment horizontal="center"/>
    </xf>
    <xf numFmtId="0" fontId="0" fillId="10" borderId="1" xfId="0" applyFont="1" applyFill="1" applyBorder="1"/>
    <xf numFmtId="43" fontId="65" fillId="10" borderId="1" xfId="229" applyNumberFormat="1" applyFont="1" applyFill="1" applyBorder="1"/>
    <xf numFmtId="164" fontId="65" fillId="10" borderId="20" xfId="229" applyNumberFormat="1" applyFont="1" applyFill="1" applyBorder="1" applyAlignment="1" applyProtection="1">
      <alignment horizontal="center"/>
      <protection hidden="1"/>
    </xf>
    <xf numFmtId="49" fontId="65" fillId="10" borderId="20" xfId="229" quotePrefix="1" applyNumberFormat="1" applyFont="1" applyFill="1" applyBorder="1" applyAlignment="1">
      <alignment horizontal="center"/>
    </xf>
    <xf numFmtId="0" fontId="65" fillId="10" borderId="20" xfId="229" applyFont="1" applyFill="1" applyBorder="1"/>
    <xf numFmtId="0" fontId="65" fillId="10" borderId="20" xfId="229" applyFont="1" applyFill="1" applyBorder="1" applyAlignment="1"/>
    <xf numFmtId="0" fontId="65" fillId="10" borderId="20" xfId="229" applyFont="1" applyFill="1" applyBorder="1" applyAlignment="1">
      <alignment horizontal="center"/>
    </xf>
    <xf numFmtId="0" fontId="65" fillId="10" borderId="20" xfId="229" quotePrefix="1" applyFont="1" applyFill="1" applyBorder="1" applyAlignment="1">
      <alignment horizontal="center"/>
    </xf>
    <xf numFmtId="43" fontId="65" fillId="10" borderId="20" xfId="229" applyNumberFormat="1" applyFont="1" applyFill="1" applyBorder="1"/>
    <xf numFmtId="0" fontId="65" fillId="10" borderId="8" xfId="229" applyFont="1" applyFill="1" applyBorder="1" applyAlignment="1">
      <alignment horizontal="left"/>
    </xf>
    <xf numFmtId="43" fontId="66" fillId="10" borderId="52" xfId="229" applyNumberFormat="1" applyFont="1" applyFill="1" applyBorder="1"/>
    <xf numFmtId="2" fontId="65" fillId="10" borderId="0" xfId="229" applyNumberFormat="1" applyFont="1" applyFill="1"/>
    <xf numFmtId="0" fontId="65" fillId="10" borderId="19" xfId="229" applyFont="1" applyFill="1" applyBorder="1" applyAlignment="1">
      <alignment horizontal="center"/>
    </xf>
    <xf numFmtId="164" fontId="65" fillId="10" borderId="1" xfId="229" applyNumberFormat="1" applyFont="1" applyFill="1" applyBorder="1" applyAlignment="1" applyProtection="1">
      <alignment horizontal="center"/>
      <protection hidden="1"/>
    </xf>
    <xf numFmtId="0" fontId="65" fillId="10" borderId="1" xfId="229" applyFont="1" applyFill="1" applyBorder="1" applyAlignment="1">
      <alignment horizontal="left"/>
    </xf>
    <xf numFmtId="0" fontId="65" fillId="10" borderId="1" xfId="229" quotePrefix="1" applyFont="1" applyFill="1" applyBorder="1" applyAlignment="1">
      <alignment horizontal="right"/>
    </xf>
    <xf numFmtId="0" fontId="65" fillId="10" borderId="14" xfId="229" applyFont="1" applyFill="1" applyBorder="1" applyAlignment="1">
      <alignment horizontal="left"/>
    </xf>
    <xf numFmtId="49" fontId="65" fillId="10" borderId="14" xfId="229" applyNumberFormat="1" applyFont="1" applyFill="1" applyBorder="1" applyAlignment="1">
      <alignment horizontal="left"/>
    </xf>
    <xf numFmtId="0" fontId="65" fillId="10" borderId="1" xfId="229" applyFont="1" applyFill="1" applyBorder="1" applyAlignment="1">
      <alignment horizontal="right" vertical="center"/>
    </xf>
    <xf numFmtId="43" fontId="65" fillId="10" borderId="1" xfId="229" applyNumberFormat="1" applyFont="1" applyFill="1" applyBorder="1" applyAlignment="1">
      <alignment horizontal="right" vertical="center"/>
    </xf>
    <xf numFmtId="0" fontId="65" fillId="10" borderId="1" xfId="0" applyFont="1" applyFill="1" applyBorder="1" applyAlignment="1">
      <alignment horizontal="right"/>
    </xf>
    <xf numFmtId="164" fontId="65" fillId="10" borderId="15" xfId="229" applyNumberFormat="1" applyFont="1" applyFill="1" applyBorder="1" applyAlignment="1" applyProtection="1">
      <alignment horizontal="center"/>
      <protection hidden="1"/>
    </xf>
    <xf numFmtId="0" fontId="65" fillId="10" borderId="15" xfId="229" applyFont="1" applyFill="1" applyBorder="1" applyAlignment="1">
      <alignment vertical="center"/>
    </xf>
    <xf numFmtId="0" fontId="65" fillId="10" borderId="15" xfId="229" applyFont="1" applyFill="1" applyBorder="1" applyAlignment="1">
      <alignment horizontal="center"/>
    </xf>
    <xf numFmtId="0" fontId="65" fillId="10" borderId="15" xfId="229" applyFont="1" applyFill="1" applyBorder="1"/>
    <xf numFmtId="0" fontId="65" fillId="10" borderId="15" xfId="229" applyFont="1" applyFill="1" applyBorder="1" applyAlignment="1">
      <alignment horizontal="left"/>
    </xf>
    <xf numFmtId="43" fontId="65" fillId="10" borderId="15" xfId="229" applyNumberFormat="1" applyFont="1" applyFill="1" applyBorder="1"/>
    <xf numFmtId="49" fontId="65" fillId="10" borderId="30" xfId="229" applyNumberFormat="1" applyFont="1" applyFill="1" applyBorder="1" applyAlignment="1">
      <alignment horizontal="left"/>
    </xf>
    <xf numFmtId="164" fontId="65" fillId="10" borderId="1" xfId="0" applyNumberFormat="1" applyFont="1" applyFill="1" applyBorder="1"/>
    <xf numFmtId="0" fontId="65" fillId="10" borderId="1" xfId="44" applyFont="1" applyFill="1" applyBorder="1" applyAlignment="1">
      <alignment horizontal="left"/>
    </xf>
    <xf numFmtId="169" fontId="65" fillId="10" borderId="1" xfId="0" applyNumberFormat="1" applyFont="1" applyFill="1" applyBorder="1" applyAlignment="1">
      <alignment horizontal="right"/>
    </xf>
    <xf numFmtId="0" fontId="65" fillId="10" borderId="1" xfId="0" applyFont="1" applyFill="1" applyBorder="1" applyAlignment="1">
      <alignment horizontal="left"/>
    </xf>
    <xf numFmtId="164" fontId="65" fillId="10" borderId="1" xfId="44" applyNumberFormat="1" applyFont="1" applyFill="1" applyBorder="1" applyAlignment="1">
      <alignment horizontal="right"/>
    </xf>
    <xf numFmtId="0" fontId="86" fillId="10" borderId="1" xfId="37" applyFont="1" applyFill="1" applyBorder="1" applyAlignment="1"/>
    <xf numFmtId="0" fontId="65" fillId="10" borderId="1" xfId="0" applyFont="1" applyFill="1" applyBorder="1" applyAlignment="1">
      <alignment vertical="center"/>
    </xf>
    <xf numFmtId="0" fontId="65" fillId="10" borderId="1" xfId="44" applyFont="1" applyFill="1" applyBorder="1"/>
    <xf numFmtId="49" fontId="65" fillId="10" borderId="1" xfId="44" applyNumberFormat="1" applyFont="1" applyFill="1" applyBorder="1"/>
    <xf numFmtId="0" fontId="65" fillId="10" borderId="1" xfId="82" applyFont="1" applyFill="1" applyBorder="1" applyAlignment="1">
      <alignment horizontal="left"/>
    </xf>
    <xf numFmtId="0" fontId="65" fillId="10" borderId="1" xfId="82" applyFont="1" applyFill="1" applyBorder="1" applyAlignment="1">
      <alignment horizontal="center"/>
    </xf>
    <xf numFmtId="169" fontId="65" fillId="10" borderId="1" xfId="44" applyNumberFormat="1" applyFont="1" applyFill="1" applyBorder="1" applyAlignment="1">
      <alignment horizontal="right"/>
    </xf>
    <xf numFmtId="167" fontId="65" fillId="10" borderId="1" xfId="0" applyNumberFormat="1" applyFont="1" applyFill="1" applyBorder="1" applyAlignment="1">
      <alignment horizontal="left" vertical="center"/>
    </xf>
    <xf numFmtId="4" fontId="65" fillId="10" borderId="1" xfId="0" applyNumberFormat="1" applyFont="1" applyFill="1" applyBorder="1"/>
    <xf numFmtId="0" fontId="65" fillId="10" borderId="1" xfId="57" applyFont="1" applyFill="1" applyBorder="1" applyAlignment="1"/>
    <xf numFmtId="0" fontId="65" fillId="10" borderId="1" xfId="57" applyFont="1" applyFill="1" applyBorder="1" applyAlignment="1">
      <alignment vertical="top"/>
    </xf>
    <xf numFmtId="0" fontId="65" fillId="10" borderId="1" xfId="57" applyFont="1" applyFill="1" applyBorder="1" applyAlignment="1">
      <alignment horizontal="center" vertical="top"/>
    </xf>
    <xf numFmtId="0" fontId="65" fillId="10" borderId="1" xfId="81" applyFont="1" applyFill="1" applyBorder="1" applyAlignment="1">
      <alignment horizontal="left"/>
    </xf>
    <xf numFmtId="0" fontId="65" fillId="10" borderId="1" xfId="2" applyNumberFormat="1" applyFont="1" applyFill="1" applyBorder="1" applyAlignment="1">
      <alignment horizontal="right" vertical="center"/>
    </xf>
    <xf numFmtId="4" fontId="65" fillId="10" borderId="1" xfId="57" applyNumberFormat="1" applyFont="1" applyFill="1" applyBorder="1" applyAlignment="1">
      <alignment horizontal="right"/>
    </xf>
    <xf numFmtId="0" fontId="65" fillId="10" borderId="52" xfId="229" applyFont="1" applyFill="1" applyBorder="1"/>
    <xf numFmtId="0" fontId="65" fillId="10" borderId="4" xfId="229" applyFont="1" applyFill="1" applyBorder="1" applyAlignment="1">
      <alignment wrapText="1"/>
    </xf>
    <xf numFmtId="164" fontId="65" fillId="10" borderId="4" xfId="229" applyNumberFormat="1" applyFont="1" applyFill="1" applyBorder="1" applyAlignment="1" applyProtection="1">
      <alignment horizontal="center"/>
      <protection hidden="1"/>
    </xf>
    <xf numFmtId="0" fontId="65" fillId="10" borderId="4" xfId="229" applyFont="1" applyFill="1" applyBorder="1"/>
    <xf numFmtId="0" fontId="65" fillId="10" borderId="4" xfId="229" applyFont="1" applyFill="1" applyBorder="1" applyAlignment="1">
      <alignment horizontal="center"/>
    </xf>
    <xf numFmtId="0" fontId="65" fillId="10" borderId="4" xfId="229" applyFont="1" applyFill="1" applyBorder="1" applyAlignment="1">
      <alignment horizontal="left"/>
    </xf>
    <xf numFmtId="0" fontId="65" fillId="10" borderId="4" xfId="229" quotePrefix="1" applyFont="1" applyFill="1" applyBorder="1" applyAlignment="1">
      <alignment horizontal="right"/>
    </xf>
    <xf numFmtId="43" fontId="65" fillId="10" borderId="4" xfId="229" applyNumberFormat="1" applyFont="1" applyFill="1" applyBorder="1"/>
    <xf numFmtId="169" fontId="65" fillId="10" borderId="1" xfId="0" applyNumberFormat="1" applyFont="1" applyFill="1" applyBorder="1"/>
    <xf numFmtId="0" fontId="65" fillId="10" borderId="1" xfId="57" applyFont="1" applyFill="1" applyBorder="1" applyAlignment="1">
      <alignment horizontal="left" vertical="top"/>
    </xf>
    <xf numFmtId="0" fontId="65" fillId="10" borderId="19" xfId="229" applyFont="1" applyFill="1" applyBorder="1" applyAlignment="1">
      <alignment horizontal="right"/>
    </xf>
    <xf numFmtId="0" fontId="65" fillId="10" borderId="20" xfId="229" applyFont="1" applyFill="1" applyBorder="1" applyAlignment="1">
      <alignment vertical="center"/>
    </xf>
    <xf numFmtId="41" fontId="65" fillId="10" borderId="8" xfId="229" applyNumberFormat="1" applyFont="1" applyFill="1" applyBorder="1" applyAlignment="1">
      <alignment horizontal="left"/>
    </xf>
    <xf numFmtId="43" fontId="65" fillId="10" borderId="0" xfId="1" applyFont="1" applyFill="1"/>
    <xf numFmtId="0" fontId="65" fillId="10" borderId="1" xfId="0" applyFont="1" applyFill="1" applyBorder="1" applyAlignment="1"/>
    <xf numFmtId="0" fontId="65" fillId="10" borderId="1" xfId="56" applyFont="1" applyFill="1" applyBorder="1" applyAlignment="1">
      <alignment horizontal="right" vertical="top"/>
    </xf>
    <xf numFmtId="0" fontId="65" fillId="10" borderId="0" xfId="0" applyFont="1" applyFill="1"/>
    <xf numFmtId="0" fontId="65" fillId="10" borderId="15" xfId="229" applyFont="1" applyFill="1" applyBorder="1" applyAlignment="1">
      <alignment wrapText="1"/>
    </xf>
    <xf numFmtId="0" fontId="65" fillId="10" borderId="15" xfId="229" quotePrefix="1" applyFont="1" applyFill="1" applyBorder="1" applyAlignment="1">
      <alignment horizontal="right"/>
    </xf>
    <xf numFmtId="0" fontId="86" fillId="10" borderId="1" xfId="0" applyFont="1" applyFill="1" applyBorder="1"/>
    <xf numFmtId="0" fontId="84" fillId="10" borderId="1" xfId="2" applyNumberFormat="1" applyFont="1" applyFill="1" applyBorder="1" applyAlignment="1">
      <alignment horizontal="right" vertical="center"/>
    </xf>
    <xf numFmtId="0" fontId="65" fillId="10" borderId="4" xfId="229" applyFont="1" applyFill="1" applyBorder="1" applyAlignment="1">
      <alignment horizontal="right" vertical="center"/>
    </xf>
    <xf numFmtId="0" fontId="65" fillId="10" borderId="4" xfId="229" applyFont="1" applyFill="1" applyBorder="1" applyAlignment="1">
      <alignment horizontal="left" vertical="center" wrapText="1"/>
    </xf>
    <xf numFmtId="164" fontId="65" fillId="10" borderId="4" xfId="229" applyNumberFormat="1" applyFont="1" applyFill="1" applyBorder="1" applyAlignment="1" applyProtection="1">
      <alignment horizontal="center" vertical="center"/>
      <protection hidden="1"/>
    </xf>
    <xf numFmtId="0" fontId="65" fillId="10" borderId="4" xfId="229" quotePrefix="1" applyFont="1" applyFill="1" applyBorder="1" applyAlignment="1">
      <alignment horizontal="left"/>
    </xf>
    <xf numFmtId="0" fontId="65" fillId="10" borderId="4" xfId="229" quotePrefix="1" applyFont="1" applyFill="1" applyBorder="1" applyAlignment="1">
      <alignment horizontal="center" vertical="center"/>
    </xf>
    <xf numFmtId="43" fontId="65" fillId="10" borderId="4" xfId="229" applyNumberFormat="1" applyFont="1" applyFill="1" applyBorder="1" applyAlignment="1">
      <alignment horizontal="center" vertical="center"/>
    </xf>
    <xf numFmtId="171" fontId="65" fillId="10" borderId="8" xfId="229" applyNumberFormat="1" applyFont="1" applyFill="1" applyBorder="1" applyAlignment="1">
      <alignment horizontal="left"/>
    </xf>
    <xf numFmtId="0" fontId="65" fillId="10" borderId="43" xfId="229" applyFont="1" applyFill="1" applyBorder="1" applyAlignment="1">
      <alignment horizontal="center" vertical="center"/>
    </xf>
    <xf numFmtId="0" fontId="65" fillId="10" borderId="43" xfId="229" applyFont="1" applyFill="1" applyBorder="1" applyAlignment="1">
      <alignment vertical="center" wrapText="1"/>
    </xf>
    <xf numFmtId="0" fontId="65" fillId="10" borderId="43" xfId="0" applyFont="1" applyFill="1" applyBorder="1" applyAlignment="1">
      <alignment vertical="center"/>
    </xf>
    <xf numFmtId="0" fontId="65" fillId="10" borderId="43" xfId="0" applyFont="1" applyFill="1" applyBorder="1" applyAlignment="1">
      <alignment horizontal="center" vertical="center"/>
    </xf>
    <xf numFmtId="169" fontId="65" fillId="10" borderId="43" xfId="0" applyNumberFormat="1" applyFont="1" applyFill="1" applyBorder="1" applyAlignment="1">
      <alignment horizontal="right" vertical="center"/>
    </xf>
    <xf numFmtId="169" fontId="65" fillId="10" borderId="1" xfId="0" applyNumberFormat="1" applyFont="1" applyFill="1" applyBorder="1" applyAlignment="1">
      <alignment horizontal="right" vertical="center"/>
    </xf>
    <xf numFmtId="164" fontId="65" fillId="10" borderId="1" xfId="0" applyNumberFormat="1" applyFont="1" applyFill="1" applyBorder="1" applyAlignment="1">
      <alignment vertical="center"/>
    </xf>
    <xf numFmtId="0" fontId="65" fillId="10" borderId="53" xfId="229" applyFont="1" applyFill="1" applyBorder="1" applyAlignment="1">
      <alignment horizontal="right"/>
    </xf>
    <xf numFmtId="0" fontId="65" fillId="10" borderId="54" xfId="229" applyFont="1" applyFill="1" applyBorder="1" applyAlignment="1">
      <alignment wrapText="1"/>
    </xf>
    <xf numFmtId="0" fontId="65" fillId="10" borderId="54" xfId="0" applyFont="1" applyFill="1" applyBorder="1"/>
    <xf numFmtId="0" fontId="65" fillId="10" borderId="54" xfId="0" applyFont="1" applyFill="1" applyBorder="1" applyAlignment="1">
      <alignment horizontal="center"/>
    </xf>
    <xf numFmtId="169" fontId="65" fillId="10" borderId="54" xfId="0" applyNumberFormat="1" applyFont="1" applyFill="1" applyBorder="1"/>
    <xf numFmtId="164" fontId="65" fillId="10" borderId="4" xfId="0" applyNumberFormat="1" applyFont="1" applyFill="1" applyBorder="1"/>
    <xf numFmtId="0" fontId="65" fillId="10" borderId="4" xfId="0" applyFont="1" applyFill="1" applyBorder="1" applyAlignment="1">
      <alignment horizontal="left"/>
    </xf>
    <xf numFmtId="0" fontId="0" fillId="10" borderId="4" xfId="0" applyFont="1" applyFill="1" applyBorder="1" applyAlignment="1">
      <alignment horizontal="right"/>
    </xf>
    <xf numFmtId="0" fontId="0" fillId="10" borderId="1" xfId="0" applyFont="1" applyFill="1" applyBorder="1" applyAlignment="1">
      <alignment horizontal="right"/>
    </xf>
    <xf numFmtId="0" fontId="65" fillId="10" borderId="14" xfId="0" applyFont="1" applyFill="1" applyBorder="1"/>
    <xf numFmtId="0" fontId="82" fillId="0" borderId="55" xfId="229" applyNumberFormat="1" applyFont="1" applyFill="1" applyBorder="1" applyAlignment="1">
      <alignment horizontal="center"/>
    </xf>
    <xf numFmtId="41" fontId="82" fillId="0" borderId="0" xfId="229" applyNumberFormat="1" applyFont="1" applyFill="1" applyAlignment="1"/>
    <xf numFmtId="49" fontId="65" fillId="10" borderId="56" xfId="229" applyNumberFormat="1" applyFont="1" applyFill="1" applyBorder="1" applyAlignment="1">
      <alignment horizontal="left"/>
    </xf>
    <xf numFmtId="0" fontId="65" fillId="10" borderId="17" xfId="229" applyFont="1" applyFill="1" applyBorder="1" applyAlignment="1">
      <alignment horizontal="left" vertical="center"/>
    </xf>
    <xf numFmtId="0" fontId="65" fillId="10" borderId="14" xfId="44" applyFont="1" applyFill="1" applyBorder="1" applyAlignment="1">
      <alignment horizontal="left" wrapText="1"/>
    </xf>
    <xf numFmtId="0" fontId="65" fillId="10" borderId="56" xfId="0" applyFont="1" applyFill="1" applyBorder="1" applyAlignment="1">
      <alignment vertical="center"/>
    </xf>
    <xf numFmtId="0" fontId="65" fillId="10" borderId="14" xfId="0" applyFont="1" applyFill="1" applyBorder="1" applyAlignment="1">
      <alignment vertical="center"/>
    </xf>
    <xf numFmtId="0" fontId="65" fillId="10" borderId="14" xfId="44" applyFont="1" applyFill="1" applyBorder="1" applyAlignment="1">
      <alignment horizontal="left" vertical="center" wrapText="1"/>
    </xf>
    <xf numFmtId="0" fontId="65" fillId="10" borderId="57" xfId="0" applyFont="1" applyFill="1" applyBorder="1"/>
    <xf numFmtId="0" fontId="65" fillId="10" borderId="17" xfId="44" applyFont="1" applyFill="1" applyBorder="1" applyAlignment="1">
      <alignment horizontal="left" wrapText="1"/>
    </xf>
    <xf numFmtId="0" fontId="66" fillId="10" borderId="1" xfId="0" applyFont="1" applyFill="1" applyBorder="1"/>
    <xf numFmtId="49" fontId="65" fillId="10" borderId="1" xfId="229" quotePrefix="1" applyNumberFormat="1" applyFont="1" applyFill="1" applyBorder="1" applyAlignment="1">
      <alignment horizontal="center"/>
    </xf>
    <xf numFmtId="165" fontId="84" fillId="0" borderId="4" xfId="2" applyNumberFormat="1" applyFont="1" applyFill="1" applyBorder="1" applyAlignment="1">
      <alignment horizontal="right"/>
    </xf>
    <xf numFmtId="0" fontId="65" fillId="11" borderId="1" xfId="0" applyFont="1" applyFill="1" applyBorder="1"/>
    <xf numFmtId="0" fontId="0" fillId="0" borderId="4" xfId="0" applyFill="1" applyBorder="1" applyAlignment="1">
      <alignment horizontal="left" indent="1"/>
    </xf>
    <xf numFmtId="0" fontId="66" fillId="0" borderId="24" xfId="0" applyNumberFormat="1" applyFont="1" applyFill="1" applyBorder="1" applyAlignment="1">
      <alignment horizontal="center"/>
    </xf>
    <xf numFmtId="0" fontId="87" fillId="0" borderId="0" xfId="0" applyFont="1" applyFill="1" applyAlignment="1">
      <alignment horizontal="center"/>
    </xf>
    <xf numFmtId="0" fontId="88" fillId="0" borderId="0" xfId="0" applyFont="1" applyFill="1" applyAlignment="1">
      <alignment horizontal="center"/>
    </xf>
    <xf numFmtId="0" fontId="82" fillId="10" borderId="0" xfId="229" applyFont="1" applyFill="1"/>
    <xf numFmtId="0" fontId="82" fillId="0" borderId="0" xfId="229" applyNumberFormat="1" applyFont="1" applyFill="1" applyAlignment="1">
      <alignment horizontal="center" vertical="center"/>
    </xf>
    <xf numFmtId="0" fontId="65" fillId="10" borderId="0" xfId="229" applyFont="1" applyFill="1" applyBorder="1"/>
    <xf numFmtId="0" fontId="65" fillId="11" borderId="1" xfId="229" applyFont="1" applyFill="1" applyBorder="1" applyAlignment="1">
      <alignment horizontal="left"/>
    </xf>
    <xf numFmtId="0" fontId="65" fillId="11" borderId="1" xfId="44" applyFont="1" applyFill="1" applyBorder="1" applyAlignment="1">
      <alignment horizontal="left"/>
    </xf>
    <xf numFmtId="0" fontId="82" fillId="0" borderId="58" xfId="229" applyNumberFormat="1" applyFont="1" applyFill="1" applyBorder="1" applyAlignment="1">
      <alignment horizontal="center" vertical="center"/>
    </xf>
    <xf numFmtId="0" fontId="82" fillId="0" borderId="55" xfId="229" applyNumberFormat="1" applyFont="1" applyFill="1" applyBorder="1" applyAlignment="1">
      <alignment horizontal="center" vertical="center"/>
    </xf>
    <xf numFmtId="0" fontId="82" fillId="0" borderId="59" xfId="229" applyNumberFormat="1" applyFont="1" applyFill="1" applyBorder="1" applyAlignment="1">
      <alignment horizontal="center" vertical="center"/>
    </xf>
    <xf numFmtId="0" fontId="65" fillId="0" borderId="4" xfId="229" applyFont="1" applyFill="1" applyBorder="1" applyAlignment="1">
      <alignment horizontal="center" wrapText="1"/>
    </xf>
    <xf numFmtId="1" fontId="82" fillId="0" borderId="58" xfId="229" applyNumberFormat="1" applyFont="1" applyFill="1" applyBorder="1" applyAlignment="1">
      <alignment horizontal="center" vertical="center"/>
    </xf>
    <xf numFmtId="1" fontId="82" fillId="0" borderId="59" xfId="229" applyNumberFormat="1" applyFont="1" applyFill="1" applyBorder="1" applyAlignment="1">
      <alignment horizontal="center" vertical="center" wrapText="1"/>
    </xf>
    <xf numFmtId="0" fontId="72" fillId="0" borderId="0" xfId="0" applyNumberFormat="1" applyFont="1" applyFill="1"/>
    <xf numFmtId="0" fontId="82" fillId="0" borderId="59" xfId="229" applyNumberFormat="1" applyFont="1" applyFill="1" applyBorder="1" applyAlignment="1">
      <alignment horizontal="center"/>
    </xf>
    <xf numFmtId="0" fontId="82" fillId="10" borderId="1" xfId="0" applyFont="1" applyFill="1" applyBorder="1"/>
    <xf numFmtId="164" fontId="65" fillId="10" borderId="54" xfId="229" applyNumberFormat="1" applyFont="1" applyFill="1" applyBorder="1" applyAlignment="1" applyProtection="1">
      <alignment horizontal="center" vertical="center"/>
      <protection hidden="1"/>
    </xf>
    <xf numFmtId="0" fontId="65" fillId="10" borderId="54" xfId="229" applyFont="1" applyFill="1" applyBorder="1" applyAlignment="1">
      <alignment horizontal="center"/>
    </xf>
    <xf numFmtId="0" fontId="65" fillId="10" borderId="54" xfId="229" quotePrefix="1" applyFont="1" applyFill="1" applyBorder="1" applyAlignment="1">
      <alignment horizontal="left"/>
    </xf>
    <xf numFmtId="0" fontId="65" fillId="10" borderId="54" xfId="229" applyFont="1" applyFill="1" applyBorder="1"/>
    <xf numFmtId="0" fontId="65" fillId="10" borderId="54" xfId="229" quotePrefix="1" applyFont="1" applyFill="1" applyBorder="1" applyAlignment="1">
      <alignment horizontal="center" vertical="center"/>
    </xf>
    <xf numFmtId="43" fontId="65" fillId="10" borderId="54" xfId="229" applyNumberFormat="1" applyFont="1" applyFill="1" applyBorder="1" applyAlignment="1">
      <alignment horizontal="center" vertical="center"/>
    </xf>
    <xf numFmtId="0" fontId="65" fillId="10" borderId="57" xfId="229" applyFont="1" applyFill="1" applyBorder="1" applyAlignment="1">
      <alignment horizontal="left" vertical="center"/>
    </xf>
    <xf numFmtId="164" fontId="65" fillId="10" borderId="15" xfId="229" applyNumberFormat="1" applyFont="1" applyFill="1" applyBorder="1" applyAlignment="1" applyProtection="1">
      <alignment horizontal="center" vertical="center"/>
      <protection hidden="1"/>
    </xf>
    <xf numFmtId="0" fontId="82" fillId="10" borderId="54" xfId="229" applyFont="1" applyFill="1" applyBorder="1"/>
    <xf numFmtId="49" fontId="72" fillId="0" borderId="1" xfId="2" applyNumberFormat="1" applyFont="1" applyFill="1" applyBorder="1" applyAlignment="1">
      <alignment horizontal="left" vertical="top" wrapText="1"/>
    </xf>
    <xf numFmtId="49" fontId="72" fillId="0" borderId="1" xfId="2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center"/>
    </xf>
    <xf numFmtId="0" fontId="65" fillId="0" borderId="1" xfId="0" applyFont="1" applyFill="1" applyBorder="1"/>
    <xf numFmtId="0" fontId="65" fillId="10" borderId="15" xfId="0" applyFont="1" applyFill="1" applyBorder="1"/>
    <xf numFmtId="0" fontId="65" fillId="10" borderId="30" xfId="0" applyFont="1" applyFill="1" applyBorder="1"/>
    <xf numFmtId="0" fontId="65" fillId="0" borderId="1" xfId="0" applyFont="1" applyFill="1" applyBorder="1" applyAlignment="1">
      <alignment horizontal="center"/>
    </xf>
    <xf numFmtId="0" fontId="65" fillId="0" borderId="13" xfId="0" applyFont="1" applyFill="1" applyBorder="1" applyAlignment="1">
      <alignment horizontal="center"/>
    </xf>
    <xf numFmtId="43" fontId="75" fillId="0" borderId="0" xfId="0" applyNumberFormat="1" applyFont="1" applyFill="1" applyAlignment="1">
      <alignment horizontal="center"/>
    </xf>
    <xf numFmtId="0" fontId="82" fillId="0" borderId="55" xfId="44" applyFont="1" applyFill="1" applyBorder="1" applyAlignment="1">
      <alignment horizontal="center" vertical="center"/>
    </xf>
    <xf numFmtId="0" fontId="82" fillId="0" borderId="59" xfId="44" applyFont="1" applyFill="1" applyBorder="1" applyAlignment="1">
      <alignment horizontal="center" vertical="center"/>
    </xf>
    <xf numFmtId="0" fontId="89" fillId="0" borderId="0" xfId="0" applyFont="1" applyFill="1" applyAlignment="1">
      <alignment vertical="center"/>
    </xf>
    <xf numFmtId="0" fontId="65" fillId="10" borderId="14" xfId="0" applyFont="1" applyFill="1" applyBorder="1" applyAlignment="1">
      <alignment horizontal="left" vertical="center"/>
    </xf>
    <xf numFmtId="0" fontId="65" fillId="10" borderId="1" xfId="0" applyFont="1" applyFill="1" applyBorder="1" applyAlignment="1">
      <alignment horizontal="center" vertical="center"/>
    </xf>
    <xf numFmtId="0" fontId="89" fillId="0" borderId="0" xfId="0" applyFont="1" applyFill="1"/>
    <xf numFmtId="0" fontId="68" fillId="0" borderId="0" xfId="56" applyFont="1" applyFill="1" applyBorder="1" applyAlignment="1">
      <alignment horizontal="left"/>
    </xf>
    <xf numFmtId="0" fontId="0" fillId="0" borderId="1" xfId="0" applyFont="1" applyFill="1" applyBorder="1"/>
    <xf numFmtId="0" fontId="0" fillId="0" borderId="30" xfId="0" applyFont="1" applyFill="1" applyBorder="1"/>
    <xf numFmtId="0" fontId="65" fillId="11" borderId="1" xfId="229" applyFont="1" applyFill="1" applyBorder="1" applyAlignment="1">
      <alignment horizontal="left" vertical="center"/>
    </xf>
    <xf numFmtId="0" fontId="65" fillId="0" borderId="1" xfId="0" applyFont="1" applyFill="1" applyBorder="1" applyAlignment="1">
      <alignment horizontal="left"/>
    </xf>
    <xf numFmtId="41" fontId="65" fillId="0" borderId="1" xfId="0" applyNumberFormat="1" applyFont="1" applyFill="1" applyBorder="1" applyAlignment="1">
      <alignment horizontal="left" indent="1"/>
    </xf>
    <xf numFmtId="43" fontId="65" fillId="0" borderId="1" xfId="0" applyNumberFormat="1" applyFont="1" applyFill="1" applyBorder="1" applyAlignment="1"/>
    <xf numFmtId="168" fontId="65" fillId="0" borderId="1" xfId="0" applyNumberFormat="1" applyFont="1" applyFill="1" applyBorder="1" applyAlignment="1">
      <alignment horizontal="left" indent="1"/>
    </xf>
    <xf numFmtId="43" fontId="65" fillId="0" borderId="1" xfId="0" applyNumberFormat="1" applyFont="1" applyFill="1" applyBorder="1" applyAlignment="1">
      <alignment horizontal="left" indent="1"/>
    </xf>
    <xf numFmtId="0" fontId="65" fillId="0" borderId="1" xfId="0" quotePrefix="1" applyFont="1" applyFill="1" applyBorder="1" applyAlignment="1">
      <alignment horizontal="center"/>
    </xf>
    <xf numFmtId="168" fontId="65" fillId="0" borderId="1" xfId="0" applyNumberFormat="1" applyFont="1" applyFill="1" applyBorder="1" applyAlignment="1"/>
    <xf numFmtId="41" fontId="65" fillId="0" borderId="1" xfId="0" applyNumberFormat="1" applyFont="1" applyFill="1" applyBorder="1" applyAlignment="1">
      <alignment horizontal="right" indent="1"/>
    </xf>
    <xf numFmtId="168" fontId="65" fillId="0" borderId="1" xfId="0" applyNumberFormat="1" applyFont="1" applyFill="1" applyBorder="1" applyAlignment="1">
      <alignment horizontal="right" indent="1"/>
    </xf>
    <xf numFmtId="0" fontId="65" fillId="0" borderId="2" xfId="0" applyFont="1" applyFill="1" applyBorder="1"/>
    <xf numFmtId="0" fontId="65" fillId="0" borderId="2" xfId="0" applyFont="1" applyFill="1" applyBorder="1" applyAlignment="1">
      <alignment horizontal="left"/>
    </xf>
    <xf numFmtId="41" fontId="65" fillId="0" borderId="2" xfId="0" applyNumberFormat="1" applyFont="1" applyFill="1" applyBorder="1" applyAlignment="1">
      <alignment horizontal="left" indent="1"/>
    </xf>
    <xf numFmtId="168" fontId="65" fillId="0" borderId="2" xfId="0" applyNumberFormat="1" applyFont="1" applyFill="1" applyBorder="1" applyAlignment="1"/>
    <xf numFmtId="168" fontId="65" fillId="0" borderId="2" xfId="0" applyNumberFormat="1" applyFont="1" applyFill="1" applyBorder="1" applyAlignment="1">
      <alignment horizontal="left" indent="1"/>
    </xf>
    <xf numFmtId="43" fontId="65" fillId="0" borderId="2" xfId="0" applyNumberFormat="1" applyFont="1" applyFill="1" applyBorder="1" applyAlignment="1">
      <alignment horizontal="left" indent="1"/>
    </xf>
    <xf numFmtId="0" fontId="72" fillId="0" borderId="0" xfId="0" applyFont="1" applyFill="1" applyAlignment="1">
      <alignment horizontal="center" wrapText="1"/>
    </xf>
    <xf numFmtId="0" fontId="72" fillId="0" borderId="0" xfId="0" applyFont="1" applyFill="1" applyAlignment="1">
      <alignment horizontal="left" vertical="center"/>
    </xf>
    <xf numFmtId="0" fontId="72" fillId="0" borderId="0" xfId="0" applyFont="1" applyFill="1" applyAlignment="1">
      <alignment horizontal="left" vertical="center" wrapText="1"/>
    </xf>
    <xf numFmtId="0" fontId="82" fillId="0" borderId="0" xfId="0" applyFont="1" applyFill="1" applyAlignment="1">
      <alignment horizontal="center"/>
    </xf>
    <xf numFmtId="168" fontId="65" fillId="0" borderId="36" xfId="0" applyNumberFormat="1" applyFont="1" applyFill="1" applyBorder="1" applyAlignment="1">
      <alignment horizontal="right" indent="1"/>
    </xf>
    <xf numFmtId="168" fontId="65" fillId="0" borderId="39" xfId="0" applyNumberFormat="1" applyFont="1" applyFill="1" applyBorder="1"/>
    <xf numFmtId="0" fontId="0" fillId="0" borderId="14" xfId="0" applyFont="1" applyFill="1" applyBorder="1"/>
    <xf numFmtId="2" fontId="0" fillId="0" borderId="14" xfId="0" applyNumberFormat="1" applyFont="1" applyFill="1" applyBorder="1"/>
    <xf numFmtId="0" fontId="65" fillId="0" borderId="60" xfId="0" applyFont="1" applyFill="1" applyBorder="1" applyAlignment="1">
      <alignment horizontal="center"/>
    </xf>
    <xf numFmtId="0" fontId="82" fillId="0" borderId="23" xfId="0" applyFont="1" applyFill="1" applyBorder="1" applyAlignment="1">
      <alignment horizontal="center"/>
    </xf>
    <xf numFmtId="0" fontId="82" fillId="0" borderId="24" xfId="0" applyNumberFormat="1" applyFont="1" applyFill="1" applyBorder="1" applyAlignment="1">
      <alignment horizontal="center"/>
    </xf>
    <xf numFmtId="43" fontId="82" fillId="0" borderId="24" xfId="0" quotePrefix="1" applyNumberFormat="1" applyFont="1" applyFill="1" applyBorder="1" applyAlignment="1">
      <alignment horizontal="center"/>
    </xf>
    <xf numFmtId="0" fontId="82" fillId="0" borderId="24" xfId="0" applyNumberFormat="1" applyFont="1" applyFill="1" applyBorder="1" applyAlignment="1">
      <alignment horizontal="center" vertical="center"/>
    </xf>
    <xf numFmtId="43" fontId="82" fillId="0" borderId="42" xfId="0" quotePrefix="1" applyNumberFormat="1" applyFont="1" applyFill="1" applyBorder="1" applyAlignment="1">
      <alignment horizontal="center"/>
    </xf>
    <xf numFmtId="0" fontId="82" fillId="0" borderId="25" xfId="0" applyFont="1" applyFill="1" applyBorder="1" applyAlignment="1">
      <alignment horizontal="center" vertical="center"/>
    </xf>
    <xf numFmtId="0" fontId="82" fillId="0" borderId="0" xfId="0" applyFont="1" applyFill="1" applyAlignment="1">
      <alignment horizontal="right"/>
    </xf>
    <xf numFmtId="0" fontId="0" fillId="0" borderId="0" xfId="0" applyFont="1" applyFill="1" applyBorder="1"/>
    <xf numFmtId="0" fontId="66" fillId="10" borderId="0" xfId="229" applyFont="1" applyFill="1"/>
    <xf numFmtId="43" fontId="66" fillId="10" borderId="0" xfId="229" applyNumberFormat="1" applyFont="1" applyFill="1"/>
    <xf numFmtId="169" fontId="66" fillId="10" borderId="1" xfId="0" applyNumberFormat="1" applyFont="1" applyFill="1" applyBorder="1" applyAlignment="1">
      <alignment horizontal="right"/>
    </xf>
    <xf numFmtId="0" fontId="65" fillId="10" borderId="0" xfId="0" applyFont="1" applyFill="1" applyBorder="1"/>
    <xf numFmtId="169" fontId="65" fillId="10" borderId="0" xfId="0" applyNumberFormat="1" applyFont="1" applyFill="1" applyBorder="1" applyAlignment="1">
      <alignment horizontal="right"/>
    </xf>
    <xf numFmtId="0" fontId="65" fillId="10" borderId="61" xfId="0" applyFont="1" applyFill="1" applyBorder="1"/>
    <xf numFmtId="0" fontId="66" fillId="10" borderId="0" xfId="229" applyFont="1" applyFill="1" applyBorder="1"/>
    <xf numFmtId="43" fontId="66" fillId="10" borderId="0" xfId="229" applyNumberFormat="1" applyFont="1" applyFill="1" applyBorder="1"/>
    <xf numFmtId="41" fontId="65" fillId="10" borderId="0" xfId="229" applyNumberFormat="1" applyFont="1" applyFill="1"/>
    <xf numFmtId="0" fontId="83" fillId="10" borderId="1" xfId="0" applyFont="1" applyFill="1" applyBorder="1"/>
    <xf numFmtId="0" fontId="90" fillId="10" borderId="1" xfId="44" applyFont="1" applyFill="1" applyBorder="1" applyAlignment="1">
      <alignment horizontal="right"/>
    </xf>
    <xf numFmtId="169" fontId="91" fillId="10" borderId="1" xfId="0" applyNumberFormat="1" applyFont="1" applyFill="1" applyBorder="1" applyAlignment="1">
      <alignment horizontal="right"/>
    </xf>
    <xf numFmtId="0" fontId="91" fillId="10" borderId="1" xfId="0" applyFont="1" applyFill="1" applyBorder="1" applyAlignment="1">
      <alignment horizontal="center"/>
    </xf>
    <xf numFmtId="0" fontId="91" fillId="10" borderId="1" xfId="44" applyFont="1" applyFill="1" applyBorder="1" applyAlignment="1">
      <alignment horizontal="right"/>
    </xf>
    <xf numFmtId="0" fontId="0" fillId="10" borderId="0" xfId="0" applyFont="1" applyFill="1"/>
    <xf numFmtId="0" fontId="0" fillId="10" borderId="15" xfId="0" applyFont="1" applyFill="1" applyBorder="1"/>
    <xf numFmtId="0" fontId="72" fillId="0" borderId="62" xfId="44" applyFont="1" applyFill="1" applyBorder="1" applyAlignment="1">
      <alignment horizontal="center" vertical="center" wrapText="1"/>
    </xf>
    <xf numFmtId="0" fontId="0" fillId="10" borderId="20" xfId="0" applyFont="1" applyFill="1" applyBorder="1"/>
    <xf numFmtId="0" fontId="65" fillId="10" borderId="1" xfId="0" applyFont="1" applyFill="1" applyBorder="1" applyAlignment="1">
      <alignment horizontal="left" vertical="center"/>
    </xf>
    <xf numFmtId="0" fontId="65" fillId="12" borderId="1" xfId="229" applyFont="1" applyFill="1" applyBorder="1" applyAlignment="1">
      <alignment horizontal="left"/>
    </xf>
    <xf numFmtId="0" fontId="65" fillId="12" borderId="1" xfId="0" applyFont="1" applyFill="1" applyBorder="1"/>
    <xf numFmtId="0" fontId="65" fillId="12" borderId="1" xfId="44" applyFont="1" applyFill="1" applyBorder="1" applyAlignment="1">
      <alignment horizontal="left"/>
    </xf>
    <xf numFmtId="0" fontId="65" fillId="11" borderId="1" xfId="0" applyFont="1" applyFill="1" applyBorder="1" applyAlignment="1">
      <alignment horizontal="left"/>
    </xf>
    <xf numFmtId="0" fontId="65" fillId="11" borderId="1" xfId="57" applyFont="1" applyFill="1" applyBorder="1" applyAlignment="1">
      <alignment horizontal="center" vertical="top"/>
    </xf>
    <xf numFmtId="0" fontId="65" fillId="13" borderId="1" xfId="0" applyFont="1" applyFill="1" applyBorder="1" applyAlignment="1">
      <alignment horizontal="left"/>
    </xf>
    <xf numFmtId="0" fontId="65" fillId="12" borderId="4" xfId="229" applyFont="1" applyFill="1" applyBorder="1" applyAlignment="1">
      <alignment horizontal="left"/>
    </xf>
    <xf numFmtId="169" fontId="65" fillId="10" borderId="20" xfId="0" applyNumberFormat="1" applyFont="1" applyFill="1" applyBorder="1" applyAlignment="1">
      <alignment horizontal="right" vertical="center"/>
    </xf>
    <xf numFmtId="43" fontId="65" fillId="10" borderId="1" xfId="0" applyNumberFormat="1" applyFont="1" applyFill="1" applyBorder="1"/>
    <xf numFmtId="0" fontId="65" fillId="10" borderId="36" xfId="229" applyFont="1" applyFill="1" applyBorder="1" applyAlignment="1">
      <alignment wrapText="1"/>
    </xf>
    <xf numFmtId="0" fontId="65" fillId="10" borderId="17" xfId="229" applyFont="1" applyFill="1" applyBorder="1" applyAlignment="1">
      <alignment horizontal="left"/>
    </xf>
    <xf numFmtId="164" fontId="65" fillId="10" borderId="15" xfId="0" applyNumberFormat="1" applyFont="1" applyFill="1" applyBorder="1"/>
    <xf numFmtId="0" fontId="65" fillId="10" borderId="15" xfId="0" applyFont="1" applyFill="1" applyBorder="1" applyAlignment="1">
      <alignment horizontal="center"/>
    </xf>
    <xf numFmtId="0" fontId="65" fillId="10" borderId="15" xfId="0" applyFont="1" applyFill="1" applyBorder="1" applyAlignment="1">
      <alignment horizontal="left"/>
    </xf>
    <xf numFmtId="0" fontId="0" fillId="10" borderId="15" xfId="0" applyFont="1" applyFill="1" applyBorder="1" applyAlignment="1">
      <alignment horizontal="right"/>
    </xf>
    <xf numFmtId="169" fontId="65" fillId="10" borderId="15" xfId="0" applyNumberFormat="1" applyFont="1" applyFill="1" applyBorder="1"/>
    <xf numFmtId="0" fontId="65" fillId="10" borderId="0" xfId="229" applyFont="1" applyFill="1" applyAlignment="1">
      <alignment horizontal="left"/>
    </xf>
    <xf numFmtId="0" fontId="65" fillId="10" borderId="0" xfId="229" applyFont="1" applyFill="1" applyBorder="1" applyAlignment="1">
      <alignment horizontal="right"/>
    </xf>
    <xf numFmtId="0" fontId="65" fillId="10" borderId="0" xfId="229" applyFont="1" applyFill="1" applyBorder="1" applyAlignment="1">
      <alignment wrapText="1"/>
    </xf>
    <xf numFmtId="164" fontId="65" fillId="10" borderId="0" xfId="229" applyNumberFormat="1" applyFont="1" applyFill="1" applyBorder="1" applyAlignment="1">
      <alignment horizontal="center" vertical="center" wrapText="1"/>
    </xf>
    <xf numFmtId="49" fontId="65" fillId="10" borderId="0" xfId="229" applyNumberFormat="1" applyFont="1" applyFill="1" applyBorder="1" applyAlignment="1">
      <alignment horizontal="center" vertical="center" wrapText="1"/>
    </xf>
    <xf numFmtId="49" fontId="65" fillId="10" borderId="0" xfId="229" applyNumberFormat="1" applyFont="1" applyFill="1" applyBorder="1" applyAlignment="1">
      <alignment horizontal="left" vertical="center" wrapText="1"/>
    </xf>
    <xf numFmtId="0" fontId="65" fillId="10" borderId="0" xfId="229" applyFont="1" applyFill="1" applyBorder="1" applyAlignment="1">
      <alignment horizontal="center" vertical="top" wrapText="1"/>
    </xf>
    <xf numFmtId="0" fontId="65" fillId="10" borderId="0" xfId="229" applyFont="1" applyFill="1" applyBorder="1" applyAlignment="1">
      <alignment horizontal="center" vertical="center" wrapText="1"/>
    </xf>
    <xf numFmtId="43" fontId="86" fillId="10" borderId="0" xfId="229" quotePrefix="1" applyNumberFormat="1" applyFont="1" applyFill="1" applyBorder="1" applyAlignment="1">
      <alignment horizontal="center" vertical="center" wrapText="1"/>
    </xf>
    <xf numFmtId="0" fontId="65" fillId="10" borderId="0" xfId="229" applyFont="1" applyFill="1" applyBorder="1" applyAlignment="1">
      <alignment horizontal="left" vertical="center" wrapText="1"/>
    </xf>
    <xf numFmtId="0" fontId="69" fillId="0" borderId="0" xfId="0" applyFont="1" applyFill="1" applyAlignment="1">
      <alignment horizontal="center"/>
    </xf>
    <xf numFmtId="0" fontId="0" fillId="0" borderId="4" xfId="0" applyFont="1" applyFill="1" applyBorder="1" applyAlignment="1">
      <alignment horizontal="center" vertical="center"/>
    </xf>
    <xf numFmtId="49" fontId="65" fillId="10" borderId="0" xfId="229" quotePrefix="1" applyNumberFormat="1" applyFont="1" applyFill="1" applyBorder="1" applyAlignment="1">
      <alignment horizontal="center" vertical="center" wrapText="1"/>
    </xf>
    <xf numFmtId="43" fontId="63" fillId="0" borderId="0" xfId="1" applyFont="1" applyFill="1"/>
    <xf numFmtId="43" fontId="0" fillId="10" borderId="0" xfId="0" applyNumberFormat="1" applyFont="1" applyFill="1"/>
    <xf numFmtId="41" fontId="65" fillId="0" borderId="1" xfId="0" applyNumberFormat="1" applyFont="1" applyFill="1" applyBorder="1" applyAlignment="1">
      <alignment horizontal="center" vertical="center"/>
    </xf>
    <xf numFmtId="43" fontId="65" fillId="0" borderId="1" xfId="0" applyNumberFormat="1" applyFont="1" applyFill="1" applyBorder="1" applyAlignment="1">
      <alignment horizontal="center" vertical="center"/>
    </xf>
    <xf numFmtId="0" fontId="65" fillId="10" borderId="6" xfId="0" applyFont="1" applyFill="1" applyBorder="1"/>
    <xf numFmtId="164" fontId="65" fillId="10" borderId="20" xfId="229" applyNumberFormat="1" applyFont="1" applyFill="1" applyBorder="1" applyAlignment="1" applyProtection="1">
      <alignment horizontal="center" vertical="center"/>
      <protection hidden="1"/>
    </xf>
    <xf numFmtId="49" fontId="65" fillId="10" borderId="1" xfId="229" applyNumberFormat="1" applyFont="1" applyFill="1" applyBorder="1"/>
    <xf numFmtId="49" fontId="65" fillId="10" borderId="1" xfId="0" applyNumberFormat="1" applyFont="1" applyFill="1" applyBorder="1"/>
    <xf numFmtId="0" fontId="65" fillId="10" borderId="20" xfId="0" applyFont="1" applyFill="1" applyBorder="1" applyAlignment="1">
      <alignment horizontal="right" vertical="center"/>
    </xf>
    <xf numFmtId="43" fontId="65" fillId="10" borderId="20" xfId="229" applyNumberFormat="1" applyFont="1" applyFill="1" applyBorder="1" applyAlignment="1">
      <alignment horizontal="center" vertical="center"/>
    </xf>
    <xf numFmtId="0" fontId="65" fillId="10" borderId="1" xfId="0" quotePrefix="1" applyFont="1" applyFill="1" applyBorder="1"/>
    <xf numFmtId="164" fontId="65" fillId="10" borderId="63" xfId="229" applyNumberFormat="1" applyFont="1" applyFill="1" applyBorder="1" applyAlignment="1" applyProtection="1">
      <alignment horizontal="center" vertical="center"/>
      <protection hidden="1"/>
    </xf>
    <xf numFmtId="0" fontId="65" fillId="10" borderId="63" xfId="229" quotePrefix="1" applyFont="1" applyFill="1" applyBorder="1" applyAlignment="1">
      <alignment horizontal="center"/>
    </xf>
    <xf numFmtId="0" fontId="65" fillId="10" borderId="63" xfId="0" quotePrefix="1" applyFont="1" applyFill="1" applyBorder="1"/>
    <xf numFmtId="0" fontId="65" fillId="10" borderId="63" xfId="0" applyFont="1" applyFill="1" applyBorder="1" applyAlignment="1">
      <alignment horizontal="right" vertical="center"/>
    </xf>
    <xf numFmtId="43" fontId="65" fillId="10" borderId="63" xfId="229" applyNumberFormat="1" applyFont="1" applyFill="1" applyBorder="1" applyAlignment="1">
      <alignment horizontal="center" vertical="center"/>
    </xf>
    <xf numFmtId="0" fontId="66" fillId="10" borderId="20" xfId="229" applyFont="1" applyFill="1" applyBorder="1" applyAlignment="1">
      <alignment horizontal="left"/>
    </xf>
    <xf numFmtId="43" fontId="65" fillId="10" borderId="1" xfId="229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164" fontId="65" fillId="10" borderId="64" xfId="44" applyNumberFormat="1" applyFont="1" applyFill="1" applyBorder="1" applyAlignment="1">
      <alignment horizontal="center"/>
    </xf>
    <xf numFmtId="49" fontId="65" fillId="10" borderId="64" xfId="229" quotePrefix="1" applyNumberFormat="1" applyFont="1" applyFill="1" applyBorder="1" applyAlignment="1">
      <alignment horizontal="center"/>
    </xf>
    <xf numFmtId="0" fontId="65" fillId="10" borderId="64" xfId="229" quotePrefix="1" applyFont="1" applyFill="1" applyBorder="1"/>
    <xf numFmtId="0" fontId="0" fillId="10" borderId="0" xfId="0" applyFont="1" applyFill="1" applyBorder="1"/>
    <xf numFmtId="164" fontId="65" fillId="10" borderId="20" xfId="0" applyNumberFormat="1" applyFont="1" applyFill="1" applyBorder="1"/>
    <xf numFmtId="0" fontId="65" fillId="10" borderId="20" xfId="0" applyFont="1" applyFill="1" applyBorder="1"/>
    <xf numFmtId="43" fontId="65" fillId="10" borderId="64" xfId="229" applyNumberFormat="1" applyFont="1" applyFill="1" applyBorder="1" applyAlignment="1">
      <alignment horizontal="center"/>
    </xf>
    <xf numFmtId="0" fontId="74" fillId="0" borderId="0" xfId="0" applyFont="1" applyFill="1" applyAlignment="1">
      <alignment horizontal="center"/>
    </xf>
    <xf numFmtId="0" fontId="65" fillId="10" borderId="0" xfId="44" applyFont="1" applyFill="1" applyBorder="1" applyAlignment="1">
      <alignment horizontal="left" wrapText="1"/>
    </xf>
    <xf numFmtId="0" fontId="65" fillId="10" borderId="64" xfId="229" applyFont="1" applyFill="1" applyBorder="1" applyAlignment="1">
      <alignment horizontal="left" vertical="center"/>
    </xf>
    <xf numFmtId="0" fontId="65" fillId="10" borderId="64" xfId="229" quotePrefix="1" applyFont="1" applyFill="1" applyBorder="1" applyAlignment="1">
      <alignment horizontal="left" vertical="center"/>
    </xf>
    <xf numFmtId="0" fontId="65" fillId="10" borderId="64" xfId="229" applyFont="1" applyFill="1" applyBorder="1" applyAlignment="1">
      <alignment horizontal="center"/>
    </xf>
    <xf numFmtId="0" fontId="65" fillId="10" borderId="64" xfId="229" quotePrefix="1" applyFont="1" applyFill="1" applyBorder="1" applyAlignment="1">
      <alignment horizontal="right"/>
    </xf>
    <xf numFmtId="0" fontId="0" fillId="10" borderId="64" xfId="0" applyFont="1" applyFill="1" applyBorder="1"/>
    <xf numFmtId="0" fontId="65" fillId="10" borderId="1" xfId="229" quotePrefix="1" applyFont="1" applyFill="1" applyBorder="1" applyAlignment="1">
      <alignment horizontal="left" vertical="center"/>
    </xf>
    <xf numFmtId="0" fontId="65" fillId="10" borderId="0" xfId="229" quotePrefix="1" applyFont="1" applyFill="1" applyBorder="1" applyAlignment="1">
      <alignment horizontal="right"/>
    </xf>
    <xf numFmtId="43" fontId="65" fillId="10" borderId="0" xfId="229" applyNumberFormat="1" applyFont="1" applyFill="1" applyBorder="1"/>
    <xf numFmtId="0" fontId="92" fillId="10" borderId="0" xfId="0" applyFont="1" applyFill="1" applyBorder="1"/>
    <xf numFmtId="0" fontId="65" fillId="10" borderId="0" xfId="0" applyFont="1" applyFill="1" applyBorder="1" applyAlignment="1">
      <alignment vertical="center"/>
    </xf>
    <xf numFmtId="169" fontId="65" fillId="10" borderId="0" xfId="44" applyNumberFormat="1" applyFont="1" applyFill="1" applyBorder="1" applyAlignment="1">
      <alignment horizontal="right"/>
    </xf>
    <xf numFmtId="0" fontId="65" fillId="10" borderId="0" xfId="2" applyNumberFormat="1" applyFont="1" applyFill="1" applyBorder="1" applyAlignment="1">
      <alignment horizontal="right" vertical="center"/>
    </xf>
    <xf numFmtId="4" fontId="65" fillId="10" borderId="0" xfId="57" applyNumberFormat="1" applyFont="1" applyFill="1" applyBorder="1" applyAlignment="1">
      <alignment horizontal="right"/>
    </xf>
    <xf numFmtId="169" fontId="65" fillId="10" borderId="0" xfId="0" applyNumberFormat="1" applyFont="1" applyFill="1" applyBorder="1"/>
    <xf numFmtId="0" fontId="65" fillId="10" borderId="19" xfId="229" applyFont="1" applyFill="1" applyBorder="1" applyAlignment="1">
      <alignment horizontal="center" vertical="center"/>
    </xf>
    <xf numFmtId="0" fontId="65" fillId="10" borderId="20" xfId="229" applyFont="1" applyFill="1" applyBorder="1" applyAlignment="1">
      <alignment horizontal="left" vertical="center" wrapText="1"/>
    </xf>
    <xf numFmtId="49" fontId="65" fillId="10" borderId="0" xfId="229" applyNumberFormat="1" applyFont="1" applyFill="1" applyBorder="1"/>
    <xf numFmtId="0" fontId="65" fillId="10" borderId="0" xfId="229" applyFont="1" applyFill="1" applyBorder="1" applyAlignment="1">
      <alignment horizontal="left"/>
    </xf>
    <xf numFmtId="0" fontId="65" fillId="10" borderId="0" xfId="229" applyFont="1" applyFill="1" applyBorder="1" applyAlignment="1">
      <alignment horizontal="center"/>
    </xf>
    <xf numFmtId="0" fontId="65" fillId="10" borderId="0" xfId="0" applyFont="1" applyFill="1" applyBorder="1" applyAlignment="1">
      <alignment horizontal="right" vertical="center"/>
    </xf>
    <xf numFmtId="43" fontId="65" fillId="10" borderId="0" xfId="229" applyNumberFormat="1" applyFont="1" applyFill="1" applyBorder="1" applyAlignment="1">
      <alignment horizontal="center" vertical="center"/>
    </xf>
    <xf numFmtId="41" fontId="65" fillId="10" borderId="0" xfId="229" applyNumberFormat="1" applyFont="1" applyFill="1" applyBorder="1" applyAlignment="1">
      <alignment horizontal="left" vertical="center"/>
    </xf>
    <xf numFmtId="41" fontId="65" fillId="10" borderId="8" xfId="229" applyNumberFormat="1" applyFont="1" applyFill="1" applyBorder="1" applyAlignment="1">
      <alignment horizontal="left" vertical="center"/>
    </xf>
    <xf numFmtId="0" fontId="65" fillId="10" borderId="65" xfId="229" applyFont="1" applyFill="1" applyBorder="1" applyAlignment="1">
      <alignment horizontal="center" vertical="center"/>
    </xf>
    <xf numFmtId="0" fontId="65" fillId="10" borderId="63" xfId="229" applyFont="1" applyFill="1" applyBorder="1" applyAlignment="1">
      <alignment horizontal="left" vertical="center" wrapText="1"/>
    </xf>
    <xf numFmtId="0" fontId="65" fillId="10" borderId="63" xfId="0" applyFont="1" applyFill="1" applyBorder="1" applyAlignment="1"/>
    <xf numFmtId="0" fontId="65" fillId="10" borderId="63" xfId="229" applyFont="1" applyFill="1" applyBorder="1" applyAlignment="1">
      <alignment horizontal="center"/>
    </xf>
    <xf numFmtId="0" fontId="65" fillId="10" borderId="63" xfId="229" applyFont="1" applyFill="1" applyBorder="1"/>
    <xf numFmtId="0" fontId="65" fillId="10" borderId="63" xfId="229" applyFont="1" applyFill="1" applyBorder="1" applyAlignment="1">
      <alignment horizontal="left"/>
    </xf>
    <xf numFmtId="41" fontId="65" fillId="10" borderId="66" xfId="229" applyNumberFormat="1" applyFont="1" applyFill="1" applyBorder="1" applyAlignment="1">
      <alignment horizontal="left" vertical="center"/>
    </xf>
    <xf numFmtId="0" fontId="65" fillId="10" borderId="20" xfId="229" applyFont="1" applyFill="1" applyBorder="1" applyAlignment="1">
      <alignment horizontal="left"/>
    </xf>
    <xf numFmtId="0" fontId="65" fillId="10" borderId="0" xfId="56" applyFont="1" applyFill="1" applyBorder="1" applyAlignment="1">
      <alignment horizontal="right" vertical="top"/>
    </xf>
    <xf numFmtId="0" fontId="65" fillId="10" borderId="4" xfId="0" applyFont="1" applyFill="1" applyBorder="1" applyAlignment="1"/>
    <xf numFmtId="43" fontId="65" fillId="10" borderId="0" xfId="0" applyNumberFormat="1" applyFont="1" applyFill="1" applyBorder="1"/>
    <xf numFmtId="0" fontId="65" fillId="10" borderId="20" xfId="0" applyFont="1" applyFill="1" applyBorder="1" applyAlignment="1">
      <alignment horizontal="center"/>
    </xf>
    <xf numFmtId="0" fontId="65" fillId="10" borderId="20" xfId="0" applyFont="1" applyFill="1" applyBorder="1" applyAlignment="1">
      <alignment horizontal="left"/>
    </xf>
    <xf numFmtId="0" fontId="65" fillId="10" borderId="8" xfId="0" applyFont="1" applyFill="1" applyBorder="1"/>
    <xf numFmtId="0" fontId="65" fillId="10" borderId="6" xfId="0" applyFont="1" applyFill="1" applyBorder="1" applyAlignment="1">
      <alignment horizontal="center"/>
    </xf>
    <xf numFmtId="0" fontId="65" fillId="10" borderId="18" xfId="0" applyFont="1" applyFill="1" applyBorder="1"/>
    <xf numFmtId="169" fontId="66" fillId="10" borderId="0" xfId="0" applyNumberFormat="1" applyFont="1" applyFill="1" applyBorder="1" applyAlignment="1">
      <alignment horizontal="right" vertical="center"/>
    </xf>
    <xf numFmtId="0" fontId="92" fillId="10" borderId="0" xfId="0" applyFont="1" applyFill="1" applyBorder="1" applyAlignment="1">
      <alignment horizontal="right"/>
    </xf>
    <xf numFmtId="169" fontId="66" fillId="10" borderId="0" xfId="0" applyNumberFormat="1" applyFont="1" applyFill="1" applyBorder="1"/>
    <xf numFmtId="0" fontId="0" fillId="14" borderId="4" xfId="0" applyFont="1" applyFill="1" applyBorder="1" applyAlignment="1">
      <alignment horizontal="center" vertical="center"/>
    </xf>
    <xf numFmtId="0" fontId="76" fillId="14" borderId="4" xfId="0" quotePrefix="1" applyFont="1" applyFill="1" applyBorder="1" applyAlignment="1">
      <alignment horizontal="center" vertical="center"/>
    </xf>
    <xf numFmtId="0" fontId="72" fillId="14" borderId="4" xfId="0" quotePrefix="1" applyFont="1" applyFill="1" applyBorder="1" applyAlignment="1">
      <alignment horizontal="center"/>
    </xf>
    <xf numFmtId="0" fontId="83" fillId="14" borderId="4" xfId="0" applyFont="1" applyFill="1" applyBorder="1" applyAlignment="1">
      <alignment horizontal="left" indent="1"/>
    </xf>
    <xf numFmtId="165" fontId="83" fillId="14" borderId="4" xfId="2" applyNumberFormat="1" applyFont="1" applyFill="1" applyBorder="1"/>
    <xf numFmtId="0" fontId="0" fillId="14" borderId="4" xfId="0" applyFont="1" applyFill="1" applyBorder="1"/>
    <xf numFmtId="0" fontId="0" fillId="14" borderId="4" xfId="0" quotePrefix="1" applyFont="1" applyFill="1" applyBorder="1" applyAlignment="1">
      <alignment horizontal="center"/>
    </xf>
    <xf numFmtId="165" fontId="93" fillId="14" borderId="4" xfId="2" applyNumberFormat="1" applyFont="1" applyFill="1" applyBorder="1" applyAlignment="1">
      <alignment horizontal="center"/>
    </xf>
    <xf numFmtId="0" fontId="0" fillId="14" borderId="4" xfId="0" applyFont="1" applyFill="1" applyBorder="1" applyAlignment="1">
      <alignment horizontal="center"/>
    </xf>
    <xf numFmtId="0" fontId="94" fillId="14" borderId="4" xfId="0" applyFont="1" applyFill="1" applyBorder="1" applyAlignment="1">
      <alignment horizontal="left" indent="1"/>
    </xf>
    <xf numFmtId="165" fontId="84" fillId="14" borderId="4" xfId="2" applyNumberFormat="1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43" fontId="0" fillId="0" borderId="3" xfId="0" applyNumberFormat="1" applyFont="1" applyFill="1" applyBorder="1" applyAlignment="1">
      <alignment horizontal="center"/>
    </xf>
    <xf numFmtId="0" fontId="66" fillId="0" borderId="23" xfId="0" applyFont="1" applyFill="1" applyBorder="1" applyAlignment="1">
      <alignment horizontal="center"/>
    </xf>
    <xf numFmtId="0" fontId="66" fillId="0" borderId="25" xfId="0" applyFont="1" applyFill="1" applyBorder="1" applyAlignment="1">
      <alignment horizontal="center"/>
    </xf>
    <xf numFmtId="0" fontId="0" fillId="0" borderId="21" xfId="0" applyFont="1" applyFill="1" applyBorder="1"/>
    <xf numFmtId="0" fontId="0" fillId="0" borderId="17" xfId="0" applyFont="1" applyFill="1" applyBorder="1"/>
    <xf numFmtId="0" fontId="0" fillId="14" borderId="21" xfId="0" applyFont="1" applyFill="1" applyBorder="1" applyAlignment="1">
      <alignment horizontal="center" vertical="center"/>
    </xf>
    <xf numFmtId="0" fontId="0" fillId="14" borderId="17" xfId="0" applyFont="1" applyFill="1" applyBorder="1"/>
    <xf numFmtId="0" fontId="0" fillId="0" borderId="21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0" fillId="0" borderId="18" xfId="0" applyFont="1" applyFill="1" applyBorder="1"/>
    <xf numFmtId="0" fontId="0" fillId="15" borderId="44" xfId="0" applyFont="1" applyFill="1" applyBorder="1"/>
    <xf numFmtId="0" fontId="0" fillId="15" borderId="45" xfId="0" applyFont="1" applyFill="1" applyBorder="1"/>
    <xf numFmtId="0" fontId="76" fillId="15" borderId="45" xfId="0" applyFont="1" applyFill="1" applyBorder="1" applyAlignment="1">
      <alignment horizontal="center" vertical="center" wrapText="1" shrinkToFit="1"/>
    </xf>
    <xf numFmtId="165" fontId="76" fillId="15" borderId="45" xfId="0" applyNumberFormat="1" applyFont="1" applyFill="1" applyBorder="1" applyAlignment="1">
      <alignment horizontal="center" vertical="center" wrapText="1" shrinkToFit="1"/>
    </xf>
    <xf numFmtId="0" fontId="0" fillId="15" borderId="46" xfId="0" applyFont="1" applyFill="1" applyBorder="1"/>
    <xf numFmtId="0" fontId="65" fillId="16" borderId="28" xfId="229" applyFont="1" applyFill="1" applyBorder="1" applyAlignment="1">
      <alignment horizontal="center"/>
    </xf>
    <xf numFmtId="43" fontId="66" fillId="16" borderId="28" xfId="229" applyNumberFormat="1" applyFont="1" applyFill="1" applyBorder="1" applyAlignment="1">
      <alignment horizontal="center"/>
    </xf>
    <xf numFmtId="49" fontId="65" fillId="15" borderId="4" xfId="229" applyNumberFormat="1" applyFont="1" applyFill="1" applyBorder="1" applyAlignment="1">
      <alignment horizontal="center"/>
    </xf>
    <xf numFmtId="0" fontId="65" fillId="15" borderId="4" xfId="229" applyFont="1" applyFill="1" applyBorder="1" applyAlignment="1">
      <alignment horizontal="center"/>
    </xf>
    <xf numFmtId="0" fontId="65" fillId="15" borderId="4" xfId="229" quotePrefix="1" applyFont="1" applyFill="1" applyBorder="1" applyAlignment="1">
      <alignment horizontal="center"/>
    </xf>
    <xf numFmtId="0" fontId="65" fillId="15" borderId="17" xfId="229" applyFont="1" applyFill="1" applyBorder="1" applyAlignment="1">
      <alignment horizontal="left"/>
    </xf>
    <xf numFmtId="0" fontId="65" fillId="16" borderId="68" xfId="229" applyFont="1" applyFill="1" applyBorder="1" applyAlignment="1">
      <alignment horizontal="right"/>
    </xf>
    <xf numFmtId="0" fontId="65" fillId="16" borderId="52" xfId="229" applyFont="1" applyFill="1" applyBorder="1" applyAlignment="1">
      <alignment wrapText="1"/>
    </xf>
    <xf numFmtId="49" fontId="65" fillId="16" borderId="52" xfId="229" applyNumberFormat="1" applyFont="1" applyFill="1" applyBorder="1" applyAlignment="1">
      <alignment horizontal="center"/>
    </xf>
    <xf numFmtId="0" fontId="66" fillId="16" borderId="52" xfId="229" quotePrefix="1" applyFont="1" applyFill="1" applyBorder="1"/>
    <xf numFmtId="0" fontId="65" fillId="16" borderId="52" xfId="229" applyFont="1" applyFill="1" applyBorder="1" applyAlignment="1">
      <alignment horizontal="center"/>
    </xf>
    <xf numFmtId="0" fontId="65" fillId="16" borderId="52" xfId="229" quotePrefix="1" applyFont="1" applyFill="1" applyBorder="1" applyAlignment="1">
      <alignment horizontal="center"/>
    </xf>
    <xf numFmtId="0" fontId="65" fillId="16" borderId="69" xfId="229" applyFont="1" applyFill="1" applyBorder="1" applyAlignment="1">
      <alignment horizontal="left"/>
    </xf>
    <xf numFmtId="0" fontId="65" fillId="16" borderId="52" xfId="229" applyFont="1" applyFill="1" applyBorder="1"/>
    <xf numFmtId="0" fontId="66" fillId="16" borderId="52" xfId="229" applyFont="1" applyFill="1" applyBorder="1"/>
    <xf numFmtId="0" fontId="66" fillId="16" borderId="52" xfId="229" applyFont="1" applyFill="1" applyBorder="1" applyAlignment="1">
      <alignment horizontal="center"/>
    </xf>
    <xf numFmtId="41" fontId="66" fillId="16" borderId="69" xfId="229" applyNumberFormat="1" applyFont="1" applyFill="1" applyBorder="1" applyAlignment="1">
      <alignment horizontal="left"/>
    </xf>
    <xf numFmtId="41" fontId="65" fillId="16" borderId="69" xfId="229" applyNumberFormat="1" applyFont="1" applyFill="1" applyBorder="1" applyAlignment="1">
      <alignment horizontal="left"/>
    </xf>
    <xf numFmtId="49" fontId="65" fillId="15" borderId="45" xfId="229" applyNumberFormat="1" applyFont="1" applyFill="1" applyBorder="1" applyAlignment="1">
      <alignment horizontal="center" vertical="center" wrapText="1"/>
    </xf>
    <xf numFmtId="0" fontId="65" fillId="15" borderId="45" xfId="229" applyFont="1" applyFill="1" applyBorder="1" applyAlignment="1">
      <alignment horizontal="center" vertical="center" wrapText="1"/>
    </xf>
    <xf numFmtId="49" fontId="65" fillId="15" borderId="45" xfId="229" quotePrefix="1" applyNumberFormat="1" applyFont="1" applyFill="1" applyBorder="1" applyAlignment="1">
      <alignment horizontal="center" vertical="center" wrapText="1"/>
    </xf>
    <xf numFmtId="0" fontId="69" fillId="16" borderId="24" xfId="44" applyFont="1" applyFill="1" applyBorder="1"/>
    <xf numFmtId="0" fontId="69" fillId="16" borderId="24" xfId="44" applyFont="1" applyFill="1" applyBorder="1" applyAlignment="1">
      <alignment horizontal="center"/>
    </xf>
    <xf numFmtId="0" fontId="69" fillId="16" borderId="24" xfId="44" applyFont="1" applyFill="1" applyBorder="1" applyAlignment="1">
      <alignment horizontal="center" vertical="center"/>
    </xf>
    <xf numFmtId="0" fontId="69" fillId="15" borderId="52" xfId="44" applyFont="1" applyFill="1" applyBorder="1"/>
    <xf numFmtId="0" fontId="69" fillId="15" borderId="52" xfId="44" applyFont="1" applyFill="1" applyBorder="1" applyAlignment="1">
      <alignment horizontal="center"/>
    </xf>
    <xf numFmtId="0" fontId="69" fillId="15" borderId="52" xfId="44" applyFont="1" applyFill="1" applyBorder="1" applyAlignment="1">
      <alignment horizontal="center" vertical="center"/>
    </xf>
    <xf numFmtId="0" fontId="69" fillId="15" borderId="69" xfId="44" applyFont="1" applyFill="1" applyBorder="1" applyAlignment="1">
      <alignment horizontal="center"/>
    </xf>
    <xf numFmtId="0" fontId="69" fillId="16" borderId="52" xfId="44" applyFont="1" applyFill="1" applyBorder="1"/>
    <xf numFmtId="0" fontId="69" fillId="16" borderId="52" xfId="44" applyFont="1" applyFill="1" applyBorder="1" applyAlignment="1">
      <alignment horizontal="center"/>
    </xf>
    <xf numFmtId="0" fontId="69" fillId="16" borderId="52" xfId="44" applyFont="1" applyFill="1" applyBorder="1" applyAlignment="1">
      <alignment horizontal="center" vertical="center"/>
    </xf>
    <xf numFmtId="0" fontId="69" fillId="16" borderId="69" xfId="44" applyFont="1" applyFill="1" applyBorder="1" applyAlignment="1">
      <alignment horizontal="center"/>
    </xf>
    <xf numFmtId="0" fontId="65" fillId="16" borderId="13" xfId="0" applyFont="1" applyFill="1" applyBorder="1" applyAlignment="1">
      <alignment horizontal="center"/>
    </xf>
    <xf numFmtId="0" fontId="66" fillId="16" borderId="1" xfId="0" quotePrefix="1" applyFont="1" applyFill="1" applyBorder="1" applyAlignment="1">
      <alignment horizontal="center"/>
    </xf>
    <xf numFmtId="0" fontId="66" fillId="16" borderId="1" xfId="0" applyFont="1" applyFill="1" applyBorder="1" applyAlignment="1">
      <alignment horizontal="left"/>
    </xf>
    <xf numFmtId="0" fontId="0" fillId="16" borderId="14" xfId="0" applyFont="1" applyFill="1" applyBorder="1"/>
    <xf numFmtId="0" fontId="65" fillId="16" borderId="1" xfId="0" applyFont="1" applyFill="1" applyBorder="1"/>
    <xf numFmtId="41" fontId="66" fillId="16" borderId="1" xfId="0" applyNumberFormat="1" applyFont="1" applyFill="1" applyBorder="1" applyAlignment="1"/>
    <xf numFmtId="169" fontId="66" fillId="16" borderId="36" xfId="0" applyNumberFormat="1" applyFont="1" applyFill="1" applyBorder="1" applyAlignment="1"/>
    <xf numFmtId="41" fontId="66" fillId="16" borderId="36" xfId="0" applyNumberFormat="1" applyFont="1" applyFill="1" applyBorder="1" applyAlignment="1"/>
    <xf numFmtId="168" fontId="66" fillId="16" borderId="1" xfId="0" applyNumberFormat="1" applyFont="1" applyFill="1" applyBorder="1" applyAlignment="1">
      <alignment horizontal="left" indent="1"/>
    </xf>
    <xf numFmtId="43" fontId="66" fillId="16" borderId="1" xfId="0" applyNumberFormat="1" applyFont="1" applyFill="1" applyBorder="1" applyAlignment="1">
      <alignment horizontal="left" indent="1"/>
    </xf>
    <xf numFmtId="168" fontId="65" fillId="16" borderId="36" xfId="0" applyNumberFormat="1" applyFont="1" applyFill="1" applyBorder="1"/>
    <xf numFmtId="0" fontId="66" fillId="15" borderId="58" xfId="0" applyFont="1" applyFill="1" applyBorder="1" applyAlignment="1">
      <alignment horizontal="center"/>
    </xf>
    <xf numFmtId="0" fontId="66" fillId="15" borderId="55" xfId="0" applyFont="1" applyFill="1" applyBorder="1"/>
    <xf numFmtId="0" fontId="66" fillId="15" borderId="55" xfId="0" applyFont="1" applyFill="1" applyBorder="1" applyAlignment="1">
      <alignment horizontal="left"/>
    </xf>
    <xf numFmtId="0" fontId="0" fillId="15" borderId="59" xfId="0" applyFont="1" applyFill="1" applyBorder="1"/>
    <xf numFmtId="0" fontId="65" fillId="10" borderId="29" xfId="229" applyFont="1" applyFill="1" applyBorder="1" applyAlignment="1">
      <alignment horizontal="right"/>
    </xf>
    <xf numFmtId="49" fontId="65" fillId="10" borderId="4" xfId="229" quotePrefix="1" applyNumberFormat="1" applyFont="1" applyFill="1" applyBorder="1" applyAlignment="1">
      <alignment horizontal="center"/>
    </xf>
    <xf numFmtId="0" fontId="65" fillId="10" borderId="4" xfId="229" applyFont="1" applyFill="1" applyBorder="1" applyAlignment="1"/>
    <xf numFmtId="0" fontId="65" fillId="15" borderId="21" xfId="229" applyFont="1" applyFill="1" applyBorder="1" applyAlignment="1">
      <alignment horizontal="right"/>
    </xf>
    <xf numFmtId="0" fontId="65" fillId="15" borderId="4" xfId="229" applyFont="1" applyFill="1" applyBorder="1" applyAlignment="1">
      <alignment wrapText="1"/>
    </xf>
    <xf numFmtId="164" fontId="65" fillId="15" borderId="24" xfId="229" applyNumberFormat="1" applyFont="1" applyFill="1" applyBorder="1" applyAlignment="1" applyProtection="1">
      <alignment horizontal="center"/>
      <protection hidden="1"/>
    </xf>
    <xf numFmtId="0" fontId="66" fillId="15" borderId="24" xfId="229" quotePrefix="1" applyFont="1" applyFill="1" applyBorder="1"/>
    <xf numFmtId="0" fontId="95" fillId="15" borderId="4" xfId="229" applyFont="1" applyFill="1" applyBorder="1"/>
    <xf numFmtId="43" fontId="95" fillId="15" borderId="4" xfId="229" applyNumberFormat="1" applyFont="1" applyFill="1" applyBorder="1" applyAlignment="1">
      <alignment horizontal="center"/>
    </xf>
    <xf numFmtId="0" fontId="65" fillId="16" borderId="23" xfId="229" applyFont="1" applyFill="1" applyBorder="1" applyAlignment="1">
      <alignment horizontal="right"/>
    </xf>
    <xf numFmtId="0" fontId="65" fillId="16" borderId="24" xfId="229" applyFont="1" applyFill="1" applyBorder="1" applyAlignment="1">
      <alignment wrapText="1"/>
    </xf>
    <xf numFmtId="49" fontId="65" fillId="16" borderId="24" xfId="229" applyNumberFormat="1" applyFont="1" applyFill="1" applyBorder="1" applyAlignment="1">
      <alignment horizontal="center"/>
    </xf>
    <xf numFmtId="0" fontId="66" fillId="16" borderId="24" xfId="229" quotePrefix="1" applyFont="1" applyFill="1" applyBorder="1"/>
    <xf numFmtId="0" fontId="65" fillId="16" borderId="24" xfId="229" applyFont="1" applyFill="1" applyBorder="1" applyAlignment="1">
      <alignment horizontal="center"/>
    </xf>
    <xf numFmtId="0" fontId="65" fillId="16" borderId="24" xfId="229" quotePrefix="1" applyFont="1" applyFill="1" applyBorder="1" applyAlignment="1">
      <alignment horizontal="center"/>
    </xf>
    <xf numFmtId="43" fontId="86" fillId="16" borderId="24" xfId="229" applyNumberFormat="1" applyFont="1" applyFill="1" applyBorder="1" applyAlignment="1">
      <alignment horizontal="center"/>
    </xf>
    <xf numFmtId="0" fontId="65" fillId="16" borderId="25" xfId="229" applyFont="1" applyFill="1" applyBorder="1" applyAlignment="1">
      <alignment horizontal="left"/>
    </xf>
    <xf numFmtId="43" fontId="65" fillId="10" borderId="0" xfId="229" applyNumberFormat="1" applyFont="1" applyFill="1" applyBorder="1" applyAlignment="1">
      <alignment horizontal="center"/>
    </xf>
    <xf numFmtId="43" fontId="95" fillId="16" borderId="52" xfId="229" applyNumberFormat="1" applyFont="1" applyFill="1" applyBorder="1"/>
    <xf numFmtId="41" fontId="82" fillId="0" borderId="0" xfId="229" applyNumberFormat="1" applyFont="1" applyFill="1" applyBorder="1" applyAlignment="1"/>
    <xf numFmtId="0" fontId="65" fillId="10" borderId="29" xfId="229" applyFont="1" applyFill="1" applyBorder="1" applyAlignment="1">
      <alignment horizontal="center"/>
    </xf>
    <xf numFmtId="0" fontId="72" fillId="0" borderId="0" xfId="229" applyFont="1" applyFill="1" applyAlignment="1">
      <alignment horizontal="center"/>
    </xf>
    <xf numFmtId="41" fontId="72" fillId="0" borderId="0" xfId="0" applyNumberFormat="1" applyFont="1" applyFill="1"/>
    <xf numFmtId="0" fontId="72" fillId="0" borderId="0" xfId="229" applyFont="1" applyFill="1"/>
    <xf numFmtId="43" fontId="96" fillId="0" borderId="0" xfId="0" applyNumberFormat="1" applyFont="1" applyFill="1" applyAlignment="1"/>
    <xf numFmtId="43" fontId="72" fillId="0" borderId="0" xfId="0" applyNumberFormat="1" applyFont="1" applyFill="1" applyAlignment="1"/>
    <xf numFmtId="164" fontId="72" fillId="10" borderId="0" xfId="229" applyNumberFormat="1" applyFont="1" applyFill="1" applyBorder="1" applyAlignment="1">
      <alignment horizontal="center" vertical="center" wrapText="1"/>
    </xf>
    <xf numFmtId="49" fontId="72" fillId="10" borderId="0" xfId="229" applyNumberFormat="1" applyFont="1" applyFill="1" applyBorder="1" applyAlignment="1">
      <alignment horizontal="center" vertical="center" wrapText="1"/>
    </xf>
    <xf numFmtId="49" fontId="72" fillId="10" borderId="0" xfId="229" applyNumberFormat="1" applyFont="1" applyFill="1" applyBorder="1" applyAlignment="1">
      <alignment horizontal="left" vertical="center" wrapText="1"/>
    </xf>
    <xf numFmtId="0" fontId="72" fillId="10" borderId="0" xfId="229" applyFont="1" applyFill="1" applyBorder="1" applyAlignment="1">
      <alignment horizontal="center" vertical="top" wrapText="1"/>
    </xf>
    <xf numFmtId="0" fontId="72" fillId="10" borderId="0" xfId="229" applyFont="1" applyFill="1" applyBorder="1" applyAlignment="1">
      <alignment horizontal="center" vertical="center" wrapText="1"/>
    </xf>
    <xf numFmtId="49" fontId="72" fillId="10" borderId="0" xfId="229" quotePrefix="1" applyNumberFormat="1" applyFont="1" applyFill="1" applyBorder="1" applyAlignment="1">
      <alignment horizontal="center" vertical="center" wrapText="1"/>
    </xf>
    <xf numFmtId="43" fontId="83" fillId="10" borderId="0" xfId="229" quotePrefix="1" applyNumberFormat="1" applyFont="1" applyFill="1" applyBorder="1" applyAlignment="1">
      <alignment horizontal="center" vertical="center" wrapText="1"/>
    </xf>
    <xf numFmtId="0" fontId="72" fillId="10" borderId="0" xfId="0" applyFont="1" applyFill="1"/>
    <xf numFmtId="41" fontId="72" fillId="0" borderId="24" xfId="12" applyFont="1" applyFill="1" applyBorder="1"/>
    <xf numFmtId="0" fontId="72" fillId="0" borderId="0" xfId="229" applyFont="1" applyFill="1" applyAlignment="1">
      <alignment horizontal="center" vertical="center"/>
    </xf>
    <xf numFmtId="168" fontId="72" fillId="0" borderId="0" xfId="1" applyNumberFormat="1" applyFont="1" applyFill="1"/>
    <xf numFmtId="41" fontId="72" fillId="0" borderId="0" xfId="2" applyFont="1" applyFill="1"/>
    <xf numFmtId="168" fontId="72" fillId="0" borderId="0" xfId="0" applyNumberFormat="1" applyFont="1" applyFill="1"/>
    <xf numFmtId="0" fontId="65" fillId="10" borderId="0" xfId="229" applyFont="1" applyFill="1" applyAlignment="1">
      <alignment horizontal="right"/>
    </xf>
    <xf numFmtId="169" fontId="65" fillId="10" borderId="20" xfId="0" applyNumberFormat="1" applyFont="1" applyFill="1" applyBorder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4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left"/>
    </xf>
    <xf numFmtId="0" fontId="4" fillId="0" borderId="64" xfId="0" applyFont="1" applyBorder="1"/>
    <xf numFmtId="0" fontId="4" fillId="0" borderId="64" xfId="0" applyFont="1" applyBorder="1" applyAlignment="1"/>
    <xf numFmtId="0" fontId="4" fillId="0" borderId="64" xfId="0" applyFont="1" applyBorder="1" applyAlignment="1">
      <alignment horizontal="center"/>
    </xf>
    <xf numFmtId="0" fontId="4" fillId="0" borderId="64" xfId="0" applyFont="1" applyBorder="1" applyAlignment="1">
      <alignment horizontal="right"/>
    </xf>
    <xf numFmtId="0" fontId="55" fillId="0" borderId="64" xfId="0" applyFont="1" applyBorder="1" applyAlignment="1">
      <alignment horizontal="right" vertical="center" wrapText="1"/>
    </xf>
    <xf numFmtId="0" fontId="4" fillId="0" borderId="1" xfId="0" applyFont="1" applyBorder="1"/>
    <xf numFmtId="0" fontId="4" fillId="0" borderId="20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 applyAlignment="1">
      <alignment horizontal="right"/>
    </xf>
    <xf numFmtId="0" fontId="4" fillId="0" borderId="36" xfId="0" applyFont="1" applyBorder="1" applyAlignment="1">
      <alignment horizontal="left"/>
    </xf>
    <xf numFmtId="0" fontId="4" fillId="0" borderId="70" xfId="0" applyFont="1" applyBorder="1" applyAlignment="1">
      <alignment horizontal="left"/>
    </xf>
    <xf numFmtId="0" fontId="4" fillId="0" borderId="15" xfId="0" applyFont="1" applyBorder="1"/>
    <xf numFmtId="0" fontId="4" fillId="0" borderId="0" xfId="0" applyFont="1" applyBorder="1"/>
    <xf numFmtId="0" fontId="4" fillId="0" borderId="2" xfId="0" applyFont="1" applyBorder="1"/>
    <xf numFmtId="0" fontId="4" fillId="0" borderId="4" xfId="0" applyFont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0" fontId="4" fillId="0" borderId="6" xfId="0" applyFont="1" applyBorder="1"/>
    <xf numFmtId="42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42" fontId="4" fillId="0" borderId="0" xfId="0" applyNumberFormat="1" applyFont="1" applyAlignment="1">
      <alignment horizontal="center" vertical="top" wrapText="1"/>
    </xf>
    <xf numFmtId="42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right"/>
    </xf>
    <xf numFmtId="0" fontId="9" fillId="0" borderId="0" xfId="0" applyFont="1" applyBorder="1"/>
    <xf numFmtId="0" fontId="56" fillId="0" borderId="1" xfId="0" applyFont="1" applyBorder="1"/>
    <xf numFmtId="0" fontId="4" fillId="0" borderId="1" xfId="0" applyFont="1" applyFill="1" applyBorder="1" applyAlignment="1">
      <alignment horizontal="right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right"/>
    </xf>
    <xf numFmtId="0" fontId="57" fillId="0" borderId="0" xfId="0" applyFont="1" applyAlignment="1">
      <alignment horizontal="center"/>
    </xf>
    <xf numFmtId="0" fontId="58" fillId="0" borderId="43" xfId="0" applyFont="1" applyBorder="1" applyAlignment="1">
      <alignment horizontal="center" vertical="center" wrapText="1"/>
    </xf>
    <xf numFmtId="0" fontId="58" fillId="0" borderId="24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/>
    </xf>
    <xf numFmtId="0" fontId="4" fillId="0" borderId="20" xfId="0" applyFont="1" applyBorder="1"/>
    <xf numFmtId="0" fontId="56" fillId="0" borderId="0" xfId="0" applyFont="1"/>
    <xf numFmtId="0" fontId="59" fillId="0" borderId="43" xfId="0" applyFont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right"/>
    </xf>
    <xf numFmtId="0" fontId="4" fillId="0" borderId="20" xfId="0" applyFont="1" applyBorder="1" applyAlignment="1">
      <alignment horizontal="left"/>
    </xf>
    <xf numFmtId="0" fontId="4" fillId="0" borderId="15" xfId="0" applyFont="1" applyBorder="1" applyAlignment="1">
      <alignment horizontal="center"/>
    </xf>
    <xf numFmtId="0" fontId="4" fillId="0" borderId="15" xfId="0" applyFont="1" applyBorder="1" applyAlignment="1">
      <alignment horizontal="right"/>
    </xf>
    <xf numFmtId="0" fontId="56" fillId="0" borderId="20" xfId="0" applyFont="1" applyBorder="1"/>
    <xf numFmtId="0" fontId="4" fillId="0" borderId="0" xfId="0" applyFont="1" applyBorder="1" applyAlignment="1">
      <alignment horizontal="center"/>
    </xf>
    <xf numFmtId="6" fontId="4" fillId="0" borderId="0" xfId="0" applyNumberFormat="1" applyFont="1" applyBorder="1"/>
    <xf numFmtId="0" fontId="4" fillId="0" borderId="15" xfId="0" applyFont="1" applyBorder="1" applyAlignment="1"/>
    <xf numFmtId="0" fontId="4" fillId="0" borderId="71" xfId="0" applyFont="1" applyBorder="1" applyAlignment="1"/>
    <xf numFmtId="0" fontId="4" fillId="0" borderId="7" xfId="0" applyFont="1" applyBorder="1" applyAlignment="1"/>
    <xf numFmtId="0" fontId="56" fillId="0" borderId="6" xfId="0" applyFont="1" applyBorder="1"/>
    <xf numFmtId="0" fontId="4" fillId="0" borderId="6" xfId="0" applyFont="1" applyBorder="1" applyAlignment="1"/>
    <xf numFmtId="42" fontId="56" fillId="0" borderId="0" xfId="0" applyNumberFormat="1" applyFont="1" applyAlignment="1">
      <alignment horizontal="center" vertical="top" wrapText="1"/>
    </xf>
    <xf numFmtId="0" fontId="57" fillId="0" borderId="0" xfId="0" applyFont="1" applyBorder="1"/>
    <xf numFmtId="0" fontId="4" fillId="0" borderId="15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4" fillId="0" borderId="1" xfId="0" applyFont="1" applyFill="1" applyBorder="1"/>
    <xf numFmtId="0" fontId="4" fillId="0" borderId="6" xfId="0" applyFont="1" applyBorder="1" applyAlignment="1">
      <alignment horizontal="left"/>
    </xf>
    <xf numFmtId="42" fontId="9" fillId="0" borderId="0" xfId="0" applyNumberFormat="1" applyFont="1" applyBorder="1"/>
    <xf numFmtId="0" fontId="4" fillId="0" borderId="4" xfId="0" applyFont="1" applyFill="1" applyBorder="1" applyAlignment="1">
      <alignment horizontal="right"/>
    </xf>
    <xf numFmtId="0" fontId="9" fillId="0" borderId="0" xfId="0" applyFont="1" applyAlignment="1"/>
    <xf numFmtId="0" fontId="4" fillId="0" borderId="43" xfId="0" applyFont="1" applyBorder="1" applyAlignment="1">
      <alignment horizontal="center"/>
    </xf>
    <xf numFmtId="0" fontId="4" fillId="0" borderId="43" xfId="0" applyFont="1" applyBorder="1"/>
    <xf numFmtId="0" fontId="4" fillId="0" borderId="43" xfId="0" applyFont="1" applyBorder="1" applyAlignment="1">
      <alignment horizontal="right"/>
    </xf>
    <xf numFmtId="0" fontId="4" fillId="0" borderId="1" xfId="0" applyFont="1" applyBorder="1" applyAlignment="1">
      <alignment horizontal="center" vertical="top" wrapText="1"/>
    </xf>
    <xf numFmtId="0" fontId="4" fillId="0" borderId="72" xfId="0" applyFont="1" applyBorder="1"/>
    <xf numFmtId="0" fontId="56" fillId="0" borderId="0" xfId="0" applyFont="1" applyBorder="1"/>
    <xf numFmtId="0" fontId="56" fillId="0" borderId="71" xfId="0" applyFont="1" applyBorder="1" applyAlignment="1">
      <alignment horizontal="left"/>
    </xf>
    <xf numFmtId="0" fontId="56" fillId="0" borderId="7" xfId="0" applyFont="1" applyBorder="1" applyAlignment="1">
      <alignment horizontal="left"/>
    </xf>
    <xf numFmtId="0" fontId="57" fillId="0" borderId="0" xfId="0" applyFont="1"/>
    <xf numFmtId="0" fontId="4" fillId="0" borderId="1" xfId="0" applyFont="1" applyFill="1" applyBorder="1" applyAlignment="1">
      <alignment horizontal="center"/>
    </xf>
    <xf numFmtId="0" fontId="65" fillId="17" borderId="15" xfId="0" applyFont="1" applyFill="1" applyBorder="1"/>
    <xf numFmtId="0" fontId="65" fillId="17" borderId="1" xfId="0" applyFont="1" applyFill="1" applyBorder="1"/>
    <xf numFmtId="0" fontId="65" fillId="17" borderId="1" xfId="0" applyFont="1" applyFill="1" applyBorder="1" applyAlignment="1">
      <alignment vertical="center"/>
    </xf>
    <xf numFmtId="0" fontId="65" fillId="17" borderId="1" xfId="0" applyFont="1" applyFill="1" applyBorder="1" applyAlignment="1">
      <alignment horizontal="left"/>
    </xf>
    <xf numFmtId="0" fontId="65" fillId="17" borderId="1" xfId="229" applyFont="1" applyFill="1" applyBorder="1" applyAlignment="1">
      <alignment horizontal="left"/>
    </xf>
    <xf numFmtId="0" fontId="65" fillId="17" borderId="1" xfId="82" applyFont="1" applyFill="1" applyBorder="1" applyAlignment="1">
      <alignment horizontal="left"/>
    </xf>
    <xf numFmtId="0" fontId="65" fillId="10" borderId="60" xfId="229" applyFont="1" applyFill="1" applyBorder="1" applyAlignment="1">
      <alignment horizontal="center"/>
    </xf>
    <xf numFmtId="0" fontId="65" fillId="10" borderId="2" xfId="229" applyFont="1" applyFill="1" applyBorder="1" applyAlignment="1">
      <alignment wrapText="1"/>
    </xf>
    <xf numFmtId="164" fontId="65" fillId="10" borderId="2" xfId="0" applyNumberFormat="1" applyFont="1" applyFill="1" applyBorder="1"/>
    <xf numFmtId="0" fontId="65" fillId="10" borderId="2" xfId="0" applyFont="1" applyFill="1" applyBorder="1"/>
    <xf numFmtId="0" fontId="65" fillId="10" borderId="2" xfId="0" applyFont="1" applyFill="1" applyBorder="1" applyAlignment="1">
      <alignment horizontal="center"/>
    </xf>
    <xf numFmtId="0" fontId="0" fillId="10" borderId="2" xfId="0" applyFont="1" applyFill="1" applyBorder="1"/>
    <xf numFmtId="169" fontId="65" fillId="10" borderId="2" xfId="0" applyNumberFormat="1" applyFont="1" applyFill="1" applyBorder="1"/>
    <xf numFmtId="0" fontId="65" fillId="10" borderId="73" xfId="0" applyFont="1" applyFill="1" applyBorder="1"/>
    <xf numFmtId="0" fontId="82" fillId="0" borderId="74" xfId="229" applyNumberFormat="1" applyFont="1" applyFill="1" applyBorder="1" applyAlignment="1">
      <alignment horizontal="center" vertical="center"/>
    </xf>
    <xf numFmtId="0" fontId="82" fillId="0" borderId="75" xfId="229" applyNumberFormat="1" applyFont="1" applyFill="1" applyBorder="1" applyAlignment="1">
      <alignment horizontal="center" vertical="center"/>
    </xf>
    <xf numFmtId="0" fontId="82" fillId="0" borderId="55" xfId="229" applyNumberFormat="1" applyFont="1" applyFill="1" applyBorder="1" applyAlignment="1">
      <alignment horizontal="center" vertical="center"/>
    </xf>
    <xf numFmtId="0" fontId="72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 vertical="center" wrapText="1"/>
    </xf>
    <xf numFmtId="164" fontId="65" fillId="10" borderId="70" xfId="44" applyNumberFormat="1" applyFont="1" applyFill="1" applyBorder="1" applyAlignment="1">
      <alignment horizontal="center"/>
    </xf>
    <xf numFmtId="0" fontId="65" fillId="10" borderId="1" xfId="229" quotePrefix="1" applyFont="1" applyFill="1" applyBorder="1"/>
    <xf numFmtId="1" fontId="82" fillId="0" borderId="55" xfId="229" applyNumberFormat="1" applyFont="1" applyFill="1" applyBorder="1" applyAlignment="1">
      <alignment horizontal="center" vertical="center" wrapText="1"/>
    </xf>
    <xf numFmtId="0" fontId="82" fillId="0" borderId="55" xfId="229" applyNumberFormat="1" applyFont="1" applyFill="1" applyBorder="1" applyAlignment="1">
      <alignment horizontal="center" vertical="center"/>
    </xf>
    <xf numFmtId="41" fontId="97" fillId="16" borderId="55" xfId="2" applyFont="1" applyFill="1" applyBorder="1" applyAlignment="1">
      <alignment wrapText="1"/>
    </xf>
    <xf numFmtId="49" fontId="97" fillId="16" borderId="55" xfId="2" quotePrefix="1" applyNumberFormat="1" applyFont="1" applyFill="1" applyBorder="1" applyAlignment="1">
      <alignment horizontal="center"/>
    </xf>
    <xf numFmtId="41" fontId="72" fillId="16" borderId="55" xfId="2" applyFont="1" applyFill="1" applyBorder="1"/>
    <xf numFmtId="41" fontId="72" fillId="0" borderId="13" xfId="2" applyFont="1" applyFill="1" applyBorder="1"/>
    <xf numFmtId="49" fontId="72" fillId="0" borderId="14" xfId="2" quotePrefix="1" applyNumberFormat="1" applyFont="1" applyFill="1" applyBorder="1" applyAlignment="1">
      <alignment horizontal="center"/>
    </xf>
    <xf numFmtId="49" fontId="72" fillId="0" borderId="30" xfId="2" quotePrefix="1" applyNumberFormat="1" applyFont="1" applyFill="1" applyBorder="1" applyAlignment="1">
      <alignment horizontal="center"/>
    </xf>
    <xf numFmtId="41" fontId="97" fillId="16" borderId="58" xfId="2" applyFont="1" applyFill="1" applyBorder="1"/>
    <xf numFmtId="0" fontId="72" fillId="16" borderId="59" xfId="0" applyFont="1" applyFill="1" applyBorder="1"/>
    <xf numFmtId="0" fontId="72" fillId="0" borderId="21" xfId="0" applyFont="1" applyFill="1" applyBorder="1" applyAlignment="1">
      <alignment horizontal="center" vertical="center" wrapText="1"/>
    </xf>
    <xf numFmtId="0" fontId="72" fillId="0" borderId="17" xfId="0" applyFont="1" applyFill="1" applyBorder="1" applyAlignment="1">
      <alignment horizontal="center" vertical="center" wrapText="1"/>
    </xf>
    <xf numFmtId="0" fontId="72" fillId="0" borderId="58" xfId="0" applyFont="1" applyFill="1" applyBorder="1" applyAlignment="1">
      <alignment horizontal="center" vertical="center" wrapText="1"/>
    </xf>
    <xf numFmtId="0" fontId="72" fillId="0" borderId="55" xfId="0" applyFont="1" applyFill="1" applyBorder="1" applyAlignment="1">
      <alignment horizontal="center" vertical="center" wrapText="1"/>
    </xf>
    <xf numFmtId="0" fontId="72" fillId="0" borderId="59" xfId="0" applyFont="1" applyFill="1" applyBorder="1" applyAlignment="1">
      <alignment horizontal="center" vertical="center" wrapText="1"/>
    </xf>
    <xf numFmtId="49" fontId="76" fillId="16" borderId="55" xfId="2" quotePrefix="1" applyNumberFormat="1" applyFont="1" applyFill="1" applyBorder="1" applyAlignment="1">
      <alignment horizontal="center"/>
    </xf>
    <xf numFmtId="0" fontId="65" fillId="16" borderId="58" xfId="229" applyFont="1" applyFill="1" applyBorder="1" applyAlignment="1">
      <alignment horizontal="center"/>
    </xf>
    <xf numFmtId="0" fontId="65" fillId="16" borderId="55" xfId="229" applyFont="1" applyFill="1" applyBorder="1" applyAlignment="1">
      <alignment wrapText="1"/>
    </xf>
    <xf numFmtId="164" fontId="65" fillId="16" borderId="55" xfId="229" applyNumberFormat="1" applyFont="1" applyFill="1" applyBorder="1" applyAlignment="1" applyProtection="1">
      <alignment horizontal="center"/>
      <protection hidden="1"/>
    </xf>
    <xf numFmtId="0" fontId="65" fillId="16" borderId="55" xfId="229" quotePrefix="1" applyFont="1" applyFill="1" applyBorder="1" applyAlignment="1">
      <alignment horizontal="center"/>
    </xf>
    <xf numFmtId="0" fontId="65" fillId="16" borderId="55" xfId="229" applyFont="1" applyFill="1" applyBorder="1" applyAlignment="1">
      <alignment horizontal="center"/>
    </xf>
    <xf numFmtId="0" fontId="65" fillId="16" borderId="55" xfId="229" applyFont="1" applyFill="1" applyBorder="1"/>
    <xf numFmtId="41" fontId="65" fillId="16" borderId="59" xfId="229" applyNumberFormat="1" applyFont="1" applyFill="1" applyBorder="1" applyAlignment="1">
      <alignment horizontal="left"/>
    </xf>
    <xf numFmtId="0" fontId="82" fillId="0" borderId="76" xfId="229" applyNumberFormat="1" applyFont="1" applyFill="1" applyBorder="1" applyAlignment="1">
      <alignment horizontal="center" vertical="center"/>
    </xf>
    <xf numFmtId="0" fontId="76" fillId="16" borderId="55" xfId="229" applyFont="1" applyFill="1" applyBorder="1" applyAlignment="1">
      <alignment horizontal="center" vertical="center"/>
    </xf>
    <xf numFmtId="0" fontId="72" fillId="10" borderId="67" xfId="229" applyFont="1" applyFill="1" applyBorder="1" applyAlignment="1">
      <alignment horizontal="center"/>
    </xf>
    <xf numFmtId="0" fontId="72" fillId="10" borderId="6" xfId="229" applyFont="1" applyFill="1" applyBorder="1" applyAlignment="1">
      <alignment wrapText="1"/>
    </xf>
    <xf numFmtId="164" fontId="72" fillId="10" borderId="6" xfId="229" applyNumberFormat="1" applyFont="1" applyFill="1" applyBorder="1" applyAlignment="1" applyProtection="1">
      <alignment horizontal="center"/>
      <protection hidden="1"/>
    </xf>
    <xf numFmtId="0" fontId="72" fillId="10" borderId="6" xfId="229" quotePrefix="1" applyFont="1" applyFill="1" applyBorder="1" applyAlignment="1">
      <alignment horizontal="center"/>
    </xf>
    <xf numFmtId="0" fontId="76" fillId="10" borderId="6" xfId="229" applyFont="1" applyFill="1" applyBorder="1"/>
    <xf numFmtId="0" fontId="72" fillId="10" borderId="6" xfId="229" applyFont="1" applyFill="1" applyBorder="1" applyAlignment="1">
      <alignment horizontal="center"/>
    </xf>
    <xf numFmtId="0" fontId="72" fillId="10" borderId="6" xfId="229" applyFont="1" applyFill="1" applyBorder="1"/>
    <xf numFmtId="43" fontId="72" fillId="10" borderId="6" xfId="229" quotePrefix="1" applyNumberFormat="1" applyFont="1" applyFill="1" applyBorder="1" applyAlignment="1">
      <alignment horizontal="center" vertical="center" wrapText="1"/>
    </xf>
    <xf numFmtId="41" fontId="72" fillId="10" borderId="18" xfId="229" applyNumberFormat="1" applyFont="1" applyFill="1" applyBorder="1" applyAlignment="1">
      <alignment horizontal="left"/>
    </xf>
    <xf numFmtId="0" fontId="72" fillId="10" borderId="19" xfId="229" applyFont="1" applyFill="1" applyBorder="1" applyAlignment="1">
      <alignment horizontal="center" vertical="center"/>
    </xf>
    <xf numFmtId="0" fontId="72" fillId="10" borderId="20" xfId="229" applyFont="1" applyFill="1" applyBorder="1" applyAlignment="1">
      <alignment wrapText="1"/>
    </xf>
    <xf numFmtId="164" fontId="72" fillId="10" borderId="20" xfId="0" applyNumberFormat="1" applyFont="1" applyFill="1" applyBorder="1"/>
    <xf numFmtId="0" fontId="72" fillId="10" borderId="20" xfId="0" applyFont="1" applyFill="1" applyBorder="1"/>
    <xf numFmtId="0" fontId="72" fillId="10" borderId="20" xfId="0" applyFont="1" applyFill="1" applyBorder="1" applyAlignment="1">
      <alignment horizontal="center"/>
    </xf>
    <xf numFmtId="0" fontId="72" fillId="10" borderId="20" xfId="0" applyFont="1" applyFill="1" applyBorder="1" applyAlignment="1">
      <alignment horizontal="left"/>
    </xf>
    <xf numFmtId="0" fontId="72" fillId="10" borderId="1" xfId="229" applyFont="1" applyFill="1" applyBorder="1" applyAlignment="1">
      <alignment wrapText="1"/>
    </xf>
    <xf numFmtId="164" fontId="72" fillId="10" borderId="1" xfId="0" applyNumberFormat="1" applyFont="1" applyFill="1" applyBorder="1"/>
    <xf numFmtId="0" fontId="72" fillId="10" borderId="1" xfId="0" applyFont="1" applyFill="1" applyBorder="1"/>
    <xf numFmtId="0" fontId="72" fillId="10" borderId="1" xfId="0" applyFont="1" applyFill="1" applyBorder="1" applyAlignment="1">
      <alignment horizontal="left"/>
    </xf>
    <xf numFmtId="169" fontId="72" fillId="10" borderId="1" xfId="0" applyNumberFormat="1" applyFont="1" applyFill="1" applyBorder="1" applyAlignment="1">
      <alignment horizontal="right"/>
    </xf>
    <xf numFmtId="0" fontId="72" fillId="10" borderId="14" xfId="0" applyFont="1" applyFill="1" applyBorder="1"/>
    <xf numFmtId="0" fontId="72" fillId="10" borderId="29" xfId="229" applyFont="1" applyFill="1" applyBorder="1" applyAlignment="1">
      <alignment horizontal="center"/>
    </xf>
    <xf numFmtId="0" fontId="72" fillId="10" borderId="15" xfId="0" applyFont="1" applyFill="1" applyBorder="1"/>
    <xf numFmtId="164" fontId="72" fillId="10" borderId="15" xfId="0" applyNumberFormat="1" applyFont="1" applyFill="1" applyBorder="1"/>
    <xf numFmtId="169" fontId="72" fillId="10" borderId="15" xfId="0" applyNumberFormat="1" applyFont="1" applyFill="1" applyBorder="1" applyAlignment="1">
      <alignment horizontal="right"/>
    </xf>
    <xf numFmtId="0" fontId="72" fillId="10" borderId="30" xfId="0" applyFont="1" applyFill="1" applyBorder="1"/>
    <xf numFmtId="0" fontId="82" fillId="0" borderId="58" xfId="229" applyNumberFormat="1" applyFont="1" applyFill="1" applyBorder="1" applyAlignment="1">
      <alignment horizontal="center"/>
    </xf>
    <xf numFmtId="0" fontId="82" fillId="0" borderId="75" xfId="229" applyNumberFormat="1" applyFont="1" applyFill="1" applyBorder="1" applyAlignment="1">
      <alignment horizontal="center"/>
    </xf>
    <xf numFmtId="0" fontId="82" fillId="0" borderId="76" xfId="229" applyNumberFormat="1" applyFont="1" applyFill="1" applyBorder="1" applyAlignment="1">
      <alignment horizontal="center"/>
    </xf>
    <xf numFmtId="0" fontId="72" fillId="10" borderId="67" xfId="229" applyFont="1" applyFill="1" applyBorder="1" applyAlignment="1">
      <alignment horizontal="right"/>
    </xf>
    <xf numFmtId="0" fontId="72" fillId="10" borderId="4" xfId="229" applyFont="1" applyFill="1" applyBorder="1" applyAlignment="1">
      <alignment wrapText="1"/>
    </xf>
    <xf numFmtId="164" fontId="72" fillId="10" borderId="4" xfId="0" applyNumberFormat="1" applyFont="1" applyFill="1" applyBorder="1"/>
    <xf numFmtId="0" fontId="72" fillId="10" borderId="4" xfId="0" applyFont="1" applyFill="1" applyBorder="1"/>
    <xf numFmtId="0" fontId="72" fillId="10" borderId="4" xfId="0" applyFont="1" applyFill="1" applyBorder="1" applyAlignment="1">
      <alignment horizontal="center"/>
    </xf>
    <xf numFmtId="0" fontId="72" fillId="10" borderId="4" xfId="0" applyFont="1" applyFill="1" applyBorder="1" applyAlignment="1">
      <alignment horizontal="left"/>
    </xf>
    <xf numFmtId="0" fontId="98" fillId="10" borderId="4" xfId="0" applyFont="1" applyFill="1" applyBorder="1" applyAlignment="1">
      <alignment horizontal="right"/>
    </xf>
    <xf numFmtId="169" fontId="72" fillId="10" borderId="4" xfId="0" applyNumberFormat="1" applyFont="1" applyFill="1" applyBorder="1"/>
    <xf numFmtId="0" fontId="72" fillId="10" borderId="17" xfId="44" applyFont="1" applyFill="1" applyBorder="1" applyAlignment="1">
      <alignment horizontal="left" wrapText="1"/>
    </xf>
    <xf numFmtId="0" fontId="72" fillId="10" borderId="13" xfId="229" applyFont="1" applyFill="1" applyBorder="1" applyAlignment="1">
      <alignment horizontal="center" vertical="center"/>
    </xf>
    <xf numFmtId="0" fontId="72" fillId="10" borderId="1" xfId="0" applyFont="1" applyFill="1" applyBorder="1" applyAlignment="1">
      <alignment horizontal="center"/>
    </xf>
    <xf numFmtId="0" fontId="98" fillId="10" borderId="1" xfId="0" applyFont="1" applyFill="1" applyBorder="1" applyAlignment="1">
      <alignment horizontal="right"/>
    </xf>
    <xf numFmtId="169" fontId="72" fillId="10" borderId="1" xfId="0" applyNumberFormat="1" applyFont="1" applyFill="1" applyBorder="1"/>
    <xf numFmtId="0" fontId="72" fillId="10" borderId="14" xfId="44" applyFont="1" applyFill="1" applyBorder="1" applyAlignment="1">
      <alignment horizontal="left" wrapText="1"/>
    </xf>
    <xf numFmtId="0" fontId="72" fillId="10" borderId="15" xfId="229" applyFont="1" applyFill="1" applyBorder="1" applyAlignment="1">
      <alignment wrapText="1"/>
    </xf>
    <xf numFmtId="0" fontId="72" fillId="10" borderId="15" xfId="0" applyFont="1" applyFill="1" applyBorder="1" applyAlignment="1">
      <alignment horizontal="center"/>
    </xf>
    <xf numFmtId="0" fontId="72" fillId="0" borderId="13" xfId="0" applyFont="1" applyFill="1" applyBorder="1" applyAlignment="1">
      <alignment horizontal="center"/>
    </xf>
    <xf numFmtId="164" fontId="72" fillId="0" borderId="1" xfId="0" applyNumberFormat="1" applyFont="1" applyFill="1" applyBorder="1"/>
    <xf numFmtId="0" fontId="72" fillId="0" borderId="1" xfId="0" applyFont="1" applyFill="1" applyBorder="1"/>
    <xf numFmtId="0" fontId="72" fillId="0" borderId="15" xfId="0" applyFont="1" applyFill="1" applyBorder="1"/>
    <xf numFmtId="169" fontId="72" fillId="0" borderId="15" xfId="0" applyNumberFormat="1" applyFont="1" applyFill="1" applyBorder="1"/>
    <xf numFmtId="0" fontId="72" fillId="0" borderId="14" xfId="0" applyFont="1" applyFill="1" applyBorder="1"/>
    <xf numFmtId="0" fontId="72" fillId="16" borderId="58" xfId="229" applyFont="1" applyFill="1" applyBorder="1" applyAlignment="1">
      <alignment horizontal="right"/>
    </xf>
    <xf numFmtId="0" fontId="72" fillId="16" borderId="55" xfId="229" applyFont="1" applyFill="1" applyBorder="1" applyAlignment="1">
      <alignment wrapText="1"/>
    </xf>
    <xf numFmtId="164" fontId="72" fillId="16" borderId="55" xfId="229" applyNumberFormat="1" applyFont="1" applyFill="1" applyBorder="1" applyAlignment="1" applyProtection="1">
      <alignment horizontal="center"/>
      <protection hidden="1"/>
    </xf>
    <xf numFmtId="0" fontId="72" fillId="16" borderId="55" xfId="229" quotePrefix="1" applyFont="1" applyFill="1" applyBorder="1" applyAlignment="1">
      <alignment horizontal="center"/>
    </xf>
    <xf numFmtId="0" fontId="72" fillId="16" borderId="55" xfId="229" applyFont="1" applyFill="1" applyBorder="1" applyAlignment="1">
      <alignment horizontal="center"/>
    </xf>
    <xf numFmtId="43" fontId="72" fillId="16" borderId="55" xfId="229" quotePrefix="1" applyNumberFormat="1" applyFont="1" applyFill="1" applyBorder="1" applyAlignment="1">
      <alignment horizontal="center" vertical="center" wrapText="1"/>
    </xf>
    <xf numFmtId="41" fontId="72" fillId="16" borderId="59" xfId="229" applyNumberFormat="1" applyFont="1" applyFill="1" applyBorder="1" applyAlignment="1">
      <alignment horizontal="left"/>
    </xf>
    <xf numFmtId="169" fontId="72" fillId="0" borderId="0" xfId="2" applyNumberFormat="1" applyFont="1" applyFill="1"/>
    <xf numFmtId="2" fontId="72" fillId="0" borderId="0" xfId="0" applyNumberFormat="1" applyFont="1" applyFill="1"/>
    <xf numFmtId="0" fontId="72" fillId="0" borderId="0" xfId="0" applyFont="1" applyFill="1" applyAlignment="1">
      <alignment vertical="center"/>
    </xf>
    <xf numFmtId="43" fontId="76" fillId="0" borderId="0" xfId="0" applyNumberFormat="1" applyFont="1" applyFill="1" applyBorder="1" applyAlignment="1">
      <alignment horizontal="center" vertical="center" wrapText="1" shrinkToFit="1"/>
    </xf>
    <xf numFmtId="0" fontId="65" fillId="10" borderId="60" xfId="229" applyFont="1" applyFill="1" applyBorder="1" applyAlignment="1">
      <alignment horizontal="center" vertical="center"/>
    </xf>
    <xf numFmtId="0" fontId="65" fillId="10" borderId="2" xfId="229" applyFont="1" applyFill="1" applyBorder="1" applyAlignment="1">
      <alignment vertical="center" wrapText="1"/>
    </xf>
    <xf numFmtId="164" fontId="65" fillId="10" borderId="2" xfId="0" applyNumberFormat="1" applyFont="1" applyFill="1" applyBorder="1" applyAlignment="1">
      <alignment vertical="center"/>
    </xf>
    <xf numFmtId="0" fontId="65" fillId="10" borderId="2" xfId="0" applyFont="1" applyFill="1" applyBorder="1" applyAlignment="1">
      <alignment vertical="center"/>
    </xf>
    <xf numFmtId="0" fontId="65" fillId="10" borderId="2" xfId="0" applyFont="1" applyFill="1" applyBorder="1" applyAlignment="1">
      <alignment horizontal="center" vertical="center"/>
    </xf>
    <xf numFmtId="169" fontId="65" fillId="10" borderId="2" xfId="0" applyNumberFormat="1" applyFont="1" applyFill="1" applyBorder="1" applyAlignment="1">
      <alignment horizontal="right" vertical="center"/>
    </xf>
    <xf numFmtId="0" fontId="65" fillId="10" borderId="73" xfId="44" applyFont="1" applyFill="1" applyBorder="1" applyAlignment="1">
      <alignment horizontal="left" vertical="center" wrapText="1"/>
    </xf>
    <xf numFmtId="0" fontId="65" fillId="10" borderId="21" xfId="229" applyFont="1" applyFill="1" applyBorder="1" applyAlignment="1">
      <alignment horizontal="right"/>
    </xf>
    <xf numFmtId="0" fontId="66" fillId="10" borderId="4" xfId="229" applyFont="1" applyFill="1" applyBorder="1"/>
    <xf numFmtId="43" fontId="86" fillId="10" borderId="4" xfId="229" quotePrefix="1" applyNumberFormat="1" applyFont="1" applyFill="1" applyBorder="1" applyAlignment="1">
      <alignment horizontal="center" vertical="center" wrapText="1"/>
    </xf>
    <xf numFmtId="41" fontId="65" fillId="10" borderId="17" xfId="229" applyNumberFormat="1" applyFont="1" applyFill="1" applyBorder="1" applyAlignment="1">
      <alignment horizontal="left"/>
    </xf>
    <xf numFmtId="0" fontId="65" fillId="10" borderId="77" xfId="229" applyFont="1" applyFill="1" applyBorder="1" applyAlignment="1">
      <alignment horizontal="center" vertical="center"/>
    </xf>
    <xf numFmtId="0" fontId="65" fillId="14" borderId="44" xfId="229" applyFont="1" applyFill="1" applyBorder="1" applyAlignment="1">
      <alignment horizontal="right"/>
    </xf>
    <xf numFmtId="0" fontId="65" fillId="14" borderId="45" xfId="229" applyFont="1" applyFill="1" applyBorder="1" applyAlignment="1">
      <alignment wrapText="1"/>
    </xf>
    <xf numFmtId="164" fontId="65" fillId="14" borderId="45" xfId="229" applyNumberFormat="1" applyFont="1" applyFill="1" applyBorder="1" applyAlignment="1" applyProtection="1">
      <alignment horizontal="center"/>
      <protection hidden="1"/>
    </xf>
    <xf numFmtId="0" fontId="65" fillId="14" borderId="45" xfId="229" quotePrefix="1" applyFont="1" applyFill="1" applyBorder="1" applyAlignment="1">
      <alignment horizontal="center"/>
    </xf>
    <xf numFmtId="0" fontId="65" fillId="14" borderId="45" xfId="229" applyFont="1" applyFill="1" applyBorder="1" applyAlignment="1">
      <alignment horizontal="center"/>
    </xf>
    <xf numFmtId="0" fontId="65" fillId="14" borderId="45" xfId="229" applyFont="1" applyFill="1" applyBorder="1"/>
    <xf numFmtId="43" fontId="86" fillId="14" borderId="45" xfId="229" quotePrefix="1" applyNumberFormat="1" applyFont="1" applyFill="1" applyBorder="1" applyAlignment="1">
      <alignment horizontal="center" vertical="center" wrapText="1"/>
    </xf>
    <xf numFmtId="41" fontId="65" fillId="14" borderId="46" xfId="229" applyNumberFormat="1" applyFont="1" applyFill="1" applyBorder="1" applyAlignment="1">
      <alignment horizontal="left"/>
    </xf>
    <xf numFmtId="0" fontId="66" fillId="14" borderId="45" xfId="229" applyFont="1" applyFill="1" applyBorder="1" applyAlignment="1">
      <alignment horizontal="center" vertical="center"/>
    </xf>
    <xf numFmtId="43" fontId="72" fillId="0" borderId="0" xfId="0" applyNumberFormat="1" applyFont="1" applyFill="1" applyAlignment="1">
      <alignment horizontal="center" vertical="center"/>
    </xf>
    <xf numFmtId="0" fontId="96" fillId="0" borderId="0" xfId="229" applyFont="1" applyFill="1" applyAlignment="1"/>
    <xf numFmtId="0" fontId="72" fillId="0" borderId="0" xfId="229" applyFont="1" applyFill="1" applyAlignment="1"/>
    <xf numFmtId="0" fontId="72" fillId="10" borderId="77" xfId="229" applyFont="1" applyFill="1" applyBorder="1" applyAlignment="1">
      <alignment horizontal="center" vertical="center"/>
    </xf>
    <xf numFmtId="0" fontId="72" fillId="10" borderId="43" xfId="229" applyFont="1" applyFill="1" applyBorder="1" applyAlignment="1">
      <alignment vertical="center" wrapText="1"/>
    </xf>
    <xf numFmtId="0" fontId="72" fillId="10" borderId="43" xfId="229" applyFont="1" applyFill="1" applyBorder="1" applyAlignment="1">
      <alignment horizontal="center" vertical="center"/>
    </xf>
    <xf numFmtId="170" fontId="72" fillId="10" borderId="43" xfId="229" applyNumberFormat="1" applyFont="1" applyFill="1" applyBorder="1" applyAlignment="1">
      <alignment horizontal="center" vertical="center"/>
    </xf>
    <xf numFmtId="0" fontId="72" fillId="10" borderId="43" xfId="229" applyFont="1" applyFill="1" applyBorder="1" applyAlignment="1">
      <alignment vertical="center"/>
    </xf>
    <xf numFmtId="0" fontId="72" fillId="10" borderId="43" xfId="229" applyFont="1" applyFill="1" applyBorder="1"/>
    <xf numFmtId="0" fontId="72" fillId="10" borderId="43" xfId="229" applyFont="1" applyFill="1" applyBorder="1" applyAlignment="1">
      <alignment horizontal="left" vertical="center"/>
    </xf>
    <xf numFmtId="165" fontId="72" fillId="10" borderId="43" xfId="5" applyNumberFormat="1" applyFont="1" applyFill="1" applyBorder="1" applyAlignment="1">
      <alignment horizontal="center" vertical="center"/>
    </xf>
    <xf numFmtId="165" fontId="72" fillId="10" borderId="43" xfId="5" applyNumberFormat="1" applyFont="1" applyFill="1" applyBorder="1" applyAlignment="1">
      <alignment vertical="center"/>
    </xf>
    <xf numFmtId="43" fontId="72" fillId="10" borderId="43" xfId="5" applyNumberFormat="1" applyFont="1" applyFill="1" applyBorder="1" applyAlignment="1">
      <alignment vertical="center"/>
    </xf>
    <xf numFmtId="0" fontId="72" fillId="10" borderId="56" xfId="229" applyFont="1" applyFill="1" applyBorder="1" applyAlignment="1">
      <alignment horizontal="left" vertical="center"/>
    </xf>
    <xf numFmtId="0" fontId="72" fillId="10" borderId="13" xfId="229" applyFont="1" applyFill="1" applyBorder="1" applyAlignment="1">
      <alignment horizontal="right"/>
    </xf>
    <xf numFmtId="0" fontId="72" fillId="10" borderId="1" xfId="229" applyFont="1" applyFill="1" applyBorder="1" applyAlignment="1">
      <alignment vertical="center" wrapText="1"/>
    </xf>
    <xf numFmtId="0" fontId="72" fillId="10" borderId="1" xfId="229" applyFont="1" applyFill="1" applyBorder="1"/>
    <xf numFmtId="0" fontId="72" fillId="10" borderId="1" xfId="229" applyFont="1" applyFill="1" applyBorder="1" applyAlignment="1">
      <alignment vertical="center"/>
    </xf>
    <xf numFmtId="0" fontId="72" fillId="10" borderId="1" xfId="229" applyFont="1" applyFill="1" applyBorder="1" applyAlignment="1">
      <alignment horizontal="left" vertical="center"/>
    </xf>
    <xf numFmtId="0" fontId="72" fillId="10" borderId="1" xfId="229" applyFont="1" applyFill="1" applyBorder="1" applyAlignment="1">
      <alignment horizontal="center"/>
    </xf>
    <xf numFmtId="0" fontId="72" fillId="10" borderId="1" xfId="229" applyFont="1" applyFill="1" applyBorder="1" applyAlignment="1">
      <alignment horizontal="center" vertical="center"/>
    </xf>
    <xf numFmtId="165" fontId="72" fillId="10" borderId="1" xfId="5" applyNumberFormat="1" applyFont="1" applyFill="1" applyBorder="1" applyAlignment="1">
      <alignment horizontal="center" vertical="center"/>
    </xf>
    <xf numFmtId="165" fontId="72" fillId="10" borderId="1" xfId="5" applyNumberFormat="1" applyFont="1" applyFill="1" applyBorder="1" applyAlignment="1"/>
    <xf numFmtId="43" fontId="72" fillId="10" borderId="1" xfId="5" applyNumberFormat="1" applyFont="1" applyFill="1" applyBorder="1" applyAlignment="1"/>
    <xf numFmtId="0" fontId="72" fillId="10" borderId="14" xfId="229" applyFont="1" applyFill="1" applyBorder="1" applyAlignment="1">
      <alignment horizontal="left" vertical="center"/>
    </xf>
    <xf numFmtId="0" fontId="72" fillId="10" borderId="29" xfId="229" applyFont="1" applyFill="1" applyBorder="1" applyAlignment="1">
      <alignment horizontal="right"/>
    </xf>
    <xf numFmtId="0" fontId="72" fillId="10" borderId="15" xfId="229" applyFont="1" applyFill="1" applyBorder="1" applyAlignment="1">
      <alignment vertical="center" wrapText="1"/>
    </xf>
    <xf numFmtId="0" fontId="72" fillId="10" borderId="15" xfId="229" applyFont="1" applyFill="1" applyBorder="1"/>
    <xf numFmtId="0" fontId="72" fillId="10" borderId="15" xfId="229" applyFont="1" applyFill="1" applyBorder="1" applyAlignment="1">
      <alignment vertical="center"/>
    </xf>
    <xf numFmtId="0" fontId="72" fillId="10" borderId="15" xfId="229" applyFont="1" applyFill="1" applyBorder="1" applyAlignment="1">
      <alignment horizontal="left" vertical="center"/>
    </xf>
    <xf numFmtId="0" fontId="72" fillId="10" borderId="15" xfId="229" applyFont="1" applyFill="1" applyBorder="1" applyAlignment="1">
      <alignment horizontal="center"/>
    </xf>
    <xf numFmtId="0" fontId="72" fillId="10" borderId="15" xfId="229" applyFont="1" applyFill="1" applyBorder="1" applyAlignment="1">
      <alignment horizontal="center" vertical="center"/>
    </xf>
    <xf numFmtId="165" fontId="72" fillId="10" borderId="15" xfId="5" applyNumberFormat="1" applyFont="1" applyFill="1" applyBorder="1" applyAlignment="1">
      <alignment horizontal="center" vertical="center"/>
    </xf>
    <xf numFmtId="165" fontId="72" fillId="10" borderId="15" xfId="5" applyNumberFormat="1" applyFont="1" applyFill="1" applyBorder="1" applyAlignment="1"/>
    <xf numFmtId="43" fontId="72" fillId="10" borderId="15" xfId="5" applyNumberFormat="1" applyFont="1" applyFill="1" applyBorder="1" applyAlignment="1"/>
    <xf numFmtId="0" fontId="72" fillId="10" borderId="30" xfId="229" applyFont="1" applyFill="1" applyBorder="1" applyAlignment="1">
      <alignment horizontal="left" vertical="center"/>
    </xf>
    <xf numFmtId="0" fontId="76" fillId="16" borderId="58" xfId="229" applyFont="1" applyFill="1" applyBorder="1" applyAlignment="1">
      <alignment horizontal="right" indent="1"/>
    </xf>
    <xf numFmtId="0" fontId="76" fillId="16" borderId="55" xfId="229" applyFont="1" applyFill="1" applyBorder="1" applyAlignment="1">
      <alignment horizontal="left" indent="1"/>
    </xf>
    <xf numFmtId="0" fontId="76" fillId="16" borderId="55" xfId="229" applyFont="1" applyFill="1" applyBorder="1" applyAlignment="1">
      <alignment horizontal="center"/>
    </xf>
    <xf numFmtId="0" fontId="72" fillId="16" borderId="55" xfId="229" applyFont="1" applyFill="1" applyBorder="1"/>
    <xf numFmtId="165" fontId="76" fillId="16" borderId="55" xfId="5" applyNumberFormat="1" applyFont="1" applyFill="1" applyBorder="1" applyAlignment="1"/>
    <xf numFmtId="0" fontId="72" fillId="16" borderId="59" xfId="229" applyFont="1" applyFill="1" applyBorder="1" applyAlignment="1">
      <alignment horizontal="center"/>
    </xf>
    <xf numFmtId="0" fontId="76" fillId="10" borderId="21" xfId="229" applyFont="1" applyFill="1" applyBorder="1" applyAlignment="1">
      <alignment horizontal="right" indent="1"/>
    </xf>
    <xf numFmtId="0" fontId="76" fillId="10" borderId="4" xfId="229" applyFont="1" applyFill="1" applyBorder="1" applyAlignment="1">
      <alignment horizontal="left" indent="1"/>
    </xf>
    <xf numFmtId="0" fontId="76" fillId="10" borderId="4" xfId="229" applyFont="1" applyFill="1" applyBorder="1" applyAlignment="1">
      <alignment horizontal="center"/>
    </xf>
    <xf numFmtId="0" fontId="76" fillId="10" borderId="4" xfId="229" applyFont="1" applyFill="1" applyBorder="1"/>
    <xf numFmtId="0" fontId="72" fillId="10" borderId="4" xfId="229" applyFont="1" applyFill="1" applyBorder="1"/>
    <xf numFmtId="0" fontId="72" fillId="10" borderId="4" xfId="229" applyFont="1" applyFill="1" applyBorder="1" applyAlignment="1">
      <alignment horizontal="center"/>
    </xf>
    <xf numFmtId="165" fontId="76" fillId="10" borderId="4" xfId="5" applyNumberFormat="1" applyFont="1" applyFill="1" applyBorder="1" applyAlignment="1"/>
    <xf numFmtId="0" fontId="72" fillId="10" borderId="17" xfId="229" applyFont="1" applyFill="1" applyBorder="1" applyAlignment="1">
      <alignment horizontal="center"/>
    </xf>
    <xf numFmtId="0" fontId="65" fillId="13" borderId="1" xfId="82" applyFont="1" applyFill="1" applyBorder="1" applyAlignment="1">
      <alignment horizontal="left"/>
    </xf>
    <xf numFmtId="0" fontId="76" fillId="0" borderId="0" xfId="229" applyFont="1" applyFill="1" applyAlignment="1">
      <alignment horizontal="center" vertical="center"/>
    </xf>
    <xf numFmtId="0" fontId="65" fillId="10" borderId="64" xfId="229" applyFont="1" applyFill="1" applyBorder="1" applyAlignment="1">
      <alignment wrapText="1"/>
    </xf>
    <xf numFmtId="164" fontId="65" fillId="10" borderId="20" xfId="44" applyNumberFormat="1" applyFont="1" applyFill="1" applyBorder="1" applyAlignment="1">
      <alignment horizontal="right"/>
    </xf>
    <xf numFmtId="0" fontId="65" fillId="10" borderId="20" xfId="57" applyFont="1" applyFill="1" applyBorder="1" applyAlignment="1"/>
    <xf numFmtId="0" fontId="65" fillId="10" borderId="20" xfId="0" applyFont="1" applyFill="1" applyBorder="1" applyAlignment="1">
      <alignment vertical="center"/>
    </xf>
    <xf numFmtId="0" fontId="65" fillId="10" borderId="20" xfId="57" applyFont="1" applyFill="1" applyBorder="1" applyAlignment="1">
      <alignment vertical="top"/>
    </xf>
    <xf numFmtId="0" fontId="65" fillId="10" borderId="20" xfId="57" applyFont="1" applyFill="1" applyBorder="1" applyAlignment="1">
      <alignment horizontal="left" vertical="top"/>
    </xf>
    <xf numFmtId="0" fontId="65" fillId="10" borderId="20" xfId="57" applyFont="1" applyFill="1" applyBorder="1" applyAlignment="1">
      <alignment horizontal="center" vertical="top"/>
    </xf>
    <xf numFmtId="0" fontId="65" fillId="10" borderId="20" xfId="81" applyFont="1" applyFill="1" applyBorder="1" applyAlignment="1">
      <alignment horizontal="left"/>
    </xf>
    <xf numFmtId="0" fontId="65" fillId="10" borderId="20" xfId="2" applyNumberFormat="1" applyFont="1" applyFill="1" applyBorder="1" applyAlignment="1">
      <alignment horizontal="right" vertical="center"/>
    </xf>
    <xf numFmtId="4" fontId="65" fillId="10" borderId="20" xfId="57" applyNumberFormat="1" applyFont="1" applyFill="1" applyBorder="1" applyAlignment="1">
      <alignment horizontal="right"/>
    </xf>
    <xf numFmtId="0" fontId="65" fillId="10" borderId="8" xfId="0" applyFont="1" applyFill="1" applyBorder="1" applyAlignment="1">
      <alignment horizontal="left" vertical="center"/>
    </xf>
    <xf numFmtId="0" fontId="72" fillId="17" borderId="15" xfId="0" applyFont="1" applyFill="1" applyBorder="1" applyAlignment="1">
      <alignment horizontal="left"/>
    </xf>
    <xf numFmtId="0" fontId="98" fillId="17" borderId="15" xfId="0" applyFont="1" applyFill="1" applyBorder="1" applyAlignment="1">
      <alignment horizontal="right"/>
    </xf>
    <xf numFmtId="169" fontId="72" fillId="17" borderId="15" xfId="0" applyNumberFormat="1" applyFont="1" applyFill="1" applyBorder="1"/>
    <xf numFmtId="0" fontId="72" fillId="17" borderId="30" xfId="44" applyFont="1" applyFill="1" applyBorder="1" applyAlignment="1">
      <alignment horizontal="left" wrapText="1"/>
    </xf>
    <xf numFmtId="0" fontId="0" fillId="10" borderId="1" xfId="0" applyFont="1" applyFill="1" applyBorder="1"/>
    <xf numFmtId="0" fontId="65" fillId="11" borderId="1" xfId="82" applyFont="1" applyFill="1" applyBorder="1" applyAlignment="1">
      <alignment horizontal="center"/>
    </xf>
    <xf numFmtId="41" fontId="75" fillId="0" borderId="0" xfId="2" applyFont="1" applyFill="1" applyAlignment="1">
      <alignment horizontal="left"/>
    </xf>
    <xf numFmtId="173" fontId="75" fillId="0" borderId="0" xfId="181" applyNumberFormat="1" applyFont="1" applyFill="1" applyProtection="1">
      <protection locked="0"/>
    </xf>
    <xf numFmtId="41" fontId="63" fillId="0" borderId="0" xfId="2" applyFont="1" applyFill="1"/>
    <xf numFmtId="173" fontId="0" fillId="0" borderId="0" xfId="0" applyNumberFormat="1" applyFont="1" applyFill="1"/>
    <xf numFmtId="43" fontId="65" fillId="0" borderId="0" xfId="229" applyNumberFormat="1" applyFont="1" applyFill="1" applyBorder="1" applyAlignment="1">
      <alignment horizontal="center"/>
    </xf>
    <xf numFmtId="0" fontId="66" fillId="0" borderId="0" xfId="229" applyFont="1" applyFill="1" applyBorder="1"/>
    <xf numFmtId="0" fontId="65" fillId="0" borderId="0" xfId="2" applyNumberFormat="1" applyFont="1" applyFill="1" applyBorder="1" applyAlignment="1">
      <alignment horizontal="right" vertical="center"/>
    </xf>
    <xf numFmtId="4" fontId="65" fillId="0" borderId="0" xfId="57" applyNumberFormat="1" applyFont="1" applyFill="1" applyBorder="1" applyAlignment="1">
      <alignment horizontal="right"/>
    </xf>
    <xf numFmtId="43" fontId="65" fillId="0" borderId="0" xfId="0" applyNumberFormat="1" applyFont="1" applyFill="1" applyBorder="1"/>
    <xf numFmtId="173" fontId="72" fillId="10" borderId="0" xfId="0" applyNumberFormat="1" applyFont="1" applyFill="1"/>
    <xf numFmtId="0" fontId="65" fillId="10" borderId="0" xfId="44" applyFont="1" applyFill="1" applyBorder="1" applyAlignment="1">
      <alignment horizontal="left" vertical="center" wrapText="1"/>
    </xf>
    <xf numFmtId="0" fontId="76" fillId="14" borderId="24" xfId="181" applyFont="1" applyFill="1" applyBorder="1" applyAlignment="1">
      <alignment horizontal="center" vertical="center"/>
    </xf>
    <xf numFmtId="43" fontId="76" fillId="14" borderId="24" xfId="27" applyFont="1" applyFill="1" applyBorder="1" applyAlignment="1">
      <alignment vertical="center"/>
    </xf>
    <xf numFmtId="43" fontId="76" fillId="14" borderId="24" xfId="1" applyFont="1" applyFill="1" applyBorder="1" applyAlignment="1">
      <alignment vertical="center"/>
    </xf>
    <xf numFmtId="0" fontId="76" fillId="15" borderId="24" xfId="181" applyFont="1" applyFill="1" applyBorder="1" applyAlignment="1">
      <alignment horizontal="center" vertical="center"/>
    </xf>
    <xf numFmtId="43" fontId="76" fillId="15" borderId="24" xfId="27" applyFont="1" applyFill="1" applyBorder="1" applyAlignment="1">
      <alignment vertical="center"/>
    </xf>
    <xf numFmtId="0" fontId="74" fillId="0" borderId="0" xfId="0" applyFont="1" applyFill="1" applyAlignment="1">
      <alignment horizontal="center"/>
    </xf>
    <xf numFmtId="0" fontId="82" fillId="0" borderId="75" xfId="229" applyNumberFormat="1" applyFont="1" applyFill="1" applyBorder="1" applyAlignment="1">
      <alignment horizontal="center"/>
    </xf>
    <xf numFmtId="0" fontId="65" fillId="10" borderId="56" xfId="229" applyFont="1" applyFill="1" applyBorder="1" applyAlignment="1">
      <alignment horizontal="left"/>
    </xf>
    <xf numFmtId="0" fontId="65" fillId="11" borderId="15" xfId="229" applyFont="1" applyFill="1" applyBorder="1" applyAlignment="1">
      <alignment horizontal="left"/>
    </xf>
    <xf numFmtId="0" fontId="65" fillId="10" borderId="30" xfId="44" applyFont="1" applyFill="1" applyBorder="1" applyAlignment="1">
      <alignment horizontal="left" wrapText="1"/>
    </xf>
    <xf numFmtId="49" fontId="65" fillId="10" borderId="0" xfId="229" applyNumberFormat="1" applyFont="1" applyFill="1" applyBorder="1" applyAlignment="1">
      <alignment horizontal="left"/>
    </xf>
    <xf numFmtId="0" fontId="65" fillId="10" borderId="0" xfId="229" applyFont="1" applyFill="1" applyBorder="1" applyAlignment="1">
      <alignment horizontal="left" vertical="center"/>
    </xf>
    <xf numFmtId="0" fontId="65" fillId="10" borderId="0" xfId="0" applyFont="1" applyFill="1" applyBorder="1" applyAlignment="1">
      <alignment horizontal="left" vertical="center"/>
    </xf>
    <xf numFmtId="41" fontId="66" fillId="10" borderId="0" xfId="229" applyNumberFormat="1" applyFont="1" applyFill="1" applyBorder="1" applyAlignment="1">
      <alignment horizontal="left"/>
    </xf>
    <xf numFmtId="41" fontId="65" fillId="10" borderId="0" xfId="229" applyNumberFormat="1" applyFont="1" applyFill="1" applyBorder="1" applyAlignment="1">
      <alignment horizontal="left"/>
    </xf>
    <xf numFmtId="171" fontId="65" fillId="10" borderId="0" xfId="229" applyNumberFormat="1" applyFont="1" applyFill="1" applyBorder="1" applyAlignment="1">
      <alignment horizontal="left"/>
    </xf>
    <xf numFmtId="0" fontId="65" fillId="18" borderId="1" xfId="44" applyFont="1" applyFill="1" applyBorder="1" applyAlignment="1">
      <alignment horizontal="left"/>
    </xf>
    <xf numFmtId="0" fontId="65" fillId="18" borderId="1" xfId="0" applyFont="1" applyFill="1" applyBorder="1" applyAlignment="1">
      <alignment horizontal="left"/>
    </xf>
    <xf numFmtId="0" fontId="65" fillId="18" borderId="1" xfId="229" applyFont="1" applyFill="1" applyBorder="1" applyAlignment="1">
      <alignment horizontal="left"/>
    </xf>
    <xf numFmtId="0" fontId="65" fillId="18" borderId="1" xfId="0" applyFont="1" applyFill="1" applyBorder="1"/>
    <xf numFmtId="0" fontId="65" fillId="18" borderId="20" xfId="0" applyFont="1" applyFill="1" applyBorder="1"/>
    <xf numFmtId="0" fontId="72" fillId="10" borderId="15" xfId="0" applyFont="1" applyFill="1" applyBorder="1" applyAlignment="1">
      <alignment horizontal="left"/>
    </xf>
    <xf numFmtId="0" fontId="98" fillId="10" borderId="15" xfId="0" applyFont="1" applyFill="1" applyBorder="1" applyAlignment="1">
      <alignment horizontal="right"/>
    </xf>
    <xf numFmtId="169" fontId="72" fillId="10" borderId="15" xfId="0" applyNumberFormat="1" applyFont="1" applyFill="1" applyBorder="1"/>
    <xf numFmtId="0" fontId="72" fillId="10" borderId="30" xfId="44" applyFont="1" applyFill="1" applyBorder="1" applyAlignment="1">
      <alignment horizontal="left" wrapText="1"/>
    </xf>
    <xf numFmtId="41" fontId="63" fillId="0" borderId="0" xfId="2" applyFont="1" applyFill="1"/>
    <xf numFmtId="43" fontId="76" fillId="16" borderId="55" xfId="229" quotePrefix="1" applyNumberFormat="1" applyFont="1" applyFill="1" applyBorder="1" applyAlignment="1">
      <alignment horizontal="center" vertical="center" wrapText="1"/>
    </xf>
    <xf numFmtId="41" fontId="76" fillId="14" borderId="24" xfId="12" applyFont="1" applyFill="1" applyBorder="1" applyAlignment="1">
      <alignment vertical="center"/>
    </xf>
    <xf numFmtId="43" fontId="76" fillId="15" borderId="24" xfId="27" applyFont="1" applyFill="1" applyBorder="1" applyAlignment="1">
      <alignment horizontal="center" vertical="center"/>
    </xf>
    <xf numFmtId="43" fontId="66" fillId="18" borderId="0" xfId="229" applyNumberFormat="1" applyFont="1" applyFill="1" applyBorder="1"/>
    <xf numFmtId="0" fontId="65" fillId="13" borderId="1" xfId="0" applyFont="1" applyFill="1" applyBorder="1" applyAlignment="1">
      <alignment horizontal="center"/>
    </xf>
    <xf numFmtId="0" fontId="65" fillId="13" borderId="1" xfId="229" applyFont="1" applyFill="1" applyBorder="1" applyAlignment="1">
      <alignment horizontal="center"/>
    </xf>
    <xf numFmtId="0" fontId="65" fillId="13" borderId="1" xfId="57" applyFont="1" applyFill="1" applyBorder="1" applyAlignment="1">
      <alignment horizontal="center" vertical="top"/>
    </xf>
    <xf numFmtId="0" fontId="65" fillId="13" borderId="15" xfId="0" applyFont="1" applyFill="1" applyBorder="1" applyAlignment="1">
      <alignment horizontal="center"/>
    </xf>
    <xf numFmtId="41" fontId="65" fillId="0" borderId="1" xfId="0" applyNumberFormat="1" applyFont="1" applyFill="1" applyBorder="1" applyAlignment="1">
      <alignment horizontal="right" vertical="center"/>
    </xf>
    <xf numFmtId="168" fontId="65" fillId="0" borderId="1" xfId="0" applyNumberFormat="1" applyFont="1" applyFill="1" applyBorder="1" applyAlignment="1">
      <alignment horizontal="right"/>
    </xf>
    <xf numFmtId="0" fontId="76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/>
    </xf>
    <xf numFmtId="0" fontId="82" fillId="0" borderId="55" xfId="229" applyNumberFormat="1" applyFont="1" applyFill="1" applyBorder="1" applyAlignment="1">
      <alignment horizontal="center" vertical="center"/>
    </xf>
    <xf numFmtId="0" fontId="0" fillId="10" borderId="0" xfId="0" applyFill="1"/>
    <xf numFmtId="41" fontId="66" fillId="16" borderId="28" xfId="229" applyNumberFormat="1" applyFont="1" applyFill="1" applyBorder="1" applyAlignment="1">
      <alignment horizontal="center"/>
    </xf>
    <xf numFmtId="169" fontId="72" fillId="10" borderId="20" xfId="0" applyNumberFormat="1" applyFont="1" applyFill="1" applyBorder="1" applyAlignment="1">
      <alignment horizontal="right"/>
    </xf>
    <xf numFmtId="0" fontId="72" fillId="10" borderId="8" xfId="0" applyFont="1" applyFill="1" applyBorder="1"/>
    <xf numFmtId="0" fontId="76" fillId="0" borderId="0" xfId="0" applyFont="1" applyFill="1" applyAlignment="1">
      <alignment horizontal="left"/>
    </xf>
    <xf numFmtId="0" fontId="72" fillId="0" borderId="0" xfId="0" applyFont="1" applyFill="1" applyAlignment="1">
      <alignment horizontal="center"/>
    </xf>
    <xf numFmtId="43" fontId="65" fillId="10" borderId="15" xfId="0" applyNumberFormat="1" applyFont="1" applyFill="1" applyBorder="1"/>
    <xf numFmtId="0" fontId="65" fillId="15" borderId="58" xfId="229" applyFont="1" applyFill="1" applyBorder="1" applyAlignment="1">
      <alignment horizontal="right"/>
    </xf>
    <xf numFmtId="0" fontId="65" fillId="15" borderId="78" xfId="229" applyFont="1" applyFill="1" applyBorder="1" applyAlignment="1">
      <alignment wrapText="1"/>
    </xf>
    <xf numFmtId="164" fontId="65" fillId="15" borderId="79" xfId="229" applyNumberFormat="1" applyFont="1" applyFill="1" applyBorder="1" applyAlignment="1">
      <alignment horizontal="center" vertical="center" wrapText="1"/>
    </xf>
    <xf numFmtId="164" fontId="65" fillId="15" borderId="80" xfId="229" applyNumberFormat="1" applyFont="1" applyFill="1" applyBorder="1" applyAlignment="1">
      <alignment horizontal="center" vertical="center" wrapText="1"/>
    </xf>
    <xf numFmtId="164" fontId="65" fillId="15" borderId="81" xfId="229" applyNumberFormat="1" applyFont="1" applyFill="1" applyBorder="1" applyAlignment="1">
      <alignment horizontal="center" vertical="center" wrapText="1"/>
    </xf>
    <xf numFmtId="49" fontId="65" fillId="15" borderId="55" xfId="229" applyNumberFormat="1" applyFont="1" applyFill="1" applyBorder="1" applyAlignment="1">
      <alignment horizontal="center" vertical="center" wrapText="1"/>
    </xf>
    <xf numFmtId="49" fontId="66" fillId="15" borderId="55" xfId="229" applyNumberFormat="1" applyFont="1" applyFill="1" applyBorder="1" applyAlignment="1">
      <alignment horizontal="center" vertical="center" wrapText="1"/>
    </xf>
    <xf numFmtId="0" fontId="65" fillId="15" borderId="55" xfId="229" applyFont="1" applyFill="1" applyBorder="1" applyAlignment="1">
      <alignment horizontal="center" vertical="top" wrapText="1"/>
    </xf>
    <xf numFmtId="0" fontId="65" fillId="15" borderId="55" xfId="229" applyFont="1" applyFill="1" applyBorder="1" applyAlignment="1">
      <alignment horizontal="center" vertical="center" wrapText="1"/>
    </xf>
    <xf numFmtId="49" fontId="65" fillId="15" borderId="55" xfId="229" quotePrefix="1" applyNumberFormat="1" applyFont="1" applyFill="1" applyBorder="1" applyAlignment="1">
      <alignment horizontal="center" vertical="center" wrapText="1"/>
    </xf>
    <xf numFmtId="43" fontId="86" fillId="15" borderId="55" xfId="229" quotePrefix="1" applyNumberFormat="1" applyFont="1" applyFill="1" applyBorder="1" applyAlignment="1">
      <alignment horizontal="center" vertical="center" wrapText="1"/>
    </xf>
    <xf numFmtId="0" fontId="65" fillId="15" borderId="59" xfId="229" applyFont="1" applyFill="1" applyBorder="1" applyAlignment="1">
      <alignment horizontal="left" vertical="center" wrapText="1"/>
    </xf>
    <xf numFmtId="0" fontId="65" fillId="16" borderId="31" xfId="229" applyFont="1" applyFill="1" applyBorder="1" applyAlignment="1">
      <alignment horizontal="right"/>
    </xf>
    <xf numFmtId="0" fontId="66" fillId="16" borderId="28" xfId="229" quotePrefix="1" applyFont="1" applyFill="1" applyBorder="1"/>
    <xf numFmtId="0" fontId="65" fillId="16" borderId="28" xfId="229" quotePrefix="1" applyFont="1" applyFill="1" applyBorder="1" applyAlignment="1">
      <alignment horizontal="center"/>
    </xf>
    <xf numFmtId="0" fontId="65" fillId="16" borderId="41" xfId="229" applyFont="1" applyFill="1" applyBorder="1" applyAlignment="1">
      <alignment horizontal="left"/>
    </xf>
    <xf numFmtId="41" fontId="76" fillId="16" borderId="55" xfId="229" quotePrefix="1" applyNumberFormat="1" applyFont="1" applyFill="1" applyBorder="1" applyAlignment="1">
      <alignment horizontal="center" vertical="center" wrapText="1"/>
    </xf>
    <xf numFmtId="0" fontId="76" fillId="0" borderId="0" xfId="0" applyFont="1" applyFill="1" applyAlignment="1"/>
    <xf numFmtId="0" fontId="65" fillId="0" borderId="1" xfId="229" quotePrefix="1" applyFont="1" applyFill="1" applyBorder="1" applyAlignment="1">
      <alignment horizontal="left" vertical="center"/>
    </xf>
    <xf numFmtId="0" fontId="65" fillId="0" borderId="1" xfId="229" applyFont="1" applyFill="1" applyBorder="1" applyAlignment="1">
      <alignment horizontal="left" vertical="center"/>
    </xf>
    <xf numFmtId="0" fontId="65" fillId="10" borderId="36" xfId="229" applyFont="1" applyFill="1" applyBorder="1" applyAlignment="1">
      <alignment horizontal="left"/>
    </xf>
    <xf numFmtId="2" fontId="65" fillId="0" borderId="1" xfId="229" applyNumberFormat="1" applyFont="1" applyFill="1" applyBorder="1" applyAlignment="1">
      <alignment horizontal="left"/>
    </xf>
    <xf numFmtId="2" fontId="65" fillId="0" borderId="4" xfId="229" applyNumberFormat="1" applyFont="1" applyFill="1" applyBorder="1" applyAlignment="1">
      <alignment horizontal="left"/>
    </xf>
    <xf numFmtId="10" fontId="65" fillId="0" borderId="4" xfId="236" applyNumberFormat="1" applyFont="1" applyFill="1" applyBorder="1" applyAlignment="1">
      <alignment horizontal="left"/>
    </xf>
    <xf numFmtId="43" fontId="65" fillId="0" borderId="0" xfId="28" applyFont="1" applyFill="1" applyBorder="1" applyAlignment="1">
      <alignment horizontal="left"/>
    </xf>
    <xf numFmtId="43" fontId="65" fillId="0" borderId="4" xfId="28" applyFont="1" applyFill="1" applyBorder="1" applyAlignment="1">
      <alignment horizontal="left"/>
    </xf>
    <xf numFmtId="0" fontId="72" fillId="0" borderId="0" xfId="0" applyFont="1" applyFill="1" applyAlignment="1">
      <alignment horizontal="center"/>
    </xf>
    <xf numFmtId="49" fontId="72" fillId="10" borderId="0" xfId="229" quotePrefix="1" applyNumberFormat="1" applyFont="1" applyFill="1" applyBorder="1" applyAlignment="1">
      <alignment horizontal="center" vertical="center" wrapText="1"/>
    </xf>
    <xf numFmtId="0" fontId="82" fillId="0" borderId="55" xfId="229" applyNumberFormat="1" applyFont="1" applyFill="1" applyBorder="1" applyAlignment="1">
      <alignment horizontal="center" vertical="center"/>
    </xf>
    <xf numFmtId="0" fontId="82" fillId="0" borderId="78" xfId="229" applyNumberFormat="1" applyFont="1" applyFill="1" applyBorder="1" applyAlignment="1">
      <alignment horizontal="center"/>
    </xf>
    <xf numFmtId="0" fontId="87" fillId="0" borderId="0" xfId="0" applyFont="1" applyFill="1" applyAlignment="1">
      <alignment horizontal="center"/>
    </xf>
    <xf numFmtId="0" fontId="88" fillId="0" borderId="0" xfId="0" applyFont="1" applyFill="1" applyAlignment="1">
      <alignment horizontal="center"/>
    </xf>
    <xf numFmtId="41" fontId="82" fillId="10" borderId="0" xfId="229" applyNumberFormat="1" applyFont="1" applyFill="1" applyBorder="1" applyAlignment="1"/>
    <xf numFmtId="0" fontId="65" fillId="15" borderId="22" xfId="229" applyFont="1" applyFill="1" applyBorder="1" applyAlignment="1">
      <alignment horizontal="left"/>
    </xf>
    <xf numFmtId="0" fontId="65" fillId="15" borderId="16" xfId="229" applyFont="1" applyFill="1" applyBorder="1" applyAlignment="1">
      <alignment horizontal="center"/>
    </xf>
    <xf numFmtId="0" fontId="95" fillId="10" borderId="0" xfId="229" applyFont="1" applyFill="1" applyBorder="1"/>
    <xf numFmtId="0" fontId="65" fillId="16" borderId="42" xfId="229" applyFont="1" applyFill="1" applyBorder="1" applyAlignment="1">
      <alignment horizontal="left"/>
    </xf>
    <xf numFmtId="0" fontId="65" fillId="16" borderId="25" xfId="229" applyFont="1" applyFill="1" applyBorder="1" applyAlignment="1">
      <alignment horizontal="center"/>
    </xf>
    <xf numFmtId="0" fontId="66" fillId="10" borderId="0" xfId="229" quotePrefix="1" applyFont="1" applyFill="1" applyBorder="1"/>
    <xf numFmtId="0" fontId="65" fillId="10" borderId="62" xfId="229" applyFont="1" applyFill="1" applyBorder="1" applyAlignment="1">
      <alignment horizontal="left"/>
    </xf>
    <xf numFmtId="0" fontId="65" fillId="10" borderId="82" xfId="229" applyFont="1" applyFill="1" applyBorder="1" applyAlignment="1">
      <alignment horizontal="left" vertical="center"/>
    </xf>
    <xf numFmtId="0" fontId="65" fillId="10" borderId="0" xfId="229" quotePrefix="1" applyFont="1" applyFill="1" applyBorder="1"/>
    <xf numFmtId="0" fontId="65" fillId="11" borderId="14" xfId="229" applyFont="1" applyFill="1" applyBorder="1" applyAlignment="1">
      <alignment horizontal="left" vertical="center"/>
    </xf>
    <xf numFmtId="0" fontId="65" fillId="10" borderId="36" xfId="0" applyFont="1" applyFill="1" applyBorder="1"/>
    <xf numFmtId="0" fontId="65" fillId="11" borderId="14" xfId="0" applyFont="1" applyFill="1" applyBorder="1"/>
    <xf numFmtId="0" fontId="65" fillId="10" borderId="22" xfId="229" applyFont="1" applyFill="1" applyBorder="1" applyAlignment="1">
      <alignment horizontal="left"/>
    </xf>
    <xf numFmtId="0" fontId="65" fillId="10" borderId="17" xfId="229" applyFont="1" applyFill="1" applyBorder="1" applyAlignment="1">
      <alignment horizontal="center"/>
    </xf>
    <xf numFmtId="0" fontId="65" fillId="16" borderId="83" xfId="229" applyFont="1" applyFill="1" applyBorder="1" applyAlignment="1">
      <alignment horizontal="left"/>
    </xf>
    <xf numFmtId="0" fontId="65" fillId="16" borderId="69" xfId="229" applyFont="1" applyFill="1" applyBorder="1" applyAlignment="1">
      <alignment horizontal="center"/>
    </xf>
    <xf numFmtId="0" fontId="65" fillId="12" borderId="14" xfId="229" applyFont="1" applyFill="1" applyBorder="1" applyAlignment="1">
      <alignment horizontal="left"/>
    </xf>
    <xf numFmtId="49" fontId="65" fillId="10" borderId="36" xfId="229" applyNumberFormat="1" applyFont="1" applyFill="1" applyBorder="1" applyAlignment="1">
      <alignment horizontal="left"/>
    </xf>
    <xf numFmtId="0" fontId="65" fillId="11" borderId="14" xfId="229" applyFont="1" applyFill="1" applyBorder="1" applyAlignment="1">
      <alignment horizontal="left"/>
    </xf>
    <xf numFmtId="0" fontId="65" fillId="10" borderId="36" xfId="229" applyFont="1" applyFill="1" applyBorder="1" applyAlignment="1">
      <alignment horizontal="left" vertical="center"/>
    </xf>
    <xf numFmtId="0" fontId="65" fillId="10" borderId="0" xfId="229" applyFont="1" applyFill="1" applyBorder="1" applyAlignment="1">
      <alignment vertical="center"/>
    </xf>
    <xf numFmtId="49" fontId="65" fillId="10" borderId="40" xfId="229" applyNumberFormat="1" applyFont="1" applyFill="1" applyBorder="1" applyAlignment="1">
      <alignment horizontal="left"/>
    </xf>
    <xf numFmtId="0" fontId="65" fillId="11" borderId="30" xfId="229" applyFont="1" applyFill="1" applyBorder="1" applyAlignment="1">
      <alignment horizontal="left"/>
    </xf>
    <xf numFmtId="0" fontId="65" fillId="11" borderId="14" xfId="44" applyFont="1" applyFill="1" applyBorder="1" applyAlignment="1">
      <alignment horizontal="left"/>
    </xf>
    <xf numFmtId="0" fontId="65" fillId="10" borderId="14" xfId="44" applyFont="1" applyFill="1" applyBorder="1" applyAlignment="1">
      <alignment horizontal="left"/>
    </xf>
    <xf numFmtId="0" fontId="65" fillId="18" borderId="14" xfId="44" applyFont="1" applyFill="1" applyBorder="1" applyAlignment="1">
      <alignment horizontal="left"/>
    </xf>
    <xf numFmtId="0" fontId="65" fillId="12" borderId="14" xfId="44" applyFont="1" applyFill="1" applyBorder="1" applyAlignment="1">
      <alignment horizontal="left"/>
    </xf>
    <xf numFmtId="169" fontId="91" fillId="10" borderId="36" xfId="0" applyNumberFormat="1" applyFont="1" applyFill="1" applyBorder="1" applyAlignment="1">
      <alignment horizontal="right"/>
    </xf>
    <xf numFmtId="0" fontId="91" fillId="10" borderId="14" xfId="44" applyFont="1" applyFill="1" applyBorder="1" applyAlignment="1">
      <alignment horizontal="right"/>
    </xf>
    <xf numFmtId="0" fontId="83" fillId="10" borderId="0" xfId="0" applyFont="1" applyFill="1" applyBorder="1"/>
    <xf numFmtId="0" fontId="90" fillId="10" borderId="14" xfId="44" applyFont="1" applyFill="1" applyBorder="1" applyAlignment="1">
      <alignment horizontal="right"/>
    </xf>
    <xf numFmtId="0" fontId="65" fillId="10" borderId="1" xfId="83" applyFont="1" applyFill="1" applyBorder="1" applyAlignment="1">
      <alignment horizontal="center"/>
    </xf>
    <xf numFmtId="0" fontId="65" fillId="10" borderId="1" xfId="83" applyFont="1" applyFill="1" applyBorder="1" applyAlignment="1">
      <alignment horizontal="left"/>
    </xf>
    <xf numFmtId="0" fontId="65" fillId="10" borderId="14" xfId="83" applyFont="1" applyFill="1" applyBorder="1" applyAlignment="1">
      <alignment horizontal="left"/>
    </xf>
    <xf numFmtId="0" fontId="65" fillId="11" borderId="1" xfId="83" applyFont="1" applyFill="1" applyBorder="1" applyAlignment="1">
      <alignment horizontal="center"/>
    </xf>
    <xf numFmtId="0" fontId="65" fillId="13" borderId="14" xfId="83" applyFont="1" applyFill="1" applyBorder="1" applyAlignment="1">
      <alignment horizontal="left"/>
    </xf>
    <xf numFmtId="0" fontId="65" fillId="10" borderId="36" xfId="0" applyFont="1" applyFill="1" applyBorder="1" applyAlignment="1">
      <alignment horizontal="left" vertical="center"/>
    </xf>
    <xf numFmtId="0" fontId="65" fillId="10" borderId="14" xfId="0" applyFont="1" applyFill="1" applyBorder="1" applyAlignment="1">
      <alignment horizontal="left"/>
    </xf>
    <xf numFmtId="0" fontId="65" fillId="10" borderId="1" xfId="4" applyNumberFormat="1" applyFont="1" applyFill="1" applyBorder="1" applyAlignment="1">
      <alignment horizontal="right" vertical="center"/>
    </xf>
    <xf numFmtId="0" fontId="65" fillId="18" borderId="14" xfId="0" applyFont="1" applyFill="1" applyBorder="1" applyAlignment="1">
      <alignment horizontal="left"/>
    </xf>
    <xf numFmtId="0" fontId="65" fillId="13" borderId="14" xfId="0" applyFont="1" applyFill="1" applyBorder="1" applyAlignment="1">
      <alignment horizontal="left"/>
    </xf>
    <xf numFmtId="0" fontId="65" fillId="11" borderId="14" xfId="0" applyFont="1" applyFill="1" applyBorder="1" applyAlignment="1">
      <alignment horizontal="left"/>
    </xf>
    <xf numFmtId="0" fontId="65" fillId="10" borderId="0" xfId="4" applyNumberFormat="1" applyFont="1" applyFill="1" applyBorder="1" applyAlignment="1">
      <alignment horizontal="right" vertical="center"/>
    </xf>
    <xf numFmtId="0" fontId="65" fillId="18" borderId="1" xfId="0" applyFont="1" applyFill="1" applyBorder="1" applyAlignment="1">
      <alignment vertical="center"/>
    </xf>
    <xf numFmtId="0" fontId="65" fillId="17" borderId="14" xfId="0" applyFont="1" applyFill="1" applyBorder="1" applyAlignment="1">
      <alignment horizontal="left"/>
    </xf>
    <xf numFmtId="0" fontId="65" fillId="17" borderId="14" xfId="83" applyFont="1" applyFill="1" applyBorder="1" applyAlignment="1">
      <alignment horizontal="left"/>
    </xf>
    <xf numFmtId="41" fontId="66" fillId="16" borderId="83" xfId="229" applyNumberFormat="1" applyFont="1" applyFill="1" applyBorder="1" applyAlignment="1">
      <alignment horizontal="left"/>
    </xf>
    <xf numFmtId="0" fontId="65" fillId="16" borderId="69" xfId="229" quotePrefix="1" applyFont="1" applyFill="1" applyBorder="1" applyAlignment="1">
      <alignment horizontal="center"/>
    </xf>
    <xf numFmtId="49" fontId="65" fillId="10" borderId="62" xfId="229" applyNumberFormat="1" applyFont="1" applyFill="1" applyBorder="1" applyAlignment="1">
      <alignment horizontal="left"/>
    </xf>
    <xf numFmtId="0" fontId="66" fillId="10" borderId="0" xfId="0" applyFont="1" applyFill="1" applyBorder="1"/>
    <xf numFmtId="0" fontId="65" fillId="10" borderId="20" xfId="4" applyNumberFormat="1" applyFont="1" applyFill="1" applyBorder="1" applyAlignment="1">
      <alignment horizontal="right" vertical="center"/>
    </xf>
    <xf numFmtId="0" fontId="65" fillId="10" borderId="84" xfId="0" applyFont="1" applyFill="1" applyBorder="1" applyAlignment="1">
      <alignment horizontal="left" vertical="center"/>
    </xf>
    <xf numFmtId="0" fontId="65" fillId="10" borderId="8" xfId="0" applyFont="1" applyFill="1" applyBorder="1" applyAlignment="1">
      <alignment horizontal="left"/>
    </xf>
    <xf numFmtId="41" fontId="65" fillId="10" borderId="84" xfId="229" applyNumberFormat="1" applyFont="1" applyFill="1" applyBorder="1" applyAlignment="1">
      <alignment horizontal="left"/>
    </xf>
    <xf numFmtId="0" fontId="65" fillId="10" borderId="8" xfId="229" applyFont="1" applyFill="1" applyBorder="1" applyAlignment="1">
      <alignment horizontal="center"/>
    </xf>
    <xf numFmtId="41" fontId="65" fillId="16" borderId="83" xfId="229" applyNumberFormat="1" applyFont="1" applyFill="1" applyBorder="1" applyAlignment="1">
      <alignment horizontal="left"/>
    </xf>
    <xf numFmtId="41" fontId="65" fillId="10" borderId="84" xfId="229" applyNumberFormat="1" applyFont="1" applyFill="1" applyBorder="1" applyAlignment="1">
      <alignment horizontal="left" vertical="center"/>
    </xf>
    <xf numFmtId="49" fontId="65" fillId="10" borderId="0" xfId="0" applyNumberFormat="1" applyFont="1" applyFill="1" applyBorder="1"/>
    <xf numFmtId="0" fontId="65" fillId="10" borderId="0" xfId="0" quotePrefix="1" applyFont="1" applyFill="1" applyBorder="1"/>
    <xf numFmtId="41" fontId="65" fillId="10" borderId="85" xfId="229" applyNumberFormat="1" applyFont="1" applyFill="1" applyBorder="1" applyAlignment="1">
      <alignment horizontal="left" vertical="center"/>
    </xf>
    <xf numFmtId="0" fontId="65" fillId="10" borderId="66" xfId="229" applyFont="1" applyFill="1" applyBorder="1" applyAlignment="1">
      <alignment horizontal="left"/>
    </xf>
    <xf numFmtId="0" fontId="66" fillId="10" borderId="0" xfId="229" applyFont="1" applyFill="1" applyBorder="1" applyAlignment="1">
      <alignment horizontal="left"/>
    </xf>
    <xf numFmtId="0" fontId="65" fillId="17" borderId="14" xfId="229" applyFont="1" applyFill="1" applyBorder="1" applyAlignment="1">
      <alignment horizontal="left"/>
    </xf>
    <xf numFmtId="0" fontId="65" fillId="18" borderId="14" xfId="229" applyFont="1" applyFill="1" applyBorder="1" applyAlignment="1">
      <alignment horizontal="left"/>
    </xf>
    <xf numFmtId="0" fontId="65" fillId="10" borderId="4" xfId="56" applyFont="1" applyFill="1" applyBorder="1" applyAlignment="1">
      <alignment horizontal="right" vertical="top"/>
    </xf>
    <xf numFmtId="0" fontId="65" fillId="10" borderId="30" xfId="229" applyFont="1" applyFill="1" applyBorder="1" applyAlignment="1">
      <alignment horizontal="left"/>
    </xf>
    <xf numFmtId="0" fontId="65" fillId="18" borderId="14" xfId="0" applyFont="1" applyFill="1" applyBorder="1"/>
    <xf numFmtId="0" fontId="65" fillId="17" borderId="14" xfId="0" applyFont="1" applyFill="1" applyBorder="1"/>
    <xf numFmtId="0" fontId="65" fillId="12" borderId="14" xfId="0" applyFont="1" applyFill="1" applyBorder="1"/>
    <xf numFmtId="0" fontId="65" fillId="10" borderId="40" xfId="0" applyFont="1" applyFill="1" applyBorder="1"/>
    <xf numFmtId="0" fontId="65" fillId="17" borderId="30" xfId="0" applyFont="1" applyFill="1" applyBorder="1"/>
    <xf numFmtId="0" fontId="65" fillId="10" borderId="39" xfId="0" applyFont="1" applyFill="1" applyBorder="1"/>
    <xf numFmtId="0" fontId="65" fillId="10" borderId="84" xfId="0" applyFont="1" applyFill="1" applyBorder="1"/>
    <xf numFmtId="0" fontId="65" fillId="18" borderId="8" xfId="0" applyFont="1" applyFill="1" applyBorder="1"/>
    <xf numFmtId="0" fontId="86" fillId="10" borderId="0" xfId="0" applyFont="1" applyFill="1" applyBorder="1"/>
    <xf numFmtId="0" fontId="84" fillId="10" borderId="1" xfId="4" applyNumberFormat="1" applyFont="1" applyFill="1" applyBorder="1" applyAlignment="1">
      <alignment horizontal="right" vertical="center"/>
    </xf>
    <xf numFmtId="0" fontId="65" fillId="10" borderId="86" xfId="229" applyFont="1" applyFill="1" applyBorder="1" applyAlignment="1">
      <alignment horizontal="left" vertical="center"/>
    </xf>
    <xf numFmtId="0" fontId="65" fillId="10" borderId="57" xfId="229" applyFont="1" applyFill="1" applyBorder="1" applyAlignment="1">
      <alignment horizontal="center"/>
    </xf>
    <xf numFmtId="0" fontId="65" fillId="10" borderId="0" xfId="229" quotePrefix="1" applyFont="1" applyFill="1" applyBorder="1" applyAlignment="1">
      <alignment horizontal="left"/>
    </xf>
    <xf numFmtId="0" fontId="65" fillId="12" borderId="17" xfId="229" applyFont="1" applyFill="1" applyBorder="1" applyAlignment="1">
      <alignment horizontal="left"/>
    </xf>
    <xf numFmtId="0" fontId="65" fillId="10" borderId="36" xfId="44" applyFont="1" applyFill="1" applyBorder="1" applyAlignment="1">
      <alignment horizontal="left" wrapText="1"/>
    </xf>
    <xf numFmtId="0" fontId="65" fillId="10" borderId="40" xfId="44" applyFont="1" applyFill="1" applyBorder="1" applyAlignment="1">
      <alignment horizontal="left" wrapText="1"/>
    </xf>
    <xf numFmtId="0" fontId="65" fillId="15" borderId="78" xfId="229" applyFont="1" applyFill="1" applyBorder="1" applyAlignment="1">
      <alignment horizontal="left" vertical="center" wrapText="1"/>
    </xf>
    <xf numFmtId="0" fontId="65" fillId="15" borderId="59" xfId="229" applyFont="1" applyFill="1" applyBorder="1" applyAlignment="1">
      <alignment horizontal="center" vertical="center" wrapText="1"/>
    </xf>
    <xf numFmtId="41" fontId="72" fillId="0" borderId="0" xfId="0" applyNumberFormat="1" applyFont="1" applyFill="1" applyAlignment="1"/>
    <xf numFmtId="0" fontId="65" fillId="16" borderId="52" xfId="44" applyFont="1" applyFill="1" applyBorder="1" applyAlignment="1">
      <alignment horizontal="center" vertical="center"/>
    </xf>
    <xf numFmtId="41" fontId="65" fillId="15" borderId="52" xfId="44" applyNumberFormat="1" applyFont="1" applyFill="1" applyBorder="1" applyAlignment="1">
      <alignment horizontal="center" vertical="center"/>
    </xf>
    <xf numFmtId="41" fontId="65" fillId="16" borderId="24" xfId="44" applyNumberFormat="1" applyFont="1" applyFill="1" applyBorder="1" applyAlignment="1">
      <alignment horizontal="center" vertical="center"/>
    </xf>
    <xf numFmtId="0" fontId="69" fillId="16" borderId="56" xfId="44" applyFont="1" applyFill="1" applyBorder="1" applyAlignment="1">
      <alignment horizontal="center"/>
    </xf>
    <xf numFmtId="0" fontId="65" fillId="10" borderId="43" xfId="229" applyFont="1" applyFill="1" applyBorder="1" applyAlignment="1">
      <alignment horizontal="left" vertical="center"/>
    </xf>
    <xf numFmtId="0" fontId="4" fillId="0" borderId="20" xfId="0" applyFont="1" applyBorder="1" applyAlignment="1"/>
    <xf numFmtId="0" fontId="82" fillId="10" borderId="1" xfId="229" applyFont="1" applyFill="1" applyBorder="1" applyAlignment="1">
      <alignment horizontal="left" vertical="center"/>
    </xf>
    <xf numFmtId="0" fontId="82" fillId="10" borderId="1" xfId="229" quotePrefix="1" applyFont="1" applyFill="1" applyBorder="1" applyAlignment="1">
      <alignment horizontal="left" vertical="center"/>
    </xf>
    <xf numFmtId="0" fontId="82" fillId="16" borderId="24" xfId="229" applyFont="1" applyFill="1" applyBorder="1" applyAlignment="1">
      <alignment horizontal="center"/>
    </xf>
    <xf numFmtId="43" fontId="66" fillId="10" borderId="1" xfId="229" applyNumberFormat="1" applyFont="1" applyFill="1" applyBorder="1" applyAlignment="1">
      <alignment horizontal="center"/>
    </xf>
    <xf numFmtId="0" fontId="92" fillId="10" borderId="1" xfId="0" applyFont="1" applyFill="1" applyBorder="1"/>
    <xf numFmtId="41" fontId="4" fillId="0" borderId="64" xfId="0" applyNumberFormat="1" applyFont="1" applyBorder="1" applyAlignment="1">
      <alignment horizontal="right"/>
    </xf>
    <xf numFmtId="41" fontId="4" fillId="0" borderId="1" xfId="0" applyNumberFormat="1" applyFont="1" applyBorder="1" applyAlignment="1">
      <alignment horizontal="right"/>
    </xf>
    <xf numFmtId="41" fontId="4" fillId="0" borderId="4" xfId="0" applyNumberFormat="1" applyFont="1" applyBorder="1" applyAlignment="1">
      <alignment horizontal="right"/>
    </xf>
    <xf numFmtId="41" fontId="4" fillId="0" borderId="20" xfId="0" applyNumberFormat="1" applyFont="1" applyBorder="1" applyAlignment="1">
      <alignment horizontal="right"/>
    </xf>
    <xf numFmtId="0" fontId="55" fillId="0" borderId="20" xfId="0" applyFont="1" applyBorder="1" applyAlignment="1">
      <alignment horizontal="right" vertical="center" wrapText="1"/>
    </xf>
    <xf numFmtId="0" fontId="0" fillId="12" borderId="1" xfId="0" applyFont="1" applyFill="1" applyBorder="1"/>
    <xf numFmtId="0" fontId="66" fillId="10" borderId="0" xfId="229" applyFont="1" applyFill="1" applyBorder="1" applyAlignment="1">
      <alignment horizontal="left" vertical="center"/>
    </xf>
    <xf numFmtId="0" fontId="55" fillId="0" borderId="77" xfId="0" applyFont="1" applyBorder="1" applyAlignment="1">
      <alignment horizontal="center" vertical="center" wrapText="1"/>
    </xf>
    <xf numFmtId="0" fontId="55" fillId="0" borderId="56" xfId="0" applyFont="1" applyBorder="1" applyAlignment="1">
      <alignment horizontal="center" vertical="center" wrapText="1"/>
    </xf>
    <xf numFmtId="0" fontId="55" fillId="0" borderId="87" xfId="0" applyFont="1" applyBorder="1" applyAlignment="1">
      <alignment horizontal="center" vertical="center" wrapText="1"/>
    </xf>
    <xf numFmtId="0" fontId="55" fillId="0" borderId="8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8" xfId="0" applyFont="1" applyBorder="1"/>
    <xf numFmtId="0" fontId="4" fillId="0" borderId="21" xfId="0" applyFont="1" applyBorder="1" applyAlignment="1">
      <alignment horizontal="center"/>
    </xf>
    <xf numFmtId="0" fontId="4" fillId="0" borderId="17" xfId="0" applyFont="1" applyBorder="1"/>
    <xf numFmtId="0" fontId="4" fillId="0" borderId="58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55" xfId="0" applyFont="1" applyBorder="1"/>
    <xf numFmtId="0" fontId="9" fillId="0" borderId="55" xfId="0" applyFont="1" applyBorder="1" applyAlignment="1"/>
    <xf numFmtId="0" fontId="9" fillId="0" borderId="55" xfId="0" applyFont="1" applyBorder="1" applyAlignment="1">
      <alignment horizontal="right"/>
    </xf>
    <xf numFmtId="41" fontId="9" fillId="0" borderId="55" xfId="0" applyNumberFormat="1" applyFont="1" applyBorder="1" applyAlignment="1">
      <alignment horizontal="right"/>
    </xf>
    <xf numFmtId="0" fontId="4" fillId="0" borderId="59" xfId="0" applyFont="1" applyBorder="1"/>
    <xf numFmtId="43" fontId="4" fillId="0" borderId="64" xfId="0" applyNumberFormat="1" applyFont="1" applyBorder="1" applyAlignment="1">
      <alignment horizontal="right"/>
    </xf>
    <xf numFmtId="43" fontId="4" fillId="0" borderId="1" xfId="0" applyNumberFormat="1" applyFont="1" applyBorder="1" applyAlignment="1">
      <alignment horizontal="right"/>
    </xf>
    <xf numFmtId="43" fontId="4" fillId="0" borderId="4" xfId="0" applyNumberFormat="1" applyFont="1" applyBorder="1" applyAlignment="1">
      <alignment horizontal="right"/>
    </xf>
    <xf numFmtId="43" fontId="4" fillId="0" borderId="6" xfId="0" applyNumberFormat="1" applyFont="1" applyBorder="1" applyAlignment="1">
      <alignment horizontal="right"/>
    </xf>
    <xf numFmtId="0" fontId="4" fillId="10" borderId="1" xfId="0" applyFont="1" applyFill="1" applyBorder="1"/>
    <xf numFmtId="0" fontId="58" fillId="0" borderId="77" xfId="0" applyFont="1" applyBorder="1" applyAlignment="1">
      <alignment horizontal="center" vertical="center" wrapText="1"/>
    </xf>
    <xf numFmtId="0" fontId="58" fillId="0" borderId="56" xfId="0" applyFont="1" applyBorder="1" applyAlignment="1">
      <alignment horizontal="center" vertical="center" wrapText="1"/>
    </xf>
    <xf numFmtId="0" fontId="4" fillId="0" borderId="87" xfId="0" applyFont="1" applyBorder="1" applyAlignment="1">
      <alignment horizontal="center"/>
    </xf>
    <xf numFmtId="0" fontId="4" fillId="0" borderId="82" xfId="0" applyFont="1" applyBorder="1"/>
    <xf numFmtId="0" fontId="4" fillId="0" borderId="13" xfId="0" applyFont="1" applyBorder="1" applyAlignment="1">
      <alignment horizontal="center"/>
    </xf>
    <xf numFmtId="0" fontId="4" fillId="0" borderId="30" xfId="0" applyFont="1" applyBorder="1"/>
    <xf numFmtId="0" fontId="4" fillId="0" borderId="67" xfId="0" applyFont="1" applyBorder="1" applyAlignment="1">
      <alignment horizontal="center"/>
    </xf>
    <xf numFmtId="0" fontId="4" fillId="0" borderId="18" xfId="0" applyFont="1" applyBorder="1"/>
    <xf numFmtId="0" fontId="4" fillId="0" borderId="58" xfId="0" applyFont="1" applyBorder="1"/>
    <xf numFmtId="43" fontId="9" fillId="0" borderId="55" xfId="0" applyNumberFormat="1" applyFont="1" applyBorder="1" applyAlignment="1">
      <alignment horizontal="right"/>
    </xf>
    <xf numFmtId="0" fontId="60" fillId="0" borderId="77" xfId="0" applyFont="1" applyBorder="1" applyAlignment="1">
      <alignment horizontal="center" vertical="center" wrapText="1"/>
    </xf>
    <xf numFmtId="0" fontId="60" fillId="0" borderId="5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/>
    </xf>
    <xf numFmtId="43" fontId="4" fillId="0" borderId="20" xfId="0" applyNumberFormat="1" applyFont="1" applyBorder="1" applyAlignment="1">
      <alignment horizontal="right"/>
    </xf>
    <xf numFmtId="43" fontId="4" fillId="0" borderId="1" xfId="0" applyNumberFormat="1" applyFont="1" applyFill="1" applyBorder="1" applyAlignment="1">
      <alignment horizontal="right"/>
    </xf>
    <xf numFmtId="41" fontId="4" fillId="0" borderId="15" xfId="0" applyNumberFormat="1" applyFont="1" applyBorder="1" applyAlignment="1">
      <alignment horizontal="right"/>
    </xf>
    <xf numFmtId="0" fontId="4" fillId="10" borderId="0" xfId="0" applyFont="1" applyFill="1"/>
    <xf numFmtId="0" fontId="4" fillId="0" borderId="77" xfId="0" applyFont="1" applyBorder="1" applyAlignment="1">
      <alignment horizontal="center"/>
    </xf>
    <xf numFmtId="0" fontId="4" fillId="0" borderId="56" xfId="0" applyFont="1" applyBorder="1"/>
    <xf numFmtId="0" fontId="4" fillId="0" borderId="30" xfId="0" applyFont="1" applyBorder="1" applyAlignment="1">
      <alignment horizontal="right"/>
    </xf>
    <xf numFmtId="0" fontId="4" fillId="10" borderId="13" xfId="0" applyFont="1" applyFill="1" applyBorder="1" applyAlignment="1">
      <alignment horizontal="center"/>
    </xf>
    <xf numFmtId="0" fontId="4" fillId="10" borderId="73" xfId="0" applyFont="1" applyFill="1" applyBorder="1" applyAlignment="1">
      <alignment horizontal="right"/>
    </xf>
    <xf numFmtId="0" fontId="4" fillId="0" borderId="59" xfId="0" applyFont="1" applyBorder="1" applyAlignment="1">
      <alignment horizontal="right"/>
    </xf>
    <xf numFmtId="0" fontId="4" fillId="10" borderId="40" xfId="0" applyFont="1" applyFill="1" applyBorder="1" applyAlignment="1">
      <alignment horizontal="left" vertical="top" wrapText="1"/>
    </xf>
    <xf numFmtId="0" fontId="4" fillId="10" borderId="88" xfId="0" applyFont="1" applyFill="1" applyBorder="1" applyAlignment="1">
      <alignment horizontal="left" vertical="top" wrapText="1"/>
    </xf>
    <xf numFmtId="0" fontId="0" fillId="0" borderId="0" xfId="0" applyBorder="1"/>
    <xf numFmtId="42" fontId="4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42" fontId="4" fillId="0" borderId="0" xfId="0" applyNumberFormat="1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89" xfId="0" applyFont="1" applyBorder="1"/>
    <xf numFmtId="43" fontId="4" fillId="0" borderId="4" xfId="0" applyNumberFormat="1" applyFont="1" applyFill="1" applyBorder="1" applyAlignment="1">
      <alignment horizontal="right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43" fontId="4" fillId="0" borderId="64" xfId="0" applyNumberFormat="1" applyFont="1" applyBorder="1"/>
    <xf numFmtId="43" fontId="4" fillId="0" borderId="1" xfId="0" applyNumberFormat="1" applyFont="1" applyBorder="1"/>
    <xf numFmtId="43" fontId="4" fillId="0" borderId="4" xfId="0" applyNumberFormat="1" applyFont="1" applyBorder="1"/>
    <xf numFmtId="0" fontId="101" fillId="0" borderId="1" xfId="0" applyFont="1" applyBorder="1"/>
    <xf numFmtId="0" fontId="101" fillId="0" borderId="14" xfId="0" applyFont="1" applyBorder="1"/>
    <xf numFmtId="0" fontId="4" fillId="0" borderId="55" xfId="0" applyFont="1" applyBorder="1"/>
    <xf numFmtId="0" fontId="4" fillId="0" borderId="55" xfId="0" applyFont="1" applyBorder="1" applyAlignment="1">
      <alignment horizontal="center"/>
    </xf>
    <xf numFmtId="43" fontId="9" fillId="0" borderId="55" xfId="0" applyNumberFormat="1" applyFont="1" applyBorder="1"/>
    <xf numFmtId="0" fontId="9" fillId="0" borderId="55" xfId="0" applyNumberFormat="1" applyFont="1" applyBorder="1"/>
    <xf numFmtId="0" fontId="9" fillId="11" borderId="0" xfId="0" applyFont="1" applyFill="1"/>
    <xf numFmtId="0" fontId="4" fillId="0" borderId="17" xfId="0" applyFont="1" applyBorder="1" applyAlignment="1">
      <alignment horizontal="right"/>
    </xf>
    <xf numFmtId="0" fontId="4" fillId="0" borderId="59" xfId="0" applyFont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4" fillId="11" borderId="0" xfId="0" applyFont="1" applyFill="1"/>
    <xf numFmtId="0" fontId="4" fillId="0" borderId="90" xfId="0" applyFont="1" applyBorder="1" applyAlignment="1">
      <alignment horizontal="center"/>
    </xf>
    <xf numFmtId="0" fontId="57" fillId="0" borderId="55" xfId="0" applyFont="1" applyBorder="1" applyAlignment="1">
      <alignment horizontal="right"/>
    </xf>
    <xf numFmtId="43" fontId="4" fillId="0" borderId="2" xfId="0" applyNumberFormat="1" applyFont="1" applyBorder="1"/>
    <xf numFmtId="43" fontId="4" fillId="0" borderId="15" xfId="0" applyNumberFormat="1" applyFont="1" applyBorder="1"/>
    <xf numFmtId="0" fontId="4" fillId="0" borderId="2" xfId="0" applyFont="1" applyBorder="1" applyAlignment="1"/>
    <xf numFmtId="0" fontId="4" fillId="0" borderId="73" xfId="0" applyFont="1" applyBorder="1"/>
    <xf numFmtId="0" fontId="4" fillId="0" borderId="44" xfId="0" applyFont="1" applyBorder="1"/>
    <xf numFmtId="0" fontId="9" fillId="0" borderId="45" xfId="0" applyFont="1" applyBorder="1"/>
    <xf numFmtId="0" fontId="9" fillId="0" borderId="45" xfId="0" applyFont="1" applyBorder="1" applyAlignment="1">
      <alignment horizontal="right"/>
    </xf>
    <xf numFmtId="43" fontId="9" fillId="0" borderId="45" xfId="0" applyNumberFormat="1" applyFont="1" applyBorder="1" applyAlignment="1">
      <alignment horizontal="right"/>
    </xf>
    <xf numFmtId="0" fontId="4" fillId="0" borderId="46" xfId="0" applyFont="1" applyBorder="1"/>
    <xf numFmtId="43" fontId="4" fillId="0" borderId="20" xfId="0" applyNumberFormat="1" applyFont="1" applyBorder="1"/>
    <xf numFmtId="43" fontId="4" fillId="0" borderId="15" xfId="0" applyNumberFormat="1" applyFont="1" applyBorder="1" applyAlignment="1">
      <alignment horizontal="right"/>
    </xf>
    <xf numFmtId="43" fontId="4" fillId="0" borderId="2" xfId="0" applyNumberFormat="1" applyFont="1" applyBorder="1" applyAlignment="1">
      <alignment horizontal="right"/>
    </xf>
    <xf numFmtId="0" fontId="59" fillId="0" borderId="77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65" fillId="10" borderId="70" xfId="0" applyFont="1" applyFill="1" applyBorder="1"/>
    <xf numFmtId="0" fontId="59" fillId="0" borderId="23" xfId="0" applyFont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/>
    </xf>
    <xf numFmtId="43" fontId="4" fillId="0" borderId="43" xfId="0" applyNumberFormat="1" applyFont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 wrapText="1"/>
    </xf>
    <xf numFmtId="43" fontId="4" fillId="0" borderId="1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88" xfId="0" applyFont="1" applyBorder="1"/>
    <xf numFmtId="0" fontId="65" fillId="10" borderId="36" xfId="0" applyFont="1" applyFill="1" applyBorder="1" applyAlignment="1">
      <alignment vertical="center"/>
    </xf>
    <xf numFmtId="0" fontId="4" fillId="10" borderId="1" xfId="0" applyFont="1" applyFill="1" applyBorder="1" applyAlignment="1">
      <alignment horizontal="left" vertical="center" wrapText="1"/>
    </xf>
    <xf numFmtId="43" fontId="9" fillId="0" borderId="55" xfId="0" applyNumberFormat="1" applyFont="1" applyBorder="1" applyAlignment="1"/>
    <xf numFmtId="0" fontId="66" fillId="10" borderId="14" xfId="0" applyFont="1" applyFill="1" applyBorder="1"/>
    <xf numFmtId="0" fontId="0" fillId="10" borderId="64" xfId="0" applyFont="1" applyFill="1" applyBorder="1" applyAlignment="1">
      <alignment horizontal="right"/>
    </xf>
    <xf numFmtId="0" fontId="65" fillId="10" borderId="64" xfId="229" quotePrefix="1" applyFont="1" applyFill="1" applyBorder="1" applyAlignment="1">
      <alignment horizontal="right" vertical="center"/>
    </xf>
    <xf numFmtId="0" fontId="65" fillId="10" borderId="1" xfId="229" quotePrefix="1" applyFont="1" applyFill="1" applyBorder="1" applyAlignment="1">
      <alignment horizontal="right" vertical="center"/>
    </xf>
    <xf numFmtId="43" fontId="83" fillId="15" borderId="3" xfId="229" applyNumberFormat="1" applyFont="1" applyFill="1" applyBorder="1" applyAlignment="1">
      <alignment horizontal="center"/>
    </xf>
    <xf numFmtId="43" fontId="86" fillId="15" borderId="4" xfId="229" applyNumberFormat="1" applyFont="1" applyFill="1" applyBorder="1" applyAlignment="1">
      <alignment horizontal="center"/>
    </xf>
    <xf numFmtId="0" fontId="4" fillId="10" borderId="0" xfId="0" applyFont="1" applyFill="1" applyBorder="1" applyAlignment="1">
      <alignment horizontal="left" vertical="center"/>
    </xf>
    <xf numFmtId="0" fontId="65" fillId="10" borderId="88" xfId="229" applyFont="1" applyFill="1" applyBorder="1" applyAlignment="1">
      <alignment horizontal="center"/>
    </xf>
    <xf numFmtId="0" fontId="65" fillId="10" borderId="5" xfId="229" applyFont="1" applyFill="1" applyBorder="1" applyAlignment="1">
      <alignment horizontal="center"/>
    </xf>
    <xf numFmtId="164" fontId="65" fillId="10" borderId="15" xfId="44" applyNumberFormat="1" applyFont="1" applyFill="1" applyBorder="1" applyAlignment="1">
      <alignment horizontal="right"/>
    </xf>
    <xf numFmtId="0" fontId="65" fillId="10" borderId="15" xfId="0" applyFont="1" applyFill="1" applyBorder="1" applyAlignment="1">
      <alignment vertical="center"/>
    </xf>
    <xf numFmtId="0" fontId="65" fillId="10" borderId="15" xfId="57" applyFont="1" applyFill="1" applyBorder="1" applyAlignment="1"/>
    <xf numFmtId="0" fontId="65" fillId="10" borderId="15" xfId="57" applyFont="1" applyFill="1" applyBorder="1" applyAlignment="1">
      <alignment vertical="top"/>
    </xf>
    <xf numFmtId="0" fontId="65" fillId="10" borderId="15" xfId="57" applyFont="1" applyFill="1" applyBorder="1" applyAlignment="1">
      <alignment horizontal="left" vertical="top"/>
    </xf>
    <xf numFmtId="0" fontId="65" fillId="10" borderId="15" xfId="57" applyFont="1" applyFill="1" applyBorder="1" applyAlignment="1">
      <alignment horizontal="center" vertical="top"/>
    </xf>
    <xf numFmtId="0" fontId="84" fillId="10" borderId="15" xfId="4" applyNumberFormat="1" applyFont="1" applyFill="1" applyBorder="1" applyAlignment="1">
      <alignment horizontal="right" vertical="center"/>
    </xf>
    <xf numFmtId="0" fontId="65" fillId="10" borderId="15" xfId="0" applyFont="1" applyFill="1" applyBorder="1" applyAlignment="1">
      <alignment horizontal="left" vertical="center"/>
    </xf>
    <xf numFmtId="4" fontId="65" fillId="10" borderId="15" xfId="57" applyNumberFormat="1" applyFont="1" applyFill="1" applyBorder="1" applyAlignment="1">
      <alignment horizontal="right"/>
    </xf>
    <xf numFmtId="0" fontId="65" fillId="10" borderId="40" xfId="0" applyFont="1" applyFill="1" applyBorder="1" applyAlignment="1">
      <alignment horizontal="left" vertical="center"/>
    </xf>
    <xf numFmtId="0" fontId="65" fillId="18" borderId="30" xfId="0" applyFont="1" applyFill="1" applyBorder="1" applyAlignment="1">
      <alignment horizontal="left"/>
    </xf>
    <xf numFmtId="0" fontId="65" fillId="10" borderId="70" xfId="0" applyFont="1" applyFill="1" applyBorder="1" applyAlignment="1">
      <alignment vertical="center"/>
    </xf>
    <xf numFmtId="0" fontId="4" fillId="10" borderId="70" xfId="0" applyFont="1" applyFill="1" applyBorder="1"/>
    <xf numFmtId="0" fontId="4" fillId="0" borderId="7" xfId="0" applyFont="1" applyBorder="1"/>
    <xf numFmtId="0" fontId="9" fillId="0" borderId="91" xfId="0" applyFont="1" applyBorder="1"/>
    <xf numFmtId="0" fontId="4" fillId="10" borderId="0" xfId="0" applyFont="1" applyFill="1" applyBorder="1"/>
    <xf numFmtId="0" fontId="9" fillId="10" borderId="0" xfId="0" applyFont="1" applyFill="1"/>
    <xf numFmtId="0" fontId="4" fillId="10" borderId="64" xfId="0" applyFont="1" applyFill="1" applyBorder="1"/>
    <xf numFmtId="0" fontId="4" fillId="10" borderId="64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56" fillId="10" borderId="1" xfId="0" applyFont="1" applyFill="1" applyBorder="1"/>
    <xf numFmtId="0" fontId="4" fillId="10" borderId="1" xfId="0" applyFont="1" applyFill="1" applyBorder="1" applyAlignment="1">
      <alignment horizontal="right"/>
    </xf>
    <xf numFmtId="43" fontId="4" fillId="10" borderId="1" xfId="0" applyNumberFormat="1" applyFont="1" applyFill="1" applyBorder="1" applyAlignment="1">
      <alignment horizontal="right"/>
    </xf>
    <xf numFmtId="0" fontId="4" fillId="0" borderId="71" xfId="0" applyFont="1" applyBorder="1"/>
    <xf numFmtId="0" fontId="4" fillId="0" borderId="7" xfId="0" applyFont="1" applyBorder="1" applyAlignment="1">
      <alignment horizontal="right"/>
    </xf>
    <xf numFmtId="0" fontId="4" fillId="0" borderId="77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/>
    </xf>
    <xf numFmtId="0" fontId="56" fillId="0" borderId="14" xfId="0" applyFont="1" applyBorder="1"/>
    <xf numFmtId="0" fontId="56" fillId="0" borderId="67" xfId="0" applyFont="1" applyBorder="1" applyAlignment="1">
      <alignment horizontal="center"/>
    </xf>
    <xf numFmtId="0" fontId="56" fillId="0" borderId="18" xfId="0" applyFont="1" applyBorder="1"/>
    <xf numFmtId="0" fontId="56" fillId="0" borderId="58" xfId="0" applyFont="1" applyBorder="1" applyAlignment="1">
      <alignment horizontal="center"/>
    </xf>
    <xf numFmtId="0" fontId="56" fillId="0" borderId="59" xfId="0" applyFont="1" applyBorder="1"/>
    <xf numFmtId="0" fontId="4" fillId="10" borderId="36" xfId="0" applyFont="1" applyFill="1" applyBorder="1"/>
    <xf numFmtId="43" fontId="4" fillId="10" borderId="1" xfId="0" applyNumberFormat="1" applyFont="1" applyFill="1" applyBorder="1"/>
    <xf numFmtId="0" fontId="4" fillId="10" borderId="70" xfId="0" applyFont="1" applyFill="1" applyBorder="1" applyAlignment="1">
      <alignment horizontal="right"/>
    </xf>
    <xf numFmtId="0" fontId="65" fillId="10" borderId="36" xfId="229" applyFont="1" applyFill="1" applyBorder="1"/>
    <xf numFmtId="0" fontId="65" fillId="10" borderId="88" xfId="0" applyFont="1" applyFill="1" applyBorder="1"/>
    <xf numFmtId="0" fontId="57" fillId="0" borderId="55" xfId="0" applyFont="1" applyBorder="1"/>
    <xf numFmtId="0" fontId="9" fillId="0" borderId="78" xfId="0" applyFont="1" applyBorder="1" applyAlignment="1">
      <alignment horizontal="right"/>
    </xf>
    <xf numFmtId="0" fontId="56" fillId="0" borderId="15" xfId="0" applyFont="1" applyBorder="1"/>
    <xf numFmtId="0" fontId="4" fillId="0" borderId="92" xfId="0" applyFont="1" applyBorder="1" applyAlignment="1">
      <alignment horizontal="center"/>
    </xf>
    <xf numFmtId="0" fontId="0" fillId="10" borderId="21" xfId="0" applyFont="1" applyFill="1" applyBorder="1" applyAlignment="1">
      <alignment horizontal="center" vertical="center"/>
    </xf>
    <xf numFmtId="0" fontId="0" fillId="10" borderId="4" xfId="0" applyFont="1" applyFill="1" applyBorder="1"/>
    <xf numFmtId="43" fontId="65" fillId="10" borderId="20" xfId="0" applyNumberFormat="1" applyFont="1" applyFill="1" applyBorder="1"/>
    <xf numFmtId="0" fontId="102" fillId="10" borderId="15" xfId="0" applyFont="1" applyFill="1" applyBorder="1"/>
    <xf numFmtId="0" fontId="103" fillId="10" borderId="15" xfId="0" applyFont="1" applyFill="1" applyBorder="1"/>
    <xf numFmtId="169" fontId="102" fillId="10" borderId="15" xfId="0" applyNumberFormat="1" applyFont="1" applyFill="1" applyBorder="1"/>
    <xf numFmtId="0" fontId="103" fillId="10" borderId="1" xfId="0" applyFont="1" applyFill="1" applyBorder="1"/>
    <xf numFmtId="0" fontId="103" fillId="10" borderId="0" xfId="0" applyFont="1" applyFill="1"/>
    <xf numFmtId="43" fontId="63" fillId="10" borderId="0" xfId="28" applyFont="1" applyFill="1"/>
    <xf numFmtId="41" fontId="63" fillId="10" borderId="0" xfId="4" applyFont="1" applyFill="1"/>
    <xf numFmtId="43" fontId="65" fillId="11" borderId="4" xfId="229" applyNumberFormat="1" applyFont="1" applyFill="1" applyBorder="1"/>
    <xf numFmtId="0" fontId="65" fillId="10" borderId="4" xfId="0" applyFont="1" applyFill="1" applyBorder="1" applyAlignment="1">
      <alignment horizontal="right"/>
    </xf>
    <xf numFmtId="0" fontId="69" fillId="0" borderId="6" xfId="44" applyFont="1" applyFill="1" applyBorder="1"/>
    <xf numFmtId="0" fontId="69" fillId="0" borderId="6" xfId="44" applyFont="1" applyFill="1" applyBorder="1" applyAlignment="1">
      <alignment horizontal="center"/>
    </xf>
    <xf numFmtId="0" fontId="69" fillId="0" borderId="6" xfId="44" applyFont="1" applyFill="1" applyBorder="1" applyAlignment="1">
      <alignment horizontal="center" vertical="center"/>
    </xf>
    <xf numFmtId="41" fontId="65" fillId="0" borderId="6" xfId="44" applyNumberFormat="1" applyFont="1" applyFill="1" applyBorder="1" applyAlignment="1">
      <alignment horizontal="center" vertical="center"/>
    </xf>
    <xf numFmtId="43" fontId="66" fillId="0" borderId="43" xfId="83" applyNumberFormat="1" applyFont="1" applyFill="1" applyBorder="1" applyAlignment="1">
      <alignment horizontal="center"/>
    </xf>
    <xf numFmtId="43" fontId="66" fillId="0" borderId="24" xfId="83" applyNumberFormat="1" applyFont="1" applyFill="1" applyBorder="1" applyAlignment="1">
      <alignment horizontal="center"/>
    </xf>
    <xf numFmtId="0" fontId="69" fillId="0" borderId="56" xfId="44" applyFont="1" applyFill="1" applyBorder="1" applyAlignment="1">
      <alignment horizontal="center"/>
    </xf>
    <xf numFmtId="43" fontId="63" fillId="0" borderId="0" xfId="28" applyFont="1" applyFill="1"/>
    <xf numFmtId="43" fontId="63" fillId="10" borderId="0" xfId="28" applyFont="1" applyFill="1" applyBorder="1"/>
    <xf numFmtId="43" fontId="78" fillId="0" borderId="0" xfId="0" applyNumberFormat="1" applyFont="1" applyFill="1" applyProtection="1">
      <protection locked="0"/>
    </xf>
    <xf numFmtId="43" fontId="78" fillId="0" borderId="0" xfId="0" applyNumberFormat="1" applyFont="1" applyFill="1" applyAlignment="1" applyProtection="1">
      <alignment horizontal="left" indent="12"/>
      <protection locked="0"/>
    </xf>
    <xf numFmtId="43" fontId="75" fillId="0" borderId="0" xfId="181" applyNumberFormat="1" applyFont="1" applyFill="1" applyProtection="1">
      <protection locked="0"/>
    </xf>
    <xf numFmtId="0" fontId="65" fillId="10" borderId="20" xfId="229" applyFont="1" applyFill="1" applyBorder="1" applyAlignment="1">
      <alignment horizontal="left" vertical="center"/>
    </xf>
    <xf numFmtId="0" fontId="65" fillId="10" borderId="20" xfId="229" quotePrefix="1" applyFont="1" applyFill="1" applyBorder="1" applyAlignment="1">
      <alignment horizontal="left" vertical="center"/>
    </xf>
    <xf numFmtId="0" fontId="65" fillId="10" borderId="20" xfId="229" quotePrefix="1" applyFont="1" applyFill="1" applyBorder="1" applyAlignment="1">
      <alignment horizontal="right"/>
    </xf>
    <xf numFmtId="43" fontId="65" fillId="10" borderId="20" xfId="229" applyNumberFormat="1" applyFont="1" applyFill="1" applyBorder="1" applyAlignment="1">
      <alignment horizontal="center"/>
    </xf>
    <xf numFmtId="43" fontId="72" fillId="0" borderId="0" xfId="229" applyNumberFormat="1" applyFont="1" applyFill="1" applyAlignment="1">
      <alignment horizontal="center"/>
    </xf>
    <xf numFmtId="41" fontId="72" fillId="0" borderId="0" xfId="229" applyNumberFormat="1" applyFont="1" applyFill="1"/>
    <xf numFmtId="0" fontId="65" fillId="10" borderId="5" xfId="229" applyFont="1" applyFill="1" applyBorder="1" applyAlignment="1">
      <alignment horizontal="right" vertical="center"/>
    </xf>
    <xf numFmtId="43" fontId="65" fillId="10" borderId="4" xfId="0" applyNumberFormat="1" applyFont="1" applyFill="1" applyBorder="1"/>
    <xf numFmtId="43" fontId="66" fillId="10" borderId="1" xfId="229" applyNumberFormat="1" applyFont="1" applyFill="1" applyBorder="1"/>
    <xf numFmtId="0" fontId="0" fillId="10" borderId="17" xfId="0" applyFont="1" applyFill="1" applyBorder="1"/>
    <xf numFmtId="0" fontId="65" fillId="10" borderId="1" xfId="229" quotePrefix="1" applyFont="1" applyFill="1" applyBorder="1" applyAlignment="1">
      <alignment horizontal="left"/>
    </xf>
    <xf numFmtId="43" fontId="65" fillId="12" borderId="1" xfId="229" applyNumberFormat="1" applyFont="1" applyFill="1" applyBorder="1"/>
    <xf numFmtId="169" fontId="102" fillId="10" borderId="1" xfId="0" applyNumberFormat="1" applyFont="1" applyFill="1" applyBorder="1"/>
    <xf numFmtId="0" fontId="0" fillId="11" borderId="1" xfId="0" applyFont="1" applyFill="1" applyBorder="1"/>
    <xf numFmtId="43" fontId="65" fillId="11" borderId="1" xfId="0" applyNumberFormat="1" applyFont="1" applyFill="1" applyBorder="1"/>
    <xf numFmtId="43" fontId="65" fillId="11" borderId="1" xfId="229" applyNumberFormat="1" applyFont="1" applyFill="1" applyBorder="1"/>
    <xf numFmtId="41" fontId="65" fillId="10" borderId="4" xfId="229" applyNumberFormat="1" applyFont="1" applyFill="1" applyBorder="1" applyAlignment="1">
      <alignment horizontal="center"/>
    </xf>
    <xf numFmtId="43" fontId="66" fillId="10" borderId="4" xfId="229" quotePrefix="1" applyNumberFormat="1" applyFont="1" applyFill="1" applyBorder="1" applyAlignment="1">
      <alignment horizontal="center"/>
    </xf>
    <xf numFmtId="0" fontId="65" fillId="10" borderId="56" xfId="44" applyFont="1" applyFill="1" applyBorder="1" applyAlignment="1">
      <alignment horizontal="left" wrapText="1"/>
    </xf>
    <xf numFmtId="0" fontId="65" fillId="0" borderId="18" xfId="44" applyFont="1" applyFill="1" applyBorder="1" applyAlignment="1">
      <alignment horizontal="left" wrapText="1"/>
    </xf>
    <xf numFmtId="41" fontId="65" fillId="10" borderId="1" xfId="229" applyNumberFormat="1" applyFont="1" applyFill="1" applyBorder="1" applyAlignment="1">
      <alignment horizontal="center"/>
    </xf>
    <xf numFmtId="43" fontId="66" fillId="10" borderId="1" xfId="229" quotePrefix="1" applyNumberFormat="1" applyFont="1" applyFill="1" applyBorder="1" applyAlignment="1">
      <alignment horizontal="center"/>
    </xf>
    <xf numFmtId="0" fontId="76" fillId="10" borderId="1" xfId="0" applyFont="1" applyFill="1" applyBorder="1" applyAlignment="1">
      <alignment horizontal="center" vertical="top" wrapText="1"/>
    </xf>
    <xf numFmtId="0" fontId="102" fillId="10" borderId="1" xfId="0" applyFont="1" applyFill="1" applyBorder="1" applyAlignment="1">
      <alignment vertical="center"/>
    </xf>
    <xf numFmtId="43" fontId="66" fillId="10" borderId="4" xfId="229" applyNumberFormat="1" applyFont="1" applyFill="1" applyBorder="1"/>
    <xf numFmtId="0" fontId="102" fillId="10" borderId="15" xfId="0" applyFont="1" applyFill="1" applyBorder="1" applyAlignment="1">
      <alignment horizontal="center"/>
    </xf>
    <xf numFmtId="0" fontId="65" fillId="10" borderId="69" xfId="44" applyFont="1" applyFill="1" applyBorder="1" applyAlignment="1">
      <alignment horizontal="left" wrapText="1"/>
    </xf>
    <xf numFmtId="0" fontId="65" fillId="10" borderId="52" xfId="0" applyFont="1" applyFill="1" applyBorder="1"/>
    <xf numFmtId="0" fontId="65" fillId="10" borderId="52" xfId="0" applyFont="1" applyFill="1" applyBorder="1" applyAlignment="1">
      <alignment horizontal="center"/>
    </xf>
    <xf numFmtId="41" fontId="0" fillId="10" borderId="0" xfId="0" applyNumberFormat="1" applyFont="1" applyFill="1"/>
    <xf numFmtId="43" fontId="66" fillId="10" borderId="3" xfId="229" applyNumberFormat="1" applyFont="1" applyFill="1" applyBorder="1"/>
    <xf numFmtId="0" fontId="102" fillId="10" borderId="4" xfId="229" applyFont="1" applyFill="1" applyBorder="1" applyAlignment="1">
      <alignment horizontal="left"/>
    </xf>
    <xf numFmtId="0" fontId="102" fillId="10" borderId="4" xfId="229" applyFont="1" applyFill="1" applyBorder="1" applyAlignment="1">
      <alignment horizontal="center"/>
    </xf>
    <xf numFmtId="41" fontId="102" fillId="10" borderId="4" xfId="229" applyNumberFormat="1" applyFont="1" applyFill="1" applyBorder="1" applyAlignment="1">
      <alignment horizontal="center"/>
    </xf>
    <xf numFmtId="0" fontId="102" fillId="10" borderId="4" xfId="229" quotePrefix="1" applyNumberFormat="1" applyFont="1" applyFill="1" applyBorder="1" applyAlignment="1">
      <alignment horizontal="right"/>
    </xf>
    <xf numFmtId="43" fontId="104" fillId="10" borderId="4" xfId="229" quotePrefix="1" applyNumberFormat="1" applyFont="1" applyFill="1" applyBorder="1" applyAlignment="1">
      <alignment horizontal="center"/>
    </xf>
    <xf numFmtId="43" fontId="104" fillId="10" borderId="4" xfId="229" applyNumberFormat="1" applyFont="1" applyFill="1" applyBorder="1"/>
    <xf numFmtId="43" fontId="102" fillId="10" borderId="64" xfId="229" applyNumberFormat="1" applyFont="1" applyFill="1" applyBorder="1"/>
    <xf numFmtId="0" fontId="102" fillId="10" borderId="17" xfId="44" applyFont="1" applyFill="1" applyBorder="1" applyAlignment="1">
      <alignment horizontal="left" wrapText="1"/>
    </xf>
    <xf numFmtId="43" fontId="103" fillId="10" borderId="0" xfId="28" applyFont="1" applyFill="1"/>
    <xf numFmtId="41" fontId="103" fillId="10" borderId="0" xfId="4" applyFont="1" applyFill="1"/>
    <xf numFmtId="43" fontId="102" fillId="10" borderId="1" xfId="229" applyNumberFormat="1" applyFont="1" applyFill="1" applyBorder="1"/>
    <xf numFmtId="0" fontId="102" fillId="10" borderId="14" xfId="44" applyFont="1" applyFill="1" applyBorder="1" applyAlignment="1">
      <alignment horizontal="left" wrapText="1"/>
    </xf>
    <xf numFmtId="43" fontId="66" fillId="10" borderId="52" xfId="229" quotePrefix="1" applyNumberFormat="1" applyFont="1" applyFill="1" applyBorder="1" applyAlignment="1">
      <alignment horizontal="center"/>
    </xf>
    <xf numFmtId="43" fontId="102" fillId="10" borderId="43" xfId="229" applyNumberFormat="1" applyFont="1" applyFill="1" applyBorder="1"/>
    <xf numFmtId="0" fontId="103" fillId="10" borderId="1" xfId="0" applyFont="1" applyFill="1" applyBorder="1" applyAlignment="1">
      <alignment horizontal="right"/>
    </xf>
    <xf numFmtId="0" fontId="65" fillId="10" borderId="8" xfId="44" applyFont="1" applyFill="1" applyBorder="1" applyAlignment="1">
      <alignment horizontal="left" wrapText="1"/>
    </xf>
    <xf numFmtId="0" fontId="65" fillId="12" borderId="20" xfId="0" applyFont="1" applyFill="1" applyBorder="1"/>
    <xf numFmtId="0" fontId="65" fillId="12" borderId="1" xfId="229" quotePrefix="1" applyFont="1" applyFill="1" applyBorder="1" applyAlignment="1">
      <alignment horizontal="right"/>
    </xf>
    <xf numFmtId="41" fontId="66" fillId="15" borderId="55" xfId="229" applyNumberFormat="1" applyFont="1" applyFill="1" applyBorder="1" applyAlignment="1">
      <alignment horizontal="center" vertical="center" wrapText="1"/>
    </xf>
    <xf numFmtId="41" fontId="66" fillId="15" borderId="45" xfId="229" applyNumberFormat="1" applyFont="1" applyFill="1" applyBorder="1" applyAlignment="1">
      <alignment horizontal="center" vertical="center" wrapText="1"/>
    </xf>
    <xf numFmtId="0" fontId="66" fillId="15" borderId="59" xfId="44" applyFont="1" applyFill="1" applyBorder="1" applyAlignment="1">
      <alignment horizontal="left" wrapText="1"/>
    </xf>
    <xf numFmtId="0" fontId="65" fillId="10" borderId="21" xfId="229" applyFont="1" applyFill="1" applyBorder="1" applyAlignment="1">
      <alignment horizontal="center"/>
    </xf>
    <xf numFmtId="43" fontId="65" fillId="10" borderId="54" xfId="2" applyNumberFormat="1" applyFont="1" applyFill="1" applyBorder="1"/>
    <xf numFmtId="0" fontId="65" fillId="10" borderId="1" xfId="229" applyFont="1" applyFill="1" applyBorder="1" applyAlignment="1">
      <alignment horizontal="left" vertical="center" wrapText="1"/>
    </xf>
    <xf numFmtId="164" fontId="65" fillId="10" borderId="1" xfId="229" applyNumberFormat="1" applyFont="1" applyFill="1" applyBorder="1" applyAlignment="1" applyProtection="1">
      <alignment horizontal="center" vertical="center"/>
      <protection hidden="1"/>
    </xf>
    <xf numFmtId="0" fontId="65" fillId="10" borderId="1" xfId="229" quotePrefix="1" applyFont="1" applyFill="1" applyBorder="1" applyAlignment="1">
      <alignment horizontal="center" vertical="center"/>
    </xf>
    <xf numFmtId="43" fontId="65" fillId="10" borderId="1" xfId="229" applyNumberFormat="1" applyFont="1" applyFill="1" applyBorder="1" applyAlignment="1">
      <alignment horizontal="center" vertical="center"/>
    </xf>
    <xf numFmtId="4" fontId="65" fillId="12" borderId="1" xfId="57" applyNumberFormat="1" applyFont="1" applyFill="1" applyBorder="1" applyAlignment="1">
      <alignment horizontal="right"/>
    </xf>
    <xf numFmtId="0" fontId="65" fillId="12" borderId="1" xfId="229" quotePrefix="1" applyFont="1" applyFill="1" applyBorder="1" applyAlignment="1">
      <alignment horizontal="right" vertical="center"/>
    </xf>
    <xf numFmtId="43" fontId="102" fillId="10" borderId="20" xfId="229" applyNumberFormat="1" applyFont="1" applyFill="1" applyBorder="1"/>
    <xf numFmtId="4" fontId="65" fillId="11" borderId="1" xfId="57" applyNumberFormat="1" applyFont="1" applyFill="1" applyBorder="1" applyAlignment="1">
      <alignment horizontal="right"/>
    </xf>
    <xf numFmtId="169" fontId="65" fillId="11" borderId="1" xfId="0" applyNumberFormat="1" applyFont="1" applyFill="1" applyBorder="1"/>
    <xf numFmtId="0" fontId="65" fillId="10" borderId="68" xfId="229" applyFont="1" applyFill="1" applyBorder="1" applyAlignment="1">
      <alignment horizontal="right"/>
    </xf>
    <xf numFmtId="43" fontId="66" fillId="10" borderId="52" xfId="229" applyNumberFormat="1" applyFont="1" applyFill="1" applyBorder="1" applyAlignment="1">
      <alignment horizontal="center"/>
    </xf>
    <xf numFmtId="0" fontId="65" fillId="10" borderId="69" xfId="229" applyFont="1" applyFill="1" applyBorder="1" applyAlignment="1">
      <alignment horizontal="left"/>
    </xf>
    <xf numFmtId="0" fontId="65" fillId="10" borderId="64" xfId="0" applyFont="1" applyFill="1" applyBorder="1"/>
    <xf numFmtId="0" fontId="65" fillId="10" borderId="64" xfId="0" applyFont="1" applyFill="1" applyBorder="1" applyAlignment="1">
      <alignment horizontal="center"/>
    </xf>
    <xf numFmtId="169" fontId="65" fillId="11" borderId="1" xfId="0" applyNumberFormat="1" applyFont="1" applyFill="1" applyBorder="1" applyAlignment="1">
      <alignment horizontal="right"/>
    </xf>
    <xf numFmtId="169" fontId="65" fillId="11" borderId="15" xfId="0" applyNumberFormat="1" applyFont="1" applyFill="1" applyBorder="1"/>
    <xf numFmtId="43" fontId="65" fillId="11" borderId="20" xfId="229" applyNumberFormat="1" applyFont="1" applyFill="1" applyBorder="1"/>
    <xf numFmtId="0" fontId="65" fillId="10" borderId="17" xfId="0" applyFont="1" applyFill="1" applyBorder="1"/>
    <xf numFmtId="0" fontId="66" fillId="10" borderId="28" xfId="0" applyFont="1" applyFill="1" applyBorder="1" applyAlignment="1">
      <alignment horizontal="center" vertical="center"/>
    </xf>
    <xf numFmtId="43" fontId="66" fillId="10" borderId="28" xfId="229" applyNumberFormat="1" applyFont="1" applyFill="1" applyBorder="1" applyAlignment="1">
      <alignment horizontal="center"/>
    </xf>
    <xf numFmtId="0" fontId="65" fillId="10" borderId="41" xfId="229" applyFont="1" applyFill="1" applyBorder="1" applyAlignment="1">
      <alignment horizontal="left" vertical="center" wrapText="1"/>
    </xf>
    <xf numFmtId="0" fontId="65" fillId="10" borderId="4" xfId="229" applyFont="1" applyFill="1" applyBorder="1" applyAlignment="1">
      <alignment vertical="center"/>
    </xf>
    <xf numFmtId="0" fontId="65" fillId="10" borderId="43" xfId="0" applyFont="1" applyFill="1" applyBorder="1" applyAlignment="1">
      <alignment horizontal="right" vertical="center"/>
    </xf>
    <xf numFmtId="0" fontId="65" fillId="10" borderId="1" xfId="0" applyFont="1" applyFill="1" applyBorder="1" applyAlignment="1">
      <alignment horizontal="right" vertical="center"/>
    </xf>
    <xf numFmtId="0" fontId="66" fillId="10" borderId="54" xfId="0" applyFont="1" applyFill="1" applyBorder="1"/>
    <xf numFmtId="0" fontId="66" fillId="10" borderId="8" xfId="229" applyFont="1" applyFill="1" applyBorder="1" applyAlignment="1">
      <alignment horizontal="left" vertical="center"/>
    </xf>
    <xf numFmtId="0" fontId="65" fillId="10" borderId="95" xfId="229" applyFont="1" applyFill="1" applyBorder="1" applyAlignment="1">
      <alignment horizontal="left"/>
    </xf>
    <xf numFmtId="0" fontId="61" fillId="10" borderId="0" xfId="0" applyFont="1" applyFill="1" applyBorder="1" applyAlignment="1">
      <alignment horizontal="left" vertical="center"/>
    </xf>
    <xf numFmtId="0" fontId="65" fillId="10" borderId="95" xfId="0" applyFont="1" applyFill="1" applyBorder="1" applyAlignment="1">
      <alignment horizontal="left" vertical="center"/>
    </xf>
    <xf numFmtId="0" fontId="40" fillId="10" borderId="0" xfId="0" applyFont="1" applyFill="1" applyBorder="1" applyAlignment="1">
      <alignment horizontal="left" vertical="center"/>
    </xf>
    <xf numFmtId="0" fontId="66" fillId="10" borderId="14" xfId="0" applyFont="1" applyFill="1" applyBorder="1" applyAlignment="1">
      <alignment horizontal="left" vertical="center"/>
    </xf>
    <xf numFmtId="4" fontId="105" fillId="10" borderId="61" xfId="57" applyNumberFormat="1" applyFont="1" applyFill="1" applyBorder="1" applyAlignment="1">
      <alignment horizontal="right"/>
    </xf>
    <xf numFmtId="41" fontId="66" fillId="10" borderId="0" xfId="2" applyFont="1" applyFill="1" applyBorder="1"/>
    <xf numFmtId="164" fontId="65" fillId="10" borderId="43" xfId="44" applyNumberFormat="1" applyFont="1" applyFill="1" applyBorder="1" applyAlignment="1">
      <alignment horizontal="center"/>
    </xf>
    <xf numFmtId="49" fontId="65" fillId="10" borderId="43" xfId="229" quotePrefix="1" applyNumberFormat="1" applyFont="1" applyFill="1" applyBorder="1" applyAlignment="1">
      <alignment horizontal="center"/>
    </xf>
    <xf numFmtId="0" fontId="65" fillId="10" borderId="43" xfId="229" quotePrefix="1" applyFont="1" applyFill="1" applyBorder="1"/>
    <xf numFmtId="0" fontId="66" fillId="10" borderId="1" xfId="0" applyFont="1" applyFill="1" applyBorder="1" applyAlignment="1">
      <alignment horizontal="left" vertical="top" wrapText="1"/>
    </xf>
    <xf numFmtId="41" fontId="65" fillId="10" borderId="1" xfId="229" applyNumberFormat="1" applyFont="1" applyFill="1" applyBorder="1"/>
    <xf numFmtId="0" fontId="65" fillId="10" borderId="1" xfId="0" applyFont="1" applyFill="1" applyBorder="1" applyAlignment="1">
      <alignment horizontal="left" vertical="top" wrapText="1"/>
    </xf>
    <xf numFmtId="41" fontId="63" fillId="0" borderId="0" xfId="2" applyFont="1" applyFill="1"/>
    <xf numFmtId="169" fontId="102" fillId="10" borderId="1" xfId="44" applyNumberFormat="1" applyFont="1" applyFill="1" applyBorder="1" applyAlignment="1">
      <alignment horizontal="right"/>
    </xf>
    <xf numFmtId="0" fontId="9" fillId="10" borderId="0" xfId="0" applyFont="1" applyFill="1" applyAlignment="1"/>
    <xf numFmtId="0" fontId="60" fillId="0" borderId="20" xfId="0" applyFont="1" applyBorder="1" applyAlignment="1">
      <alignment horizontal="right" vertical="center" wrapText="1"/>
    </xf>
    <xf numFmtId="0" fontId="60" fillId="0" borderId="20" xfId="0" applyFont="1" applyBorder="1" applyAlignment="1">
      <alignment vertical="center" wrapText="1"/>
    </xf>
    <xf numFmtId="0" fontId="60" fillId="0" borderId="43" xfId="0" applyFont="1" applyBorder="1" applyAlignment="1">
      <alignment horizontal="right" vertical="center" wrapText="1"/>
    </xf>
    <xf numFmtId="0" fontId="60" fillId="0" borderId="43" xfId="0" applyFont="1" applyBorder="1" applyAlignment="1">
      <alignment vertical="center" wrapText="1"/>
    </xf>
    <xf numFmtId="0" fontId="60" fillId="0" borderId="1" xfId="0" applyFont="1" applyBorder="1" applyAlignment="1">
      <alignment horizontal="right" vertical="center" wrapText="1"/>
    </xf>
    <xf numFmtId="0" fontId="60" fillId="0" borderId="1" xfId="0" applyFont="1" applyBorder="1" applyAlignment="1">
      <alignment vertical="center" wrapText="1"/>
    </xf>
    <xf numFmtId="0" fontId="60" fillId="0" borderId="56" xfId="0" applyFont="1" applyBorder="1" applyAlignment="1">
      <alignment horizontal="left" vertical="center" wrapText="1"/>
    </xf>
    <xf numFmtId="0" fontId="60" fillId="0" borderId="14" xfId="0" applyFont="1" applyBorder="1" applyAlignment="1">
      <alignment horizontal="left" vertical="center" wrapText="1"/>
    </xf>
    <xf numFmtId="0" fontId="60" fillId="0" borderId="8" xfId="0" applyFont="1" applyBorder="1" applyAlignment="1">
      <alignment horizontal="left" vertical="center" wrapText="1"/>
    </xf>
    <xf numFmtId="0" fontId="106" fillId="16" borderId="96" xfId="37" applyFont="1" applyFill="1" applyBorder="1"/>
    <xf numFmtId="0" fontId="106" fillId="15" borderId="96" xfId="37" applyFont="1" applyFill="1" applyBorder="1"/>
    <xf numFmtId="0" fontId="106" fillId="16" borderId="32" xfId="37" applyFont="1" applyFill="1" applyBorder="1"/>
    <xf numFmtId="0" fontId="106" fillId="0" borderId="7" xfId="37" applyFont="1" applyFill="1" applyBorder="1"/>
    <xf numFmtId="0" fontId="72" fillId="10" borderId="70" xfId="0" applyFont="1" applyFill="1" applyBorder="1" applyAlignment="1">
      <alignment horizontal="left" vertical="center"/>
    </xf>
    <xf numFmtId="0" fontId="66" fillId="10" borderId="5" xfId="229" applyFont="1" applyFill="1" applyBorder="1"/>
    <xf numFmtId="0" fontId="66" fillId="10" borderId="70" xfId="229" applyFont="1" applyFill="1" applyBorder="1"/>
    <xf numFmtId="0" fontId="65" fillId="10" borderId="97" xfId="229" applyFont="1" applyFill="1" applyBorder="1" applyAlignment="1">
      <alignment vertical="center"/>
    </xf>
    <xf numFmtId="0" fontId="102" fillId="10" borderId="88" xfId="0" applyFont="1" applyFill="1" applyBorder="1"/>
    <xf numFmtId="0" fontId="102" fillId="10" borderId="70" xfId="0" applyFont="1" applyFill="1" applyBorder="1"/>
    <xf numFmtId="0" fontId="102" fillId="10" borderId="5" xfId="229" applyFont="1" applyFill="1" applyBorder="1"/>
    <xf numFmtId="0" fontId="65" fillId="10" borderId="5" xfId="0" applyFont="1" applyFill="1" applyBorder="1"/>
    <xf numFmtId="0" fontId="65" fillId="0" borderId="7" xfId="0" applyFont="1" applyFill="1" applyBorder="1"/>
    <xf numFmtId="49" fontId="66" fillId="15" borderId="91" xfId="229" applyNumberFormat="1" applyFont="1" applyFill="1" applyBorder="1" applyAlignment="1">
      <alignment horizontal="center" vertical="center" wrapText="1"/>
    </xf>
    <xf numFmtId="0" fontId="0" fillId="0" borderId="13" xfId="0" applyFont="1" applyFill="1" applyBorder="1"/>
    <xf numFmtId="0" fontId="0" fillId="10" borderId="13" xfId="0" applyFont="1" applyFill="1" applyBorder="1"/>
    <xf numFmtId="0" fontId="103" fillId="10" borderId="13" xfId="0" applyFont="1" applyFill="1" applyBorder="1"/>
    <xf numFmtId="0" fontId="0" fillId="0" borderId="29" xfId="0" applyFont="1" applyFill="1" applyBorder="1"/>
    <xf numFmtId="0" fontId="0" fillId="0" borderId="15" xfId="0" applyFont="1" applyFill="1" applyBorder="1"/>
    <xf numFmtId="0" fontId="0" fillId="10" borderId="29" xfId="0" applyFont="1" applyFill="1" applyBorder="1"/>
    <xf numFmtId="0" fontId="0" fillId="10" borderId="19" xfId="0" applyFont="1" applyFill="1" applyBorder="1"/>
    <xf numFmtId="0" fontId="103" fillId="10" borderId="19" xfId="0" applyFont="1" applyFill="1" applyBorder="1"/>
    <xf numFmtId="0" fontId="103" fillId="10" borderId="20" xfId="0" applyFont="1" applyFill="1" applyBorder="1"/>
    <xf numFmtId="0" fontId="0" fillId="10" borderId="21" xfId="0" applyFont="1" applyFill="1" applyBorder="1"/>
    <xf numFmtId="0" fontId="76" fillId="10" borderId="5" xfId="0" applyFont="1" applyFill="1" applyBorder="1" applyAlignment="1">
      <alignment horizontal="center" vertical="center"/>
    </xf>
    <xf numFmtId="0" fontId="82" fillId="10" borderId="4" xfId="0" applyFont="1" applyFill="1" applyBorder="1" applyAlignment="1">
      <alignment horizontal="center"/>
    </xf>
    <xf numFmtId="0" fontId="76" fillId="10" borderId="4" xfId="0" applyFont="1" applyFill="1" applyBorder="1" applyAlignment="1">
      <alignment horizontal="center" vertical="top" wrapText="1"/>
    </xf>
    <xf numFmtId="0" fontId="66" fillId="10" borderId="52" xfId="229" applyFont="1" applyFill="1" applyBorder="1" applyAlignment="1">
      <alignment horizontal="center"/>
    </xf>
    <xf numFmtId="0" fontId="106" fillId="0" borderId="5" xfId="37" applyFont="1" applyFill="1" applyBorder="1"/>
    <xf numFmtId="0" fontId="69" fillId="0" borderId="4" xfId="44" applyFont="1" applyFill="1" applyBorder="1" applyAlignment="1">
      <alignment horizontal="center"/>
    </xf>
    <xf numFmtId="0" fontId="69" fillId="0" borderId="4" xfId="44" applyFont="1" applyFill="1" applyBorder="1"/>
    <xf numFmtId="0" fontId="69" fillId="0" borderId="4" xfId="44" applyFont="1" applyFill="1" applyBorder="1" applyAlignment="1">
      <alignment horizontal="center" vertical="center"/>
    </xf>
    <xf numFmtId="41" fontId="65" fillId="0" borderId="4" xfId="44" applyNumberFormat="1" applyFont="1" applyFill="1" applyBorder="1" applyAlignment="1">
      <alignment horizontal="center" vertical="center"/>
    </xf>
    <xf numFmtId="0" fontId="0" fillId="0" borderId="52" xfId="0" applyFont="1" applyFill="1" applyBorder="1"/>
    <xf numFmtId="0" fontId="106" fillId="16" borderId="52" xfId="37" applyFont="1" applyFill="1" applyBorder="1" applyAlignment="1"/>
    <xf numFmtId="0" fontId="65" fillId="16" borderId="52" xfId="44" applyFont="1" applyFill="1" applyBorder="1" applyAlignment="1">
      <alignment horizontal="center"/>
    </xf>
    <xf numFmtId="0" fontId="65" fillId="16" borderId="52" xfId="44" applyFont="1" applyFill="1" applyBorder="1"/>
    <xf numFmtId="0" fontId="65" fillId="16" borderId="69" xfId="44" applyFont="1" applyFill="1" applyBorder="1" applyAlignment="1">
      <alignment horizontal="center"/>
    </xf>
    <xf numFmtId="0" fontId="82" fillId="0" borderId="29" xfId="0" applyFont="1" applyFill="1" applyBorder="1" applyAlignment="1">
      <alignment horizontal="center" vertical="center"/>
    </xf>
    <xf numFmtId="0" fontId="82" fillId="0" borderId="15" xfId="0" applyFont="1" applyFill="1" applyBorder="1" applyAlignment="1">
      <alignment horizontal="center" vertical="center"/>
    </xf>
    <xf numFmtId="0" fontId="0" fillId="16" borderId="31" xfId="0" applyFont="1" applyFill="1" applyBorder="1"/>
    <xf numFmtId="0" fontId="0" fillId="16" borderId="28" xfId="0" applyFont="1" applyFill="1" applyBorder="1"/>
    <xf numFmtId="0" fontId="0" fillId="15" borderId="68" xfId="0" applyFont="1" applyFill="1" applyBorder="1"/>
    <xf numFmtId="0" fontId="0" fillId="15" borderId="52" xfId="0" applyFont="1" applyFill="1" applyBorder="1"/>
    <xf numFmtId="0" fontId="0" fillId="16" borderId="68" xfId="0" applyFont="1" applyFill="1" applyBorder="1"/>
    <xf numFmtId="0" fontId="0" fillId="16" borderId="52" xfId="0" applyFont="1" applyFill="1" applyBorder="1"/>
    <xf numFmtId="0" fontId="0" fillId="16" borderId="19" xfId="0" applyFont="1" applyFill="1" applyBorder="1"/>
    <xf numFmtId="0" fontId="0" fillId="16" borderId="20" xfId="0" applyFont="1" applyFill="1" applyBorder="1"/>
    <xf numFmtId="0" fontId="65" fillId="10" borderId="21" xfId="229" applyFont="1" applyFill="1" applyBorder="1" applyAlignment="1">
      <alignment horizontal="center" vertical="center"/>
    </xf>
    <xf numFmtId="164" fontId="65" fillId="10" borderId="4" xfId="44" applyNumberFormat="1" applyFont="1" applyFill="1" applyBorder="1" applyAlignment="1">
      <alignment horizontal="right"/>
    </xf>
    <xf numFmtId="0" fontId="65" fillId="10" borderId="4" xfId="0" applyFont="1" applyFill="1" applyBorder="1" applyAlignment="1">
      <alignment vertical="center"/>
    </xf>
    <xf numFmtId="0" fontId="65" fillId="10" borderId="4" xfId="44" applyFont="1" applyFill="1" applyBorder="1"/>
    <xf numFmtId="49" fontId="65" fillId="10" borderId="4" xfId="44" applyNumberFormat="1" applyFont="1" applyFill="1" applyBorder="1"/>
    <xf numFmtId="169" fontId="65" fillId="10" borderId="4" xfId="44" applyNumberFormat="1" applyFont="1" applyFill="1" applyBorder="1" applyAlignment="1">
      <alignment horizontal="right"/>
    </xf>
    <xf numFmtId="164" fontId="65" fillId="10" borderId="52" xfId="229" applyNumberFormat="1" applyFont="1" applyFill="1" applyBorder="1" applyAlignment="1" applyProtection="1">
      <alignment horizontal="center"/>
      <protection hidden="1"/>
    </xf>
    <xf numFmtId="0" fontId="66" fillId="10" borderId="52" xfId="229" applyFont="1" applyFill="1" applyBorder="1"/>
    <xf numFmtId="41" fontId="66" fillId="10" borderId="69" xfId="229" applyNumberFormat="1" applyFont="1" applyFill="1" applyBorder="1" applyAlignment="1">
      <alignment horizontal="left"/>
    </xf>
    <xf numFmtId="41" fontId="65" fillId="10" borderId="69" xfId="229" applyNumberFormat="1" applyFont="1" applyFill="1" applyBorder="1" applyAlignment="1">
      <alignment horizontal="left"/>
    </xf>
    <xf numFmtId="0" fontId="65" fillId="10" borderId="68" xfId="229" applyFont="1" applyFill="1" applyBorder="1" applyAlignment="1">
      <alignment horizontal="center"/>
    </xf>
    <xf numFmtId="169" fontId="66" fillId="10" borderId="0" xfId="229" applyNumberFormat="1" applyFont="1" applyFill="1" applyBorder="1"/>
    <xf numFmtId="0" fontId="65" fillId="10" borderId="98" xfId="229" applyFont="1" applyFill="1" applyBorder="1" applyAlignment="1">
      <alignment horizontal="right"/>
    </xf>
    <xf numFmtId="164" fontId="65" fillId="10" borderId="3" xfId="229" applyNumberFormat="1" applyFont="1" applyFill="1" applyBorder="1" applyAlignment="1" applyProtection="1">
      <alignment horizontal="center"/>
      <protection hidden="1"/>
    </xf>
    <xf numFmtId="0" fontId="65" fillId="10" borderId="3" xfId="229" applyFont="1" applyFill="1" applyBorder="1" applyAlignment="1">
      <alignment horizontal="center"/>
    </xf>
    <xf numFmtId="0" fontId="65" fillId="10" borderId="3" xfId="229" applyFont="1" applyFill="1" applyBorder="1"/>
    <xf numFmtId="41" fontId="65" fillId="10" borderId="16" xfId="229" applyNumberFormat="1" applyFont="1" applyFill="1" applyBorder="1" applyAlignment="1">
      <alignment horizontal="left"/>
    </xf>
    <xf numFmtId="0" fontId="66" fillId="10" borderId="3" xfId="229" applyFont="1" applyFill="1" applyBorder="1"/>
    <xf numFmtId="0" fontId="65" fillId="10" borderId="58" xfId="0" applyFont="1" applyFill="1" applyBorder="1"/>
    <xf numFmtId="0" fontId="65" fillId="10" borderId="55" xfId="0" applyFont="1" applyFill="1" applyBorder="1"/>
    <xf numFmtId="0" fontId="66" fillId="10" borderId="55" xfId="0" applyFont="1" applyFill="1" applyBorder="1" applyAlignment="1">
      <alignment horizontal="center" vertical="center"/>
    </xf>
    <xf numFmtId="0" fontId="65" fillId="10" borderId="55" xfId="0" applyFont="1" applyFill="1" applyBorder="1" applyAlignment="1">
      <alignment horizontal="center"/>
    </xf>
    <xf numFmtId="43" fontId="66" fillId="10" borderId="45" xfId="229" quotePrefix="1" applyNumberFormat="1" applyFont="1" applyFill="1" applyBorder="1" applyAlignment="1">
      <alignment horizontal="center" vertical="center" wrapText="1"/>
    </xf>
    <xf numFmtId="0" fontId="65" fillId="10" borderId="46" xfId="229" applyFont="1" applyFill="1" applyBorder="1" applyAlignment="1">
      <alignment horizontal="left" vertical="center" wrapText="1"/>
    </xf>
    <xf numFmtId="0" fontId="65" fillId="10" borderId="0" xfId="229" applyFont="1" applyFill="1" applyAlignment="1">
      <alignment horizontal="center"/>
    </xf>
    <xf numFmtId="0" fontId="4" fillId="10" borderId="1" xfId="0" applyFont="1" applyFill="1" applyBorder="1" applyAlignment="1">
      <alignment horizontal="left"/>
    </xf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88" xfId="0" applyFont="1" applyFill="1" applyBorder="1" applyAlignment="1">
      <alignment horizontal="left"/>
    </xf>
    <xf numFmtId="0" fontId="56" fillId="10" borderId="70" xfId="0" applyFont="1" applyFill="1" applyBorder="1" applyAlignment="1">
      <alignment horizontal="left"/>
    </xf>
    <xf numFmtId="0" fontId="65" fillId="11" borderId="1" xfId="0" applyFont="1" applyFill="1" applyBorder="1" applyAlignment="1">
      <alignment vertical="center"/>
    </xf>
    <xf numFmtId="0" fontId="9" fillId="10" borderId="0" xfId="0" applyFont="1" applyFill="1" applyBorder="1"/>
    <xf numFmtId="0" fontId="60" fillId="0" borderId="15" xfId="0" applyFont="1" applyBorder="1" applyAlignment="1">
      <alignment horizontal="right" vertical="center" wrapText="1"/>
    </xf>
    <xf numFmtId="0" fontId="60" fillId="0" borderId="15" xfId="0" applyFont="1" applyBorder="1" applyAlignment="1">
      <alignment vertical="center" wrapText="1"/>
    </xf>
    <xf numFmtId="0" fontId="60" fillId="0" borderId="30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horizontal="right"/>
    </xf>
    <xf numFmtId="0" fontId="4" fillId="10" borderId="20" xfId="0" applyFont="1" applyFill="1" applyBorder="1" applyAlignment="1"/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36" xfId="0" applyFont="1" applyFill="1" applyBorder="1" applyAlignment="1"/>
    <xf numFmtId="0" fontId="4" fillId="10" borderId="70" xfId="0" applyFont="1" applyFill="1" applyBorder="1" applyAlignment="1"/>
    <xf numFmtId="0" fontId="4" fillId="10" borderId="20" xfId="0" applyFont="1" applyFill="1" applyBorder="1"/>
    <xf numFmtId="0" fontId="4" fillId="10" borderId="20" xfId="0" applyFont="1" applyFill="1" applyBorder="1" applyAlignment="1">
      <alignment horizontal="center"/>
    </xf>
    <xf numFmtId="0" fontId="4" fillId="10" borderId="20" xfId="0" applyFont="1" applyFill="1" applyBorder="1" applyAlignment="1">
      <alignment horizontal="right"/>
    </xf>
    <xf numFmtId="43" fontId="4" fillId="10" borderId="20" xfId="0" applyNumberFormat="1" applyFont="1" applyFill="1" applyBorder="1" applyAlignment="1">
      <alignment horizontal="right"/>
    </xf>
    <xf numFmtId="0" fontId="4" fillId="10" borderId="8" xfId="0" applyFont="1" applyFill="1" applyBorder="1"/>
    <xf numFmtId="0" fontId="4" fillId="0" borderId="0" xfId="0" applyFont="1" applyAlignment="1">
      <alignment horizontal="right" vertical="center" wrapText="1"/>
    </xf>
    <xf numFmtId="0" fontId="4" fillId="10" borderId="0" xfId="0" applyFont="1" applyFill="1" applyAlignment="1">
      <alignment horizontal="right"/>
    </xf>
    <xf numFmtId="0" fontId="4" fillId="10" borderId="36" xfId="0" applyFont="1" applyFill="1" applyBorder="1" applyAlignment="1">
      <alignment vertical="center" wrapText="1"/>
    </xf>
    <xf numFmtId="0" fontId="4" fillId="10" borderId="70" xfId="0" applyFont="1" applyFill="1" applyBorder="1" applyAlignment="1">
      <alignment vertical="center" wrapText="1"/>
    </xf>
    <xf numFmtId="0" fontId="58" fillId="0" borderId="23" xfId="0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 wrapText="1"/>
    </xf>
    <xf numFmtId="0" fontId="82" fillId="0" borderId="78" xfId="229" applyNumberFormat="1" applyFont="1" applyFill="1" applyBorder="1" applyAlignment="1">
      <alignment horizontal="center" vertical="center"/>
    </xf>
    <xf numFmtId="0" fontId="65" fillId="0" borderId="0" xfId="229" applyFont="1" applyFill="1" applyBorder="1" applyAlignment="1">
      <alignment horizontal="center" vertical="center" wrapText="1"/>
    </xf>
    <xf numFmtId="0" fontId="4" fillId="10" borderId="84" xfId="0" applyFont="1" applyFill="1" applyBorder="1" applyAlignment="1">
      <alignment horizontal="left"/>
    </xf>
    <xf numFmtId="0" fontId="4" fillId="10" borderId="97" xfId="0" applyFont="1" applyFill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4" fillId="10" borderId="1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left" vertical="top" wrapText="1"/>
    </xf>
    <xf numFmtId="0" fontId="4" fillId="10" borderId="36" xfId="0" applyFont="1" applyFill="1" applyBorder="1" applyAlignment="1"/>
    <xf numFmtId="0" fontId="4" fillId="10" borderId="70" xfId="0" applyFont="1" applyFill="1" applyBorder="1" applyAlignment="1"/>
    <xf numFmtId="0" fontId="72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/>
    </xf>
    <xf numFmtId="0" fontId="82" fillId="0" borderId="55" xfId="229" applyNumberFormat="1" applyFont="1" applyFill="1" applyBorder="1" applyAlignment="1">
      <alignment horizontal="center" vertical="center"/>
    </xf>
    <xf numFmtId="0" fontId="4" fillId="11" borderId="13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40" xfId="0" applyFont="1" applyFill="1" applyBorder="1" applyAlignment="1">
      <alignment horizontal="left"/>
    </xf>
    <xf numFmtId="0" fontId="4" fillId="10" borderId="88" xfId="0" applyFont="1" applyFill="1" applyBorder="1" applyAlignment="1">
      <alignment horizontal="left"/>
    </xf>
    <xf numFmtId="0" fontId="4" fillId="10" borderId="84" xfId="0" applyFont="1" applyFill="1" applyBorder="1" applyAlignment="1">
      <alignment horizontal="left"/>
    </xf>
    <xf numFmtId="0" fontId="4" fillId="10" borderId="97" xfId="0" applyFont="1" applyFill="1" applyBorder="1" applyAlignment="1">
      <alignment horizontal="left"/>
    </xf>
    <xf numFmtId="0" fontId="4" fillId="10" borderId="14" xfId="0" applyFont="1" applyFill="1" applyBorder="1"/>
    <xf numFmtId="0" fontId="0" fillId="10" borderId="0" xfId="0" applyFill="1" applyAlignment="1">
      <alignment horizontal="right"/>
    </xf>
    <xf numFmtId="0" fontId="4" fillId="10" borderId="1" xfId="0" applyFont="1" applyFill="1" applyBorder="1" applyAlignment="1">
      <alignment horizontal="center" vertical="top" wrapText="1"/>
    </xf>
    <xf numFmtId="0" fontId="65" fillId="10" borderId="20" xfId="229" quotePrefix="1" applyFont="1" applyFill="1" applyBorder="1"/>
    <xf numFmtId="0" fontId="95" fillId="16" borderId="52" xfId="229" applyFont="1" applyFill="1" applyBorder="1"/>
    <xf numFmtId="0" fontId="72" fillId="0" borderId="0" xfId="0" applyFont="1" applyFill="1" applyAlignment="1"/>
    <xf numFmtId="0" fontId="76" fillId="0" borderId="0" xfId="0" applyFont="1" applyFill="1" applyAlignment="1">
      <alignment vertical="center"/>
    </xf>
    <xf numFmtId="164" fontId="65" fillId="10" borderId="20" xfId="44" applyNumberFormat="1" applyFont="1" applyFill="1" applyBorder="1" applyAlignment="1">
      <alignment horizontal="center"/>
    </xf>
    <xf numFmtId="164" fontId="65" fillId="10" borderId="4" xfId="44" applyNumberFormat="1" applyFont="1" applyFill="1" applyBorder="1" applyAlignment="1">
      <alignment horizontal="center"/>
    </xf>
    <xf numFmtId="0" fontId="65" fillId="0" borderId="34" xfId="229" applyFont="1" applyFill="1" applyBorder="1" applyAlignment="1">
      <alignment horizontal="center" vertical="center" wrapText="1"/>
    </xf>
    <xf numFmtId="43" fontId="65" fillId="0" borderId="22" xfId="229" applyNumberFormat="1" applyFont="1" applyFill="1" applyBorder="1" applyAlignment="1">
      <alignment horizontal="center" vertical="center" wrapText="1"/>
    </xf>
    <xf numFmtId="43" fontId="95" fillId="15" borderId="22" xfId="229" applyNumberFormat="1" applyFont="1" applyFill="1" applyBorder="1" applyAlignment="1">
      <alignment horizontal="center"/>
    </xf>
    <xf numFmtId="43" fontId="86" fillId="16" borderId="42" xfId="229" applyNumberFormat="1" applyFont="1" applyFill="1" applyBorder="1" applyAlignment="1">
      <alignment horizontal="center"/>
    </xf>
    <xf numFmtId="43" fontId="66" fillId="10" borderId="22" xfId="229" applyNumberFormat="1" applyFont="1" applyFill="1" applyBorder="1" applyAlignment="1">
      <alignment horizontal="center"/>
    </xf>
    <xf numFmtId="43" fontId="65" fillId="10" borderId="36" xfId="229" applyNumberFormat="1" applyFont="1" applyFill="1" applyBorder="1" applyAlignment="1">
      <alignment horizontal="center"/>
    </xf>
    <xf numFmtId="169" fontId="65" fillId="10" borderId="36" xfId="0" applyNumberFormat="1" applyFont="1" applyFill="1" applyBorder="1"/>
    <xf numFmtId="43" fontId="65" fillId="10" borderId="36" xfId="229" applyNumberFormat="1" applyFont="1" applyFill="1" applyBorder="1"/>
    <xf numFmtId="43" fontId="65" fillId="10" borderId="22" xfId="229" applyNumberFormat="1" applyFont="1" applyFill="1" applyBorder="1"/>
    <xf numFmtId="43" fontId="66" fillId="16" borderId="99" xfId="229" applyNumberFormat="1" applyFont="1" applyFill="1" applyBorder="1" applyAlignment="1">
      <alignment horizontal="center"/>
    </xf>
    <xf numFmtId="0" fontId="0" fillId="0" borderId="36" xfId="0" applyBorder="1"/>
    <xf numFmtId="0" fontId="0" fillId="16" borderId="83" xfId="0" applyFill="1" applyBorder="1"/>
    <xf numFmtId="0" fontId="0" fillId="0" borderId="84" xfId="0" applyBorder="1"/>
    <xf numFmtId="0" fontId="0" fillId="16" borderId="99" xfId="0" applyFill="1" applyBorder="1"/>
    <xf numFmtId="0" fontId="89" fillId="0" borderId="78" xfId="0" applyFont="1" applyBorder="1" applyAlignment="1">
      <alignment horizontal="center" vertical="center"/>
    </xf>
    <xf numFmtId="0" fontId="82" fillId="10" borderId="4" xfId="0" applyFont="1" applyFill="1" applyBorder="1"/>
    <xf numFmtId="0" fontId="65" fillId="10" borderId="4" xfId="229" quotePrefix="1" applyFont="1" applyFill="1" applyBorder="1" applyAlignment="1">
      <alignment horizontal="left" vertical="center"/>
    </xf>
    <xf numFmtId="0" fontId="65" fillId="10" borderId="4" xfId="229" applyFont="1" applyFill="1" applyBorder="1" applyAlignment="1">
      <alignment horizontal="left" vertical="center"/>
    </xf>
    <xf numFmtId="0" fontId="0" fillId="0" borderId="100" xfId="0" applyBorder="1"/>
    <xf numFmtId="0" fontId="0" fillId="0" borderId="1" xfId="0" applyBorder="1"/>
    <xf numFmtId="0" fontId="0" fillId="0" borderId="22" xfId="0" applyBorder="1"/>
    <xf numFmtId="164" fontId="72" fillId="10" borderId="1" xfId="0" applyNumberFormat="1" applyFont="1" applyFill="1" applyBorder="1" applyAlignment="1">
      <alignment horizontal="center"/>
    </xf>
    <xf numFmtId="0" fontId="9" fillId="10" borderId="0" xfId="0" applyFont="1" applyFill="1" applyBorder="1" applyAlignment="1"/>
    <xf numFmtId="41" fontId="4" fillId="0" borderId="0" xfId="2" applyFont="1"/>
    <xf numFmtId="41" fontId="4" fillId="11" borderId="0" xfId="2" applyFont="1" applyFill="1"/>
    <xf numFmtId="0" fontId="65" fillId="0" borderId="1" xfId="0" applyFont="1" applyBorder="1"/>
    <xf numFmtId="0" fontId="9" fillId="0" borderId="0" xfId="0" applyFont="1" applyBorder="1" applyAlignment="1">
      <alignment horizontal="center"/>
    </xf>
    <xf numFmtId="43" fontId="9" fillId="0" borderId="0" xfId="0" applyNumberFormat="1" applyFont="1" applyBorder="1" applyAlignment="1">
      <alignment horizontal="right"/>
    </xf>
    <xf numFmtId="0" fontId="9" fillId="0" borderId="0" xfId="0" applyFont="1" applyBorder="1" applyAlignment="1"/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84" xfId="0" applyFont="1" applyFill="1" applyBorder="1" applyAlignment="1">
      <alignment horizontal="left"/>
    </xf>
    <xf numFmtId="0" fontId="4" fillId="10" borderId="97" xfId="0" applyFont="1" applyFill="1" applyBorder="1" applyAlignment="1">
      <alignment horizontal="left"/>
    </xf>
    <xf numFmtId="0" fontId="4" fillId="10" borderId="40" xfId="0" applyFont="1" applyFill="1" applyBorder="1" applyAlignment="1">
      <alignment horizontal="left"/>
    </xf>
    <xf numFmtId="0" fontId="4" fillId="10" borderId="88" xfId="0" applyFont="1" applyFill="1" applyBorder="1" applyAlignment="1">
      <alignment horizontal="left"/>
    </xf>
    <xf numFmtId="0" fontId="4" fillId="10" borderId="36" xfId="0" applyFont="1" applyFill="1" applyBorder="1" applyAlignment="1"/>
    <xf numFmtId="0" fontId="4" fillId="10" borderId="70" xfId="0" applyFont="1" applyFill="1" applyBorder="1" applyAlignment="1"/>
    <xf numFmtId="0" fontId="65" fillId="10" borderId="22" xfId="0" applyFont="1" applyFill="1" applyBorder="1"/>
    <xf numFmtId="0" fontId="4" fillId="10" borderId="5" xfId="0" applyFont="1" applyFill="1" applyBorder="1"/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left"/>
    </xf>
    <xf numFmtId="0" fontId="4" fillId="10" borderId="88" xfId="0" applyFont="1" applyFill="1" applyBorder="1" applyAlignment="1">
      <alignment horizontal="left"/>
    </xf>
    <xf numFmtId="0" fontId="4" fillId="10" borderId="84" xfId="0" applyFont="1" applyFill="1" applyBorder="1" applyAlignment="1">
      <alignment horizontal="left"/>
    </xf>
    <xf numFmtId="0" fontId="4" fillId="10" borderId="97" xfId="0" applyFont="1" applyFill="1" applyBorder="1" applyAlignment="1">
      <alignment horizontal="left"/>
    </xf>
    <xf numFmtId="172" fontId="4" fillId="0" borderId="0" xfId="0" applyNumberFormat="1" applyFont="1" applyAlignment="1">
      <alignment horizontal="center" wrapText="1"/>
    </xf>
    <xf numFmtId="0" fontId="4" fillId="0" borderId="20" xfId="0" applyFont="1" applyFill="1" applyBorder="1" applyAlignment="1">
      <alignment horizontal="right"/>
    </xf>
    <xf numFmtId="43" fontId="4" fillId="0" borderId="20" xfId="0" applyNumberFormat="1" applyFont="1" applyFill="1" applyBorder="1" applyAlignment="1">
      <alignment horizontal="right"/>
    </xf>
    <xf numFmtId="0" fontId="4" fillId="10" borderId="19" xfId="0" applyFont="1" applyFill="1" applyBorder="1" applyAlignment="1">
      <alignment horizontal="center"/>
    </xf>
    <xf numFmtId="0" fontId="4" fillId="10" borderId="84" xfId="0" applyFont="1" applyFill="1" applyBorder="1" applyAlignment="1"/>
    <xf numFmtId="0" fontId="4" fillId="10" borderId="97" xfId="0" applyFont="1" applyFill="1" applyBorder="1" applyAlignment="1"/>
    <xf numFmtId="0" fontId="60" fillId="0" borderId="24" xfId="0" applyFont="1" applyBorder="1" applyAlignment="1">
      <alignment horizontal="center" vertical="center" wrapText="1"/>
    </xf>
    <xf numFmtId="0" fontId="60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22" xfId="0" applyFont="1" applyFill="1" applyBorder="1" applyAlignment="1">
      <alignment horizontal="left"/>
    </xf>
    <xf numFmtId="0" fontId="4" fillId="10" borderId="5" xfId="0" applyFont="1" applyFill="1" applyBorder="1" applyAlignment="1">
      <alignment horizontal="left"/>
    </xf>
    <xf numFmtId="0" fontId="56" fillId="0" borderId="19" xfId="0" applyFont="1" applyBorder="1" applyAlignment="1">
      <alignment horizontal="center"/>
    </xf>
    <xf numFmtId="0" fontId="4" fillId="10" borderId="84" xfId="0" applyFont="1" applyFill="1" applyBorder="1"/>
    <xf numFmtId="43" fontId="4" fillId="10" borderId="20" xfId="0" applyNumberFormat="1" applyFont="1" applyFill="1" applyBorder="1"/>
    <xf numFmtId="0" fontId="4" fillId="10" borderId="97" xfId="0" applyFont="1" applyFill="1" applyBorder="1" applyAlignment="1">
      <alignment horizontal="right"/>
    </xf>
    <xf numFmtId="0" fontId="56" fillId="0" borderId="8" xfId="0" applyFont="1" applyBorder="1"/>
    <xf numFmtId="0" fontId="101" fillId="10" borderId="1" xfId="0" applyFont="1" applyFill="1" applyBorder="1"/>
    <xf numFmtId="0" fontId="56" fillId="0" borderId="0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82" fillId="10" borderId="1" xfId="44" quotePrefix="1" applyFont="1" applyFill="1" applyBorder="1" applyAlignment="1">
      <alignment horizontal="center" vertical="center"/>
    </xf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10" borderId="0" xfId="0" applyFont="1" applyFill="1" applyAlignment="1">
      <alignment horizontal="center"/>
    </xf>
    <xf numFmtId="0" fontId="4" fillId="10" borderId="4" xfId="0" applyFont="1" applyFill="1" applyBorder="1"/>
    <xf numFmtId="0" fontId="4" fillId="10" borderId="15" xfId="0" applyFont="1" applyFill="1" applyBorder="1"/>
    <xf numFmtId="0" fontId="4" fillId="10" borderId="15" xfId="0" applyFont="1" applyFill="1" applyBorder="1" applyAlignment="1">
      <alignment horizontal="center"/>
    </xf>
    <xf numFmtId="0" fontId="4" fillId="10" borderId="15" xfId="0" applyFont="1" applyFill="1" applyBorder="1" applyAlignment="1">
      <alignment horizontal="right"/>
    </xf>
    <xf numFmtId="43" fontId="4" fillId="10" borderId="15" xfId="0" applyNumberFormat="1" applyFont="1" applyFill="1" applyBorder="1" applyAlignment="1">
      <alignment horizontal="right"/>
    </xf>
    <xf numFmtId="0" fontId="4" fillId="10" borderId="24" xfId="0" applyFont="1" applyFill="1" applyBorder="1" applyAlignment="1">
      <alignment horizontal="center" vertical="center" wrapText="1"/>
    </xf>
    <xf numFmtId="0" fontId="58" fillId="10" borderId="23" xfId="0" applyFont="1" applyFill="1" applyBorder="1" applyAlignment="1">
      <alignment horizontal="center" vertical="center" wrapText="1"/>
    </xf>
    <xf numFmtId="0" fontId="58" fillId="10" borderId="24" xfId="0" applyFont="1" applyFill="1" applyBorder="1" applyAlignment="1">
      <alignment horizontal="center" vertical="center" wrapText="1"/>
    </xf>
    <xf numFmtId="0" fontId="58" fillId="10" borderId="25" xfId="0" applyFont="1" applyFill="1" applyBorder="1" applyAlignment="1">
      <alignment horizontal="center" vertical="center" wrapText="1"/>
    </xf>
    <xf numFmtId="0" fontId="4" fillId="10" borderId="21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right"/>
    </xf>
    <xf numFmtId="0" fontId="4" fillId="10" borderId="17" xfId="0" applyFont="1" applyFill="1" applyBorder="1"/>
    <xf numFmtId="0" fontId="4" fillId="10" borderId="58" xfId="0" applyFont="1" applyFill="1" applyBorder="1"/>
    <xf numFmtId="0" fontId="9" fillId="10" borderId="55" xfId="0" applyFont="1" applyFill="1" applyBorder="1"/>
    <xf numFmtId="0" fontId="9" fillId="10" borderId="55" xfId="0" applyFont="1" applyFill="1" applyBorder="1" applyAlignment="1">
      <alignment horizontal="right"/>
    </xf>
    <xf numFmtId="43" fontId="9" fillId="10" borderId="55" xfId="0" applyNumberFormat="1" applyFont="1" applyFill="1" applyBorder="1" applyAlignment="1">
      <alignment horizontal="right"/>
    </xf>
    <xf numFmtId="0" fontId="4" fillId="10" borderId="59" xfId="0" applyFont="1" applyFill="1" applyBorder="1"/>
    <xf numFmtId="0" fontId="9" fillId="10" borderId="0" xfId="0" applyFont="1" applyFill="1" applyBorder="1" applyAlignment="1">
      <alignment horizontal="center"/>
    </xf>
    <xf numFmtId="0" fontId="9" fillId="10" borderId="0" xfId="0" applyFont="1" applyFill="1" applyBorder="1" applyAlignment="1">
      <alignment horizontal="right"/>
    </xf>
    <xf numFmtId="43" fontId="9" fillId="10" borderId="0" xfId="0" applyNumberFormat="1" applyFont="1" applyFill="1" applyBorder="1" applyAlignment="1">
      <alignment horizontal="right"/>
    </xf>
    <xf numFmtId="42" fontId="4" fillId="10" borderId="0" xfId="0" applyNumberFormat="1" applyFont="1" applyFill="1" applyAlignment="1">
      <alignment horizontal="center" wrapText="1"/>
    </xf>
    <xf numFmtId="0" fontId="4" fillId="10" borderId="0" xfId="0" applyFont="1" applyFill="1" applyAlignment="1">
      <alignment horizontal="center" wrapText="1"/>
    </xf>
    <xf numFmtId="42" fontId="4" fillId="10" borderId="0" xfId="0" applyNumberFormat="1" applyFont="1" applyFill="1" applyAlignment="1">
      <alignment wrapText="1"/>
    </xf>
    <xf numFmtId="0" fontId="4" fillId="10" borderId="0" xfId="0" applyFont="1" applyFill="1" applyAlignment="1">
      <alignment wrapText="1"/>
    </xf>
    <xf numFmtId="0" fontId="4" fillId="0" borderId="1" xfId="0" applyNumberFormat="1" applyFont="1" applyBorder="1" applyAlignment="1">
      <alignment horizontal="right"/>
    </xf>
    <xf numFmtId="0" fontId="74" fillId="10" borderId="0" xfId="229" applyFont="1" applyFill="1" applyAlignment="1">
      <alignment horizontal="center" vertical="center"/>
    </xf>
    <xf numFmtId="0" fontId="66" fillId="10" borderId="0" xfId="229" applyFont="1" applyFill="1" applyAlignment="1">
      <alignment horizontal="left" vertical="center"/>
    </xf>
    <xf numFmtId="0" fontId="66" fillId="10" borderId="0" xfId="229" applyFont="1" applyFill="1" applyAlignment="1">
      <alignment horizontal="center" vertical="center"/>
    </xf>
    <xf numFmtId="0" fontId="66" fillId="10" borderId="0" xfId="229" applyFont="1" applyFill="1" applyAlignment="1">
      <alignment horizontal="center"/>
    </xf>
    <xf numFmtId="0" fontId="66" fillId="10" borderId="0" xfId="229" applyFont="1" applyFill="1" applyAlignment="1">
      <alignment horizontal="left"/>
    </xf>
    <xf numFmtId="0" fontId="82" fillId="10" borderId="23" xfId="229" applyNumberFormat="1" applyFont="1" applyFill="1" applyBorder="1" applyAlignment="1">
      <alignment horizontal="center"/>
    </xf>
    <xf numFmtId="0" fontId="82" fillId="10" borderId="32" xfId="229" applyNumberFormat="1" applyFont="1" applyFill="1" applyBorder="1" applyAlignment="1">
      <alignment horizontal="center" vertical="center"/>
    </xf>
    <xf numFmtId="0" fontId="82" fillId="10" borderId="24" xfId="229" applyNumberFormat="1" applyFont="1" applyFill="1" applyBorder="1" applyAlignment="1">
      <alignment horizontal="center" vertical="center"/>
    </xf>
    <xf numFmtId="0" fontId="82" fillId="10" borderId="24" xfId="229" applyNumberFormat="1" applyFont="1" applyFill="1" applyBorder="1" applyAlignment="1">
      <alignment horizontal="center"/>
    </xf>
    <xf numFmtId="0" fontId="82" fillId="10" borderId="26" xfId="229" applyNumberFormat="1" applyFont="1" applyFill="1" applyBorder="1" applyAlignment="1">
      <alignment horizontal="center"/>
    </xf>
    <xf numFmtId="0" fontId="82" fillId="10" borderId="55" xfId="229" applyNumberFormat="1" applyFont="1" applyFill="1" applyBorder="1" applyAlignment="1">
      <alignment horizontal="center"/>
    </xf>
    <xf numFmtId="0" fontId="82" fillId="10" borderId="27" xfId="229" applyNumberFormat="1" applyFont="1" applyFill="1" applyBorder="1" applyAlignment="1">
      <alignment horizontal="center"/>
    </xf>
    <xf numFmtId="41" fontId="82" fillId="10" borderId="0" xfId="229" applyNumberFormat="1" applyFont="1" applyFill="1" applyAlignment="1"/>
    <xf numFmtId="0" fontId="66" fillId="10" borderId="31" xfId="229" applyFont="1" applyFill="1" applyBorder="1" applyAlignment="1">
      <alignment horizontal="right" indent="1"/>
    </xf>
    <xf numFmtId="0" fontId="66" fillId="10" borderId="28" xfId="229" applyFont="1" applyFill="1" applyBorder="1" applyAlignment="1">
      <alignment horizontal="left" indent="1"/>
    </xf>
    <xf numFmtId="0" fontId="66" fillId="10" borderId="28" xfId="229" applyFont="1" applyFill="1" applyBorder="1" applyAlignment="1">
      <alignment horizontal="center"/>
    </xf>
    <xf numFmtId="0" fontId="66" fillId="10" borderId="28" xfId="229" applyFont="1" applyFill="1" applyBorder="1"/>
    <xf numFmtId="0" fontId="65" fillId="10" borderId="28" xfId="229" applyFont="1" applyFill="1" applyBorder="1"/>
    <xf numFmtId="0" fontId="65" fillId="10" borderId="28" xfId="229" applyFont="1" applyFill="1" applyBorder="1" applyAlignment="1">
      <alignment horizontal="center"/>
    </xf>
    <xf numFmtId="165" fontId="66" fillId="10" borderId="28" xfId="5" applyNumberFormat="1" applyFont="1" applyFill="1" applyBorder="1" applyAlignment="1"/>
    <xf numFmtId="0" fontId="65" fillId="10" borderId="41" xfId="229" applyFont="1" applyFill="1" applyBorder="1" applyAlignment="1">
      <alignment horizontal="center"/>
    </xf>
    <xf numFmtId="0" fontId="65" fillId="10" borderId="52" xfId="229" applyFont="1" applyFill="1" applyBorder="1" applyAlignment="1">
      <alignment wrapText="1"/>
    </xf>
    <xf numFmtId="49" fontId="65" fillId="10" borderId="52" xfId="229" applyNumberFormat="1" applyFont="1" applyFill="1" applyBorder="1" applyAlignment="1">
      <alignment horizontal="center"/>
    </xf>
    <xf numFmtId="0" fontId="65" fillId="10" borderId="67" xfId="229" applyFont="1" applyFill="1" applyBorder="1" applyAlignment="1">
      <alignment horizontal="right"/>
    </xf>
    <xf numFmtId="0" fontId="65" fillId="10" borderId="6" xfId="229" applyFont="1" applyFill="1" applyBorder="1" applyAlignment="1">
      <alignment wrapText="1"/>
    </xf>
    <xf numFmtId="49" fontId="65" fillId="10" borderId="4" xfId="229" applyNumberFormat="1" applyFont="1" applyFill="1" applyBorder="1" applyAlignment="1">
      <alignment horizontal="center"/>
    </xf>
    <xf numFmtId="0" fontId="66" fillId="10" borderId="4" xfId="229" quotePrefix="1" applyFont="1" applyFill="1" applyBorder="1"/>
    <xf numFmtId="43" fontId="66" fillId="10" borderId="4" xfId="229" applyNumberFormat="1" applyFont="1" applyFill="1" applyBorder="1" applyAlignment="1">
      <alignment horizontal="center"/>
    </xf>
    <xf numFmtId="41" fontId="65" fillId="10" borderId="0" xfId="2" applyFont="1" applyFill="1" applyBorder="1"/>
    <xf numFmtId="43" fontId="107" fillId="10" borderId="0" xfId="229" applyNumberFormat="1" applyFont="1" applyFill="1" applyBorder="1"/>
    <xf numFmtId="0" fontId="66" fillId="10" borderId="95" xfId="0" applyFont="1" applyFill="1" applyBorder="1"/>
    <xf numFmtId="4" fontId="65" fillId="10" borderId="61" xfId="57" applyNumberFormat="1" applyFont="1" applyFill="1" applyBorder="1" applyAlignment="1">
      <alignment horizontal="right"/>
    </xf>
    <xf numFmtId="4" fontId="65" fillId="10" borderId="61" xfId="57" applyNumberFormat="1" applyFont="1" applyFill="1" applyBorder="1" applyAlignment="1">
      <alignment horizontal="left"/>
    </xf>
    <xf numFmtId="0" fontId="102" fillId="10" borderId="1" xfId="229" applyFont="1" applyFill="1" applyBorder="1" applyAlignment="1">
      <alignment wrapText="1"/>
    </xf>
    <xf numFmtId="164" fontId="102" fillId="10" borderId="1" xfId="44" applyNumberFormat="1" applyFont="1" applyFill="1" applyBorder="1" applyAlignment="1">
      <alignment horizontal="right"/>
    </xf>
    <xf numFmtId="0" fontId="108" fillId="10" borderId="1" xfId="37" applyFont="1" applyFill="1" applyBorder="1" applyAlignment="1"/>
    <xf numFmtId="0" fontId="102" fillId="10" borderId="1" xfId="44" applyFont="1" applyFill="1" applyBorder="1"/>
    <xf numFmtId="49" fontId="102" fillId="10" borderId="1" xfId="44" applyNumberFormat="1" applyFont="1" applyFill="1" applyBorder="1"/>
    <xf numFmtId="0" fontId="102" fillId="10" borderId="1" xfId="82" applyFont="1" applyFill="1" applyBorder="1" applyAlignment="1">
      <alignment horizontal="left"/>
    </xf>
    <xf numFmtId="0" fontId="102" fillId="10" borderId="1" xfId="82" applyFont="1" applyFill="1" applyBorder="1" applyAlignment="1">
      <alignment horizontal="center"/>
    </xf>
    <xf numFmtId="0" fontId="102" fillId="10" borderId="14" xfId="0" applyFont="1" applyFill="1" applyBorder="1"/>
    <xf numFmtId="0" fontId="102" fillId="10" borderId="0" xfId="229" applyFont="1" applyFill="1"/>
    <xf numFmtId="0" fontId="102" fillId="10" borderId="0" xfId="0" applyFont="1" applyFill="1" applyBorder="1"/>
    <xf numFmtId="0" fontId="102" fillId="10" borderId="0" xfId="229" applyFont="1" applyFill="1" applyBorder="1"/>
    <xf numFmtId="169" fontId="102" fillId="10" borderId="0" xfId="44" applyNumberFormat="1" applyFont="1" applyFill="1" applyBorder="1" applyAlignment="1">
      <alignment horizontal="right"/>
    </xf>
    <xf numFmtId="0" fontId="86" fillId="10" borderId="4" xfId="37" applyFont="1" applyFill="1" applyBorder="1" applyAlignment="1"/>
    <xf numFmtId="0" fontId="65" fillId="10" borderId="4" xfId="82" applyFont="1" applyFill="1" applyBorder="1" applyAlignment="1">
      <alignment horizontal="left"/>
    </xf>
    <xf numFmtId="0" fontId="65" fillId="10" borderId="4" xfId="82" applyFont="1" applyFill="1" applyBorder="1" applyAlignment="1">
      <alignment horizontal="center"/>
    </xf>
    <xf numFmtId="164" fontId="65" fillId="10" borderId="52" xfId="0" applyNumberFormat="1" applyFont="1" applyFill="1" applyBorder="1"/>
    <xf numFmtId="0" fontId="66" fillId="10" borderId="52" xfId="0" quotePrefix="1" applyFont="1" applyFill="1" applyBorder="1"/>
    <xf numFmtId="41" fontId="65" fillId="10" borderId="52" xfId="2" applyFont="1" applyFill="1" applyBorder="1"/>
    <xf numFmtId="0" fontId="65" fillId="10" borderId="3" xfId="229" applyFont="1" applyFill="1" applyBorder="1" applyAlignment="1">
      <alignment wrapText="1"/>
    </xf>
    <xf numFmtId="0" fontId="65" fillId="10" borderId="3" xfId="229" quotePrefix="1" applyFont="1" applyFill="1" applyBorder="1" applyAlignment="1">
      <alignment horizontal="center"/>
    </xf>
    <xf numFmtId="0" fontId="72" fillId="10" borderId="0" xfId="229" applyFont="1" applyFill="1" applyAlignment="1">
      <alignment horizontal="center" vertical="center"/>
    </xf>
    <xf numFmtId="0" fontId="72" fillId="10" borderId="0" xfId="229" applyFont="1" applyFill="1" applyAlignment="1">
      <alignment horizontal="center"/>
    </xf>
    <xf numFmtId="0" fontId="72" fillId="10" borderId="0" xfId="229" applyFont="1" applyFill="1"/>
    <xf numFmtId="0" fontId="76" fillId="10" borderId="0" xfId="229" applyFont="1" applyFill="1" applyAlignment="1">
      <alignment horizontal="center" vertical="center"/>
    </xf>
    <xf numFmtId="41" fontId="72" fillId="10" borderId="0" xfId="2" applyFont="1" applyFill="1" applyAlignment="1">
      <alignment horizontal="center"/>
    </xf>
    <xf numFmtId="43" fontId="72" fillId="10" borderId="0" xfId="229" applyNumberFormat="1" applyFont="1" applyFill="1" applyAlignment="1">
      <alignment horizontal="center"/>
    </xf>
    <xf numFmtId="43" fontId="72" fillId="10" borderId="0" xfId="229" applyNumberFormat="1" applyFont="1" applyFill="1"/>
    <xf numFmtId="0" fontId="65" fillId="11" borderId="13" xfId="229" applyFont="1" applyFill="1" applyBorder="1" applyAlignment="1">
      <alignment horizontal="center" vertical="center"/>
    </xf>
    <xf numFmtId="0" fontId="65" fillId="11" borderId="36" xfId="229" applyFont="1" applyFill="1" applyBorder="1" applyAlignment="1">
      <alignment wrapText="1"/>
    </xf>
    <xf numFmtId="164" fontId="65" fillId="11" borderId="1" xfId="44" applyNumberFormat="1" applyFont="1" applyFill="1" applyBorder="1" applyAlignment="1">
      <alignment horizontal="center"/>
    </xf>
    <xf numFmtId="49" fontId="65" fillId="11" borderId="1" xfId="229" quotePrefix="1" applyNumberFormat="1" applyFont="1" applyFill="1" applyBorder="1" applyAlignment="1">
      <alignment horizontal="center"/>
    </xf>
    <xf numFmtId="0" fontId="82" fillId="11" borderId="1" xfId="0" applyFont="1" applyFill="1" applyBorder="1"/>
    <xf numFmtId="0" fontId="65" fillId="11" borderId="1" xfId="0" applyFont="1" applyFill="1" applyBorder="1" applyAlignment="1">
      <alignment horizontal="center"/>
    </xf>
    <xf numFmtId="0" fontId="65" fillId="11" borderId="0" xfId="229" applyFont="1" applyFill="1"/>
    <xf numFmtId="43" fontId="65" fillId="11" borderId="0" xfId="229" applyNumberFormat="1" applyFont="1" applyFill="1" applyBorder="1" applyAlignment="1">
      <alignment horizontal="center"/>
    </xf>
    <xf numFmtId="0" fontId="92" fillId="11" borderId="0" xfId="0" applyFont="1" applyFill="1" applyBorder="1"/>
    <xf numFmtId="0" fontId="65" fillId="11" borderId="0" xfId="229" applyFont="1" applyFill="1" applyBorder="1"/>
    <xf numFmtId="0" fontId="65" fillId="11" borderId="1" xfId="229" applyFont="1" applyFill="1" applyBorder="1" applyAlignment="1">
      <alignment wrapText="1"/>
    </xf>
    <xf numFmtId="164" fontId="65" fillId="11" borderId="1" xfId="229" applyNumberFormat="1" applyFont="1" applyFill="1" applyBorder="1" applyAlignment="1" applyProtection="1">
      <alignment horizontal="center"/>
      <protection hidden="1"/>
    </xf>
    <xf numFmtId="0" fontId="65" fillId="11" borderId="1" xfId="229" quotePrefix="1" applyFont="1" applyFill="1" applyBorder="1" applyAlignment="1">
      <alignment horizontal="center"/>
    </xf>
    <xf numFmtId="0" fontId="65" fillId="11" borderId="1" xfId="229" applyFont="1" applyFill="1" applyBorder="1"/>
    <xf numFmtId="0" fontId="65" fillId="11" borderId="1" xfId="229" applyFont="1" applyFill="1" applyBorder="1" applyAlignment="1">
      <alignment horizontal="center"/>
    </xf>
    <xf numFmtId="0" fontId="65" fillId="11" borderId="1" xfId="229" quotePrefix="1" applyFont="1" applyFill="1" applyBorder="1" applyAlignment="1">
      <alignment horizontal="right"/>
    </xf>
    <xf numFmtId="0" fontId="65" fillId="11" borderId="95" xfId="229" applyFont="1" applyFill="1" applyBorder="1" applyAlignment="1">
      <alignment horizontal="left"/>
    </xf>
    <xf numFmtId="0" fontId="65" fillId="11" borderId="0" xfId="229" applyFont="1" applyFill="1" applyBorder="1" applyAlignment="1">
      <alignment horizontal="left"/>
    </xf>
    <xf numFmtId="164" fontId="65" fillId="11" borderId="1" xfId="0" applyNumberFormat="1" applyFont="1" applyFill="1" applyBorder="1"/>
    <xf numFmtId="0" fontId="66" fillId="11" borderId="14" xfId="0" applyFont="1" applyFill="1" applyBorder="1"/>
    <xf numFmtId="0" fontId="65" fillId="11" borderId="0" xfId="0" applyFont="1" applyFill="1" applyBorder="1"/>
    <xf numFmtId="0" fontId="65" fillId="12" borderId="1" xfId="0" applyFont="1" applyFill="1" applyBorder="1" applyAlignment="1">
      <alignment horizontal="center"/>
    </xf>
    <xf numFmtId="169" fontId="65" fillId="12" borderId="1" xfId="0" applyNumberFormat="1" applyFont="1" applyFill="1" applyBorder="1" applyAlignment="1">
      <alignment horizontal="right"/>
    </xf>
    <xf numFmtId="0" fontId="91" fillId="11" borderId="1" xfId="0" applyFont="1" applyFill="1" applyBorder="1" applyAlignment="1">
      <alignment horizontal="center"/>
    </xf>
    <xf numFmtId="0" fontId="65" fillId="12" borderId="13" xfId="229" applyFont="1" applyFill="1" applyBorder="1" applyAlignment="1">
      <alignment horizontal="center" vertical="center"/>
    </xf>
    <xf numFmtId="164" fontId="65" fillId="12" borderId="1" xfId="0" applyNumberFormat="1" applyFont="1" applyFill="1" applyBorder="1"/>
    <xf numFmtId="0" fontId="65" fillId="12" borderId="1" xfId="229" quotePrefix="1" applyFont="1" applyFill="1" applyBorder="1" applyAlignment="1">
      <alignment horizontal="center"/>
    </xf>
    <xf numFmtId="0" fontId="91" fillId="12" borderId="1" xfId="0" applyFont="1" applyFill="1" applyBorder="1" applyAlignment="1">
      <alignment horizontal="center"/>
    </xf>
    <xf numFmtId="0" fontId="65" fillId="12" borderId="0" xfId="229" applyFont="1" applyFill="1"/>
    <xf numFmtId="0" fontId="65" fillId="12" borderId="0" xfId="0" applyFont="1" applyFill="1" applyBorder="1"/>
    <xf numFmtId="0" fontId="65" fillId="12" borderId="0" xfId="229" applyFont="1" applyFill="1" applyBorder="1"/>
    <xf numFmtId="0" fontId="66" fillId="11" borderId="95" xfId="0" applyFont="1" applyFill="1" applyBorder="1"/>
    <xf numFmtId="164" fontId="65" fillId="12" borderId="1" xfId="44" applyNumberFormat="1" applyFont="1" applyFill="1" applyBorder="1" applyAlignment="1">
      <alignment horizontal="right"/>
    </xf>
    <xf numFmtId="0" fontId="65" fillId="12" borderId="1" xfId="57" applyFont="1" applyFill="1" applyBorder="1" applyAlignment="1"/>
    <xf numFmtId="0" fontId="65" fillId="12" borderId="1" xfId="0" applyFont="1" applyFill="1" applyBorder="1" applyAlignment="1">
      <alignment vertical="center"/>
    </xf>
    <xf numFmtId="0" fontId="65" fillId="12" borderId="1" xfId="57" applyFont="1" applyFill="1" applyBorder="1" applyAlignment="1">
      <alignment vertical="top"/>
    </xf>
    <xf numFmtId="0" fontId="65" fillId="12" borderId="1" xfId="0" applyFont="1" applyFill="1" applyBorder="1" applyAlignment="1">
      <alignment horizontal="left"/>
    </xf>
    <xf numFmtId="0" fontId="65" fillId="12" borderId="1" xfId="0" applyFont="1" applyFill="1" applyBorder="1" applyAlignment="1">
      <alignment horizontal="left" vertical="center"/>
    </xf>
    <xf numFmtId="0" fontId="65" fillId="12" borderId="1" xfId="57" applyFont="1" applyFill="1" applyBorder="1" applyAlignment="1">
      <alignment horizontal="center" vertical="top"/>
    </xf>
    <xf numFmtId="0" fontId="65" fillId="12" borderId="1" xfId="81" applyFont="1" applyFill="1" applyBorder="1" applyAlignment="1">
      <alignment horizontal="left"/>
    </xf>
    <xf numFmtId="0" fontId="65" fillId="12" borderId="1" xfId="2" applyNumberFormat="1" applyFont="1" applyFill="1" applyBorder="1" applyAlignment="1">
      <alignment horizontal="right" vertical="center"/>
    </xf>
    <xf numFmtId="0" fontId="65" fillId="12" borderId="14" xfId="0" applyFont="1" applyFill="1" applyBorder="1" applyAlignment="1">
      <alignment horizontal="left" vertical="center"/>
    </xf>
    <xf numFmtId="0" fontId="65" fillId="12" borderId="0" xfId="0" applyFont="1" applyFill="1" applyBorder="1" applyAlignment="1">
      <alignment horizontal="left" vertical="center"/>
    </xf>
    <xf numFmtId="164" fontId="65" fillId="11" borderId="1" xfId="44" applyNumberFormat="1" applyFont="1" applyFill="1" applyBorder="1" applyAlignment="1">
      <alignment horizontal="right"/>
    </xf>
    <xf numFmtId="0" fontId="65" fillId="11" borderId="1" xfId="57" applyFont="1" applyFill="1" applyBorder="1" applyAlignment="1"/>
    <xf numFmtId="0" fontId="65" fillId="11" borderId="1" xfId="57" applyFont="1" applyFill="1" applyBorder="1" applyAlignment="1">
      <alignment vertical="top"/>
    </xf>
    <xf numFmtId="0" fontId="65" fillId="11" borderId="1" xfId="0" applyFont="1" applyFill="1" applyBorder="1" applyAlignment="1">
      <alignment horizontal="left" vertical="center"/>
    </xf>
    <xf numFmtId="0" fontId="65" fillId="11" borderId="1" xfId="81" applyFont="1" applyFill="1" applyBorder="1" applyAlignment="1">
      <alignment horizontal="left"/>
    </xf>
    <xf numFmtId="0" fontId="65" fillId="11" borderId="1" xfId="2" applyNumberFormat="1" applyFont="1" applyFill="1" applyBorder="1" applyAlignment="1">
      <alignment horizontal="right" vertical="center"/>
    </xf>
    <xf numFmtId="0" fontId="65" fillId="11" borderId="14" xfId="0" applyFont="1" applyFill="1" applyBorder="1" applyAlignment="1">
      <alignment horizontal="left" vertical="center"/>
    </xf>
    <xf numFmtId="4" fontId="65" fillId="11" borderId="61" xfId="57" applyNumberFormat="1" applyFont="1" applyFill="1" applyBorder="1" applyAlignment="1">
      <alignment horizontal="left"/>
    </xf>
    <xf numFmtId="0" fontId="65" fillId="11" borderId="0" xfId="0" applyFont="1" applyFill="1" applyBorder="1" applyAlignment="1">
      <alignment horizontal="left" vertical="center"/>
    </xf>
    <xf numFmtId="0" fontId="65" fillId="11" borderId="95" xfId="0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left" vertical="center"/>
    </xf>
    <xf numFmtId="4" fontId="65" fillId="11" borderId="0" xfId="57" applyNumberFormat="1" applyFont="1" applyFill="1" applyBorder="1" applyAlignment="1">
      <alignment horizontal="right"/>
    </xf>
    <xf numFmtId="0" fontId="65" fillId="11" borderId="0" xfId="229" applyFont="1" applyFill="1" applyAlignment="1">
      <alignment horizontal="left"/>
    </xf>
    <xf numFmtId="0" fontId="40" fillId="11" borderId="0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vertical="center"/>
    </xf>
    <xf numFmtId="164" fontId="102" fillId="12" borderId="1" xfId="44" applyNumberFormat="1" applyFont="1" applyFill="1" applyBorder="1" applyAlignment="1">
      <alignment horizontal="right"/>
    </xf>
    <xf numFmtId="0" fontId="108" fillId="12" borderId="1" xfId="37" applyFont="1" applyFill="1" applyBorder="1" applyAlignment="1"/>
    <xf numFmtId="0" fontId="4" fillId="12" borderId="1" xfId="0" applyFont="1" applyFill="1" applyBorder="1" applyAlignment="1">
      <alignment vertical="center"/>
    </xf>
    <xf numFmtId="0" fontId="102" fillId="12" borderId="1" xfId="44" applyFont="1" applyFill="1" applyBorder="1"/>
    <xf numFmtId="49" fontId="102" fillId="12" borderId="1" xfId="44" applyNumberFormat="1" applyFont="1" applyFill="1" applyBorder="1"/>
    <xf numFmtId="0" fontId="102" fillId="12" borderId="1" xfId="82" applyFont="1" applyFill="1" applyBorder="1" applyAlignment="1">
      <alignment horizontal="left"/>
    </xf>
    <xf numFmtId="0" fontId="102" fillId="12" borderId="1" xfId="82" applyFont="1" applyFill="1" applyBorder="1" applyAlignment="1">
      <alignment horizontal="center"/>
    </xf>
    <xf numFmtId="0" fontId="102" fillId="12" borderId="1" xfId="0" applyFont="1" applyFill="1" applyBorder="1" applyAlignment="1">
      <alignment vertical="center"/>
    </xf>
    <xf numFmtId="169" fontId="102" fillId="12" borderId="1" xfId="44" applyNumberFormat="1" applyFont="1" applyFill="1" applyBorder="1" applyAlignment="1">
      <alignment horizontal="right"/>
    </xf>
    <xf numFmtId="0" fontId="102" fillId="12" borderId="14" xfId="0" applyFont="1" applyFill="1" applyBorder="1"/>
    <xf numFmtId="0" fontId="102" fillId="12" borderId="0" xfId="229" applyFont="1" applyFill="1"/>
    <xf numFmtId="0" fontId="102" fillId="12" borderId="0" xfId="0" applyFont="1" applyFill="1" applyBorder="1"/>
    <xf numFmtId="0" fontId="102" fillId="12" borderId="0" xfId="229" applyFont="1" applyFill="1" applyBorder="1"/>
    <xf numFmtId="169" fontId="102" fillId="12" borderId="0" xfId="44" applyNumberFormat="1" applyFont="1" applyFill="1" applyBorder="1" applyAlignment="1">
      <alignment horizontal="right"/>
    </xf>
    <xf numFmtId="0" fontId="65" fillId="11" borderId="1" xfId="57" applyFont="1" applyFill="1" applyBorder="1" applyAlignment="1">
      <alignment horizontal="left" vertical="top"/>
    </xf>
    <xf numFmtId="0" fontId="65" fillId="11" borderId="20" xfId="229" quotePrefix="1" applyFont="1" applyFill="1" applyBorder="1" applyAlignment="1">
      <alignment horizontal="center"/>
    </xf>
    <xf numFmtId="164" fontId="65" fillId="12" borderId="1" xfId="229" applyNumberFormat="1" applyFont="1" applyFill="1" applyBorder="1" applyAlignment="1" applyProtection="1">
      <alignment horizontal="center"/>
      <protection hidden="1"/>
    </xf>
    <xf numFmtId="0" fontId="65" fillId="12" borderId="1" xfId="229" applyFont="1" applyFill="1" applyBorder="1"/>
    <xf numFmtId="0" fontId="65" fillId="12" borderId="1" xfId="229" applyFont="1" applyFill="1" applyBorder="1" applyAlignment="1">
      <alignment horizontal="center"/>
    </xf>
    <xf numFmtId="0" fontId="65" fillId="12" borderId="1" xfId="56" applyFont="1" applyFill="1" applyBorder="1" applyAlignment="1">
      <alignment horizontal="right" vertical="top"/>
    </xf>
    <xf numFmtId="43" fontId="65" fillId="12" borderId="20" xfId="229" applyNumberFormat="1" applyFont="1" applyFill="1" applyBorder="1"/>
    <xf numFmtId="49" fontId="65" fillId="12" borderId="14" xfId="229" applyNumberFormat="1" applyFont="1" applyFill="1" applyBorder="1" applyAlignment="1">
      <alignment horizontal="left"/>
    </xf>
    <xf numFmtId="49" fontId="65" fillId="12" borderId="0" xfId="229" applyNumberFormat="1" applyFont="1" applyFill="1" applyBorder="1" applyAlignment="1">
      <alignment horizontal="left"/>
    </xf>
    <xf numFmtId="43" fontId="65" fillId="12" borderId="0" xfId="229" applyNumberFormat="1" applyFont="1" applyFill="1" applyBorder="1"/>
    <xf numFmtId="0" fontId="65" fillId="12" borderId="0" xfId="229" applyFont="1" applyFill="1" applyAlignment="1">
      <alignment horizontal="left"/>
    </xf>
    <xf numFmtId="0" fontId="65" fillId="12" borderId="13" xfId="229" applyFont="1" applyFill="1" applyBorder="1" applyAlignment="1">
      <alignment horizontal="center"/>
    </xf>
    <xf numFmtId="169" fontId="65" fillId="12" borderId="1" xfId="0" applyNumberFormat="1" applyFont="1" applyFill="1" applyBorder="1"/>
    <xf numFmtId="169" fontId="65" fillId="12" borderId="0" xfId="0" applyNumberFormat="1" applyFont="1" applyFill="1" applyBorder="1"/>
    <xf numFmtId="0" fontId="65" fillId="11" borderId="13" xfId="229" applyFont="1" applyFill="1" applyBorder="1" applyAlignment="1">
      <alignment horizontal="center"/>
    </xf>
    <xf numFmtId="0" fontId="0" fillId="12" borderId="0" xfId="0" applyFont="1" applyFill="1" applyBorder="1"/>
    <xf numFmtId="169" fontId="65" fillId="11" borderId="0" xfId="0" applyNumberFormat="1" applyFont="1" applyFill="1" applyBorder="1"/>
    <xf numFmtId="0" fontId="65" fillId="12" borderId="0" xfId="229" applyFont="1" applyFill="1" applyAlignment="1">
      <alignment horizontal="right"/>
    </xf>
    <xf numFmtId="164" fontId="65" fillId="12" borderId="15" xfId="0" applyNumberFormat="1" applyFont="1" applyFill="1" applyBorder="1"/>
    <xf numFmtId="0" fontId="65" fillId="12" borderId="15" xfId="0" applyFont="1" applyFill="1" applyBorder="1"/>
    <xf numFmtId="0" fontId="65" fillId="12" borderId="15" xfId="0" applyFont="1" applyFill="1" applyBorder="1" applyAlignment="1">
      <alignment horizontal="center"/>
    </xf>
    <xf numFmtId="0" fontId="0" fillId="12" borderId="15" xfId="0" applyFont="1" applyFill="1" applyBorder="1"/>
    <xf numFmtId="169" fontId="65" fillId="12" borderId="15" xfId="0" applyNumberFormat="1" applyFont="1" applyFill="1" applyBorder="1"/>
    <xf numFmtId="0" fontId="65" fillId="12" borderId="30" xfId="0" applyFont="1" applyFill="1" applyBorder="1"/>
    <xf numFmtId="164" fontId="65" fillId="12" borderId="20" xfId="0" applyNumberFormat="1" applyFont="1" applyFill="1" applyBorder="1"/>
    <xf numFmtId="0" fontId="65" fillId="12" borderId="20" xfId="0" applyFont="1" applyFill="1" applyBorder="1" applyAlignment="1">
      <alignment horizontal="center"/>
    </xf>
    <xf numFmtId="0" fontId="0" fillId="12" borderId="20" xfId="0" applyFont="1" applyFill="1" applyBorder="1"/>
    <xf numFmtId="169" fontId="65" fillId="12" borderId="20" xfId="0" applyNumberFormat="1" applyFont="1" applyFill="1" applyBorder="1"/>
    <xf numFmtId="0" fontId="65" fillId="12" borderId="8" xfId="0" applyFont="1" applyFill="1" applyBorder="1"/>
    <xf numFmtId="0" fontId="86" fillId="12" borderId="1" xfId="0" applyFont="1" applyFill="1" applyBorder="1"/>
    <xf numFmtId="0" fontId="65" fillId="12" borderId="19" xfId="229" applyFont="1" applyFill="1" applyBorder="1" applyAlignment="1">
      <alignment horizontal="center"/>
    </xf>
    <xf numFmtId="0" fontId="65" fillId="12" borderId="1" xfId="57" applyFont="1" applyFill="1" applyBorder="1" applyAlignment="1">
      <alignment horizontal="left" vertical="top"/>
    </xf>
    <xf numFmtId="0" fontId="84" fillId="12" borderId="1" xfId="2" applyNumberFormat="1" applyFont="1" applyFill="1" applyBorder="1" applyAlignment="1">
      <alignment horizontal="right" vertical="center"/>
    </xf>
    <xf numFmtId="4" fontId="65" fillId="12" borderId="0" xfId="57" applyNumberFormat="1" applyFont="1" applyFill="1" applyBorder="1" applyAlignment="1">
      <alignment horizontal="right"/>
    </xf>
    <xf numFmtId="164" fontId="65" fillId="12" borderId="1" xfId="229" applyNumberFormat="1" applyFont="1" applyFill="1" applyBorder="1" applyAlignment="1" applyProtection="1">
      <alignment horizontal="center" vertical="center"/>
      <protection hidden="1"/>
    </xf>
    <xf numFmtId="0" fontId="65" fillId="12" borderId="1" xfId="229" quotePrefix="1" applyFont="1" applyFill="1" applyBorder="1" applyAlignment="1">
      <alignment horizontal="left"/>
    </xf>
    <xf numFmtId="0" fontId="65" fillId="12" borderId="1" xfId="229" quotePrefix="1" applyFont="1" applyFill="1" applyBorder="1" applyAlignment="1">
      <alignment horizontal="center" vertical="center"/>
    </xf>
    <xf numFmtId="43" fontId="65" fillId="12" borderId="1" xfId="229" applyNumberFormat="1" applyFont="1" applyFill="1" applyBorder="1" applyAlignment="1">
      <alignment horizontal="center" vertical="center"/>
    </xf>
    <xf numFmtId="0" fontId="65" fillId="12" borderId="14" xfId="229" applyFont="1" applyFill="1" applyBorder="1" applyAlignment="1">
      <alignment horizontal="left" vertical="center"/>
    </xf>
    <xf numFmtId="0" fontId="65" fillId="12" borderId="0" xfId="229" applyFont="1" applyFill="1" applyBorder="1" applyAlignment="1">
      <alignment horizontal="left" vertical="center"/>
    </xf>
    <xf numFmtId="0" fontId="66" fillId="12" borderId="0" xfId="229" applyFont="1" applyFill="1" applyBorder="1"/>
    <xf numFmtId="41" fontId="66" fillId="12" borderId="0" xfId="2" applyFont="1" applyFill="1" applyBorder="1"/>
    <xf numFmtId="0" fontId="65" fillId="11" borderId="1" xfId="0" applyFont="1" applyFill="1" applyBorder="1" applyAlignment="1"/>
    <xf numFmtId="43" fontId="65" fillId="12" borderId="1" xfId="0" applyNumberFormat="1" applyFont="1" applyFill="1" applyBorder="1"/>
    <xf numFmtId="0" fontId="65" fillId="12" borderId="14" xfId="44" applyFont="1" applyFill="1" applyBorder="1" applyAlignment="1">
      <alignment horizontal="left" wrapText="1"/>
    </xf>
    <xf numFmtId="0" fontId="65" fillId="12" borderId="0" xfId="44" applyFont="1" applyFill="1" applyBorder="1" applyAlignment="1">
      <alignment horizontal="left" wrapText="1"/>
    </xf>
    <xf numFmtId="43" fontId="65" fillId="12" borderId="0" xfId="0" applyNumberFormat="1" applyFont="1" applyFill="1" applyBorder="1"/>
    <xf numFmtId="0" fontId="65" fillId="11" borderId="14" xfId="44" applyFont="1" applyFill="1" applyBorder="1" applyAlignment="1">
      <alignment horizontal="left" wrapText="1"/>
    </xf>
    <xf numFmtId="0" fontId="65" fillId="11" borderId="0" xfId="44" applyFont="1" applyFill="1" applyBorder="1" applyAlignment="1">
      <alignment horizontal="left" wrapText="1"/>
    </xf>
    <xf numFmtId="43" fontId="65" fillId="11" borderId="0" xfId="229" applyNumberFormat="1" applyFont="1" applyFill="1" applyBorder="1"/>
    <xf numFmtId="0" fontId="65" fillId="11" borderId="1" xfId="229" applyFont="1" applyFill="1" applyBorder="1" applyAlignment="1">
      <alignment horizontal="center" vertical="center"/>
    </xf>
    <xf numFmtId="0" fontId="65" fillId="11" borderId="1" xfId="229" applyFont="1" applyFill="1" applyBorder="1" applyAlignment="1">
      <alignment vertical="center" wrapText="1"/>
    </xf>
    <xf numFmtId="164" fontId="65" fillId="11" borderId="1" xfId="0" applyNumberFormat="1" applyFont="1" applyFill="1" applyBorder="1" applyAlignment="1">
      <alignment vertical="center"/>
    </xf>
    <xf numFmtId="0" fontId="65" fillId="11" borderId="1" xfId="0" applyFont="1" applyFill="1" applyBorder="1" applyAlignment="1">
      <alignment horizontal="center" vertical="center"/>
    </xf>
    <xf numFmtId="169" fontId="65" fillId="11" borderId="1" xfId="0" applyNumberFormat="1" applyFont="1" applyFill="1" applyBorder="1" applyAlignment="1">
      <alignment horizontal="right" vertical="center"/>
    </xf>
    <xf numFmtId="0" fontId="65" fillId="11" borderId="14" xfId="44" applyFont="1" applyFill="1" applyBorder="1" applyAlignment="1">
      <alignment horizontal="left" vertical="center" wrapText="1"/>
    </xf>
    <xf numFmtId="0" fontId="65" fillId="11" borderId="0" xfId="44" applyFont="1" applyFill="1" applyBorder="1" applyAlignment="1">
      <alignment horizontal="left" vertical="center" wrapText="1"/>
    </xf>
    <xf numFmtId="0" fontId="4" fillId="10" borderId="1" xfId="82" applyFont="1" applyFill="1" applyBorder="1" applyAlignment="1">
      <alignment horizontal="center"/>
    </xf>
    <xf numFmtId="169" fontId="4" fillId="10" borderId="1" xfId="44" applyNumberFormat="1" applyFont="1" applyFill="1" applyBorder="1" applyAlignment="1">
      <alignment horizontal="right"/>
    </xf>
    <xf numFmtId="0" fontId="65" fillId="10" borderId="14" xfId="229" applyFont="1" applyFill="1" applyBorder="1"/>
    <xf numFmtId="0" fontId="66" fillId="19" borderId="28" xfId="229" applyFont="1" applyFill="1" applyBorder="1" applyAlignment="1">
      <alignment horizontal="center"/>
    </xf>
    <xf numFmtId="0" fontId="66" fillId="19" borderId="28" xfId="229" applyFont="1" applyFill="1" applyBorder="1"/>
    <xf numFmtId="0" fontId="65" fillId="19" borderId="28" xfId="229" applyFont="1" applyFill="1" applyBorder="1"/>
    <xf numFmtId="0" fontId="65" fillId="19" borderId="28" xfId="229" applyFont="1" applyFill="1" applyBorder="1" applyAlignment="1">
      <alignment horizontal="center"/>
    </xf>
    <xf numFmtId="43" fontId="66" fillId="19" borderId="28" xfId="229" applyNumberFormat="1" applyFont="1" applyFill="1" applyBorder="1" applyAlignment="1">
      <alignment horizontal="center"/>
    </xf>
    <xf numFmtId="0" fontId="65" fillId="19" borderId="41" xfId="229" applyFont="1" applyFill="1" applyBorder="1" applyAlignment="1">
      <alignment horizontal="center"/>
    </xf>
    <xf numFmtId="0" fontId="65" fillId="19" borderId="52" xfId="229" applyFont="1" applyFill="1" applyBorder="1" applyAlignment="1">
      <alignment horizontal="center"/>
    </xf>
    <xf numFmtId="0" fontId="66" fillId="19" borderId="52" xfId="229" quotePrefix="1" applyFont="1" applyFill="1" applyBorder="1"/>
    <xf numFmtId="0" fontId="66" fillId="19" borderId="52" xfId="229" applyFont="1" applyFill="1" applyBorder="1"/>
    <xf numFmtId="0" fontId="65" fillId="19" borderId="52" xfId="229" applyFont="1" applyFill="1" applyBorder="1"/>
    <xf numFmtId="0" fontId="65" fillId="19" borderId="52" xfId="229" quotePrefix="1" applyFont="1" applyFill="1" applyBorder="1" applyAlignment="1">
      <alignment horizontal="center"/>
    </xf>
    <xf numFmtId="43" fontId="66" fillId="19" borderId="52" xfId="229" applyNumberFormat="1" applyFont="1" applyFill="1" applyBorder="1"/>
    <xf numFmtId="41" fontId="65" fillId="19" borderId="69" xfId="229" applyNumberFormat="1" applyFont="1" applyFill="1" applyBorder="1" applyAlignment="1">
      <alignment horizontal="left"/>
    </xf>
    <xf numFmtId="0" fontId="65" fillId="19" borderId="68" xfId="229" applyFont="1" applyFill="1" applyBorder="1" applyAlignment="1">
      <alignment horizontal="right"/>
    </xf>
    <xf numFmtId="0" fontId="65" fillId="19" borderId="0" xfId="229" applyFont="1" applyFill="1"/>
    <xf numFmtId="41" fontId="65" fillId="19" borderId="0" xfId="229" applyNumberFormat="1" applyFont="1" applyFill="1" applyBorder="1" applyAlignment="1">
      <alignment horizontal="left"/>
    </xf>
    <xf numFmtId="0" fontId="65" fillId="19" borderId="0" xfId="229" applyFont="1" applyFill="1" applyBorder="1"/>
    <xf numFmtId="169" fontId="66" fillId="19" borderId="0" xfId="229" applyNumberFormat="1" applyFont="1" applyFill="1" applyBorder="1"/>
    <xf numFmtId="0" fontId="65" fillId="20" borderId="58" xfId="0" applyFont="1" applyFill="1" applyBorder="1"/>
    <xf numFmtId="0" fontId="65" fillId="20" borderId="55" xfId="0" applyFont="1" applyFill="1" applyBorder="1"/>
    <xf numFmtId="0" fontId="66" fillId="20" borderId="55" xfId="0" applyFont="1" applyFill="1" applyBorder="1" applyAlignment="1">
      <alignment horizontal="center" vertical="center"/>
    </xf>
    <xf numFmtId="0" fontId="65" fillId="20" borderId="55" xfId="0" applyFont="1" applyFill="1" applyBorder="1" applyAlignment="1">
      <alignment horizontal="center"/>
    </xf>
    <xf numFmtId="43" fontId="66" fillId="20" borderId="45" xfId="229" quotePrefix="1" applyNumberFormat="1" applyFont="1" applyFill="1" applyBorder="1" applyAlignment="1">
      <alignment horizontal="center" vertical="center" wrapText="1"/>
    </xf>
    <xf numFmtId="0" fontId="65" fillId="20" borderId="46" xfId="229" applyFont="1" applyFill="1" applyBorder="1" applyAlignment="1">
      <alignment horizontal="left" vertical="center" wrapText="1"/>
    </xf>
    <xf numFmtId="0" fontId="66" fillId="10" borderId="83" xfId="229" quotePrefix="1" applyFont="1" applyFill="1" applyBorder="1" applyAlignment="1"/>
    <xf numFmtId="0" fontId="66" fillId="10" borderId="47" xfId="229" quotePrefix="1" applyFont="1" applyFill="1" applyBorder="1" applyAlignment="1"/>
    <xf numFmtId="0" fontId="66" fillId="10" borderId="96" xfId="229" quotePrefix="1" applyFont="1" applyFill="1" applyBorder="1" applyAlignment="1"/>
    <xf numFmtId="0" fontId="65" fillId="21" borderId="58" xfId="0" applyFont="1" applyFill="1" applyBorder="1"/>
    <xf numFmtId="0" fontId="65" fillId="21" borderId="55" xfId="0" applyFont="1" applyFill="1" applyBorder="1"/>
    <xf numFmtId="0" fontId="66" fillId="21" borderId="55" xfId="0" applyFont="1" applyFill="1" applyBorder="1" applyAlignment="1">
      <alignment horizontal="center" vertical="center"/>
    </xf>
    <xf numFmtId="0" fontId="65" fillId="21" borderId="55" xfId="0" applyFont="1" applyFill="1" applyBorder="1" applyAlignment="1">
      <alignment horizontal="center"/>
    </xf>
    <xf numFmtId="43" fontId="66" fillId="21" borderId="45" xfId="229" quotePrefix="1" applyNumberFormat="1" applyFont="1" applyFill="1" applyBorder="1" applyAlignment="1">
      <alignment horizontal="center" vertical="center" wrapText="1"/>
    </xf>
    <xf numFmtId="0" fontId="65" fillId="21" borderId="46" xfId="229" applyFont="1" applyFill="1" applyBorder="1" applyAlignment="1">
      <alignment horizontal="left" vertical="center" wrapText="1"/>
    </xf>
    <xf numFmtId="0" fontId="65" fillId="10" borderId="20" xfId="229" applyFont="1" applyFill="1" applyBorder="1" applyAlignment="1">
      <alignment horizontal="center" vertical="center"/>
    </xf>
    <xf numFmtId="164" fontId="65" fillId="10" borderId="20" xfId="0" applyNumberFormat="1" applyFont="1" applyFill="1" applyBorder="1" applyAlignment="1">
      <alignment vertical="center"/>
    </xf>
    <xf numFmtId="0" fontId="65" fillId="10" borderId="20" xfId="0" applyFont="1" applyFill="1" applyBorder="1" applyAlignment="1">
      <alignment horizontal="center" vertical="center"/>
    </xf>
    <xf numFmtId="0" fontId="65" fillId="10" borderId="8" xfId="44" applyFont="1" applyFill="1" applyBorder="1" applyAlignment="1">
      <alignment horizontal="left" vertical="center" wrapText="1"/>
    </xf>
    <xf numFmtId="0" fontId="72" fillId="10" borderId="0" xfId="229" applyFont="1" applyFill="1" applyAlignment="1">
      <alignment horizontal="center" vertical="center"/>
    </xf>
    <xf numFmtId="0" fontId="76" fillId="10" borderId="0" xfId="229" applyFont="1" applyFill="1" applyAlignment="1">
      <alignment horizontal="center" vertical="center"/>
    </xf>
    <xf numFmtId="0" fontId="74" fillId="10" borderId="0" xfId="229" applyFont="1" applyFill="1" applyAlignment="1">
      <alignment horizontal="center" vertical="center"/>
    </xf>
    <xf numFmtId="0" fontId="65" fillId="11" borderId="1" xfId="56" applyFont="1" applyFill="1" applyBorder="1" applyAlignment="1">
      <alignment horizontal="right" vertical="top"/>
    </xf>
    <xf numFmtId="49" fontId="65" fillId="11" borderId="14" xfId="229" applyNumberFormat="1" applyFont="1" applyFill="1" applyBorder="1" applyAlignment="1">
      <alignment horizontal="left"/>
    </xf>
    <xf numFmtId="49" fontId="66" fillId="11" borderId="0" xfId="229" applyNumberFormat="1" applyFont="1" applyFill="1" applyBorder="1" applyAlignment="1">
      <alignment horizontal="left"/>
    </xf>
    <xf numFmtId="0" fontId="65" fillId="12" borderId="1" xfId="0" applyFont="1" applyFill="1" applyBorder="1" applyAlignment="1"/>
    <xf numFmtId="0" fontId="72" fillId="10" borderId="0" xfId="229" applyFont="1" applyFill="1" applyAlignment="1">
      <alignment horizontal="center" vertical="center"/>
    </xf>
    <xf numFmtId="0" fontId="76" fillId="10" borderId="0" xfId="229" applyFont="1" applyFill="1" applyAlignment="1">
      <alignment horizontal="center" vertical="center"/>
    </xf>
    <xf numFmtId="43" fontId="65" fillId="12" borderId="15" xfId="0" applyNumberFormat="1" applyFont="1" applyFill="1" applyBorder="1"/>
    <xf numFmtId="0" fontId="65" fillId="12" borderId="30" xfId="44" applyFont="1" applyFill="1" applyBorder="1" applyAlignment="1">
      <alignment horizontal="left" wrapText="1"/>
    </xf>
    <xf numFmtId="43" fontId="66" fillId="10" borderId="55" xfId="229" quotePrefix="1" applyNumberFormat="1" applyFont="1" applyFill="1" applyBorder="1" applyAlignment="1">
      <alignment horizontal="center" vertical="center" wrapText="1"/>
    </xf>
    <xf numFmtId="0" fontId="65" fillId="10" borderId="61" xfId="229" applyFont="1" applyFill="1" applyBorder="1"/>
    <xf numFmtId="0" fontId="82" fillId="10" borderId="77" xfId="229" applyNumberFormat="1" applyFont="1" applyFill="1" applyBorder="1" applyAlignment="1">
      <alignment horizontal="center"/>
    </xf>
    <xf numFmtId="0" fontId="82" fillId="10" borderId="43" xfId="229" applyNumberFormat="1" applyFont="1" applyFill="1" applyBorder="1" applyAlignment="1">
      <alignment horizontal="center" vertical="center"/>
    </xf>
    <xf numFmtId="0" fontId="82" fillId="10" borderId="43" xfId="229" applyNumberFormat="1" applyFont="1" applyFill="1" applyBorder="1" applyAlignment="1">
      <alignment horizontal="center"/>
    </xf>
    <xf numFmtId="0" fontId="82" fillId="10" borderId="93" xfId="229" applyNumberFormat="1" applyFont="1" applyFill="1" applyBorder="1" applyAlignment="1">
      <alignment horizontal="center"/>
    </xf>
    <xf numFmtId="0" fontId="82" fillId="10" borderId="94" xfId="229" applyNumberFormat="1" applyFont="1" applyFill="1" applyBorder="1" applyAlignment="1">
      <alignment horizontal="center"/>
    </xf>
    <xf numFmtId="0" fontId="65" fillId="12" borderId="19" xfId="229" applyFont="1" applyFill="1" applyBorder="1" applyAlignment="1">
      <alignment horizontal="center" vertical="center"/>
    </xf>
    <xf numFmtId="0" fontId="65" fillId="12" borderId="20" xfId="229" quotePrefix="1" applyFont="1" applyFill="1" applyBorder="1" applyAlignment="1">
      <alignment horizontal="center"/>
    </xf>
    <xf numFmtId="0" fontId="65" fillId="12" borderId="20" xfId="44" applyFont="1" applyFill="1" applyBorder="1" applyAlignment="1">
      <alignment horizontal="left"/>
    </xf>
    <xf numFmtId="169" fontId="65" fillId="12" borderId="20" xfId="0" applyNumberFormat="1" applyFont="1" applyFill="1" applyBorder="1" applyAlignment="1">
      <alignment horizontal="right"/>
    </xf>
    <xf numFmtId="0" fontId="82" fillId="10" borderId="68" xfId="229" applyNumberFormat="1" applyFont="1" applyFill="1" applyBorder="1" applyAlignment="1">
      <alignment horizontal="center"/>
    </xf>
    <xf numFmtId="0" fontId="82" fillId="10" borderId="52" xfId="229" applyNumberFormat="1" applyFont="1" applyFill="1" applyBorder="1" applyAlignment="1">
      <alignment horizontal="center" vertical="center"/>
    </xf>
    <xf numFmtId="0" fontId="85" fillId="10" borderId="52" xfId="229" applyNumberFormat="1" applyFont="1" applyFill="1" applyBorder="1" applyAlignment="1">
      <alignment horizontal="left"/>
    </xf>
    <xf numFmtId="0" fontId="82" fillId="10" borderId="52" xfId="229" applyNumberFormat="1" applyFont="1" applyFill="1" applyBorder="1" applyAlignment="1">
      <alignment horizontal="center"/>
    </xf>
    <xf numFmtId="0" fontId="82" fillId="10" borderId="69" xfId="229" applyNumberFormat="1" applyFont="1" applyFill="1" applyBorder="1" applyAlignment="1">
      <alignment horizontal="center"/>
    </xf>
    <xf numFmtId="0" fontId="66" fillId="10" borderId="52" xfId="229" quotePrefix="1" applyFont="1" applyFill="1" applyBorder="1" applyAlignment="1"/>
    <xf numFmtId="41" fontId="4" fillId="10" borderId="1" xfId="2" applyFont="1" applyFill="1" applyBorder="1" applyAlignment="1">
      <alignment horizontal="right"/>
    </xf>
    <xf numFmtId="0" fontId="4" fillId="10" borderId="70" xfId="0" applyFont="1" applyFill="1" applyBorder="1" applyAlignment="1">
      <alignment vertical="center"/>
    </xf>
    <xf numFmtId="0" fontId="0" fillId="15" borderId="58" xfId="0" applyFont="1" applyFill="1" applyBorder="1"/>
    <xf numFmtId="0" fontId="0" fillId="15" borderId="55" xfId="0" applyFont="1" applyFill="1" applyBorder="1"/>
    <xf numFmtId="0" fontId="65" fillId="13" borderId="13" xfId="229" applyFont="1" applyFill="1" applyBorder="1" applyAlignment="1">
      <alignment horizontal="center" vertical="center"/>
    </xf>
    <xf numFmtId="0" fontId="65" fillId="13" borderId="1" xfId="229" applyFont="1" applyFill="1" applyBorder="1" applyAlignment="1">
      <alignment wrapText="1"/>
    </xf>
    <xf numFmtId="164" fontId="65" fillId="13" borderId="1" xfId="0" applyNumberFormat="1" applyFont="1" applyFill="1" applyBorder="1"/>
    <xf numFmtId="0" fontId="65" fillId="13" borderId="1" xfId="0" applyFont="1" applyFill="1" applyBorder="1"/>
    <xf numFmtId="0" fontId="65" fillId="13" borderId="1" xfId="44" applyFont="1" applyFill="1" applyBorder="1" applyAlignment="1">
      <alignment horizontal="left"/>
    </xf>
    <xf numFmtId="169" fontId="65" fillId="13" borderId="1" xfId="0" applyNumberFormat="1" applyFont="1" applyFill="1" applyBorder="1" applyAlignment="1">
      <alignment horizontal="right"/>
    </xf>
    <xf numFmtId="0" fontId="65" fillId="13" borderId="14" xfId="0" applyFont="1" applyFill="1" applyBorder="1"/>
    <xf numFmtId="0" fontId="65" fillId="13" borderId="0" xfId="229" applyFont="1" applyFill="1"/>
    <xf numFmtId="0" fontId="65" fillId="13" borderId="0" xfId="0" applyFont="1" applyFill="1" applyBorder="1"/>
    <xf numFmtId="0" fontId="65" fillId="13" borderId="0" xfId="229" applyFont="1" applyFill="1" applyBorder="1"/>
    <xf numFmtId="165" fontId="84" fillId="10" borderId="4" xfId="2" applyNumberFormat="1" applyFont="1" applyFill="1" applyBorder="1"/>
    <xf numFmtId="0" fontId="82" fillId="10" borderId="67" xfId="229" applyNumberFormat="1" applyFont="1" applyFill="1" applyBorder="1" applyAlignment="1">
      <alignment horizontal="center"/>
    </xf>
    <xf numFmtId="0" fontId="82" fillId="10" borderId="6" xfId="229" applyNumberFormat="1" applyFont="1" applyFill="1" applyBorder="1" applyAlignment="1">
      <alignment horizontal="center" vertical="center"/>
    </xf>
    <xf numFmtId="0" fontId="85" fillId="10" borderId="6" xfId="229" applyNumberFormat="1" applyFont="1" applyFill="1" applyBorder="1" applyAlignment="1">
      <alignment horizontal="left"/>
    </xf>
    <xf numFmtId="0" fontId="82" fillId="10" borderId="6" xfId="229" applyNumberFormat="1" applyFont="1" applyFill="1" applyBorder="1" applyAlignment="1">
      <alignment horizontal="center"/>
    </xf>
    <xf numFmtId="0" fontId="82" fillId="10" borderId="18" xfId="229" applyNumberFormat="1" applyFont="1" applyFill="1" applyBorder="1" applyAlignment="1">
      <alignment horizontal="center"/>
    </xf>
    <xf numFmtId="0" fontId="82" fillId="10" borderId="58" xfId="229" applyNumberFormat="1" applyFont="1" applyFill="1" applyBorder="1" applyAlignment="1">
      <alignment horizontal="center"/>
    </xf>
    <xf numFmtId="0" fontId="82" fillId="10" borderId="55" xfId="229" applyNumberFormat="1" applyFont="1" applyFill="1" applyBorder="1" applyAlignment="1">
      <alignment horizontal="center" vertical="center"/>
    </xf>
    <xf numFmtId="0" fontId="82" fillId="10" borderId="74" xfId="229" applyNumberFormat="1" applyFont="1" applyFill="1" applyBorder="1" applyAlignment="1">
      <alignment horizontal="center"/>
    </xf>
    <xf numFmtId="0" fontId="82" fillId="10" borderId="76" xfId="229" applyNumberFormat="1" applyFont="1" applyFill="1" applyBorder="1" applyAlignment="1">
      <alignment horizontal="center"/>
    </xf>
    <xf numFmtId="41" fontId="85" fillId="10" borderId="52" xfId="2" applyFont="1" applyFill="1" applyBorder="1" applyAlignment="1">
      <alignment horizontal="center"/>
    </xf>
    <xf numFmtId="43" fontId="85" fillId="10" borderId="52" xfId="2" applyNumberFormat="1" applyFont="1" applyFill="1" applyBorder="1" applyAlignment="1">
      <alignment horizontal="center"/>
    </xf>
    <xf numFmtId="0" fontId="0" fillId="11" borderId="0" xfId="0" applyFont="1" applyFill="1"/>
    <xf numFmtId="41" fontId="4" fillId="10" borderId="1" xfId="2" applyFont="1" applyFill="1" applyBorder="1"/>
    <xf numFmtId="0" fontId="65" fillId="10" borderId="44" xfId="229" applyFont="1" applyFill="1" applyBorder="1" applyAlignment="1">
      <alignment horizontal="center"/>
    </xf>
    <xf numFmtId="164" fontId="65" fillId="10" borderId="45" xfId="0" applyNumberFormat="1" applyFont="1" applyFill="1" applyBorder="1"/>
    <xf numFmtId="0" fontId="66" fillId="10" borderId="45" xfId="0" applyFont="1" applyFill="1" applyBorder="1" applyAlignment="1">
      <alignment horizontal="center" vertical="center"/>
    </xf>
    <xf numFmtId="41" fontId="66" fillId="10" borderId="45" xfId="2" applyFont="1" applyFill="1" applyBorder="1" applyAlignment="1">
      <alignment horizontal="right" vertical="center"/>
    </xf>
    <xf numFmtId="0" fontId="65" fillId="10" borderId="46" xfId="44" applyFont="1" applyFill="1" applyBorder="1" applyAlignment="1">
      <alignment horizontal="left" wrapText="1"/>
    </xf>
    <xf numFmtId="41" fontId="66" fillId="10" borderId="55" xfId="2" applyFont="1" applyFill="1" applyBorder="1" applyAlignment="1">
      <alignment horizontal="right" vertical="center"/>
    </xf>
    <xf numFmtId="0" fontId="65" fillId="10" borderId="0" xfId="40" applyFont="1" applyFill="1" applyAlignment="1" applyProtection="1">
      <alignment horizontal="center"/>
      <protection locked="0"/>
    </xf>
    <xf numFmtId="0" fontId="65" fillId="10" borderId="0" xfId="40" applyFont="1" applyFill="1" applyAlignment="1">
      <alignment horizontal="left" vertical="center"/>
    </xf>
    <xf numFmtId="0" fontId="65" fillId="10" borderId="1" xfId="229" quotePrefix="1" applyNumberFormat="1" applyFont="1" applyFill="1" applyBorder="1" applyAlignment="1">
      <alignment horizontal="right"/>
    </xf>
    <xf numFmtId="0" fontId="66" fillId="10" borderId="88" xfId="229" applyFont="1" applyFill="1" applyBorder="1"/>
    <xf numFmtId="0" fontId="65" fillId="10" borderId="15" xfId="229" quotePrefix="1" applyNumberFormat="1" applyFont="1" applyFill="1" applyBorder="1" applyAlignment="1">
      <alignment horizontal="right"/>
    </xf>
    <xf numFmtId="43" fontId="66" fillId="10" borderId="15" xfId="2" quotePrefix="1" applyNumberFormat="1" applyFont="1" applyFill="1" applyBorder="1" applyAlignment="1">
      <alignment horizontal="center"/>
    </xf>
    <xf numFmtId="0" fontId="82" fillId="10" borderId="15" xfId="44" quotePrefix="1" applyFont="1" applyFill="1" applyBorder="1" applyAlignment="1">
      <alignment horizontal="center" vertical="center"/>
    </xf>
    <xf numFmtId="0" fontId="65" fillId="10" borderId="31" xfId="229" applyFont="1" applyFill="1" applyBorder="1" applyAlignment="1">
      <alignment horizontal="center"/>
    </xf>
    <xf numFmtId="0" fontId="65" fillId="10" borderId="41" xfId="44" applyFont="1" applyFill="1" applyBorder="1" applyAlignment="1">
      <alignment horizontal="left" wrapText="1"/>
    </xf>
    <xf numFmtId="41" fontId="64" fillId="0" borderId="0" xfId="2" applyFont="1" applyFill="1"/>
    <xf numFmtId="41" fontId="77" fillId="0" borderId="0" xfId="2" applyFont="1" applyFill="1"/>
    <xf numFmtId="0" fontId="0" fillId="0" borderId="0" xfId="0" applyAlignment="1" applyProtection="1">
      <alignment horizontal="center"/>
      <protection locked="0"/>
    </xf>
    <xf numFmtId="0" fontId="109" fillId="0" borderId="0" xfId="0" applyFont="1" applyAlignment="1" applyProtection="1">
      <protection locked="0"/>
    </xf>
    <xf numFmtId="0" fontId="109" fillId="0" borderId="104" xfId="0" applyFont="1" applyBorder="1" applyAlignment="1" applyProtection="1">
      <protection locked="0"/>
    </xf>
    <xf numFmtId="0" fontId="110" fillId="16" borderId="42" xfId="0" applyFont="1" applyFill="1" applyBorder="1" applyAlignment="1" applyProtection="1">
      <alignment horizontal="center" vertical="center"/>
      <protection locked="0"/>
    </xf>
    <xf numFmtId="0" fontId="110" fillId="16" borderId="26" xfId="0" applyFont="1" applyFill="1" applyBorder="1" applyAlignment="1" applyProtection="1">
      <alignment vertical="center"/>
      <protection locked="0"/>
    </xf>
    <xf numFmtId="0" fontId="0" fillId="16" borderId="26" xfId="0" applyFill="1" applyBorder="1" applyAlignment="1" applyProtection="1">
      <alignment vertical="center"/>
      <protection locked="0"/>
    </xf>
    <xf numFmtId="0" fontId="0" fillId="16" borderId="32" xfId="0" applyFill="1" applyBorder="1" applyAlignment="1" applyProtection="1">
      <alignment vertical="center"/>
      <protection locked="0"/>
    </xf>
    <xf numFmtId="0" fontId="92" fillId="22" borderId="32" xfId="0" applyFont="1" applyFill="1" applyBorder="1" applyAlignment="1">
      <alignment horizontal="center" vertical="center" wrapText="1"/>
    </xf>
    <xf numFmtId="43" fontId="111" fillId="22" borderId="24" xfId="1" applyFont="1" applyFill="1" applyBorder="1" applyAlignment="1" applyProtection="1">
      <alignment horizontal="center" vertical="center" wrapText="1" shrinkToFit="1"/>
      <protection locked="0"/>
    </xf>
    <xf numFmtId="0" fontId="92" fillId="22" borderId="6" xfId="0" applyFont="1" applyFill="1" applyBorder="1" applyAlignment="1">
      <alignment horizontal="center" vertical="center" wrapText="1"/>
    </xf>
    <xf numFmtId="0" fontId="92" fillId="22" borderId="24" xfId="0" applyFont="1" applyFill="1" applyBorder="1" applyAlignment="1">
      <alignment horizontal="center" vertical="center" wrapText="1"/>
    </xf>
    <xf numFmtId="0" fontId="92" fillId="22" borderId="42" xfId="0" applyFont="1" applyFill="1" applyBorder="1" applyAlignment="1">
      <alignment horizontal="center" vertical="center" wrapText="1"/>
    </xf>
    <xf numFmtId="0" fontId="92" fillId="22" borderId="48" xfId="0" applyFont="1" applyFill="1" applyBorder="1" applyAlignment="1">
      <alignment horizontal="center" vertical="center" wrapText="1"/>
    </xf>
    <xf numFmtId="0" fontId="92" fillId="22" borderId="49" xfId="0" applyFont="1" applyFill="1" applyBorder="1" applyAlignment="1">
      <alignment horizontal="center" vertical="center" wrapText="1"/>
    </xf>
    <xf numFmtId="0" fontId="92" fillId="16" borderId="24" xfId="0" applyFont="1" applyFill="1" applyBorder="1" applyAlignment="1" applyProtection="1">
      <alignment horizontal="center" vertical="center"/>
      <protection locked="0"/>
    </xf>
    <xf numFmtId="0" fontId="92" fillId="16" borderId="42" xfId="0" applyFont="1" applyFill="1" applyBorder="1" applyProtection="1">
      <protection locked="0"/>
    </xf>
    <xf numFmtId="43" fontId="92" fillId="16" borderId="48" xfId="1" applyFont="1" applyFill="1" applyBorder="1" applyAlignment="1" applyProtection="1">
      <alignment horizontal="left" shrinkToFit="1"/>
      <protection locked="0"/>
    </xf>
    <xf numFmtId="43" fontId="92" fillId="16" borderId="24" xfId="1" applyFont="1" applyFill="1" applyBorder="1" applyAlignment="1" applyProtection="1">
      <alignment shrinkToFit="1"/>
      <protection locked="0"/>
    </xf>
    <xf numFmtId="43" fontId="92" fillId="16" borderId="24" xfId="1" applyFont="1" applyFill="1" applyBorder="1" applyAlignment="1" applyProtection="1">
      <alignment shrinkToFit="1"/>
    </xf>
    <xf numFmtId="43" fontId="92" fillId="16" borderId="48" xfId="1" applyFont="1" applyFill="1" applyBorder="1" applyAlignment="1" applyProtection="1">
      <alignment shrinkToFit="1"/>
      <protection locked="0"/>
    </xf>
    <xf numFmtId="43" fontId="92" fillId="16" borderId="32" xfId="1" applyFont="1" applyFill="1" applyBorder="1" applyAlignment="1" applyProtection="1">
      <alignment shrinkToFit="1"/>
      <protection locked="0"/>
    </xf>
    <xf numFmtId="43" fontId="92" fillId="16" borderId="49" xfId="1" applyFont="1" applyFill="1" applyBorder="1" applyAlignment="1" applyProtection="1">
      <alignment shrinkToFit="1"/>
      <protection locked="0"/>
    </xf>
    <xf numFmtId="43" fontId="92" fillId="16" borderId="32" xfId="1" applyFont="1" applyFill="1" applyBorder="1" applyAlignment="1" applyProtection="1">
      <alignment shrinkToFit="1"/>
    </xf>
    <xf numFmtId="43" fontId="63" fillId="0" borderId="48" xfId="1" applyFont="1" applyBorder="1" applyAlignment="1" applyProtection="1">
      <alignment shrinkToFit="1"/>
    </xf>
    <xf numFmtId="43" fontId="63" fillId="0" borderId="24" xfId="1" applyFont="1" applyBorder="1" applyAlignment="1">
      <alignment shrinkToFit="1"/>
    </xf>
    <xf numFmtId="43" fontId="63" fillId="0" borderId="49" xfId="1" applyFont="1" applyBorder="1" applyAlignment="1" applyProtection="1">
      <alignment shrinkToFit="1"/>
    </xf>
    <xf numFmtId="43" fontId="63" fillId="0" borderId="48" xfId="1" applyFont="1" applyBorder="1" applyAlignment="1">
      <alignment shrinkToFit="1"/>
    </xf>
    <xf numFmtId="43" fontId="63" fillId="0" borderId="32" xfId="1" applyFont="1" applyBorder="1" applyAlignment="1" applyProtection="1">
      <alignment shrinkToFit="1"/>
      <protection locked="0"/>
    </xf>
    <xf numFmtId="43" fontId="63" fillId="0" borderId="49" xfId="1" applyFont="1" applyBorder="1" applyAlignment="1">
      <alignment shrinkToFit="1"/>
    </xf>
    <xf numFmtId="43" fontId="63" fillId="0" borderId="32" xfId="1" applyFont="1" applyBorder="1" applyAlignment="1" applyProtection="1">
      <alignment shrinkToFit="1"/>
    </xf>
    <xf numFmtId="43" fontId="63" fillId="0" borderId="24" xfId="1" applyFont="1" applyBorder="1" applyAlignment="1" applyProtection="1">
      <alignment shrinkToFit="1"/>
    </xf>
    <xf numFmtId="0" fontId="92" fillId="16" borderId="24" xfId="0" applyFont="1" applyFill="1" applyBorder="1" applyAlignment="1">
      <alignment horizontal="center" vertical="center"/>
    </xf>
    <xf numFmtId="0" fontId="0" fillId="16" borderId="42" xfId="0" applyFill="1" applyBorder="1"/>
    <xf numFmtId="43" fontId="92" fillId="16" borderId="48" xfId="1" applyFont="1" applyFill="1" applyBorder="1" applyAlignment="1" applyProtection="1">
      <alignment shrinkToFit="1"/>
    </xf>
    <xf numFmtId="43" fontId="92" fillId="16" borderId="24" xfId="1" applyFont="1" applyFill="1" applyBorder="1" applyAlignment="1">
      <alignment shrinkToFit="1"/>
    </xf>
    <xf numFmtId="43" fontId="92" fillId="16" borderId="48" xfId="1" applyFont="1" applyFill="1" applyBorder="1" applyAlignment="1">
      <alignment shrinkToFit="1"/>
    </xf>
    <xf numFmtId="43" fontId="92" fillId="16" borderId="49" xfId="1" applyFont="1" applyFill="1" applyBorder="1" applyAlignment="1">
      <alignment shrinkToFit="1"/>
    </xf>
    <xf numFmtId="43" fontId="63" fillId="0" borderId="48" xfId="1" applyFont="1" applyBorder="1" applyAlignment="1" applyProtection="1">
      <alignment shrinkToFit="1"/>
      <protection locked="0"/>
    </xf>
    <xf numFmtId="43" fontId="63" fillId="0" borderId="24" xfId="1" applyFont="1" applyBorder="1" applyAlignment="1" applyProtection="1">
      <alignment shrinkToFit="1"/>
      <protection locked="0"/>
    </xf>
    <xf numFmtId="43" fontId="63" fillId="0" borderId="49" xfId="1" applyFont="1" applyBorder="1" applyAlignment="1" applyProtection="1">
      <alignment shrinkToFit="1"/>
      <protection locked="0"/>
    </xf>
    <xf numFmtId="43" fontId="63" fillId="0" borderId="24" xfId="1" applyFont="1" applyFill="1" applyBorder="1" applyAlignment="1" applyProtection="1">
      <alignment shrinkToFit="1"/>
      <protection locked="0"/>
    </xf>
    <xf numFmtId="0" fontId="92" fillId="16" borderId="42" xfId="0" applyFont="1" applyFill="1" applyBorder="1"/>
    <xf numFmtId="43" fontId="92" fillId="16" borderId="49" xfId="1" applyFont="1" applyFill="1" applyBorder="1" applyAlignment="1" applyProtection="1">
      <alignment shrinkToFit="1"/>
    </xf>
    <xf numFmtId="0" fontId="0" fillId="22" borderId="0" xfId="0" applyFill="1"/>
    <xf numFmtId="43" fontId="92" fillId="16" borderId="105" xfId="1" applyFont="1" applyFill="1" applyBorder="1" applyAlignment="1">
      <alignment vertical="center" shrinkToFit="1"/>
    </xf>
    <xf numFmtId="43" fontId="92" fillId="16" borderId="24" xfId="1" applyFont="1" applyFill="1" applyBorder="1" applyAlignment="1">
      <alignment vertical="center" shrinkToFit="1"/>
    </xf>
    <xf numFmtId="43" fontId="92" fillId="16" borderId="32" xfId="1" applyFont="1" applyFill="1" applyBorder="1" applyAlignment="1">
      <alignment vertical="center" shrinkToFit="1"/>
    </xf>
    <xf numFmtId="43" fontId="92" fillId="16" borderId="49" xfId="1" applyFont="1" applyFill="1" applyBorder="1" applyAlignment="1">
      <alignment vertical="center" shrinkToFit="1"/>
    </xf>
    <xf numFmtId="43" fontId="92" fillId="16" borderId="48" xfId="1" applyFont="1" applyFill="1" applyBorder="1" applyAlignment="1">
      <alignment vertical="center" shrinkToFit="1"/>
    </xf>
    <xf numFmtId="43" fontId="92" fillId="16" borderId="106" xfId="1" applyFont="1" applyFill="1" applyBorder="1" applyAlignment="1">
      <alignment vertical="center" shrinkToFit="1"/>
    </xf>
    <xf numFmtId="0" fontId="112" fillId="0" borderId="0" xfId="0" applyFont="1" applyAlignment="1" applyProtection="1">
      <protection locked="0"/>
    </xf>
    <xf numFmtId="43" fontId="63" fillId="10" borderId="48" xfId="1" applyFont="1" applyFill="1" applyBorder="1" applyAlignment="1" applyProtection="1">
      <alignment shrinkToFit="1"/>
      <protection locked="0"/>
    </xf>
    <xf numFmtId="43" fontId="63" fillId="10" borderId="24" xfId="1" applyFont="1" applyFill="1" applyBorder="1" applyAlignment="1" applyProtection="1">
      <alignment shrinkToFit="1"/>
      <protection locked="0"/>
    </xf>
    <xf numFmtId="0" fontId="65" fillId="11" borderId="15" xfId="229" applyFont="1" applyFill="1" applyBorder="1" applyAlignment="1">
      <alignment wrapText="1"/>
    </xf>
    <xf numFmtId="164" fontId="65" fillId="11" borderId="15" xfId="0" applyNumberFormat="1" applyFont="1" applyFill="1" applyBorder="1"/>
    <xf numFmtId="0" fontId="65" fillId="11" borderId="15" xfId="0" applyFont="1" applyFill="1" applyBorder="1"/>
    <xf numFmtId="0" fontId="65" fillId="11" borderId="15" xfId="0" applyFont="1" applyFill="1" applyBorder="1" applyAlignment="1">
      <alignment horizontal="center"/>
    </xf>
    <xf numFmtId="0" fontId="0" fillId="11" borderId="15" xfId="0" applyFont="1" applyFill="1" applyBorder="1"/>
    <xf numFmtId="0" fontId="65" fillId="11" borderId="30" xfId="0" applyFont="1" applyFill="1" applyBorder="1"/>
    <xf numFmtId="0" fontId="4" fillId="10" borderId="1" xfId="44" applyFont="1" applyFill="1" applyBorder="1"/>
    <xf numFmtId="0" fontId="4" fillId="10" borderId="1" xfId="82" applyFont="1" applyFill="1" applyBorder="1" applyAlignment="1">
      <alignment horizontal="left"/>
    </xf>
    <xf numFmtId="0" fontId="65" fillId="13" borderId="1" xfId="82" applyFont="1" applyFill="1" applyBorder="1" applyAlignment="1">
      <alignment horizontal="center"/>
    </xf>
    <xf numFmtId="0" fontId="65" fillId="13" borderId="1" xfId="0" applyFont="1" applyFill="1" applyBorder="1" applyAlignment="1">
      <alignment horizontal="center" vertical="center"/>
    </xf>
    <xf numFmtId="0" fontId="4" fillId="13" borderId="1" xfId="82" applyFont="1" applyFill="1" applyBorder="1" applyAlignment="1">
      <alignment horizontal="center"/>
    </xf>
    <xf numFmtId="41" fontId="65" fillId="10" borderId="0" xfId="2" applyFont="1" applyFill="1"/>
    <xf numFmtId="4" fontId="65" fillId="13" borderId="1" xfId="57" applyNumberFormat="1" applyFont="1" applyFill="1" applyBorder="1" applyAlignment="1">
      <alignment horizontal="right"/>
    </xf>
    <xf numFmtId="0" fontId="91" fillId="13" borderId="1" xfId="0" applyFont="1" applyFill="1" applyBorder="1" applyAlignment="1">
      <alignment horizontal="center"/>
    </xf>
    <xf numFmtId="0" fontId="65" fillId="11" borderId="19" xfId="229" applyFont="1" applyFill="1" applyBorder="1" applyAlignment="1">
      <alignment horizontal="center"/>
    </xf>
    <xf numFmtId="0" fontId="65" fillId="11" borderId="4" xfId="229" applyFont="1" applyFill="1" applyBorder="1" applyAlignment="1">
      <alignment wrapText="1"/>
    </xf>
    <xf numFmtId="0" fontId="65" fillId="11" borderId="4" xfId="229" applyFont="1" applyFill="1" applyBorder="1"/>
    <xf numFmtId="0" fontId="65" fillId="11" borderId="4" xfId="229" applyFont="1" applyFill="1" applyBorder="1" applyAlignment="1">
      <alignment horizontal="center"/>
    </xf>
    <xf numFmtId="0" fontId="65" fillId="11" borderId="4" xfId="229" applyFont="1" applyFill="1" applyBorder="1" applyAlignment="1">
      <alignment horizontal="left"/>
    </xf>
    <xf numFmtId="0" fontId="65" fillId="11" borderId="4" xfId="229" quotePrefix="1" applyFont="1" applyFill="1" applyBorder="1" applyAlignment="1">
      <alignment horizontal="right"/>
    </xf>
    <xf numFmtId="49" fontId="65" fillId="11" borderId="56" xfId="229" applyNumberFormat="1" applyFont="1" applyFill="1" applyBorder="1" applyAlignment="1">
      <alignment horizontal="left"/>
    </xf>
    <xf numFmtId="49" fontId="65" fillId="11" borderId="0" xfId="229" applyNumberFormat="1" applyFont="1" applyFill="1" applyBorder="1" applyAlignment="1">
      <alignment horizontal="left"/>
    </xf>
    <xf numFmtId="0" fontId="65" fillId="13" borderId="1" xfId="57" applyFont="1" applyFill="1" applyBorder="1" applyAlignment="1">
      <alignment vertical="top"/>
    </xf>
    <xf numFmtId="0" fontId="65" fillId="13" borderId="1" xfId="0" applyFont="1" applyFill="1" applyBorder="1" applyAlignment="1">
      <alignment vertical="center"/>
    </xf>
    <xf numFmtId="0" fontId="86" fillId="11" borderId="1" xfId="37" applyFont="1" applyFill="1" applyBorder="1" applyAlignment="1"/>
    <xf numFmtId="0" fontId="65" fillId="11" borderId="1" xfId="44" applyFont="1" applyFill="1" applyBorder="1"/>
    <xf numFmtId="49" fontId="65" fillId="11" borderId="1" xfId="44" applyNumberFormat="1" applyFont="1" applyFill="1" applyBorder="1"/>
    <xf numFmtId="0" fontId="65" fillId="11" borderId="1" xfId="82" applyFont="1" applyFill="1" applyBorder="1" applyAlignment="1">
      <alignment horizontal="left"/>
    </xf>
    <xf numFmtId="169" fontId="65" fillId="11" borderId="1" xfId="44" applyNumberFormat="1" applyFont="1" applyFill="1" applyBorder="1" applyAlignment="1">
      <alignment horizontal="right"/>
    </xf>
    <xf numFmtId="0" fontId="65" fillId="13" borderId="1" xfId="229" applyFont="1" applyFill="1" applyBorder="1" applyAlignment="1">
      <alignment horizontal="center" vertical="center"/>
    </xf>
    <xf numFmtId="164" fontId="65" fillId="13" borderId="22" xfId="0" applyNumberFormat="1" applyFont="1" applyFill="1" applyBorder="1"/>
    <xf numFmtId="164" fontId="65" fillId="13" borderId="13" xfId="0" applyNumberFormat="1" applyFont="1" applyFill="1" applyBorder="1"/>
    <xf numFmtId="0" fontId="65" fillId="13" borderId="15" xfId="0" applyFont="1" applyFill="1" applyBorder="1"/>
    <xf numFmtId="0" fontId="65" fillId="13" borderId="15" xfId="0" applyFont="1" applyFill="1" applyBorder="1" applyAlignment="1">
      <alignment horizontal="left"/>
    </xf>
    <xf numFmtId="0" fontId="0" fillId="13" borderId="15" xfId="0" applyFont="1" applyFill="1" applyBorder="1" applyAlignment="1">
      <alignment horizontal="right"/>
    </xf>
    <xf numFmtId="169" fontId="65" fillId="13" borderId="15" xfId="0" applyNumberFormat="1" applyFont="1" applyFill="1" applyBorder="1"/>
    <xf numFmtId="0" fontId="65" fillId="13" borderId="30" xfId="44" applyFont="1" applyFill="1" applyBorder="1" applyAlignment="1">
      <alignment horizontal="left" wrapText="1"/>
    </xf>
    <xf numFmtId="0" fontId="65" fillId="13" borderId="0" xfId="44" applyFont="1" applyFill="1" applyBorder="1" applyAlignment="1">
      <alignment horizontal="left" wrapText="1"/>
    </xf>
    <xf numFmtId="0" fontId="65" fillId="13" borderId="1" xfId="229" applyFont="1" applyFill="1" applyBorder="1" applyAlignment="1">
      <alignment vertical="center" wrapText="1"/>
    </xf>
    <xf numFmtId="169" fontId="65" fillId="13" borderId="1" xfId="0" applyNumberFormat="1" applyFont="1" applyFill="1" applyBorder="1" applyAlignment="1">
      <alignment horizontal="right" vertical="center"/>
    </xf>
    <xf numFmtId="0" fontId="65" fillId="13" borderId="14" xfId="0" applyFont="1" applyFill="1" applyBorder="1" applyAlignment="1">
      <alignment vertical="center"/>
    </xf>
    <xf numFmtId="0" fontId="65" fillId="13" borderId="0" xfId="0" applyFont="1" applyFill="1" applyBorder="1" applyAlignment="1">
      <alignment vertical="center"/>
    </xf>
    <xf numFmtId="41" fontId="65" fillId="13" borderId="0" xfId="2" applyFont="1" applyFill="1" applyBorder="1"/>
    <xf numFmtId="0" fontId="65" fillId="13" borderId="13" xfId="229" applyFont="1" applyFill="1" applyBorder="1" applyAlignment="1">
      <alignment horizontal="center"/>
    </xf>
    <xf numFmtId="164" fontId="65" fillId="13" borderId="1" xfId="229" applyNumberFormat="1" applyFont="1" applyFill="1" applyBorder="1" applyAlignment="1" applyProtection="1">
      <alignment horizontal="center"/>
      <protection hidden="1"/>
    </xf>
    <xf numFmtId="0" fontId="0" fillId="13" borderId="1" xfId="0" applyFont="1" applyFill="1" applyBorder="1"/>
    <xf numFmtId="169" fontId="65" fillId="13" borderId="1" xfId="0" applyNumberFormat="1" applyFont="1" applyFill="1" applyBorder="1"/>
    <xf numFmtId="0" fontId="0" fillId="13" borderId="0" xfId="0" applyFont="1" applyFill="1" applyBorder="1"/>
    <xf numFmtId="0" fontId="102" fillId="13" borderId="1" xfId="229" applyFont="1" applyFill="1" applyBorder="1" applyAlignment="1">
      <alignment wrapText="1"/>
    </xf>
    <xf numFmtId="164" fontId="102" fillId="13" borderId="1" xfId="44" applyNumberFormat="1" applyFont="1" applyFill="1" applyBorder="1" applyAlignment="1">
      <alignment horizontal="right"/>
    </xf>
    <xf numFmtId="0" fontId="108" fillId="13" borderId="1" xfId="37" applyFont="1" applyFill="1" applyBorder="1" applyAlignment="1"/>
    <xf numFmtId="0" fontId="4" fillId="13" borderId="1" xfId="0" applyFont="1" applyFill="1" applyBorder="1" applyAlignment="1">
      <alignment vertical="center"/>
    </xf>
    <xf numFmtId="0" fontId="65" fillId="13" borderId="1" xfId="44" applyFont="1" applyFill="1" applyBorder="1"/>
    <xf numFmtId="49" fontId="65" fillId="13" borderId="1" xfId="44" applyNumberFormat="1" applyFont="1" applyFill="1" applyBorder="1"/>
    <xf numFmtId="0" fontId="4" fillId="13" borderId="1" xfId="44" applyFont="1" applyFill="1" applyBorder="1"/>
    <xf numFmtId="0" fontId="4" fillId="13" borderId="1" xfId="82" applyFont="1" applyFill="1" applyBorder="1" applyAlignment="1">
      <alignment horizontal="left"/>
    </xf>
    <xf numFmtId="169" fontId="4" fillId="13" borderId="1" xfId="44" applyNumberFormat="1" applyFont="1" applyFill="1" applyBorder="1" applyAlignment="1">
      <alignment horizontal="right"/>
    </xf>
    <xf numFmtId="0" fontId="102" fillId="13" borderId="0" xfId="229" applyFont="1" applyFill="1"/>
    <xf numFmtId="0" fontId="102" fillId="13" borderId="0" xfId="0" applyFont="1" applyFill="1" applyBorder="1"/>
    <xf numFmtId="0" fontId="102" fillId="13" borderId="0" xfId="229" applyFont="1" applyFill="1" applyBorder="1"/>
    <xf numFmtId="41" fontId="102" fillId="13" borderId="0" xfId="2" applyFont="1" applyFill="1" applyBorder="1" applyAlignment="1">
      <alignment horizontal="right"/>
    </xf>
    <xf numFmtId="41" fontId="65" fillId="13" borderId="0" xfId="2" applyFont="1" applyFill="1" applyBorder="1" applyAlignment="1">
      <alignment horizontal="right"/>
    </xf>
    <xf numFmtId="0" fontId="65" fillId="10" borderId="4" xfId="0" applyFont="1" applyFill="1" applyBorder="1" applyAlignment="1">
      <alignment horizontal="left" vertical="center"/>
    </xf>
    <xf numFmtId="0" fontId="65" fillId="13" borderId="15" xfId="0" applyFont="1" applyFill="1" applyBorder="1" applyAlignment="1">
      <alignment horizontal="left" vertical="center"/>
    </xf>
    <xf numFmtId="0" fontId="65" fillId="10" borderId="54" xfId="0" applyFont="1" applyFill="1" applyBorder="1" applyAlignment="1">
      <alignment horizontal="left" vertical="center"/>
    </xf>
    <xf numFmtId="164" fontId="65" fillId="13" borderId="1" xfId="44" applyNumberFormat="1" applyFont="1" applyFill="1" applyBorder="1" applyAlignment="1">
      <alignment horizontal="right"/>
    </xf>
    <xf numFmtId="0" fontId="65" fillId="13" borderId="1" xfId="57" applyFont="1" applyFill="1" applyBorder="1" applyAlignment="1"/>
    <xf numFmtId="0" fontId="65" fillId="13" borderId="1" xfId="81" applyFont="1" applyFill="1" applyBorder="1" applyAlignment="1">
      <alignment horizontal="left"/>
    </xf>
    <xf numFmtId="0" fontId="65" fillId="13" borderId="1" xfId="2" applyNumberFormat="1" applyFont="1" applyFill="1" applyBorder="1" applyAlignment="1">
      <alignment horizontal="right" vertical="center"/>
    </xf>
    <xf numFmtId="0" fontId="66" fillId="13" borderId="14" xfId="0" applyFont="1" applyFill="1" applyBorder="1" applyAlignment="1">
      <alignment horizontal="left" vertical="center"/>
    </xf>
    <xf numFmtId="0" fontId="65" fillId="13" borderId="0" xfId="0" applyFont="1" applyFill="1" applyBorder="1" applyAlignment="1">
      <alignment horizontal="left" vertical="center"/>
    </xf>
    <xf numFmtId="43" fontId="66" fillId="13" borderId="0" xfId="229" applyNumberFormat="1" applyFont="1" applyFill="1" applyBorder="1"/>
    <xf numFmtId="0" fontId="82" fillId="0" borderId="78" xfId="44" applyFont="1" applyFill="1" applyBorder="1" applyAlignment="1">
      <alignment horizontal="center" vertical="center"/>
    </xf>
    <xf numFmtId="0" fontId="82" fillId="0" borderId="75" xfId="44" applyFont="1" applyFill="1" applyBorder="1" applyAlignment="1">
      <alignment horizontal="center" vertical="center"/>
    </xf>
    <xf numFmtId="0" fontId="65" fillId="0" borderId="6" xfId="44" applyFont="1" applyFill="1" applyBorder="1" applyAlignment="1">
      <alignment horizontal="center" vertical="center" wrapText="1"/>
    </xf>
    <xf numFmtId="0" fontId="72" fillId="0" borderId="22" xfId="44" applyFont="1" applyFill="1" applyBorder="1" applyAlignment="1">
      <alignment horizontal="center" vertical="center" wrapText="1"/>
    </xf>
    <xf numFmtId="0" fontId="72" fillId="0" borderId="71" xfId="44" applyFont="1" applyFill="1" applyBorder="1" applyAlignment="1">
      <alignment horizontal="center" vertical="center" wrapText="1"/>
    </xf>
    <xf numFmtId="0" fontId="72" fillId="0" borderId="0" xfId="229" applyFont="1" applyFill="1" applyAlignment="1">
      <alignment horizontal="center" vertical="center"/>
    </xf>
    <xf numFmtId="0" fontId="76" fillId="0" borderId="0" xfId="229" applyFont="1" applyFill="1" applyAlignment="1">
      <alignment horizontal="center" vertical="center"/>
    </xf>
    <xf numFmtId="0" fontId="65" fillId="0" borderId="7" xfId="44" applyFont="1" applyFill="1" applyBorder="1" applyAlignment="1">
      <alignment horizontal="center" vertical="center" wrapText="1"/>
    </xf>
    <xf numFmtId="0" fontId="69" fillId="0" borderId="0" xfId="0" applyFont="1" applyFill="1" applyAlignment="1">
      <alignment horizontal="center"/>
    </xf>
    <xf numFmtId="43" fontId="65" fillId="10" borderId="4" xfId="229" quotePrefix="1" applyNumberFormat="1" applyFont="1" applyFill="1" applyBorder="1" applyAlignment="1">
      <alignment horizontal="center"/>
    </xf>
    <xf numFmtId="43" fontId="65" fillId="10" borderId="1" xfId="229" quotePrefix="1" applyNumberFormat="1" applyFont="1" applyFill="1" applyBorder="1" applyAlignment="1">
      <alignment horizontal="center"/>
    </xf>
    <xf numFmtId="0" fontId="3" fillId="17" borderId="1" xfId="0" applyFont="1" applyFill="1" applyBorder="1" applyAlignment="1">
      <alignment vertical="top" wrapText="1"/>
    </xf>
    <xf numFmtId="0" fontId="102" fillId="10" borderId="1" xfId="229" applyFont="1" applyFill="1" applyBorder="1"/>
    <xf numFmtId="43" fontId="104" fillId="10" borderId="1" xfId="229" quotePrefix="1" applyNumberFormat="1" applyFont="1" applyFill="1" applyBorder="1" applyAlignment="1">
      <alignment horizontal="center"/>
    </xf>
    <xf numFmtId="43" fontId="66" fillId="17" borderId="1" xfId="229" quotePrefix="1" applyNumberFormat="1" applyFont="1" applyFill="1" applyBorder="1" applyAlignment="1">
      <alignment horizontal="center"/>
    </xf>
    <xf numFmtId="169" fontId="65" fillId="17" borderId="1" xfId="0" applyNumberFormat="1" applyFont="1" applyFill="1" applyBorder="1"/>
    <xf numFmtId="0" fontId="89" fillId="10" borderId="0" xfId="0" applyFont="1" applyFill="1"/>
    <xf numFmtId="165" fontId="66" fillId="16" borderId="4" xfId="4" applyNumberFormat="1" applyFont="1" applyFill="1" applyBorder="1"/>
    <xf numFmtId="43" fontId="66" fillId="16" borderId="4" xfId="4" applyNumberFormat="1" applyFont="1" applyFill="1" applyBorder="1"/>
    <xf numFmtId="168" fontId="66" fillId="16" borderId="1" xfId="4" applyNumberFormat="1" applyFont="1" applyFill="1" applyBorder="1" applyAlignment="1"/>
    <xf numFmtId="169" fontId="66" fillId="16" borderId="1" xfId="4" applyNumberFormat="1" applyFont="1" applyFill="1" applyBorder="1" applyAlignment="1"/>
    <xf numFmtId="41" fontId="66" fillId="16" borderId="1" xfId="4" applyNumberFormat="1" applyFont="1" applyFill="1" applyBorder="1" applyAlignment="1"/>
    <xf numFmtId="169" fontId="66" fillId="16" borderId="36" xfId="4" applyNumberFormat="1" applyFont="1" applyFill="1" applyBorder="1" applyAlignment="1"/>
    <xf numFmtId="41" fontId="66" fillId="0" borderId="1" xfId="4" applyNumberFormat="1" applyFont="1" applyFill="1" applyBorder="1" applyAlignment="1">
      <alignment horizontal="right" vertical="center"/>
    </xf>
    <xf numFmtId="168" fontId="66" fillId="10" borderId="1" xfId="4" applyNumberFormat="1" applyFont="1" applyFill="1" applyBorder="1" applyAlignment="1"/>
    <xf numFmtId="169" fontId="0" fillId="10" borderId="0" xfId="0" applyNumberFormat="1" applyFont="1" applyFill="1"/>
    <xf numFmtId="41" fontId="66" fillId="0" borderId="1" xfId="4" applyNumberFormat="1" applyFont="1" applyFill="1" applyBorder="1" applyAlignment="1">
      <alignment horizontal="center" vertical="center"/>
    </xf>
    <xf numFmtId="2" fontId="0" fillId="10" borderId="0" xfId="0" applyNumberFormat="1" applyFont="1" applyFill="1"/>
    <xf numFmtId="168" fontId="65" fillId="0" borderId="1" xfId="4" applyNumberFormat="1" applyFont="1" applyFill="1" applyBorder="1" applyAlignment="1">
      <alignment horizontal="left" indent="1"/>
    </xf>
    <xf numFmtId="43" fontId="65" fillId="0" borderId="36" xfId="4" applyNumberFormat="1" applyFont="1" applyFill="1" applyBorder="1" applyAlignment="1">
      <alignment horizontal="left" indent="1"/>
    </xf>
    <xf numFmtId="41" fontId="66" fillId="0" borderId="1" xfId="4" applyNumberFormat="1" applyFont="1" applyFill="1" applyBorder="1" applyAlignment="1">
      <alignment horizontal="left" indent="1"/>
    </xf>
    <xf numFmtId="43" fontId="66" fillId="0" borderId="1" xfId="4" applyNumberFormat="1" applyFont="1" applyFill="1" applyBorder="1" applyAlignment="1"/>
    <xf numFmtId="168" fontId="66" fillId="0" borderId="1" xfId="4" applyNumberFormat="1" applyFont="1" applyFill="1" applyBorder="1" applyAlignment="1">
      <alignment horizontal="left" indent="1"/>
    </xf>
    <xf numFmtId="43" fontId="66" fillId="0" borderId="1" xfId="4" applyNumberFormat="1" applyFont="1" applyFill="1" applyBorder="1" applyAlignment="1">
      <alignment horizontal="left" indent="1"/>
    </xf>
    <xf numFmtId="169" fontId="66" fillId="0" borderId="36" xfId="4" applyNumberFormat="1" applyFont="1" applyFill="1" applyBorder="1" applyAlignment="1">
      <alignment horizontal="left" indent="1"/>
    </xf>
    <xf numFmtId="41" fontId="66" fillId="0" borderId="1" xfId="4" applyFont="1" applyFill="1" applyBorder="1" applyAlignment="1">
      <alignment horizontal="left" indent="1"/>
    </xf>
    <xf numFmtId="41" fontId="66" fillId="0" borderId="36" xfId="4" applyFont="1" applyFill="1" applyBorder="1" applyAlignment="1">
      <alignment horizontal="left" indent="1"/>
    </xf>
    <xf numFmtId="41" fontId="65" fillId="0" borderId="1" xfId="4" applyNumberFormat="1" applyFont="1" applyFill="1" applyBorder="1" applyAlignment="1">
      <alignment horizontal="left" indent="1"/>
    </xf>
    <xf numFmtId="43" fontId="65" fillId="0" borderId="1" xfId="4" applyNumberFormat="1" applyFont="1" applyFill="1" applyBorder="1" applyAlignment="1">
      <alignment horizontal="left" indent="1"/>
    </xf>
    <xf numFmtId="168" fontId="65" fillId="0" borderId="1" xfId="4" applyNumberFormat="1" applyFont="1" applyFill="1" applyBorder="1" applyAlignment="1">
      <alignment horizontal="center"/>
    </xf>
    <xf numFmtId="168" fontId="65" fillId="0" borderId="1" xfId="4" applyNumberFormat="1" applyFont="1" applyFill="1" applyBorder="1" applyAlignment="1">
      <alignment horizontal="right"/>
    </xf>
    <xf numFmtId="43" fontId="65" fillId="0" borderId="36" xfId="4" applyNumberFormat="1" applyFont="1" applyFill="1" applyBorder="1" applyAlignment="1">
      <alignment horizontal="center"/>
    </xf>
    <xf numFmtId="168" fontId="65" fillId="0" borderId="1" xfId="4" applyNumberFormat="1" applyFont="1" applyFill="1" applyBorder="1" applyAlignment="1"/>
    <xf numFmtId="168" fontId="66" fillId="0" borderId="1" xfId="4" applyNumberFormat="1" applyFont="1" applyFill="1" applyBorder="1" applyAlignment="1">
      <alignment horizontal="right" indent="1"/>
    </xf>
    <xf numFmtId="168" fontId="66" fillId="0" borderId="36" xfId="4" applyNumberFormat="1" applyFont="1" applyFill="1" applyBorder="1" applyAlignment="1">
      <alignment horizontal="left" indent="1"/>
    </xf>
    <xf numFmtId="41" fontId="66" fillId="16" borderId="1" xfId="4" applyNumberFormat="1" applyFont="1" applyFill="1" applyBorder="1" applyAlignment="1">
      <alignment horizontal="left" indent="1"/>
    </xf>
    <xf numFmtId="168" fontId="65" fillId="16" borderId="1" xfId="4" applyNumberFormat="1" applyFont="1" applyFill="1" applyBorder="1" applyAlignment="1">
      <alignment horizontal="center"/>
    </xf>
    <xf numFmtId="168" fontId="65" fillId="0" borderId="2" xfId="4" applyNumberFormat="1" applyFont="1" applyFill="1" applyBorder="1"/>
    <xf numFmtId="169" fontId="66" fillId="15" borderId="55" xfId="4" applyNumberFormat="1" applyFont="1" applyFill="1" applyBorder="1"/>
    <xf numFmtId="169" fontId="72" fillId="0" borderId="0" xfId="4" applyNumberFormat="1" applyFont="1" applyFill="1"/>
    <xf numFmtId="41" fontId="63" fillId="0" borderId="0" xfId="4" applyFont="1" applyFill="1"/>
    <xf numFmtId="41" fontId="65" fillId="0" borderId="0" xfId="4" applyFont="1" applyFill="1" applyAlignment="1">
      <alignment horizontal="left"/>
    </xf>
    <xf numFmtId="41" fontId="65" fillId="0" borderId="0" xfId="4" applyFont="1" applyFill="1" applyBorder="1"/>
    <xf numFmtId="41" fontId="82" fillId="0" borderId="55" xfId="4" applyFont="1" applyFill="1" applyBorder="1" applyAlignment="1">
      <alignment horizontal="center" vertical="center"/>
    </xf>
    <xf numFmtId="43" fontId="66" fillId="16" borderId="52" xfId="83" applyNumberFormat="1" applyFont="1" applyFill="1" applyBorder="1" applyAlignment="1">
      <alignment horizontal="center"/>
    </xf>
    <xf numFmtId="43" fontId="66" fillId="16" borderId="52" xfId="4" applyNumberFormat="1" applyFont="1" applyFill="1" applyBorder="1" applyAlignment="1">
      <alignment horizontal="center"/>
    </xf>
    <xf numFmtId="41" fontId="66" fillId="16" borderId="52" xfId="4" applyFont="1" applyFill="1" applyBorder="1" applyAlignment="1">
      <alignment horizontal="center"/>
    </xf>
    <xf numFmtId="43" fontId="66" fillId="16" borderId="43" xfId="83" applyNumberFormat="1" applyFont="1" applyFill="1" applyBorder="1" applyAlignment="1">
      <alignment horizontal="center"/>
    </xf>
    <xf numFmtId="41" fontId="66" fillId="16" borderId="43" xfId="4" applyFont="1" applyFill="1" applyBorder="1" applyAlignment="1">
      <alignment horizontal="center"/>
    </xf>
    <xf numFmtId="43" fontId="66" fillId="16" borderId="24" xfId="83" applyNumberFormat="1" applyFont="1" applyFill="1" applyBorder="1" applyAlignment="1">
      <alignment horizontal="center"/>
    </xf>
    <xf numFmtId="41" fontId="66" fillId="0" borderId="43" xfId="4" applyFont="1" applyFill="1" applyBorder="1" applyAlignment="1">
      <alignment horizontal="center"/>
    </xf>
    <xf numFmtId="41" fontId="65" fillId="16" borderId="52" xfId="4" applyFont="1" applyFill="1" applyBorder="1" applyAlignment="1">
      <alignment horizontal="center" vertical="center"/>
    </xf>
    <xf numFmtId="41" fontId="63" fillId="10" borderId="1" xfId="4" applyFont="1" applyFill="1" applyBorder="1"/>
    <xf numFmtId="0" fontId="72" fillId="13" borderId="70" xfId="0" applyFont="1" applyFill="1" applyBorder="1" applyAlignment="1">
      <alignment horizontal="left" vertical="center"/>
    </xf>
    <xf numFmtId="41" fontId="63" fillId="10" borderId="4" xfId="4" applyFont="1" applyFill="1" applyBorder="1"/>
    <xf numFmtId="0" fontId="66" fillId="16" borderId="52" xfId="229" quotePrefix="1" applyFont="1" applyFill="1" applyBorder="1" applyAlignment="1">
      <alignment horizontal="center"/>
    </xf>
    <xf numFmtId="41" fontId="66" fillId="16" borderId="52" xfId="229" quotePrefix="1" applyNumberFormat="1" applyFont="1" applyFill="1" applyBorder="1" applyAlignment="1">
      <alignment horizontal="center"/>
    </xf>
    <xf numFmtId="43" fontId="66" fillId="16" borderId="52" xfId="229" applyNumberFormat="1" applyFont="1" applyFill="1" applyBorder="1"/>
    <xf numFmtId="41" fontId="66" fillId="16" borderId="52" xfId="4" applyFont="1" applyFill="1" applyBorder="1"/>
    <xf numFmtId="0" fontId="69" fillId="16" borderId="69" xfId="44" applyFont="1" applyFill="1" applyBorder="1" applyAlignment="1">
      <alignment horizontal="center" wrapText="1"/>
    </xf>
    <xf numFmtId="0" fontId="66" fillId="10" borderId="64" xfId="229" applyFont="1" applyFill="1" applyBorder="1"/>
    <xf numFmtId="0" fontId="65" fillId="10" borderId="64" xfId="229" applyFont="1" applyFill="1" applyBorder="1"/>
    <xf numFmtId="0" fontId="65" fillId="10" borderId="64" xfId="229" applyFont="1" applyFill="1" applyBorder="1" applyAlignment="1">
      <alignment horizontal="left"/>
    </xf>
    <xf numFmtId="0" fontId="65" fillId="10" borderId="64" xfId="229" quotePrefix="1" applyFont="1" applyFill="1" applyBorder="1" applyAlignment="1">
      <alignment horizontal="left"/>
    </xf>
    <xf numFmtId="41" fontId="65" fillId="10" borderId="64" xfId="229" quotePrefix="1" applyNumberFormat="1" applyFont="1" applyFill="1" applyBorder="1" applyAlignment="1">
      <alignment horizontal="center"/>
    </xf>
    <xf numFmtId="0" fontId="65" fillId="10" borderId="64" xfId="229" applyNumberFormat="1" applyFont="1" applyFill="1" applyBorder="1"/>
    <xf numFmtId="43" fontId="65" fillId="10" borderId="64" xfId="229" applyNumberFormat="1" applyFont="1" applyFill="1" applyBorder="1"/>
    <xf numFmtId="43" fontId="66" fillId="10" borderId="64" xfId="229" applyNumberFormat="1" applyFont="1" applyFill="1" applyBorder="1"/>
    <xf numFmtId="41" fontId="66" fillId="10" borderId="64" xfId="4" applyFont="1" applyFill="1" applyBorder="1"/>
    <xf numFmtId="0" fontId="69" fillId="10" borderId="82" xfId="44" applyFont="1" applyFill="1" applyBorder="1" applyAlignment="1">
      <alignment horizontal="center" wrapText="1"/>
    </xf>
    <xf numFmtId="0" fontId="66" fillId="16" borderId="96" xfId="229" quotePrefix="1" applyFont="1" applyFill="1" applyBorder="1"/>
    <xf numFmtId="0" fontId="0" fillId="16" borderId="69" xfId="0" applyFont="1" applyFill="1" applyBorder="1"/>
    <xf numFmtId="41" fontId="103" fillId="10" borderId="15" xfId="4" applyFont="1" applyFill="1" applyBorder="1"/>
    <xf numFmtId="0" fontId="103" fillId="10" borderId="30" xfId="0" applyFont="1" applyFill="1" applyBorder="1"/>
    <xf numFmtId="0" fontId="65" fillId="13" borderId="54" xfId="229" applyFont="1" applyFill="1" applyBorder="1"/>
    <xf numFmtId="0" fontId="65" fillId="10" borderId="54" xfId="57" applyFont="1" applyFill="1" applyBorder="1" applyAlignment="1">
      <alignment horizontal="center" vertical="top"/>
    </xf>
    <xf numFmtId="0" fontId="65" fillId="10" borderId="54" xfId="81" applyFont="1" applyFill="1" applyBorder="1" applyAlignment="1">
      <alignment horizontal="left"/>
    </xf>
    <xf numFmtId="0" fontId="65" fillId="10" borderId="54" xfId="0" applyFont="1" applyFill="1" applyBorder="1" applyAlignment="1">
      <alignment horizontal="left"/>
    </xf>
    <xf numFmtId="0" fontId="84" fillId="10" borderId="54" xfId="4" applyNumberFormat="1" applyFont="1" applyFill="1" applyBorder="1" applyAlignment="1">
      <alignment horizontal="right" vertical="center"/>
    </xf>
    <xf numFmtId="4" fontId="65" fillId="13" borderId="54" xfId="57" applyNumberFormat="1" applyFont="1" applyFill="1" applyBorder="1" applyAlignment="1">
      <alignment horizontal="right"/>
    </xf>
    <xf numFmtId="0" fontId="0" fillId="10" borderId="54" xfId="0" applyFont="1" applyFill="1" applyBorder="1"/>
    <xf numFmtId="41" fontId="63" fillId="10" borderId="54" xfId="4" applyFont="1" applyFill="1" applyBorder="1"/>
    <xf numFmtId="4" fontId="65" fillId="10" borderId="54" xfId="57" applyNumberFormat="1" applyFont="1" applyFill="1" applyBorder="1" applyAlignment="1">
      <alignment horizontal="right"/>
    </xf>
    <xf numFmtId="0" fontId="65" fillId="10" borderId="57" xfId="44" applyFont="1" applyFill="1" applyBorder="1" applyAlignment="1">
      <alignment horizontal="left" wrapText="1"/>
    </xf>
    <xf numFmtId="41" fontId="65" fillId="16" borderId="52" xfId="229" quotePrefix="1" applyNumberFormat="1" applyFont="1" applyFill="1" applyBorder="1" applyAlignment="1">
      <alignment horizontal="center"/>
    </xf>
    <xf numFmtId="0" fontId="65" fillId="16" borderId="69" xfId="44" applyFont="1" applyFill="1" applyBorder="1" applyAlignment="1">
      <alignment horizontal="left" wrapText="1"/>
    </xf>
    <xf numFmtId="41" fontId="63" fillId="10" borderId="64" xfId="4" applyFont="1" applyFill="1" applyBorder="1"/>
    <xf numFmtId="0" fontId="65" fillId="16" borderId="47" xfId="0" quotePrefix="1" applyFont="1" applyFill="1" applyBorder="1"/>
    <xf numFmtId="0" fontId="65" fillId="16" borderId="52" xfId="0" applyFont="1" applyFill="1" applyBorder="1" applyAlignment="1">
      <alignment horizontal="center"/>
    </xf>
    <xf numFmtId="0" fontId="65" fillId="16" borderId="52" xfId="0" applyFont="1" applyFill="1" applyBorder="1"/>
    <xf numFmtId="41" fontId="65" fillId="16" borderId="52" xfId="4" applyFont="1" applyFill="1" applyBorder="1"/>
    <xf numFmtId="41" fontId="65" fillId="16" borderId="52" xfId="0" applyNumberFormat="1" applyFont="1" applyFill="1" applyBorder="1"/>
    <xf numFmtId="41" fontId="63" fillId="16" borderId="52" xfId="4" applyFont="1" applyFill="1" applyBorder="1"/>
    <xf numFmtId="41" fontId="65" fillId="10" borderId="20" xfId="4" quotePrefix="1" applyFont="1" applyFill="1" applyBorder="1" applyAlignment="1">
      <alignment horizontal="center"/>
    </xf>
    <xf numFmtId="0" fontId="66" fillId="16" borderId="96" xfId="229" applyFont="1" applyFill="1" applyBorder="1"/>
    <xf numFmtId="41" fontId="65" fillId="16" borderId="52" xfId="229" applyNumberFormat="1" applyFont="1" applyFill="1" applyBorder="1" applyAlignment="1">
      <alignment horizontal="center"/>
    </xf>
    <xf numFmtId="41" fontId="104" fillId="10" borderId="4" xfId="4" applyFont="1" applyFill="1" applyBorder="1"/>
    <xf numFmtId="41" fontId="66" fillId="10" borderId="1" xfId="4" applyFont="1" applyFill="1" applyBorder="1"/>
    <xf numFmtId="41" fontId="66" fillId="10" borderId="4" xfId="4" applyFont="1" applyFill="1" applyBorder="1"/>
    <xf numFmtId="43" fontId="66" fillId="16" borderId="52" xfId="229" quotePrefix="1" applyNumberFormat="1" applyFont="1" applyFill="1" applyBorder="1" applyAlignment="1">
      <alignment horizontal="center"/>
    </xf>
    <xf numFmtId="41" fontId="66" fillId="16" borderId="52" xfId="4" quotePrefix="1" applyFont="1" applyFill="1" applyBorder="1" applyAlignment="1">
      <alignment horizontal="center"/>
    </xf>
    <xf numFmtId="41" fontId="104" fillId="10" borderId="4" xfId="4" quotePrefix="1" applyFont="1" applyFill="1" applyBorder="1" applyAlignment="1">
      <alignment horizontal="center"/>
    </xf>
    <xf numFmtId="41" fontId="104" fillId="10" borderId="1" xfId="4" quotePrefix="1" applyFont="1" applyFill="1" applyBorder="1" applyAlignment="1">
      <alignment horizontal="center"/>
    </xf>
    <xf numFmtId="41" fontId="103" fillId="10" borderId="1" xfId="4" applyFont="1" applyFill="1" applyBorder="1"/>
    <xf numFmtId="41" fontId="66" fillId="10" borderId="4" xfId="4" quotePrefix="1" applyFont="1" applyFill="1" applyBorder="1" applyAlignment="1">
      <alignment horizontal="center"/>
    </xf>
    <xf numFmtId="41" fontId="66" fillId="10" borderId="1" xfId="4" quotePrefix="1" applyFont="1" applyFill="1" applyBorder="1" applyAlignment="1">
      <alignment horizontal="center"/>
    </xf>
    <xf numFmtId="41" fontId="63" fillId="0" borderId="4" xfId="4" applyFont="1" applyFill="1" applyBorder="1"/>
    <xf numFmtId="41" fontId="66" fillId="15" borderId="55" xfId="4" applyFont="1" applyFill="1" applyBorder="1" applyAlignment="1">
      <alignment horizontal="center" vertical="center" wrapText="1"/>
    </xf>
    <xf numFmtId="43" fontId="66" fillId="15" borderId="55" xfId="83" applyNumberFormat="1" applyFont="1" applyFill="1" applyBorder="1" applyAlignment="1">
      <alignment horizontal="center"/>
    </xf>
    <xf numFmtId="169" fontId="63" fillId="0" borderId="0" xfId="4" applyNumberFormat="1" applyFont="1" applyFill="1" applyBorder="1"/>
    <xf numFmtId="41" fontId="72" fillId="0" borderId="0" xfId="4" applyFont="1" applyFill="1" applyAlignment="1">
      <alignment horizontal="center"/>
    </xf>
    <xf numFmtId="41" fontId="72" fillId="0" borderId="0" xfId="4" applyFont="1" applyFill="1"/>
    <xf numFmtId="41" fontId="92" fillId="0" borderId="0" xfId="4" applyFont="1" applyFill="1"/>
    <xf numFmtId="0" fontId="66" fillId="10" borderId="0" xfId="40" applyFont="1" applyFill="1" applyAlignment="1">
      <alignment horizontal="left" vertical="center"/>
    </xf>
    <xf numFmtId="0" fontId="97" fillId="13" borderId="70" xfId="0" applyFont="1" applyFill="1" applyBorder="1" applyAlignment="1">
      <alignment horizontal="left" vertical="center"/>
    </xf>
    <xf numFmtId="0" fontId="97" fillId="10" borderId="70" xfId="0" applyFont="1" applyFill="1" applyBorder="1" applyAlignment="1">
      <alignment horizontal="left" vertical="center"/>
    </xf>
    <xf numFmtId="0" fontId="102" fillId="10" borderId="1" xfId="0" applyFont="1" applyFill="1" applyBorder="1" applyAlignment="1">
      <alignment horizontal="center"/>
    </xf>
    <xf numFmtId="0" fontId="125" fillId="10" borderId="1" xfId="0" applyFont="1" applyFill="1" applyBorder="1" applyAlignment="1">
      <alignment horizontal="center" vertical="top" wrapText="1"/>
    </xf>
    <xf numFmtId="0" fontId="102" fillId="10" borderId="1" xfId="0" applyFont="1" applyFill="1" applyBorder="1" applyAlignment="1">
      <alignment horizontal="left" vertical="top" wrapText="1"/>
    </xf>
    <xf numFmtId="0" fontId="104" fillId="10" borderId="1" xfId="0" applyFont="1" applyFill="1" applyBorder="1" applyAlignment="1">
      <alignment horizontal="left" vertical="top" wrapText="1"/>
    </xf>
    <xf numFmtId="41" fontId="102" fillId="10" borderId="1" xfId="229" applyNumberFormat="1" applyFont="1" applyFill="1" applyBorder="1"/>
    <xf numFmtId="43" fontId="104" fillId="10" borderId="1" xfId="229" applyNumberFormat="1" applyFont="1" applyFill="1" applyBorder="1"/>
    <xf numFmtId="0" fontId="103" fillId="10" borderId="14" xfId="0" applyFont="1" applyFill="1" applyBorder="1"/>
    <xf numFmtId="0" fontId="97" fillId="12" borderId="70" xfId="0" applyFont="1" applyFill="1" applyBorder="1" applyAlignment="1">
      <alignment horizontal="left" vertical="center"/>
    </xf>
    <xf numFmtId="0" fontId="0" fillId="11" borderId="13" xfId="0" applyFont="1" applyFill="1" applyBorder="1"/>
    <xf numFmtId="0" fontId="72" fillId="11" borderId="70" xfId="0" applyFont="1" applyFill="1" applyBorder="1" applyAlignment="1">
      <alignment horizontal="left" vertical="center"/>
    </xf>
    <xf numFmtId="0" fontId="76" fillId="11" borderId="1" xfId="0" applyFont="1" applyFill="1" applyBorder="1" applyAlignment="1">
      <alignment horizontal="center" vertical="top" wrapText="1"/>
    </xf>
    <xf numFmtId="0" fontId="65" fillId="11" borderId="1" xfId="0" applyFont="1" applyFill="1" applyBorder="1" applyAlignment="1">
      <alignment horizontal="left" vertical="top" wrapText="1"/>
    </xf>
    <xf numFmtId="0" fontId="66" fillId="11" borderId="1" xfId="0" applyFont="1" applyFill="1" applyBorder="1" applyAlignment="1">
      <alignment horizontal="left" vertical="top" wrapText="1"/>
    </xf>
    <xf numFmtId="41" fontId="65" fillId="11" borderId="1" xfId="229" applyNumberFormat="1" applyFont="1" applyFill="1" applyBorder="1"/>
    <xf numFmtId="41" fontId="63" fillId="11" borderId="1" xfId="4" applyFont="1" applyFill="1" applyBorder="1"/>
    <xf numFmtId="43" fontId="66" fillId="11" borderId="1" xfId="229" applyNumberFormat="1" applyFont="1" applyFill="1" applyBorder="1"/>
    <xf numFmtId="41" fontId="0" fillId="0" borderId="0" xfId="2" applyFont="1" applyFill="1"/>
    <xf numFmtId="41" fontId="0" fillId="10" borderId="0" xfId="2" applyFont="1" applyFill="1"/>
    <xf numFmtId="41" fontId="63" fillId="10" borderId="0" xfId="2" applyFont="1" applyFill="1"/>
    <xf numFmtId="41" fontId="65" fillId="10" borderId="0" xfId="2" applyFont="1" applyFill="1" applyAlignment="1">
      <alignment horizontal="center"/>
    </xf>
    <xf numFmtId="43" fontId="65" fillId="10" borderId="0" xfId="229" applyNumberFormat="1" applyFont="1" applyFill="1" applyAlignment="1">
      <alignment horizontal="center"/>
    </xf>
    <xf numFmtId="43" fontId="65" fillId="10" borderId="0" xfId="229" applyNumberFormat="1" applyFont="1" applyFill="1"/>
    <xf numFmtId="0" fontId="0" fillId="10" borderId="14" xfId="0" applyFill="1" applyBorder="1"/>
    <xf numFmtId="0" fontId="0" fillId="11" borderId="14" xfId="0" applyFill="1" applyBorder="1"/>
    <xf numFmtId="0" fontId="65" fillId="10" borderId="11" xfId="0" applyFont="1" applyFill="1" applyBorder="1" applyAlignment="1">
      <alignment horizontal="center"/>
    </xf>
    <xf numFmtId="0" fontId="65" fillId="10" borderId="11" xfId="0" applyFont="1" applyFill="1" applyBorder="1"/>
    <xf numFmtId="41" fontId="4" fillId="10" borderId="11" xfId="2" applyFont="1" applyFill="1" applyBorder="1"/>
    <xf numFmtId="0" fontId="72" fillId="10" borderId="88" xfId="0" applyFont="1" applyFill="1" applyBorder="1" applyAlignment="1">
      <alignment horizontal="left" vertical="center"/>
    </xf>
    <xf numFmtId="41" fontId="4" fillId="10" borderId="15" xfId="2" applyFont="1" applyFill="1" applyBorder="1" applyAlignment="1">
      <alignment horizontal="right"/>
    </xf>
    <xf numFmtId="41" fontId="4" fillId="10" borderId="4" xfId="2" applyFont="1" applyFill="1" applyBorder="1"/>
    <xf numFmtId="43" fontId="0" fillId="11" borderId="0" xfId="0" applyNumberFormat="1" applyFont="1" applyFill="1"/>
    <xf numFmtId="43" fontId="103" fillId="10" borderId="0" xfId="0" applyNumberFormat="1" applyFont="1" applyFill="1"/>
    <xf numFmtId="169" fontId="0" fillId="0" borderId="0" xfId="2" applyNumberFormat="1" applyFont="1" applyAlignment="1" applyProtection="1">
      <protection locked="0"/>
    </xf>
    <xf numFmtId="169" fontId="0" fillId="0" borderId="0" xfId="2" applyNumberFormat="1" applyFont="1" applyProtection="1">
      <protection locked="0"/>
    </xf>
    <xf numFmtId="41" fontId="66" fillId="10" borderId="28" xfId="2" applyFont="1" applyFill="1" applyBorder="1" applyAlignment="1">
      <alignment horizontal="right" vertical="center"/>
    </xf>
    <xf numFmtId="0" fontId="82" fillId="10" borderId="11" xfId="44" quotePrefix="1" applyFont="1" applyFill="1" applyBorder="1" applyAlignment="1">
      <alignment vertical="center"/>
    </xf>
    <xf numFmtId="0" fontId="82" fillId="10" borderId="1" xfId="44" quotePrefix="1" applyFont="1" applyFill="1" applyBorder="1" applyAlignment="1">
      <alignment vertical="center"/>
    </xf>
    <xf numFmtId="164" fontId="65" fillId="10" borderId="55" xfId="0" applyNumberFormat="1" applyFont="1" applyFill="1" applyBorder="1"/>
    <xf numFmtId="43" fontId="66" fillId="10" borderId="55" xfId="2" applyNumberFormat="1" applyFont="1" applyFill="1" applyBorder="1" applyAlignment="1">
      <alignment horizontal="right" vertical="center"/>
    </xf>
    <xf numFmtId="0" fontId="65" fillId="10" borderId="59" xfId="44" applyFont="1" applyFill="1" applyBorder="1" applyAlignment="1">
      <alignment horizontal="left" wrapText="1"/>
    </xf>
    <xf numFmtId="0" fontId="65" fillId="10" borderId="11" xfId="229" applyFont="1" applyFill="1" applyBorder="1"/>
    <xf numFmtId="0" fontId="82" fillId="10" borderId="4" xfId="44" quotePrefix="1" applyFont="1" applyFill="1" applyBorder="1" applyAlignment="1">
      <alignment vertical="center"/>
    </xf>
    <xf numFmtId="43" fontId="66" fillId="10" borderId="45" xfId="2" applyNumberFormat="1" applyFont="1" applyFill="1" applyBorder="1" applyAlignment="1">
      <alignment horizontal="right" vertical="center"/>
    </xf>
    <xf numFmtId="0" fontId="66" fillId="10" borderId="0" xfId="40" applyFont="1" applyFill="1" applyAlignment="1" applyProtection="1">
      <alignment horizontal="center"/>
      <protection locked="0"/>
    </xf>
    <xf numFmtId="0" fontId="66" fillId="10" borderId="0" xfId="40" applyFont="1" applyFill="1" applyAlignment="1">
      <alignment vertical="center"/>
    </xf>
    <xf numFmtId="43" fontId="66" fillId="10" borderId="0" xfId="40" applyNumberFormat="1" applyFont="1" applyFill="1" applyAlignment="1">
      <alignment vertical="center"/>
    </xf>
    <xf numFmtId="0" fontId="65" fillId="10" borderId="0" xfId="40" applyFont="1" applyFill="1"/>
    <xf numFmtId="0" fontId="66" fillId="10" borderId="0" xfId="40" applyFont="1" applyFill="1" applyAlignment="1">
      <alignment horizontal="left" vertical="center" wrapText="1"/>
    </xf>
    <xf numFmtId="0" fontId="65" fillId="10" borderId="58" xfId="229" applyFont="1" applyFill="1" applyBorder="1" applyAlignment="1">
      <alignment horizontal="center"/>
    </xf>
    <xf numFmtId="0" fontId="65" fillId="10" borderId="10" xfId="229" applyFont="1" applyFill="1" applyBorder="1" applyAlignment="1">
      <alignment horizontal="center"/>
    </xf>
    <xf numFmtId="0" fontId="3" fillId="10" borderId="1" xfId="0" applyFont="1" applyFill="1" applyBorder="1" applyAlignment="1">
      <alignment vertical="top" wrapText="1"/>
    </xf>
    <xf numFmtId="0" fontId="66" fillId="10" borderId="102" xfId="0" applyFont="1" applyFill="1" applyBorder="1" applyAlignment="1">
      <alignment horizontal="center" vertical="center"/>
    </xf>
    <xf numFmtId="0" fontId="76" fillId="10" borderId="0" xfId="40" applyFont="1" applyFill="1" applyAlignment="1">
      <alignment horizontal="left" vertical="center"/>
    </xf>
    <xf numFmtId="0" fontId="66" fillId="10" borderId="0" xfId="40" applyFont="1" applyFill="1"/>
    <xf numFmtId="43" fontId="66" fillId="10" borderId="0" xfId="40" applyNumberFormat="1" applyFont="1" applyFill="1" applyAlignment="1" applyProtection="1">
      <alignment horizontal="left" vertical="center"/>
      <protection locked="0"/>
    </xf>
    <xf numFmtId="0" fontId="99" fillId="10" borderId="0" xfId="40" applyFont="1" applyFill="1" applyAlignment="1">
      <alignment vertical="center"/>
    </xf>
    <xf numFmtId="0" fontId="65" fillId="10" borderId="0" xfId="40" applyFont="1" applyFill="1" applyAlignment="1" applyProtection="1">
      <alignment vertical="center"/>
      <protection locked="0"/>
    </xf>
    <xf numFmtId="43" fontId="100" fillId="10" borderId="0" xfId="40" applyNumberFormat="1" applyFont="1" applyFill="1" applyAlignment="1" applyProtection="1">
      <alignment horizontal="center" vertical="center"/>
      <protection locked="0"/>
    </xf>
    <xf numFmtId="0" fontId="65" fillId="10" borderId="0" xfId="40" applyFont="1" applyFill="1" applyProtection="1">
      <protection locked="0"/>
    </xf>
    <xf numFmtId="43" fontId="65" fillId="10" borderId="0" xfId="40" applyNumberFormat="1" applyFont="1" applyFill="1" applyAlignment="1" applyProtection="1">
      <alignment horizontal="right"/>
      <protection locked="0"/>
    </xf>
    <xf numFmtId="0" fontId="65" fillId="10" borderId="0" xfId="40" applyFont="1" applyFill="1" applyAlignment="1" applyProtection="1">
      <protection locked="0"/>
    </xf>
    <xf numFmtId="0" fontId="66" fillId="10" borderId="0" xfId="40" applyFont="1" applyFill="1" applyAlignment="1" applyProtection="1">
      <alignment horizontal="right"/>
      <protection locked="0"/>
    </xf>
    <xf numFmtId="0" fontId="65" fillId="10" borderId="0" xfId="170" applyFont="1" applyFill="1" applyAlignment="1" applyProtection="1">
      <alignment vertical="center"/>
      <protection locked="0"/>
    </xf>
    <xf numFmtId="43" fontId="65" fillId="10" borderId="0" xfId="40" applyNumberFormat="1" applyFont="1" applyFill="1"/>
    <xf numFmtId="43" fontId="65" fillId="10" borderId="0" xfId="40" applyNumberFormat="1" applyFont="1" applyFill="1" applyAlignment="1">
      <alignment horizontal="right"/>
    </xf>
    <xf numFmtId="0" fontId="65" fillId="10" borderId="0" xfId="56" applyFont="1" applyFill="1" applyBorder="1" applyAlignment="1">
      <alignment horizontal="left"/>
    </xf>
    <xf numFmtId="0" fontId="99" fillId="10" borderId="0" xfId="170" applyFont="1" applyFill="1" applyAlignment="1" applyProtection="1">
      <protection locked="0"/>
    </xf>
    <xf numFmtId="0" fontId="65" fillId="10" borderId="0" xfId="40" applyFont="1" applyFill="1" applyAlignment="1" applyProtection="1">
      <alignment horizontal="left" vertical="center"/>
      <protection locked="0"/>
    </xf>
    <xf numFmtId="0" fontId="65" fillId="10" borderId="0" xfId="0" applyFont="1" applyFill="1" applyProtection="1">
      <protection locked="0"/>
    </xf>
    <xf numFmtId="0" fontId="66" fillId="10" borderId="0" xfId="40" applyFont="1" applyFill="1" applyAlignment="1" applyProtection="1">
      <alignment horizontal="left" vertical="center"/>
      <protection locked="0"/>
    </xf>
    <xf numFmtId="0" fontId="82" fillId="10" borderId="20" xfId="44" quotePrefix="1" applyFont="1" applyFill="1" applyBorder="1" applyAlignment="1">
      <alignment vertical="center"/>
    </xf>
    <xf numFmtId="0" fontId="65" fillId="10" borderId="24" xfId="229" applyFont="1" applyFill="1" applyBorder="1" applyAlignment="1">
      <alignment horizontal="center"/>
    </xf>
    <xf numFmtId="0" fontId="65" fillId="10" borderId="24" xfId="44" applyFont="1" applyFill="1" applyBorder="1" applyAlignment="1">
      <alignment horizontal="left" wrapText="1"/>
    </xf>
    <xf numFmtId="169" fontId="4" fillId="10" borderId="1" xfId="2" applyNumberFormat="1" applyFont="1" applyFill="1" applyBorder="1"/>
    <xf numFmtId="0" fontId="66" fillId="10" borderId="24" xfId="0" applyFont="1" applyFill="1" applyBorder="1" applyAlignment="1">
      <alignment horizontal="center" vertical="center"/>
    </xf>
    <xf numFmtId="41" fontId="66" fillId="10" borderId="24" xfId="2" applyFont="1" applyFill="1" applyBorder="1" applyAlignment="1">
      <alignment horizontal="right" vertical="center"/>
    </xf>
    <xf numFmtId="0" fontId="82" fillId="10" borderId="64" xfId="44" quotePrefix="1" applyFont="1" applyFill="1" applyBorder="1" applyAlignment="1">
      <alignment vertical="center"/>
    </xf>
    <xf numFmtId="169" fontId="4" fillId="10" borderId="64" xfId="2" applyNumberFormat="1" applyFont="1" applyFill="1" applyBorder="1"/>
    <xf numFmtId="0" fontId="65" fillId="10" borderId="64" xfId="44" applyFont="1" applyFill="1" applyBorder="1" applyAlignment="1">
      <alignment horizontal="left" wrapText="1"/>
    </xf>
    <xf numFmtId="0" fontId="65" fillId="10" borderId="1" xfId="44" applyFont="1" applyFill="1" applyBorder="1" applyAlignment="1">
      <alignment horizontal="left" wrapText="1"/>
    </xf>
    <xf numFmtId="0" fontId="65" fillId="10" borderId="2" xfId="229" applyFont="1" applyFill="1" applyBorder="1" applyAlignment="1">
      <alignment horizontal="center"/>
    </xf>
    <xf numFmtId="0" fontId="82" fillId="10" borderId="2" xfId="44" quotePrefix="1" applyFont="1" applyFill="1" applyBorder="1" applyAlignment="1">
      <alignment vertical="center"/>
    </xf>
    <xf numFmtId="0" fontId="65" fillId="10" borderId="2" xfId="44" applyFont="1" applyFill="1" applyBorder="1" applyAlignment="1">
      <alignment horizontal="left" wrapText="1"/>
    </xf>
    <xf numFmtId="0" fontId="65" fillId="10" borderId="53" xfId="229" applyFont="1" applyFill="1" applyBorder="1" applyAlignment="1">
      <alignment horizontal="center"/>
    </xf>
    <xf numFmtId="164" fontId="65" fillId="10" borderId="54" xfId="0" applyNumberFormat="1" applyFont="1" applyFill="1" applyBorder="1"/>
    <xf numFmtId="0" fontId="66" fillId="10" borderId="54" xfId="0" applyFont="1" applyFill="1" applyBorder="1" applyAlignment="1">
      <alignment horizontal="left" vertical="center"/>
    </xf>
    <xf numFmtId="0" fontId="66" fillId="10" borderId="54" xfId="0" applyFont="1" applyFill="1" applyBorder="1" applyAlignment="1">
      <alignment horizontal="center" vertical="center"/>
    </xf>
    <xf numFmtId="41" fontId="66" fillId="10" borderId="54" xfId="2" applyFont="1" applyFill="1" applyBorder="1" applyAlignment="1">
      <alignment horizontal="right" vertical="center"/>
    </xf>
    <xf numFmtId="0" fontId="76" fillId="10" borderId="2" xfId="0" applyFont="1" applyFill="1" applyBorder="1" applyAlignment="1">
      <alignment horizontal="center" vertical="center"/>
    </xf>
    <xf numFmtId="0" fontId="66" fillId="10" borderId="2" xfId="0" applyFont="1" applyFill="1" applyBorder="1"/>
    <xf numFmtId="169" fontId="66" fillId="10" borderId="2" xfId="2" applyNumberFormat="1" applyFont="1" applyFill="1" applyBorder="1"/>
    <xf numFmtId="169" fontId="75" fillId="0" borderId="0" xfId="2" applyNumberFormat="1" applyFont="1" applyFill="1"/>
    <xf numFmtId="169" fontId="75" fillId="0" borderId="0" xfId="2" applyNumberFormat="1" applyFont="1" applyFill="1" applyAlignment="1">
      <alignment horizontal="left"/>
    </xf>
    <xf numFmtId="169" fontId="64" fillId="0" borderId="0" xfId="2" applyNumberFormat="1" applyFont="1" applyFill="1"/>
    <xf numFmtId="169" fontId="0" fillId="10" borderId="0" xfId="2" applyNumberFormat="1" applyFont="1" applyFill="1"/>
    <xf numFmtId="1" fontId="0" fillId="10" borderId="0" xfId="0" applyNumberFormat="1" applyFont="1" applyFill="1"/>
    <xf numFmtId="169" fontId="63" fillId="10" borderId="0" xfId="2" applyNumberFormat="1" applyFont="1" applyFill="1"/>
    <xf numFmtId="169" fontId="83" fillId="14" borderId="4" xfId="2" applyNumberFormat="1" applyFont="1" applyFill="1" applyBorder="1"/>
    <xf numFmtId="169" fontId="0" fillId="0" borderId="4" xfId="2" applyNumberFormat="1" applyFont="1" applyFill="1" applyBorder="1"/>
    <xf numFmtId="169" fontId="84" fillId="0" borderId="4" xfId="2" applyNumberFormat="1" applyFont="1" applyFill="1" applyBorder="1"/>
    <xf numFmtId="169" fontId="84" fillId="0" borderId="4" xfId="2" applyNumberFormat="1" applyFont="1" applyFill="1" applyBorder="1" applyAlignment="1">
      <alignment horizontal="center"/>
    </xf>
    <xf numFmtId="169" fontId="84" fillId="10" borderId="4" xfId="2" applyNumberFormat="1" applyFont="1" applyFill="1" applyBorder="1"/>
    <xf numFmtId="169" fontId="93" fillId="14" borderId="4" xfId="2" applyNumberFormat="1" applyFont="1" applyFill="1" applyBorder="1" applyAlignment="1">
      <alignment horizontal="center"/>
    </xf>
    <xf numFmtId="169" fontId="83" fillId="0" borderId="4" xfId="2" applyNumberFormat="1" applyFont="1" applyFill="1" applyBorder="1"/>
    <xf numFmtId="169" fontId="84" fillId="0" borderId="4" xfId="2" applyNumberFormat="1" applyFont="1" applyFill="1" applyBorder="1" applyAlignment="1">
      <alignment horizontal="right"/>
    </xf>
    <xf numFmtId="169" fontId="0" fillId="0" borderId="4" xfId="2" applyNumberFormat="1" applyFont="1" applyFill="1" applyBorder="1" applyAlignment="1">
      <alignment horizontal="right"/>
    </xf>
    <xf numFmtId="169" fontId="84" fillId="14" borderId="4" xfId="2" applyNumberFormat="1" applyFont="1" applyFill="1" applyBorder="1" applyAlignment="1">
      <alignment horizontal="center"/>
    </xf>
    <xf numFmtId="169" fontId="0" fillId="0" borderId="4" xfId="2" applyNumberFormat="1" applyFont="1" applyFill="1" applyBorder="1" applyAlignment="1"/>
    <xf numFmtId="169" fontId="0" fillId="0" borderId="6" xfId="2" applyNumberFormat="1" applyFont="1" applyFill="1" applyBorder="1"/>
    <xf numFmtId="169" fontId="76" fillId="15" borderId="45" xfId="2" applyNumberFormat="1" applyFont="1" applyFill="1" applyBorder="1" applyAlignment="1">
      <alignment horizontal="center" vertical="center" wrapText="1" shrinkToFit="1"/>
    </xf>
    <xf numFmtId="0" fontId="92" fillId="22" borderId="107" xfId="0" applyFont="1" applyFill="1" applyBorder="1" applyAlignment="1">
      <alignment horizontal="center" vertical="center" wrapText="1"/>
    </xf>
    <xf numFmtId="0" fontId="92" fillId="22" borderId="108" xfId="0" applyFont="1" applyFill="1" applyBorder="1" applyAlignment="1">
      <alignment horizontal="center" vertical="center" wrapText="1"/>
    </xf>
    <xf numFmtId="0" fontId="92" fillId="22" borderId="109" xfId="0" applyFont="1" applyFill="1" applyBorder="1" applyAlignment="1">
      <alignment horizontal="center" vertical="center" wrapText="1"/>
    </xf>
    <xf numFmtId="0" fontId="92" fillId="22" borderId="43" xfId="0" applyFont="1" applyFill="1" applyBorder="1" applyAlignment="1">
      <alignment horizontal="center" vertical="center" wrapText="1"/>
    </xf>
    <xf numFmtId="0" fontId="92" fillId="22" borderId="4" xfId="0" applyFont="1" applyFill="1" applyBorder="1" applyAlignment="1">
      <alignment horizontal="center" vertical="center" wrapText="1"/>
    </xf>
    <xf numFmtId="0" fontId="92" fillId="22" borderId="6" xfId="0" applyFont="1" applyFill="1" applyBorder="1" applyAlignment="1">
      <alignment horizontal="center" vertical="center" wrapText="1"/>
    </xf>
    <xf numFmtId="0" fontId="92" fillId="22" borderId="110" xfId="0" applyFont="1" applyFill="1" applyBorder="1" applyAlignment="1">
      <alignment horizontal="center" vertical="center" wrapText="1"/>
    </xf>
    <xf numFmtId="0" fontId="92" fillId="22" borderId="111" xfId="0" applyFont="1" applyFill="1" applyBorder="1" applyAlignment="1">
      <alignment horizontal="center" vertical="center" wrapText="1"/>
    </xf>
    <xf numFmtId="0" fontId="92" fillId="22" borderId="112" xfId="0" applyFont="1" applyFill="1" applyBorder="1" applyAlignment="1">
      <alignment horizontal="center" vertical="center" wrapText="1"/>
    </xf>
    <xf numFmtId="0" fontId="92" fillId="22" borderId="48" xfId="0" applyFont="1" applyFill="1" applyBorder="1" applyAlignment="1">
      <alignment horizontal="center" vertical="center" wrapText="1"/>
    </xf>
    <xf numFmtId="0" fontId="92" fillId="22" borderId="32" xfId="0" applyFont="1" applyFill="1" applyBorder="1" applyAlignment="1">
      <alignment horizontal="center" vertical="center" wrapText="1"/>
    </xf>
    <xf numFmtId="0" fontId="92" fillId="22" borderId="24" xfId="0" applyFont="1" applyFill="1" applyBorder="1" applyAlignment="1">
      <alignment horizontal="center" vertical="center" wrapText="1"/>
    </xf>
    <xf numFmtId="0" fontId="92" fillId="22" borderId="49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92" fillId="22" borderId="105" xfId="0" applyFont="1" applyFill="1" applyBorder="1" applyAlignment="1">
      <alignment horizontal="center" vertical="center" wrapText="1"/>
    </xf>
    <xf numFmtId="0" fontId="92" fillId="22" borderId="26" xfId="0" applyFont="1" applyFill="1" applyBorder="1" applyAlignment="1">
      <alignment horizontal="center" vertical="center" wrapText="1"/>
    </xf>
    <xf numFmtId="0" fontId="92" fillId="22" borderId="106" xfId="0" applyFont="1" applyFill="1" applyBorder="1" applyAlignment="1">
      <alignment horizontal="center" vertical="center" wrapText="1"/>
    </xf>
    <xf numFmtId="0" fontId="92" fillId="22" borderId="113" xfId="0" applyFont="1" applyFill="1" applyBorder="1" applyAlignment="1">
      <alignment horizontal="center" vertical="center" wrapText="1"/>
    </xf>
    <xf numFmtId="0" fontId="92" fillId="22" borderId="114" xfId="0" applyFont="1" applyFill="1" applyBorder="1" applyAlignment="1">
      <alignment horizontal="center" vertical="center" wrapText="1"/>
    </xf>
    <xf numFmtId="0" fontId="92" fillId="22" borderId="115" xfId="0" applyFont="1" applyFill="1" applyBorder="1" applyAlignment="1">
      <alignment horizontal="center" vertical="center" wrapText="1"/>
    </xf>
    <xf numFmtId="0" fontId="92" fillId="22" borderId="116" xfId="0" applyFont="1" applyFill="1" applyBorder="1" applyAlignment="1">
      <alignment horizontal="center" vertical="center" wrapText="1"/>
    </xf>
    <xf numFmtId="0" fontId="92" fillId="22" borderId="42" xfId="0" applyFont="1" applyFill="1" applyBorder="1" applyAlignment="1">
      <alignment horizontal="center" vertical="center" wrapText="1"/>
    </xf>
    <xf numFmtId="43" fontId="92" fillId="16" borderId="110" xfId="1" applyFont="1" applyFill="1" applyBorder="1" applyAlignment="1" applyProtection="1">
      <alignment horizontal="center" vertical="center" shrinkToFit="1"/>
    </xf>
    <xf numFmtId="43" fontId="92" fillId="16" borderId="112" xfId="1" applyFont="1" applyFill="1" applyBorder="1" applyAlignment="1" applyProtection="1">
      <alignment horizontal="center" vertical="center" shrinkToFit="1"/>
    </xf>
    <xf numFmtId="43" fontId="92" fillId="16" borderId="107" xfId="1" applyFont="1" applyFill="1" applyBorder="1" applyAlignment="1">
      <alignment horizontal="center" vertical="center" shrinkToFit="1"/>
    </xf>
    <xf numFmtId="43" fontId="92" fillId="16" borderId="109" xfId="1" applyFont="1" applyFill="1" applyBorder="1" applyAlignment="1">
      <alignment horizontal="center" vertical="center" shrinkToFit="1"/>
    </xf>
    <xf numFmtId="43" fontId="92" fillId="16" borderId="110" xfId="1" applyFont="1" applyFill="1" applyBorder="1" applyAlignment="1">
      <alignment horizontal="center" vertical="center" shrinkToFit="1"/>
    </xf>
    <xf numFmtId="43" fontId="92" fillId="16" borderId="112" xfId="1" applyFont="1" applyFill="1" applyBorder="1" applyAlignment="1">
      <alignment horizontal="center" vertical="center" shrinkToFit="1"/>
    </xf>
    <xf numFmtId="43" fontId="92" fillId="16" borderId="107" xfId="1" applyFont="1" applyFill="1" applyBorder="1" applyAlignment="1" applyProtection="1">
      <alignment horizontal="center" vertical="center" shrinkToFit="1"/>
    </xf>
    <xf numFmtId="43" fontId="92" fillId="16" borderId="109" xfId="1" applyFont="1" applyFill="1" applyBorder="1" applyAlignment="1" applyProtection="1">
      <alignment horizontal="center" vertical="center" shrinkToFit="1"/>
    </xf>
    <xf numFmtId="43" fontId="92" fillId="16" borderId="43" xfId="1" applyFont="1" applyFill="1" applyBorder="1" applyAlignment="1" applyProtection="1">
      <alignment horizontal="center" vertical="center" shrinkToFit="1"/>
    </xf>
    <xf numFmtId="43" fontId="92" fillId="16" borderId="6" xfId="1" applyFont="1" applyFill="1" applyBorder="1" applyAlignment="1" applyProtection="1">
      <alignment horizontal="center" vertical="center" shrinkToFit="1"/>
    </xf>
    <xf numFmtId="43" fontId="92" fillId="16" borderId="105" xfId="1" applyFont="1" applyFill="1" applyBorder="1" applyAlignment="1">
      <alignment horizontal="right" vertical="center" shrinkToFit="1"/>
    </xf>
    <xf numFmtId="43" fontId="92" fillId="16" borderId="26" xfId="1" applyFont="1" applyFill="1" applyBorder="1" applyAlignment="1">
      <alignment horizontal="right" vertical="center" shrinkToFit="1"/>
    </xf>
    <xf numFmtId="43" fontId="92" fillId="16" borderId="26" xfId="1" applyFont="1" applyFill="1" applyBorder="1" applyAlignment="1">
      <alignment horizontal="center" vertical="center" shrinkToFit="1"/>
    </xf>
    <xf numFmtId="43" fontId="92" fillId="16" borderId="106" xfId="1" applyFont="1" applyFill="1" applyBorder="1" applyAlignment="1">
      <alignment horizontal="center" vertical="center" shrinkToFit="1"/>
    </xf>
    <xf numFmtId="0" fontId="6" fillId="0" borderId="0" xfId="0" applyFont="1" applyAlignment="1" applyProtection="1">
      <alignment horizontal="justify" vertical="top" wrapText="1"/>
      <protection locked="0"/>
    </xf>
    <xf numFmtId="0" fontId="92" fillId="16" borderId="62" xfId="0" applyFont="1" applyFill="1" applyBorder="1" applyAlignment="1">
      <alignment horizontal="center" vertical="center"/>
    </xf>
    <xf numFmtId="0" fontId="92" fillId="16" borderId="71" xfId="0" applyFont="1" applyFill="1" applyBorder="1" applyAlignment="1">
      <alignment horizontal="center" vertical="center"/>
    </xf>
    <xf numFmtId="0" fontId="92" fillId="16" borderId="117" xfId="0" applyFont="1" applyFill="1" applyBorder="1" applyAlignment="1">
      <alignment horizontal="center" vertical="center"/>
    </xf>
    <xf numFmtId="0" fontId="92" fillId="16" borderId="7" xfId="0" applyFont="1" applyFill="1" applyBorder="1" applyAlignment="1">
      <alignment horizontal="center" vertical="center"/>
    </xf>
    <xf numFmtId="43" fontId="92" fillId="16" borderId="43" xfId="1" applyFont="1" applyFill="1" applyBorder="1" applyAlignment="1">
      <alignment horizontal="center" vertical="center" shrinkToFit="1"/>
    </xf>
    <xf numFmtId="43" fontId="92" fillId="16" borderId="6" xfId="1" applyFont="1" applyFill="1" applyBorder="1" applyAlignment="1">
      <alignment horizontal="center" vertical="center" shrinkToFit="1"/>
    </xf>
    <xf numFmtId="0" fontId="66" fillId="10" borderId="99" xfId="0" applyFont="1" applyFill="1" applyBorder="1" applyAlignment="1">
      <alignment horizontal="left" vertical="center" wrapText="1"/>
    </xf>
    <xf numFmtId="0" fontId="66" fillId="10" borderId="101" xfId="0" applyFont="1" applyFill="1" applyBorder="1" applyAlignment="1">
      <alignment horizontal="left" vertical="center" wrapText="1"/>
    </xf>
    <xf numFmtId="0" fontId="66" fillId="10" borderId="102" xfId="0" applyFont="1" applyFill="1" applyBorder="1" applyAlignment="1">
      <alignment horizontal="left" vertical="center" wrapText="1"/>
    </xf>
    <xf numFmtId="0" fontId="66" fillId="10" borderId="0" xfId="40" applyFont="1" applyFill="1" applyAlignment="1">
      <alignment horizontal="left" vertical="center"/>
    </xf>
    <xf numFmtId="0" fontId="66" fillId="10" borderId="0" xfId="40" applyFont="1" applyFill="1" applyAlignment="1">
      <alignment horizontal="left" vertical="center" wrapText="1"/>
    </xf>
    <xf numFmtId="0" fontId="66" fillId="10" borderId="24" xfId="0" applyFont="1" applyFill="1" applyBorder="1" applyAlignment="1">
      <alignment horizontal="left" vertical="center" wrapText="1"/>
    </xf>
    <xf numFmtId="0" fontId="66" fillId="10" borderId="0" xfId="40" applyFont="1" applyFill="1" applyAlignment="1" applyProtection="1">
      <alignment horizontal="right"/>
      <protection locked="0"/>
    </xf>
    <xf numFmtId="0" fontId="66" fillId="10" borderId="0" xfId="56" applyFont="1" applyFill="1" applyBorder="1" applyAlignment="1">
      <alignment horizontal="left"/>
    </xf>
    <xf numFmtId="43" fontId="66" fillId="10" borderId="0" xfId="40" applyNumberFormat="1" applyFont="1" applyFill="1" applyAlignment="1" applyProtection="1">
      <alignment horizontal="left" vertical="center"/>
      <protection locked="0"/>
    </xf>
    <xf numFmtId="0" fontId="76" fillId="10" borderId="0" xfId="229" applyFont="1" applyFill="1" applyAlignment="1">
      <alignment horizontal="left"/>
    </xf>
    <xf numFmtId="0" fontId="66" fillId="10" borderId="119" xfId="0" applyFont="1" applyFill="1" applyBorder="1" applyAlignment="1">
      <alignment horizontal="left" vertical="center" wrapText="1"/>
    </xf>
    <xf numFmtId="0" fontId="66" fillId="10" borderId="34" xfId="0" applyFont="1" applyFill="1" applyBorder="1" applyAlignment="1">
      <alignment horizontal="left" vertical="center" wrapText="1"/>
    </xf>
    <xf numFmtId="0" fontId="66" fillId="10" borderId="122" xfId="0" applyFont="1" applyFill="1" applyBorder="1" applyAlignment="1">
      <alignment horizontal="left" vertical="center" wrapText="1"/>
    </xf>
    <xf numFmtId="0" fontId="113" fillId="0" borderId="0" xfId="0" applyFont="1" applyFill="1" applyAlignment="1" applyProtection="1">
      <alignment horizontal="center"/>
      <protection locked="0"/>
    </xf>
    <xf numFmtId="0" fontId="114" fillId="0" borderId="0" xfId="0" applyFont="1" applyFill="1" applyAlignment="1" applyProtection="1">
      <alignment horizontal="center"/>
      <protection locked="0"/>
    </xf>
    <xf numFmtId="0" fontId="115" fillId="0" borderId="0" xfId="0" applyFont="1" applyFill="1" applyAlignment="1" applyProtection="1">
      <alignment horizontal="center"/>
      <protection locked="0"/>
    </xf>
    <xf numFmtId="0" fontId="72" fillId="0" borderId="0" xfId="0" applyFont="1" applyFill="1" applyAlignment="1" applyProtection="1">
      <alignment horizontal="center"/>
      <protection locked="0"/>
    </xf>
    <xf numFmtId="0" fontId="0" fillId="0" borderId="121" xfId="0" applyFont="1" applyFill="1" applyBorder="1" applyAlignment="1" applyProtection="1">
      <alignment horizontal="center" vertical="center"/>
      <protection locked="0"/>
    </xf>
    <xf numFmtId="0" fontId="76" fillId="0" borderId="24" xfId="181" applyFont="1" applyFill="1" applyBorder="1" applyAlignment="1">
      <alignment horizontal="center" vertical="center"/>
    </xf>
    <xf numFmtId="0" fontId="76" fillId="0" borderId="24" xfId="181" applyFont="1" applyFill="1" applyBorder="1" applyAlignment="1">
      <alignment horizontal="center"/>
    </xf>
    <xf numFmtId="0" fontId="74" fillId="0" borderId="0" xfId="0" applyFont="1" applyFill="1" applyAlignment="1" applyProtection="1">
      <alignment horizontal="center"/>
      <protection locked="0"/>
    </xf>
    <xf numFmtId="0" fontId="74" fillId="0" borderId="0" xfId="181" applyFont="1" applyFill="1" applyAlignment="1">
      <alignment horizontal="center"/>
    </xf>
    <xf numFmtId="0" fontId="72" fillId="0" borderId="42" xfId="181" quotePrefix="1" applyFont="1" applyFill="1" applyBorder="1" applyAlignment="1">
      <alignment horizontal="center"/>
    </xf>
    <xf numFmtId="0" fontId="72" fillId="0" borderId="32" xfId="181" quotePrefix="1" applyFont="1" applyFill="1" applyBorder="1" applyAlignment="1">
      <alignment horizontal="center"/>
    </xf>
    <xf numFmtId="0" fontId="76" fillId="14" borderId="24" xfId="181" applyFont="1" applyFill="1" applyBorder="1" applyAlignment="1">
      <alignment horizontal="left" vertical="center"/>
    </xf>
    <xf numFmtId="0" fontId="72" fillId="0" borderId="24" xfId="181" applyFont="1" applyFill="1" applyBorder="1" applyAlignment="1">
      <alignment horizontal="left"/>
    </xf>
    <xf numFmtId="0" fontId="75" fillId="0" borderId="0" xfId="0" applyFont="1" applyFill="1" applyAlignment="1" applyProtection="1">
      <alignment horizontal="justify" vertical="top" wrapText="1"/>
      <protection locked="0"/>
    </xf>
    <xf numFmtId="0" fontId="75" fillId="0" borderId="0" xfId="0" applyFont="1" applyFill="1" applyAlignment="1" applyProtection="1">
      <alignment horizontal="justify" vertical="top"/>
      <protection locked="0"/>
    </xf>
    <xf numFmtId="0" fontId="76" fillId="14" borderId="42" xfId="181" applyFont="1" applyFill="1" applyBorder="1" applyAlignment="1">
      <alignment horizontal="left" vertical="center"/>
    </xf>
    <xf numFmtId="0" fontId="76" fillId="14" borderId="32" xfId="181" applyFont="1" applyFill="1" applyBorder="1" applyAlignment="1">
      <alignment horizontal="left" vertical="center"/>
    </xf>
    <xf numFmtId="0" fontId="76" fillId="15" borderId="24" xfId="181" applyFont="1" applyFill="1" applyBorder="1" applyAlignment="1">
      <alignment horizontal="left" vertical="center"/>
    </xf>
    <xf numFmtId="0" fontId="75" fillId="0" borderId="0" xfId="181" applyFont="1" applyFill="1" applyAlignment="1" applyProtection="1">
      <alignment horizontal="justify" vertical="top"/>
      <protection locked="0"/>
    </xf>
    <xf numFmtId="0" fontId="72" fillId="0" borderId="42" xfId="181" applyFont="1" applyFill="1" applyBorder="1" applyAlignment="1">
      <alignment horizontal="left" vertical="center"/>
    </xf>
    <xf numFmtId="0" fontId="72" fillId="0" borderId="32" xfId="181" applyFont="1" applyFill="1" applyBorder="1" applyAlignment="1">
      <alignment horizontal="left" vertical="center"/>
    </xf>
    <xf numFmtId="0" fontId="79" fillId="0" borderId="0" xfId="181" applyFont="1" applyFill="1" applyAlignment="1" applyProtection="1">
      <alignment horizontal="center"/>
      <protection locked="0"/>
    </xf>
    <xf numFmtId="0" fontId="75" fillId="0" borderId="0" xfId="181" applyFont="1" applyFill="1" applyAlignment="1" applyProtection="1">
      <alignment horizontal="center"/>
      <protection locked="0"/>
    </xf>
    <xf numFmtId="0" fontId="116" fillId="0" borderId="0" xfId="181" applyFont="1" applyFill="1" applyAlignment="1" applyProtection="1">
      <alignment horizontal="center"/>
      <protection locked="0"/>
    </xf>
    <xf numFmtId="0" fontId="79" fillId="0" borderId="0" xfId="56" applyFont="1" applyFill="1" applyBorder="1" applyAlignment="1">
      <alignment horizontal="center"/>
    </xf>
    <xf numFmtId="0" fontId="75" fillId="0" borderId="0" xfId="56" applyFont="1" applyFill="1" applyBorder="1" applyAlignment="1">
      <alignment horizontal="center"/>
    </xf>
    <xf numFmtId="0" fontId="75" fillId="0" borderId="0" xfId="0" applyFont="1" applyFill="1" applyAlignment="1" applyProtection="1">
      <alignment horizontal="center" vertical="center"/>
      <protection locked="0"/>
    </xf>
    <xf numFmtId="0" fontId="69" fillId="0" borderId="0" xfId="181" applyFont="1" applyFill="1" applyAlignment="1" applyProtection="1">
      <alignment horizontal="justify" vertical="justify" wrapText="1"/>
      <protection locked="0"/>
    </xf>
    <xf numFmtId="0" fontId="72" fillId="0" borderId="42" xfId="181" applyFont="1" applyFill="1" applyBorder="1" applyAlignment="1">
      <alignment horizontal="left"/>
    </xf>
    <xf numFmtId="0" fontId="72" fillId="0" borderId="32" xfId="181" applyFont="1" applyFill="1" applyBorder="1" applyAlignment="1">
      <alignment horizontal="left"/>
    </xf>
    <xf numFmtId="0" fontId="117" fillId="0" borderId="121" xfId="181" applyFont="1" applyFill="1" applyBorder="1" applyAlignment="1">
      <alignment horizontal="center"/>
    </xf>
    <xf numFmtId="0" fontId="118" fillId="0" borderId="0" xfId="181" applyFont="1" applyFill="1" applyAlignment="1" applyProtection="1">
      <alignment horizontal="center"/>
      <protection locked="0"/>
    </xf>
    <xf numFmtId="0" fontId="69" fillId="0" borderId="0" xfId="181" applyFont="1" applyFill="1" applyAlignment="1" applyProtection="1">
      <alignment horizontal="center"/>
      <protection locked="0"/>
    </xf>
    <xf numFmtId="0" fontId="69" fillId="0" borderId="0" xfId="181" applyFont="1" applyFill="1" applyAlignment="1" applyProtection="1">
      <alignment horizontal="justify" vertical="top" wrapText="1"/>
      <protection locked="0"/>
    </xf>
    <xf numFmtId="0" fontId="76" fillId="0" borderId="62" xfId="181" applyFont="1" applyFill="1" applyBorder="1" applyAlignment="1">
      <alignment horizontal="center" vertical="center"/>
    </xf>
    <xf numFmtId="0" fontId="76" fillId="0" borderId="117" xfId="181" applyFont="1" applyFill="1" applyBorder="1" applyAlignment="1">
      <alignment horizontal="center" vertical="center"/>
    </xf>
    <xf numFmtId="0" fontId="76" fillId="0" borderId="71" xfId="181" applyFont="1" applyFill="1" applyBorder="1" applyAlignment="1">
      <alignment horizontal="center" vertical="center"/>
    </xf>
    <xf numFmtId="0" fontId="76" fillId="0" borderId="7" xfId="181" applyFont="1" applyFill="1" applyBorder="1" applyAlignment="1">
      <alignment horizontal="center" vertical="center"/>
    </xf>
    <xf numFmtId="0" fontId="75" fillId="0" borderId="0" xfId="0" applyFont="1" applyFill="1" applyAlignment="1" applyProtection="1">
      <alignment horizontal="center"/>
      <protection locked="0"/>
    </xf>
    <xf numFmtId="0" fontId="118" fillId="0" borderId="0" xfId="40" applyFont="1" applyFill="1" applyAlignment="1" applyProtection="1">
      <alignment horizontal="center"/>
      <protection locked="0"/>
    </xf>
    <xf numFmtId="0" fontId="69" fillId="0" borderId="0" xfId="40" applyFont="1" applyFill="1" applyAlignment="1" applyProtection="1">
      <alignment horizontal="center"/>
      <protection locked="0"/>
    </xf>
    <xf numFmtId="0" fontId="69" fillId="0" borderId="0" xfId="181" applyFont="1" applyFill="1" applyAlignment="1" applyProtection="1">
      <alignment horizontal="justify" vertical="top"/>
      <protection locked="0"/>
    </xf>
    <xf numFmtId="0" fontId="69" fillId="0" borderId="0" xfId="0" applyFont="1" applyFill="1" applyAlignment="1" applyProtection="1">
      <alignment horizontal="center"/>
      <protection locked="0"/>
    </xf>
    <xf numFmtId="0" fontId="29" fillId="2" borderId="83" xfId="0" applyFont="1" applyFill="1" applyBorder="1" applyAlignment="1">
      <alignment horizontal="center"/>
    </xf>
    <xf numFmtId="0" fontId="29" fillId="2" borderId="47" xfId="0" applyFont="1" applyFill="1" applyBorder="1" applyAlignment="1">
      <alignment horizontal="center"/>
    </xf>
    <xf numFmtId="41" fontId="29" fillId="2" borderId="96" xfId="0" applyNumberFormat="1" applyFont="1" applyFill="1" applyBorder="1" applyAlignment="1">
      <alignment horizontal="center"/>
    </xf>
    <xf numFmtId="0" fontId="29" fillId="2" borderId="16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50" fillId="2" borderId="37" xfId="0" applyFont="1" applyFill="1" applyBorder="1" applyAlignment="1">
      <alignment horizontal="center" vertical="center"/>
    </xf>
    <xf numFmtId="0" fontId="50" fillId="2" borderId="101" xfId="0" applyFont="1" applyFill="1" applyBorder="1" applyAlignment="1">
      <alignment horizontal="center" vertical="center"/>
    </xf>
    <xf numFmtId="0" fontId="50" fillId="2" borderId="122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51" fillId="2" borderId="0" xfId="0" applyFont="1" applyFill="1" applyBorder="1" applyAlignment="1">
      <alignment horizontal="center"/>
    </xf>
    <xf numFmtId="41" fontId="51" fillId="2" borderId="0" xfId="0" applyNumberFormat="1" applyFont="1" applyFill="1" applyBorder="1" applyAlignment="1">
      <alignment horizontal="center"/>
    </xf>
    <xf numFmtId="0" fontId="29" fillId="2" borderId="98" xfId="0" applyFont="1" applyFill="1" applyBorder="1" applyAlignment="1">
      <alignment horizontal="right" vertical="center" wrapText="1"/>
    </xf>
    <xf numFmtId="0" fontId="29" fillId="2" borderId="21" xfId="0" applyFont="1" applyFill="1" applyBorder="1" applyAlignment="1">
      <alignment horizontal="right" vertical="center" wrapText="1"/>
    </xf>
    <xf numFmtId="0" fontId="29" fillId="2" borderId="67" xfId="0" applyFont="1" applyFill="1" applyBorder="1" applyAlignment="1">
      <alignment horizontal="right" vertical="center" wrapText="1"/>
    </xf>
    <xf numFmtId="0" fontId="29" fillId="2" borderId="119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71" xfId="0" applyFont="1" applyFill="1" applyBorder="1" applyAlignment="1">
      <alignment horizontal="center" vertical="center"/>
    </xf>
    <xf numFmtId="0" fontId="29" fillId="2" borderId="96" xfId="0" applyFont="1" applyFill="1" applyBorder="1" applyAlignment="1">
      <alignment horizontal="center"/>
    </xf>
    <xf numFmtId="164" fontId="22" fillId="8" borderId="42" xfId="0" applyNumberFormat="1" applyFont="1" applyFill="1" applyBorder="1" applyAlignment="1" applyProtection="1">
      <alignment horizontal="center"/>
      <protection hidden="1"/>
    </xf>
    <xf numFmtId="164" fontId="22" fillId="8" borderId="26" xfId="0" applyNumberFormat="1" applyFont="1" applyFill="1" applyBorder="1" applyAlignment="1" applyProtection="1">
      <alignment horizontal="center"/>
      <protection hidden="1"/>
    </xf>
    <xf numFmtId="164" fontId="22" fillId="8" borderId="32" xfId="0" applyNumberFormat="1" applyFont="1" applyFill="1" applyBorder="1" applyAlignment="1" applyProtection="1">
      <alignment horizontal="center"/>
      <protection hidden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41" fontId="9" fillId="3" borderId="42" xfId="0" applyNumberFormat="1" applyFont="1" applyFill="1" applyBorder="1" applyAlignment="1"/>
    <xf numFmtId="41" fontId="9" fillId="3" borderId="26" xfId="0" applyNumberFormat="1" applyFont="1" applyFill="1" applyBorder="1" applyAlignment="1"/>
    <xf numFmtId="41" fontId="9" fillId="3" borderId="32" xfId="0" applyNumberFormat="1" applyFont="1" applyFill="1" applyBorder="1" applyAlignment="1"/>
    <xf numFmtId="0" fontId="4" fillId="2" borderId="62" xfId="0" applyFont="1" applyFill="1" applyBorder="1" applyAlignment="1">
      <alignment horizontal="center" vertical="center" wrapText="1"/>
    </xf>
    <xf numFmtId="0" fontId="4" fillId="2" borderId="93" xfId="0" applyFont="1" applyFill="1" applyBorder="1" applyAlignment="1">
      <alignment horizontal="center" vertical="center" wrapText="1"/>
    </xf>
    <xf numFmtId="0" fontId="4" fillId="2" borderId="117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0" fontId="4" fillId="2" borderId="10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62" xfId="0" applyFont="1" applyFill="1" applyBorder="1" applyAlignment="1">
      <alignment horizontal="center"/>
    </xf>
    <xf numFmtId="0" fontId="4" fillId="2" borderId="117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43" fontId="4" fillId="2" borderId="43" xfId="0" applyNumberFormat="1" applyFont="1" applyFill="1" applyBorder="1" applyAlignment="1">
      <alignment horizontal="center" vertical="center" wrapText="1"/>
    </xf>
    <xf numFmtId="43" fontId="4" fillId="2" borderId="4" xfId="0" applyNumberFormat="1" applyFont="1" applyFill="1" applyBorder="1" applyAlignment="1">
      <alignment horizontal="center" vertical="center" wrapText="1"/>
    </xf>
    <xf numFmtId="43" fontId="4" fillId="2" borderId="6" xfId="0" applyNumberFormat="1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/>
    </xf>
    <xf numFmtId="0" fontId="4" fillId="2" borderId="118" xfId="0" applyFont="1" applyFill="1" applyBorder="1" applyAlignment="1">
      <alignment horizontal="center"/>
    </xf>
    <xf numFmtId="0" fontId="4" fillId="2" borderId="47" xfId="0" applyFont="1" applyFill="1" applyBorder="1" applyAlignment="1">
      <alignment horizontal="center"/>
    </xf>
    <xf numFmtId="0" fontId="4" fillId="2" borderId="96" xfId="0" applyFont="1" applyFill="1" applyBorder="1" applyAlignment="1">
      <alignment horizontal="center"/>
    </xf>
    <xf numFmtId="0" fontId="4" fillId="2" borderId="83" xfId="0" applyFont="1" applyFill="1" applyBorder="1" applyAlignment="1">
      <alignment horizontal="center"/>
    </xf>
    <xf numFmtId="0" fontId="4" fillId="2" borderId="77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67" xfId="0" applyFont="1" applyFill="1" applyBorder="1" applyAlignment="1">
      <alignment horizontal="center" vertical="center" wrapText="1"/>
    </xf>
    <xf numFmtId="0" fontId="40" fillId="2" borderId="43" xfId="0" applyFont="1" applyFill="1" applyBorder="1" applyAlignment="1">
      <alignment horizontal="center" vertical="center" wrapText="1"/>
    </xf>
    <xf numFmtId="0" fontId="40" fillId="2" borderId="4" xfId="0" applyFont="1" applyFill="1" applyBorder="1" applyAlignment="1">
      <alignment horizontal="center" vertical="center" wrapText="1"/>
    </xf>
    <xf numFmtId="0" fontId="40" fillId="2" borderId="6" xfId="0" applyFont="1" applyFill="1" applyBorder="1" applyAlignment="1">
      <alignment horizontal="center" vertical="center" wrapText="1"/>
    </xf>
    <xf numFmtId="0" fontId="4" fillId="2" borderId="119" xfId="0" applyFont="1" applyFill="1" applyBorder="1" applyAlignment="1">
      <alignment horizontal="center" vertical="center" wrapText="1"/>
    </xf>
    <xf numFmtId="0" fontId="4" fillId="2" borderId="120" xfId="0" applyFont="1" applyFill="1" applyBorder="1" applyAlignment="1">
      <alignment horizontal="center" vertical="center" wrapText="1"/>
    </xf>
    <xf numFmtId="0" fontId="74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 wrapText="1"/>
    </xf>
    <xf numFmtId="0" fontId="88" fillId="0" borderId="0" xfId="0" applyFont="1" applyFill="1" applyAlignment="1">
      <alignment horizontal="center" wrapText="1"/>
    </xf>
    <xf numFmtId="0" fontId="65" fillId="0" borderId="98" xfId="0" applyFont="1" applyFill="1" applyBorder="1" applyAlignment="1">
      <alignment horizontal="center" vertical="center" wrapText="1"/>
    </xf>
    <xf numFmtId="0" fontId="65" fillId="0" borderId="21" xfId="0" applyFont="1" applyFill="1" applyBorder="1" applyAlignment="1">
      <alignment horizontal="center" vertical="center" wrapText="1"/>
    </xf>
    <xf numFmtId="0" fontId="65" fillId="0" borderId="67" xfId="0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center" vertical="center"/>
    </xf>
    <xf numFmtId="0" fontId="65" fillId="0" borderId="4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horizontal="center" vertical="center"/>
    </xf>
    <xf numFmtId="0" fontId="65" fillId="0" borderId="3" xfId="0" applyFont="1" applyFill="1" applyBorder="1" applyAlignment="1">
      <alignment horizontal="center" vertical="center" wrapText="1"/>
    </xf>
    <xf numFmtId="0" fontId="65" fillId="0" borderId="4" xfId="0" applyFont="1" applyFill="1" applyBorder="1" applyAlignment="1">
      <alignment horizontal="center" vertical="center" wrapText="1"/>
    </xf>
    <xf numFmtId="0" fontId="65" fillId="0" borderId="6" xfId="0" applyFont="1" applyFill="1" applyBorder="1" applyAlignment="1">
      <alignment horizontal="center" vertical="center" wrapText="1"/>
    </xf>
    <xf numFmtId="0" fontId="65" fillId="0" borderId="119" xfId="0" applyFont="1" applyFill="1" applyBorder="1" applyAlignment="1">
      <alignment horizontal="center" vertical="center"/>
    </xf>
    <xf numFmtId="0" fontId="65" fillId="0" borderId="120" xfId="0" applyFont="1" applyFill="1" applyBorder="1" applyAlignment="1">
      <alignment horizontal="center" vertical="center"/>
    </xf>
    <xf numFmtId="0" fontId="65" fillId="0" borderId="71" xfId="0" applyFont="1" applyFill="1" applyBorder="1" applyAlignment="1">
      <alignment horizontal="center" vertical="center"/>
    </xf>
    <xf numFmtId="0" fontId="65" fillId="0" borderId="7" xfId="0" applyFont="1" applyFill="1" applyBorder="1" applyAlignment="1">
      <alignment horizontal="center" vertical="center"/>
    </xf>
    <xf numFmtId="0" fontId="65" fillId="0" borderId="83" xfId="0" applyFont="1" applyFill="1" applyBorder="1" applyAlignment="1">
      <alignment horizontal="center" vertical="center"/>
    </xf>
    <xf numFmtId="0" fontId="65" fillId="0" borderId="47" xfId="0" applyFont="1" applyFill="1" applyBorder="1" applyAlignment="1">
      <alignment horizontal="center" vertical="center"/>
    </xf>
    <xf numFmtId="0" fontId="65" fillId="0" borderId="96" xfId="0" applyFont="1" applyFill="1" applyBorder="1" applyAlignment="1">
      <alignment horizontal="center" vertical="center"/>
    </xf>
    <xf numFmtId="41" fontId="65" fillId="0" borderId="43" xfId="0" applyNumberFormat="1" applyFont="1" applyFill="1" applyBorder="1" applyAlignment="1">
      <alignment horizontal="center" vertical="center"/>
    </xf>
    <xf numFmtId="41" fontId="65" fillId="0" borderId="4" xfId="0" applyNumberFormat="1" applyFont="1" applyFill="1" applyBorder="1" applyAlignment="1">
      <alignment horizontal="center" vertical="center"/>
    </xf>
    <xf numFmtId="41" fontId="65" fillId="0" borderId="6" xfId="0" applyNumberFormat="1" applyFont="1" applyFill="1" applyBorder="1" applyAlignment="1">
      <alignment horizontal="center" vertical="center"/>
    </xf>
    <xf numFmtId="43" fontId="65" fillId="0" borderId="43" xfId="0" applyNumberFormat="1" applyFont="1" applyFill="1" applyBorder="1" applyAlignment="1">
      <alignment horizontal="center" vertical="center"/>
    </xf>
    <xf numFmtId="43" fontId="65" fillId="0" borderId="4" xfId="0" applyNumberFormat="1" applyFont="1" applyFill="1" applyBorder="1" applyAlignment="1">
      <alignment horizontal="center" vertical="center"/>
    </xf>
    <xf numFmtId="43" fontId="65" fillId="0" borderId="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65" fillId="0" borderId="34" xfId="0" applyFont="1" applyFill="1" applyBorder="1" applyAlignment="1">
      <alignment horizontal="center" vertical="center"/>
    </xf>
    <xf numFmtId="0" fontId="65" fillId="0" borderId="104" xfId="0" applyFont="1" applyFill="1" applyBorder="1" applyAlignment="1">
      <alignment horizontal="center" vertical="center"/>
    </xf>
    <xf numFmtId="166" fontId="65" fillId="0" borderId="42" xfId="0" applyNumberFormat="1" applyFont="1" applyFill="1" applyBorder="1" applyAlignment="1">
      <alignment horizontal="center" vertical="center"/>
    </xf>
    <xf numFmtId="166" fontId="65" fillId="0" borderId="32" xfId="0" applyNumberFormat="1" applyFont="1" applyFill="1" applyBorder="1" applyAlignment="1">
      <alignment horizontal="center" vertical="center"/>
    </xf>
    <xf numFmtId="0" fontId="72" fillId="0" borderId="0" xfId="229" applyFont="1" applyFill="1" applyAlignment="1">
      <alignment horizontal="center" vertical="center"/>
    </xf>
    <xf numFmtId="0" fontId="76" fillId="0" borderId="0" xfId="229" applyFont="1" applyFill="1" applyAlignment="1">
      <alignment horizontal="center" vertical="center"/>
    </xf>
    <xf numFmtId="0" fontId="88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horizontal="center" vertical="center" wrapText="1"/>
    </xf>
    <xf numFmtId="0" fontId="65" fillId="0" borderId="52" xfId="44" applyFont="1" applyFill="1" applyBorder="1" applyAlignment="1">
      <alignment horizontal="center" vertical="center" wrapText="1"/>
    </xf>
    <xf numFmtId="0" fontId="72" fillId="0" borderId="24" xfId="44" applyFont="1" applyFill="1" applyBorder="1" applyAlignment="1">
      <alignment horizontal="center" vertical="center" wrapText="1"/>
    </xf>
    <xf numFmtId="0" fontId="65" fillId="0" borderId="5" xfId="44" applyFont="1" applyFill="1" applyBorder="1" applyAlignment="1">
      <alignment horizontal="center" vertical="center" wrapText="1"/>
    </xf>
    <xf numFmtId="0" fontId="65" fillId="0" borderId="7" xfId="44" applyFont="1" applyFill="1" applyBorder="1" applyAlignment="1">
      <alignment horizontal="center" vertical="center" wrapText="1"/>
    </xf>
    <xf numFmtId="0" fontId="65" fillId="0" borderId="69" xfId="44" applyFont="1" applyFill="1" applyBorder="1" applyAlignment="1">
      <alignment horizontal="center" vertical="center" wrapText="1"/>
    </xf>
    <xf numFmtId="0" fontId="72" fillId="0" borderId="25" xfId="44" applyFont="1" applyFill="1" applyBorder="1" applyAlignment="1">
      <alignment horizontal="center" vertical="center" wrapText="1"/>
    </xf>
    <xf numFmtId="0" fontId="65" fillId="0" borderId="83" xfId="44" applyFont="1" applyFill="1" applyBorder="1" applyAlignment="1">
      <alignment horizontal="center" vertical="center" wrapText="1"/>
    </xf>
    <xf numFmtId="0" fontId="65" fillId="0" borderId="96" xfId="44" applyFont="1" applyFill="1" applyBorder="1" applyAlignment="1">
      <alignment horizontal="center" vertical="center" wrapText="1"/>
    </xf>
    <xf numFmtId="0" fontId="65" fillId="0" borderId="3" xfId="44" applyFont="1" applyFill="1" applyBorder="1" applyAlignment="1">
      <alignment horizontal="center" vertical="center" wrapText="1"/>
    </xf>
    <xf numFmtId="0" fontId="65" fillId="0" borderId="4" xfId="44" applyFont="1" applyFill="1" applyBorder="1" applyAlignment="1">
      <alignment horizontal="center" vertical="center" wrapText="1"/>
    </xf>
    <xf numFmtId="0" fontId="65" fillId="0" borderId="6" xfId="44" applyFont="1" applyFill="1" applyBorder="1" applyAlignment="1">
      <alignment horizontal="center" vertical="center" wrapText="1"/>
    </xf>
    <xf numFmtId="0" fontId="82" fillId="0" borderId="86" xfId="0" applyFont="1" applyFill="1" applyBorder="1" applyAlignment="1">
      <alignment horizontal="center" vertical="center" wrapText="1"/>
    </xf>
    <xf numFmtId="0" fontId="82" fillId="0" borderId="123" xfId="0" applyFont="1" applyFill="1" applyBorder="1" applyAlignment="1">
      <alignment horizontal="center" vertical="center" wrapText="1"/>
    </xf>
    <xf numFmtId="0" fontId="82" fillId="0" borderId="124" xfId="0" applyFont="1" applyFill="1" applyBorder="1" applyAlignment="1">
      <alignment horizontal="center" vertical="center" wrapText="1"/>
    </xf>
    <xf numFmtId="0" fontId="65" fillId="0" borderId="120" xfId="44" applyFont="1" applyFill="1" applyBorder="1" applyAlignment="1">
      <alignment horizontal="center" vertical="center" wrapText="1"/>
    </xf>
    <xf numFmtId="0" fontId="72" fillId="0" borderId="43" xfId="44" applyFont="1" applyFill="1" applyBorder="1" applyAlignment="1">
      <alignment horizontal="center" vertical="center" wrapText="1"/>
    </xf>
    <xf numFmtId="0" fontId="72" fillId="0" borderId="4" xfId="44" applyFont="1" applyFill="1" applyBorder="1" applyAlignment="1">
      <alignment horizontal="center" vertical="center" wrapText="1"/>
    </xf>
    <xf numFmtId="0" fontId="72" fillId="0" borderId="6" xfId="44" applyFont="1" applyFill="1" applyBorder="1" applyAlignment="1">
      <alignment horizontal="center" vertical="center" wrapText="1"/>
    </xf>
    <xf numFmtId="41" fontId="72" fillId="0" borderId="43" xfId="4" applyFont="1" applyFill="1" applyBorder="1" applyAlignment="1">
      <alignment horizontal="center" vertical="center" wrapText="1"/>
    </xf>
    <xf numFmtId="41" fontId="72" fillId="0" borderId="4" xfId="4" applyFont="1" applyFill="1" applyBorder="1" applyAlignment="1">
      <alignment horizontal="center" vertical="center" wrapText="1"/>
    </xf>
    <xf numFmtId="41" fontId="72" fillId="0" borderId="6" xfId="4" applyFont="1" applyFill="1" applyBorder="1" applyAlignment="1">
      <alignment horizontal="center" vertical="center" wrapText="1"/>
    </xf>
    <xf numFmtId="0" fontId="110" fillId="16" borderId="99" xfId="0" applyFont="1" applyFill="1" applyBorder="1" applyAlignment="1">
      <alignment horizontal="center" wrapText="1"/>
    </xf>
    <xf numFmtId="0" fontId="110" fillId="16" borderId="101" xfId="0" applyFont="1" applyFill="1" applyBorder="1" applyAlignment="1">
      <alignment horizontal="center" wrapText="1"/>
    </xf>
    <xf numFmtId="0" fontId="110" fillId="16" borderId="102" xfId="0" applyFont="1" applyFill="1" applyBorder="1" applyAlignment="1">
      <alignment horizontal="center" wrapText="1"/>
    </xf>
    <xf numFmtId="0" fontId="110" fillId="16" borderId="125" xfId="0" applyFont="1" applyFill="1" applyBorder="1" applyAlignment="1">
      <alignment horizontal="center" vertical="center" wrapText="1"/>
    </xf>
    <xf numFmtId="0" fontId="110" fillId="16" borderId="126" xfId="0" applyFont="1" applyFill="1" applyBorder="1" applyAlignment="1">
      <alignment horizontal="center" vertical="center" wrapText="1"/>
    </xf>
    <xf numFmtId="0" fontId="110" fillId="16" borderId="127" xfId="0" applyFont="1" applyFill="1" applyBorder="1" applyAlignment="1">
      <alignment horizontal="center" vertical="center" wrapText="1"/>
    </xf>
    <xf numFmtId="0" fontId="65" fillId="0" borderId="83" xfId="44" applyFont="1" applyFill="1" applyBorder="1" applyAlignment="1">
      <alignment horizontal="center" vertical="center"/>
    </xf>
    <xf numFmtId="0" fontId="65" fillId="0" borderId="47" xfId="44" applyFont="1" applyFill="1" applyBorder="1" applyAlignment="1">
      <alignment horizontal="center" vertical="center"/>
    </xf>
    <xf numFmtId="0" fontId="65" fillId="0" borderId="96" xfId="44" applyFont="1" applyFill="1" applyBorder="1" applyAlignment="1">
      <alignment horizontal="center" vertical="center"/>
    </xf>
    <xf numFmtId="0" fontId="65" fillId="0" borderId="43" xfId="44" applyFont="1" applyFill="1" applyBorder="1" applyAlignment="1">
      <alignment horizontal="center" vertical="center" wrapText="1"/>
    </xf>
    <xf numFmtId="0" fontId="65" fillId="0" borderId="118" xfId="0" applyFont="1" applyFill="1" applyBorder="1" applyAlignment="1">
      <alignment horizontal="center" vertical="center"/>
    </xf>
    <xf numFmtId="0" fontId="65" fillId="0" borderId="77" xfId="0" applyFont="1" applyFill="1" applyBorder="1" applyAlignment="1">
      <alignment horizontal="center" vertical="center" wrapText="1"/>
    </xf>
    <xf numFmtId="0" fontId="65" fillId="0" borderId="19" xfId="0" applyFont="1" applyFill="1" applyBorder="1" applyAlignment="1">
      <alignment horizontal="center" vertical="center" wrapText="1"/>
    </xf>
    <xf numFmtId="0" fontId="65" fillId="0" borderId="62" xfId="0" applyFont="1" applyFill="1" applyBorder="1" applyAlignment="1">
      <alignment horizontal="center" vertical="center" wrapText="1"/>
    </xf>
    <xf numFmtId="0" fontId="65" fillId="0" borderId="93" xfId="0" applyFont="1" applyFill="1" applyBorder="1" applyAlignment="1">
      <alignment horizontal="center" vertical="center" wrapText="1"/>
    </xf>
    <xf numFmtId="0" fontId="65" fillId="0" borderId="117" xfId="0" applyFont="1" applyFill="1" applyBorder="1" applyAlignment="1">
      <alignment horizontal="center" vertical="center" wrapText="1"/>
    </xf>
    <xf numFmtId="0" fontId="65" fillId="0" borderId="22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65" fillId="0" borderId="5" xfId="0" applyFont="1" applyFill="1" applyBorder="1" applyAlignment="1">
      <alignment horizontal="center" vertical="center" wrapText="1"/>
    </xf>
    <xf numFmtId="0" fontId="65" fillId="0" borderId="84" xfId="0" applyFont="1" applyFill="1" applyBorder="1" applyAlignment="1">
      <alignment horizontal="center" vertical="center" wrapText="1"/>
    </xf>
    <xf numFmtId="0" fontId="65" fillId="0" borderId="103" xfId="0" applyFont="1" applyFill="1" applyBorder="1" applyAlignment="1">
      <alignment horizontal="center" vertical="center" wrapText="1"/>
    </xf>
    <xf numFmtId="0" fontId="65" fillId="0" borderId="97" xfId="0" applyFont="1" applyFill="1" applyBorder="1" applyAlignment="1">
      <alignment horizontal="center" vertical="center" wrapText="1"/>
    </xf>
    <xf numFmtId="0" fontId="0" fillId="0" borderId="4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66" fillId="10" borderId="83" xfId="229" quotePrefix="1" applyFont="1" applyFill="1" applyBorder="1" applyAlignment="1">
      <alignment horizontal="center" wrapText="1"/>
    </xf>
    <xf numFmtId="0" fontId="66" fillId="10" borderId="47" xfId="229" quotePrefix="1" applyFont="1" applyFill="1" applyBorder="1" applyAlignment="1">
      <alignment horizontal="center" wrapText="1"/>
    </xf>
    <xf numFmtId="0" fontId="66" fillId="10" borderId="96" xfId="229" quotePrefix="1" applyFont="1" applyFill="1" applyBorder="1" applyAlignment="1">
      <alignment horizontal="center" wrapText="1"/>
    </xf>
    <xf numFmtId="0" fontId="82" fillId="10" borderId="78" xfId="229" applyNumberFormat="1" applyFont="1" applyFill="1" applyBorder="1" applyAlignment="1">
      <alignment horizontal="center" vertical="center"/>
    </xf>
    <xf numFmtId="0" fontId="82" fillId="10" borderId="74" xfId="229" applyNumberFormat="1" applyFont="1" applyFill="1" applyBorder="1" applyAlignment="1">
      <alignment horizontal="center" vertical="center"/>
    </xf>
    <xf numFmtId="0" fontId="82" fillId="10" borderId="75" xfId="229" applyNumberFormat="1" applyFont="1" applyFill="1" applyBorder="1" applyAlignment="1">
      <alignment horizontal="center" vertical="center"/>
    </xf>
    <xf numFmtId="0" fontId="65" fillId="10" borderId="16" xfId="229" applyFont="1" applyFill="1" applyBorder="1" applyAlignment="1">
      <alignment horizontal="center" vertical="center" wrapText="1"/>
    </xf>
    <xf numFmtId="0" fontId="65" fillId="10" borderId="17" xfId="229" applyFont="1" applyFill="1" applyBorder="1" applyAlignment="1">
      <alignment horizontal="center" vertical="center" wrapText="1"/>
    </xf>
    <xf numFmtId="0" fontId="65" fillId="10" borderId="18" xfId="229" applyFont="1" applyFill="1" applyBorder="1" applyAlignment="1">
      <alignment horizontal="center" vertical="center" wrapText="1"/>
    </xf>
    <xf numFmtId="0" fontId="88" fillId="10" borderId="0" xfId="229" applyFont="1" applyFill="1" applyAlignment="1">
      <alignment horizontal="center" vertical="center"/>
    </xf>
    <xf numFmtId="0" fontId="74" fillId="10" borderId="0" xfId="229" applyFont="1" applyFill="1" applyAlignment="1">
      <alignment horizontal="center" vertical="center"/>
    </xf>
    <xf numFmtId="0" fontId="66" fillId="10" borderId="89" xfId="229" applyFont="1" applyFill="1" applyBorder="1" applyAlignment="1">
      <alignment horizontal="left"/>
    </xf>
    <xf numFmtId="0" fontId="65" fillId="10" borderId="118" xfId="229" applyFont="1" applyFill="1" applyBorder="1" applyAlignment="1">
      <alignment horizontal="center" vertical="center"/>
    </xf>
    <xf numFmtId="0" fontId="65" fillId="10" borderId="47" xfId="229" applyFont="1" applyFill="1" applyBorder="1" applyAlignment="1">
      <alignment horizontal="center" vertical="center"/>
    </xf>
    <xf numFmtId="0" fontId="65" fillId="10" borderId="96" xfId="229" applyFont="1" applyFill="1" applyBorder="1" applyAlignment="1">
      <alignment horizontal="center" vertical="center"/>
    </xf>
    <xf numFmtId="0" fontId="65" fillId="10" borderId="83" xfId="229" applyFont="1" applyFill="1" applyBorder="1" applyAlignment="1">
      <alignment horizontal="center" vertical="center"/>
    </xf>
    <xf numFmtId="0" fontId="65" fillId="10" borderId="3" xfId="229" applyFont="1" applyFill="1" applyBorder="1" applyAlignment="1">
      <alignment horizontal="center" vertical="center" wrapText="1"/>
    </xf>
    <xf numFmtId="0" fontId="65" fillId="10" borderId="4" xfId="229" applyFont="1" applyFill="1" applyBorder="1" applyAlignment="1">
      <alignment horizontal="center" vertical="center" wrapText="1"/>
    </xf>
    <xf numFmtId="0" fontId="65" fillId="10" borderId="6" xfId="229" applyFont="1" applyFill="1" applyBorder="1" applyAlignment="1">
      <alignment horizontal="center" vertical="center" wrapText="1"/>
    </xf>
    <xf numFmtId="0" fontId="65" fillId="10" borderId="119" xfId="229" applyFont="1" applyFill="1" applyBorder="1" applyAlignment="1">
      <alignment horizontal="center" vertical="center" wrapText="1"/>
    </xf>
    <xf numFmtId="0" fontId="65" fillId="10" borderId="120" xfId="229" applyFont="1" applyFill="1" applyBorder="1" applyAlignment="1">
      <alignment horizontal="center" vertical="center" wrapText="1"/>
    </xf>
    <xf numFmtId="0" fontId="65" fillId="10" borderId="71" xfId="229" applyFont="1" applyFill="1" applyBorder="1" applyAlignment="1">
      <alignment horizontal="center" vertical="center" wrapText="1"/>
    </xf>
    <xf numFmtId="0" fontId="65" fillId="10" borderId="7" xfId="229" applyFont="1" applyFill="1" applyBorder="1" applyAlignment="1">
      <alignment horizontal="center" vertical="center" wrapText="1"/>
    </xf>
    <xf numFmtId="0" fontId="65" fillId="10" borderId="43" xfId="229" applyFont="1" applyFill="1" applyBorder="1" applyAlignment="1">
      <alignment horizontal="center" vertical="center" wrapText="1"/>
    </xf>
    <xf numFmtId="43" fontId="65" fillId="10" borderId="43" xfId="229" applyNumberFormat="1" applyFont="1" applyFill="1" applyBorder="1" applyAlignment="1">
      <alignment horizontal="center" vertical="center" wrapText="1"/>
    </xf>
    <xf numFmtId="43" fontId="65" fillId="10" borderId="4" xfId="229" applyNumberFormat="1" applyFont="1" applyFill="1" applyBorder="1" applyAlignment="1">
      <alignment horizontal="center" vertical="center" wrapText="1"/>
    </xf>
    <xf numFmtId="43" fontId="65" fillId="10" borderId="6" xfId="229" applyNumberFormat="1" applyFont="1" applyFill="1" applyBorder="1" applyAlignment="1">
      <alignment horizontal="center" vertical="center" wrapText="1"/>
    </xf>
    <xf numFmtId="0" fontId="72" fillId="10" borderId="0" xfId="229" applyFont="1" applyFill="1" applyAlignment="1">
      <alignment horizontal="center" vertical="center"/>
    </xf>
    <xf numFmtId="0" fontId="76" fillId="10" borderId="0" xfId="229" applyFont="1" applyFill="1" applyAlignment="1">
      <alignment horizontal="center" vertical="center"/>
    </xf>
    <xf numFmtId="0" fontId="65" fillId="10" borderId="77" xfId="229" applyFont="1" applyFill="1" applyBorder="1" applyAlignment="1">
      <alignment horizontal="center" vertical="center" wrapText="1"/>
    </xf>
    <xf numFmtId="0" fontId="65" fillId="10" borderId="21" xfId="229" applyFont="1" applyFill="1" applyBorder="1" applyAlignment="1">
      <alignment horizontal="center" vertical="center" wrapText="1"/>
    </xf>
    <xf numFmtId="0" fontId="65" fillId="10" borderId="67" xfId="229" applyFont="1" applyFill="1" applyBorder="1" applyAlignment="1">
      <alignment horizontal="center" vertical="center" wrapText="1"/>
    </xf>
    <xf numFmtId="0" fontId="65" fillId="10" borderId="62" xfId="229" applyFont="1" applyFill="1" applyBorder="1" applyAlignment="1">
      <alignment horizontal="center" vertical="center" wrapText="1"/>
    </xf>
    <xf numFmtId="0" fontId="65" fillId="10" borderId="93" xfId="229" applyFont="1" applyFill="1" applyBorder="1" applyAlignment="1">
      <alignment horizontal="center" vertical="center" wrapText="1"/>
    </xf>
    <xf numFmtId="0" fontId="65" fillId="10" borderId="117" xfId="229" applyFont="1" applyFill="1" applyBorder="1" applyAlignment="1">
      <alignment horizontal="center" vertical="center" wrapText="1"/>
    </xf>
    <xf numFmtId="0" fontId="65" fillId="10" borderId="22" xfId="229" applyFont="1" applyFill="1" applyBorder="1" applyAlignment="1">
      <alignment horizontal="center" vertical="center" wrapText="1"/>
    </xf>
    <xf numFmtId="0" fontId="65" fillId="10" borderId="0" xfId="229" applyFont="1" applyFill="1" applyBorder="1" applyAlignment="1">
      <alignment horizontal="center" vertical="center" wrapText="1"/>
    </xf>
    <xf numFmtId="0" fontId="65" fillId="10" borderId="5" xfId="229" applyFont="1" applyFill="1" applyBorder="1" applyAlignment="1">
      <alignment horizontal="center" vertical="center" wrapText="1"/>
    </xf>
    <xf numFmtId="0" fontId="65" fillId="10" borderId="104" xfId="229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left"/>
    </xf>
    <xf numFmtId="0" fontId="92" fillId="0" borderId="0" xfId="0" applyFont="1" applyFill="1" applyAlignment="1">
      <alignment horizontal="left"/>
    </xf>
    <xf numFmtId="0" fontId="0" fillId="0" borderId="98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67" xfId="0" applyFont="1" applyFill="1" applyBorder="1" applyAlignment="1">
      <alignment horizontal="center" vertical="center" wrapText="1"/>
    </xf>
    <xf numFmtId="0" fontId="72" fillId="0" borderId="3" xfId="0" applyFont="1" applyFill="1" applyBorder="1" applyAlignment="1">
      <alignment horizontal="center" vertical="center"/>
    </xf>
    <xf numFmtId="0" fontId="72" fillId="0" borderId="4" xfId="0" applyFont="1" applyFill="1" applyBorder="1" applyAlignment="1">
      <alignment horizontal="center" vertical="center"/>
    </xf>
    <xf numFmtId="0" fontId="72" fillId="0" borderId="6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4" fillId="10" borderId="36" xfId="0" applyFont="1" applyFill="1" applyBorder="1" applyAlignment="1"/>
    <xf numFmtId="0" fontId="4" fillId="10" borderId="70" xfId="0" applyFont="1" applyFill="1" applyBorder="1" applyAlignment="1"/>
    <xf numFmtId="0" fontId="4" fillId="10" borderId="20" xfId="0" applyFont="1" applyFill="1" applyBorder="1" applyAlignment="1"/>
    <xf numFmtId="0" fontId="4" fillId="10" borderId="1" xfId="0" applyFont="1" applyFill="1" applyBorder="1" applyAlignment="1">
      <alignment horizontal="left"/>
    </xf>
    <xf numFmtId="42" fontId="9" fillId="0" borderId="0" xfId="0" applyNumberFormat="1" applyFont="1" applyAlignment="1">
      <alignment horizontal="center" vertical="center" wrapText="1"/>
    </xf>
    <xf numFmtId="42" fontId="4" fillId="0" borderId="0" xfId="0" applyNumberFormat="1" applyFont="1" applyAlignment="1">
      <alignment horizontal="center" vertical="top" wrapText="1"/>
    </xf>
    <xf numFmtId="42" fontId="4" fillId="0" borderId="0" xfId="0" applyNumberFormat="1" applyFont="1" applyAlignment="1">
      <alignment horizontal="center" wrapText="1"/>
    </xf>
    <xf numFmtId="42" fontId="9" fillId="0" borderId="0" xfId="0" applyNumberFormat="1" applyFont="1" applyAlignment="1">
      <alignment horizontal="center" wrapText="1"/>
    </xf>
    <xf numFmtId="0" fontId="4" fillId="10" borderId="36" xfId="0" applyFont="1" applyFill="1" applyBorder="1" applyAlignment="1">
      <alignment horizontal="left"/>
    </xf>
    <xf numFmtId="0" fontId="4" fillId="10" borderId="70" xfId="0" applyFont="1" applyFill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14" fillId="0" borderId="0" xfId="0" applyFont="1" applyAlignment="1">
      <alignment horizontal="center"/>
    </xf>
    <xf numFmtId="0" fontId="4" fillId="0" borderId="39" xfId="0" applyFont="1" applyBorder="1" applyAlignment="1">
      <alignment horizontal="left"/>
    </xf>
    <xf numFmtId="0" fontId="4" fillId="0" borderId="72" xfId="0" applyFont="1" applyBorder="1" applyAlignment="1">
      <alignment horizontal="left"/>
    </xf>
    <xf numFmtId="0" fontId="9" fillId="0" borderId="78" xfId="0" applyFont="1" applyBorder="1" applyAlignment="1">
      <alignment horizontal="center"/>
    </xf>
    <xf numFmtId="0" fontId="9" fillId="0" borderId="75" xfId="0" applyFont="1" applyBorder="1" applyAlignment="1">
      <alignment horizontal="center"/>
    </xf>
    <xf numFmtId="0" fontId="4" fillId="10" borderId="0" xfId="0" applyFont="1" applyFill="1" applyAlignment="1">
      <alignment horizontal="center"/>
    </xf>
    <xf numFmtId="0" fontId="4" fillId="10" borderId="22" xfId="0" applyFont="1" applyFill="1" applyBorder="1" applyAlignment="1"/>
    <xf numFmtId="0" fontId="4" fillId="10" borderId="5" xfId="0" applyFont="1" applyFill="1" applyBorder="1" applyAlignment="1"/>
    <xf numFmtId="0" fontId="9" fillId="0" borderId="0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5" fillId="0" borderId="42" xfId="0" applyFont="1" applyBorder="1" applyAlignment="1">
      <alignment horizontal="center" vertical="center" wrapText="1"/>
    </xf>
    <xf numFmtId="0" fontId="55" fillId="0" borderId="3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2" fontId="9" fillId="0" borderId="0" xfId="0" applyNumberFormat="1" applyFont="1" applyAlignment="1">
      <alignment horizontal="center" vertical="top" wrapText="1"/>
    </xf>
    <xf numFmtId="0" fontId="4" fillId="0" borderId="69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10" borderId="84" xfId="0" applyFont="1" applyFill="1" applyBorder="1" applyAlignment="1">
      <alignment horizontal="left"/>
    </xf>
    <xf numFmtId="0" fontId="4" fillId="10" borderId="97" xfId="0" applyFont="1" applyFill="1" applyBorder="1" applyAlignment="1">
      <alignment horizontal="left"/>
    </xf>
    <xf numFmtId="0" fontId="4" fillId="0" borderId="36" xfId="0" applyFont="1" applyBorder="1" applyAlignment="1">
      <alignment horizontal="left"/>
    </xf>
    <xf numFmtId="0" fontId="4" fillId="0" borderId="70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10" borderId="36" xfId="0" applyFont="1" applyFill="1" applyBorder="1" applyAlignment="1">
      <alignment horizontal="left" vertical="top" wrapText="1"/>
    </xf>
    <xf numFmtId="0" fontId="4" fillId="10" borderId="70" xfId="0" applyFont="1" applyFill="1" applyBorder="1" applyAlignment="1">
      <alignment horizontal="left" vertical="top" wrapText="1"/>
    </xf>
    <xf numFmtId="0" fontId="4" fillId="10" borderId="40" xfId="0" applyFont="1" applyFill="1" applyBorder="1" applyAlignment="1">
      <alignment horizontal="left"/>
    </xf>
    <xf numFmtId="0" fontId="4" fillId="10" borderId="88" xfId="0" applyFont="1" applyFill="1" applyBorder="1" applyAlignment="1">
      <alignment horizontal="left"/>
    </xf>
    <xf numFmtId="0" fontId="4" fillId="0" borderId="36" xfId="0" applyFont="1" applyBorder="1" applyAlignment="1"/>
    <xf numFmtId="0" fontId="4" fillId="0" borderId="70" xfId="0" applyFont="1" applyBorder="1" applyAlignment="1"/>
    <xf numFmtId="0" fontId="58" fillId="0" borderId="42" xfId="0" applyFont="1" applyBorder="1" applyAlignment="1">
      <alignment horizontal="center" vertical="center" wrapText="1"/>
    </xf>
    <xf numFmtId="0" fontId="58" fillId="0" borderId="32" xfId="0" applyFont="1" applyBorder="1" applyAlignment="1">
      <alignment horizontal="center" vertical="center" wrapText="1"/>
    </xf>
    <xf numFmtId="0" fontId="4" fillId="10" borderId="64" xfId="0" applyFont="1" applyFill="1" applyBorder="1" applyAlignment="1">
      <alignment horizontal="left"/>
    </xf>
    <xf numFmtId="172" fontId="4" fillId="0" borderId="0" xfId="0" applyNumberFormat="1" applyFont="1" applyAlignment="1">
      <alignment horizontal="center" wrapText="1"/>
    </xf>
    <xf numFmtId="0" fontId="4" fillId="10" borderId="39" xfId="0" applyFont="1" applyFill="1" applyBorder="1" applyAlignment="1">
      <alignment horizontal="left"/>
    </xf>
    <xf numFmtId="0" fontId="4" fillId="10" borderId="72" xfId="0" applyFont="1" applyFill="1" applyBorder="1" applyAlignment="1">
      <alignment horizontal="left"/>
    </xf>
    <xf numFmtId="0" fontId="9" fillId="0" borderId="100" xfId="0" applyFont="1" applyBorder="1" applyAlignment="1">
      <alignment horizontal="center"/>
    </xf>
    <xf numFmtId="0" fontId="9" fillId="0" borderId="91" xfId="0" applyFont="1" applyBorder="1" applyAlignment="1">
      <alignment horizontal="center"/>
    </xf>
    <xf numFmtId="0" fontId="4" fillId="10" borderId="20" xfId="0" applyFont="1" applyFill="1" applyBorder="1" applyAlignment="1">
      <alignment horizontal="left"/>
    </xf>
    <xf numFmtId="0" fontId="4" fillId="10" borderId="1" xfId="0" applyFont="1" applyFill="1" applyBorder="1" applyAlignment="1"/>
    <xf numFmtId="0" fontId="4" fillId="10" borderId="125" xfId="0" applyFont="1" applyFill="1" applyBorder="1" applyAlignment="1">
      <alignment horizontal="left"/>
    </xf>
    <xf numFmtId="0" fontId="4" fillId="10" borderId="127" xfId="0" applyFont="1" applyFill="1" applyBorder="1" applyAlignment="1">
      <alignment horizontal="left"/>
    </xf>
    <xf numFmtId="0" fontId="57" fillId="0" borderId="78" xfId="0" applyFont="1" applyBorder="1" applyAlignment="1">
      <alignment horizontal="center"/>
    </xf>
    <xf numFmtId="0" fontId="57" fillId="0" borderId="75" xfId="0" applyFont="1" applyBorder="1" applyAlignment="1">
      <alignment horizontal="center"/>
    </xf>
    <xf numFmtId="0" fontId="65" fillId="10" borderId="36" xfId="0" applyFont="1" applyFill="1" applyBorder="1" applyAlignment="1">
      <alignment horizontal="left"/>
    </xf>
    <xf numFmtId="0" fontId="65" fillId="10" borderId="70" xfId="0" applyFont="1" applyFill="1" applyBorder="1" applyAlignment="1">
      <alignment horizontal="left"/>
    </xf>
    <xf numFmtId="0" fontId="56" fillId="0" borderId="0" xfId="0" applyFont="1" applyBorder="1" applyAlignment="1">
      <alignment horizontal="right"/>
    </xf>
    <xf numFmtId="0" fontId="4" fillId="0" borderId="42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42" fontId="9" fillId="0" borderId="0" xfId="0" applyNumberFormat="1" applyFont="1" applyBorder="1" applyAlignment="1">
      <alignment horizontal="center" vertical="top" wrapText="1"/>
    </xf>
    <xf numFmtId="42" fontId="9" fillId="0" borderId="0" xfId="0" applyNumberFormat="1" applyFont="1" applyBorder="1" applyAlignment="1">
      <alignment horizontal="center" vertical="center" wrapText="1"/>
    </xf>
    <xf numFmtId="42" fontId="4" fillId="0" borderId="0" xfId="0" applyNumberFormat="1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/>
    </xf>
    <xf numFmtId="42" fontId="4" fillId="0" borderId="0" xfId="0" applyNumberFormat="1" applyFont="1" applyBorder="1" applyAlignment="1">
      <alignment horizontal="center" wrapText="1"/>
    </xf>
    <xf numFmtId="0" fontId="4" fillId="10" borderId="0" xfId="0" applyFont="1" applyFill="1" applyBorder="1" applyAlignment="1">
      <alignment horizontal="center"/>
    </xf>
    <xf numFmtId="42" fontId="9" fillId="0" borderId="0" xfId="0" applyNumberFormat="1" applyFont="1" applyBorder="1" applyAlignment="1">
      <alignment horizontal="center" wrapText="1"/>
    </xf>
    <xf numFmtId="0" fontId="4" fillId="0" borderId="39" xfId="0" applyFont="1" applyBorder="1" applyAlignment="1">
      <alignment horizontal="center"/>
    </xf>
    <xf numFmtId="0" fontId="4" fillId="0" borderId="7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98" xfId="0" applyFont="1" applyBorder="1" applyAlignment="1">
      <alignment horizontal="center" vertical="center" wrapText="1"/>
    </xf>
    <xf numFmtId="0" fontId="4" fillId="0" borderId="67" xfId="0" applyFont="1" applyBorder="1" applyAlignment="1">
      <alignment horizontal="center" vertical="center" wrapText="1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7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3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9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42" fontId="4" fillId="0" borderId="0" xfId="0" applyNumberFormat="1" applyFont="1" applyAlignment="1">
      <alignment horizontal="center" vertical="center" wrapText="1"/>
    </xf>
    <xf numFmtId="0" fontId="4" fillId="0" borderId="71" xfId="0" applyFont="1" applyBorder="1" applyAlignment="1">
      <alignment horizontal="center"/>
    </xf>
    <xf numFmtId="0" fontId="4" fillId="0" borderId="104" xfId="0" applyFont="1" applyBorder="1" applyAlignment="1">
      <alignment horizontal="center"/>
    </xf>
    <xf numFmtId="0" fontId="4" fillId="10" borderId="36" xfId="0" applyFont="1" applyFill="1" applyBorder="1" applyAlignment="1">
      <alignment horizontal="left" vertical="center" wrapText="1"/>
    </xf>
    <xf numFmtId="0" fontId="4" fillId="10" borderId="70" xfId="0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 wrapText="1"/>
    </xf>
    <xf numFmtId="0" fontId="59" fillId="0" borderId="117" xfId="0" applyFont="1" applyBorder="1" applyAlignment="1">
      <alignment horizontal="center" vertical="center" wrapText="1"/>
    </xf>
    <xf numFmtId="0" fontId="4" fillId="10" borderId="43" xfId="0" applyFont="1" applyFill="1" applyBorder="1" applyAlignment="1"/>
    <xf numFmtId="0" fontId="4" fillId="10" borderId="15" xfId="0" applyFont="1" applyFill="1" applyBorder="1" applyAlignment="1"/>
    <xf numFmtId="0" fontId="9" fillId="0" borderId="89" xfId="0" applyFont="1" applyBorder="1" applyAlignment="1">
      <alignment horizontal="center"/>
    </xf>
    <xf numFmtId="0" fontId="4" fillId="0" borderId="10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4" fillId="10" borderId="64" xfId="0" applyFont="1" applyFill="1" applyBorder="1" applyAlignment="1"/>
    <xf numFmtId="0" fontId="59" fillId="0" borderId="42" xfId="0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10" borderId="68" xfId="0" applyFont="1" applyFill="1" applyBorder="1" applyAlignment="1">
      <alignment horizontal="center" vertical="center" wrapText="1"/>
    </xf>
    <xf numFmtId="0" fontId="4" fillId="10" borderId="23" xfId="0" applyFont="1" applyFill="1" applyBorder="1" applyAlignment="1">
      <alignment horizontal="center" vertical="center" wrapText="1"/>
    </xf>
    <xf numFmtId="0" fontId="4" fillId="10" borderId="52" xfId="0" applyFont="1" applyFill="1" applyBorder="1" applyAlignment="1">
      <alignment horizontal="center" vertical="center" wrapText="1"/>
    </xf>
    <xf numFmtId="0" fontId="4" fillId="10" borderId="24" xfId="0" applyFont="1" applyFill="1" applyBorder="1" applyAlignment="1">
      <alignment horizontal="center" vertical="center" wrapText="1"/>
    </xf>
    <xf numFmtId="42" fontId="4" fillId="10" borderId="0" xfId="0" applyNumberFormat="1" applyFont="1" applyFill="1" applyAlignment="1">
      <alignment horizontal="center" vertical="center" wrapText="1"/>
    </xf>
    <xf numFmtId="42" fontId="4" fillId="10" borderId="0" xfId="0" applyNumberFormat="1" applyFont="1" applyFill="1" applyAlignment="1">
      <alignment horizontal="center" wrapText="1"/>
    </xf>
    <xf numFmtId="0" fontId="58" fillId="10" borderId="42" xfId="0" applyFont="1" applyFill="1" applyBorder="1" applyAlignment="1">
      <alignment horizontal="center" vertical="center" wrapText="1"/>
    </xf>
    <xf numFmtId="0" fontId="58" fillId="10" borderId="32" xfId="0" applyFont="1" applyFill="1" applyBorder="1" applyAlignment="1">
      <alignment horizontal="center" vertical="center" wrapText="1"/>
    </xf>
    <xf numFmtId="0" fontId="4" fillId="10" borderId="43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horizontal="right"/>
    </xf>
    <xf numFmtId="42" fontId="9" fillId="10" borderId="0" xfId="0" applyNumberFormat="1" applyFont="1" applyFill="1" applyAlignment="1">
      <alignment horizontal="center" wrapText="1"/>
    </xf>
    <xf numFmtId="42" fontId="9" fillId="10" borderId="0" xfId="0" applyNumberFormat="1" applyFont="1" applyFill="1" applyAlignment="1">
      <alignment horizontal="center" vertical="top" wrapText="1"/>
    </xf>
    <xf numFmtId="0" fontId="55" fillId="0" borderId="62" xfId="0" applyFont="1" applyBorder="1" applyAlignment="1">
      <alignment horizontal="center" vertical="center" wrapText="1"/>
    </xf>
    <xf numFmtId="0" fontId="55" fillId="0" borderId="11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/>
    </xf>
    <xf numFmtId="0" fontId="4" fillId="0" borderId="70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4" fillId="10" borderId="84" xfId="0" applyFont="1" applyFill="1" applyBorder="1" applyAlignment="1">
      <alignment horizontal="left" vertical="center" wrapText="1"/>
    </xf>
    <xf numFmtId="0" fontId="4" fillId="10" borderId="97" xfId="0" applyFont="1" applyFill="1" applyBorder="1" applyAlignment="1">
      <alignment horizontal="left" vertical="center" wrapText="1"/>
    </xf>
    <xf numFmtId="0" fontId="4" fillId="10" borderId="69" xfId="0" applyFont="1" applyFill="1" applyBorder="1" applyAlignment="1">
      <alignment horizontal="center" vertical="center" wrapText="1"/>
    </xf>
    <xf numFmtId="0" fontId="4" fillId="10" borderId="25" xfId="0" applyFont="1" applyFill="1" applyBorder="1" applyAlignment="1">
      <alignment horizontal="center" vertical="center" wrapText="1"/>
    </xf>
    <xf numFmtId="42" fontId="4" fillId="10" borderId="0" xfId="0" applyNumberFormat="1" applyFont="1" applyFill="1" applyAlignment="1">
      <alignment horizontal="center" vertical="top" wrapText="1"/>
    </xf>
    <xf numFmtId="0" fontId="9" fillId="10" borderId="78" xfId="0" applyFont="1" applyFill="1" applyBorder="1" applyAlignment="1">
      <alignment horizontal="center"/>
    </xf>
    <xf numFmtId="0" fontId="9" fillId="10" borderId="75" xfId="0" applyFont="1" applyFill="1" applyBorder="1" applyAlignment="1">
      <alignment horizontal="center"/>
    </xf>
    <xf numFmtId="0" fontId="72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/>
    </xf>
    <xf numFmtId="1" fontId="82" fillId="0" borderId="55" xfId="229" applyNumberFormat="1" applyFont="1" applyFill="1" applyBorder="1" applyAlignment="1">
      <alignment horizontal="center" vertical="center" wrapText="1"/>
    </xf>
    <xf numFmtId="0" fontId="66" fillId="0" borderId="0" xfId="229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65" fillId="0" borderId="43" xfId="229" applyFont="1" applyFill="1" applyBorder="1" applyAlignment="1">
      <alignment horizontal="center" vertical="center" wrapText="1"/>
    </xf>
    <xf numFmtId="0" fontId="65" fillId="0" borderId="4" xfId="229" applyFont="1" applyFill="1" applyBorder="1" applyAlignment="1">
      <alignment horizontal="center" vertical="center" wrapText="1"/>
    </xf>
    <xf numFmtId="0" fontId="65" fillId="0" borderId="3" xfId="229" applyFont="1" applyFill="1" applyBorder="1" applyAlignment="1">
      <alignment horizontal="center" vertical="center" wrapText="1"/>
    </xf>
    <xf numFmtId="0" fontId="65" fillId="0" borderId="6" xfId="229" applyFont="1" applyFill="1" applyBorder="1" applyAlignment="1">
      <alignment horizontal="center" vertical="center" wrapText="1"/>
    </xf>
    <xf numFmtId="43" fontId="65" fillId="0" borderId="43" xfId="229" applyNumberFormat="1" applyFont="1" applyFill="1" applyBorder="1" applyAlignment="1">
      <alignment horizontal="center" vertical="center" wrapText="1"/>
    </xf>
    <xf numFmtId="43" fontId="65" fillId="0" borderId="4" xfId="229" applyNumberFormat="1" applyFont="1" applyFill="1" applyBorder="1" applyAlignment="1">
      <alignment horizontal="center" vertical="center" wrapText="1"/>
    </xf>
    <xf numFmtId="0" fontId="65" fillId="0" borderId="16" xfId="229" applyFont="1" applyFill="1" applyBorder="1" applyAlignment="1">
      <alignment horizontal="center" vertical="center" wrapText="1"/>
    </xf>
    <xf numFmtId="0" fontId="65" fillId="0" borderId="17" xfId="229" applyFont="1" applyFill="1" applyBorder="1" applyAlignment="1">
      <alignment horizontal="center" vertical="center" wrapText="1"/>
    </xf>
    <xf numFmtId="0" fontId="65" fillId="0" borderId="18" xfId="229" applyFont="1" applyFill="1" applyBorder="1" applyAlignment="1">
      <alignment horizontal="center" vertical="center" wrapText="1"/>
    </xf>
    <xf numFmtId="0" fontId="65" fillId="0" borderId="119" xfId="229" applyFont="1" applyFill="1" applyBorder="1" applyAlignment="1">
      <alignment horizontal="center" vertical="center" wrapText="1"/>
    </xf>
    <xf numFmtId="0" fontId="65" fillId="0" borderId="120" xfId="229" applyFont="1" applyFill="1" applyBorder="1" applyAlignment="1">
      <alignment horizontal="center" vertical="center" wrapText="1"/>
    </xf>
    <xf numFmtId="0" fontId="65" fillId="0" borderId="71" xfId="229" applyFont="1" applyFill="1" applyBorder="1" applyAlignment="1">
      <alignment horizontal="center" vertical="center" wrapText="1"/>
    </xf>
    <xf numFmtId="0" fontId="65" fillId="0" borderId="7" xfId="229" applyFont="1" applyFill="1" applyBorder="1" applyAlignment="1">
      <alignment horizontal="center" vertical="center" wrapText="1"/>
    </xf>
    <xf numFmtId="49" fontId="72" fillId="10" borderId="0" xfId="229" quotePrefix="1" applyNumberFormat="1" applyFont="1" applyFill="1" applyBorder="1" applyAlignment="1">
      <alignment horizontal="center" vertical="center" wrapText="1"/>
    </xf>
    <xf numFmtId="0" fontId="69" fillId="0" borderId="0" xfId="0" applyFont="1" applyFill="1" applyAlignment="1">
      <alignment horizontal="center" vertical="center"/>
    </xf>
    <xf numFmtId="0" fontId="74" fillId="0" borderId="0" xfId="0" applyFont="1" applyFill="1" applyAlignment="1">
      <alignment horizontal="center" vertical="center"/>
    </xf>
    <xf numFmtId="0" fontId="65" fillId="0" borderId="118" xfId="229" applyFont="1" applyFill="1" applyBorder="1" applyAlignment="1">
      <alignment horizontal="center" vertical="center"/>
    </xf>
    <xf numFmtId="0" fontId="65" fillId="0" borderId="47" xfId="229" applyFont="1" applyFill="1" applyBorder="1" applyAlignment="1">
      <alignment horizontal="center" vertical="center"/>
    </xf>
    <xf numFmtId="0" fontId="65" fillId="0" borderId="96" xfId="229" applyFont="1" applyFill="1" applyBorder="1" applyAlignment="1">
      <alignment horizontal="center" vertical="center"/>
    </xf>
    <xf numFmtId="0" fontId="65" fillId="0" borderId="83" xfId="229" applyFont="1" applyFill="1" applyBorder="1" applyAlignment="1">
      <alignment horizontal="center" vertical="center"/>
    </xf>
    <xf numFmtId="0" fontId="65" fillId="0" borderId="62" xfId="229" applyFont="1" applyFill="1" applyBorder="1" applyAlignment="1">
      <alignment horizontal="center" vertical="center" wrapText="1"/>
    </xf>
    <xf numFmtId="0" fontId="65" fillId="0" borderId="93" xfId="229" applyFont="1" applyFill="1" applyBorder="1" applyAlignment="1">
      <alignment horizontal="center" vertical="center" wrapText="1"/>
    </xf>
    <xf numFmtId="0" fontId="65" fillId="0" borderId="117" xfId="229" applyFont="1" applyFill="1" applyBorder="1" applyAlignment="1">
      <alignment horizontal="center" vertical="center" wrapText="1"/>
    </xf>
    <xf numFmtId="0" fontId="65" fillId="0" borderId="22" xfId="229" applyFont="1" applyFill="1" applyBorder="1" applyAlignment="1">
      <alignment horizontal="center" vertical="center" wrapText="1"/>
    </xf>
    <xf numFmtId="0" fontId="65" fillId="0" borderId="0" xfId="229" applyFont="1" applyFill="1" applyBorder="1" applyAlignment="1">
      <alignment horizontal="center" vertical="center" wrapText="1"/>
    </xf>
    <xf numFmtId="0" fontId="65" fillId="0" borderId="5" xfId="229" applyFont="1" applyFill="1" applyBorder="1" applyAlignment="1">
      <alignment horizontal="center" vertical="center" wrapText="1"/>
    </xf>
    <xf numFmtId="0" fontId="65" fillId="0" borderId="77" xfId="229" applyFont="1" applyFill="1" applyBorder="1" applyAlignment="1">
      <alignment horizontal="center" vertical="center" wrapText="1"/>
    </xf>
    <xf numFmtId="0" fontId="65" fillId="0" borderId="21" xfId="229" applyFont="1" applyFill="1" applyBorder="1" applyAlignment="1">
      <alignment horizontal="center" vertical="center" wrapText="1"/>
    </xf>
    <xf numFmtId="0" fontId="82" fillId="0" borderId="55" xfId="229" applyNumberFormat="1" applyFont="1" applyFill="1" applyBorder="1" applyAlignment="1">
      <alignment horizontal="center" vertical="center"/>
    </xf>
    <xf numFmtId="164" fontId="95" fillId="16" borderId="42" xfId="229" applyNumberFormat="1" applyFont="1" applyFill="1" applyBorder="1" applyAlignment="1" applyProtection="1">
      <alignment horizontal="center" vertical="center"/>
      <protection hidden="1"/>
    </xf>
    <xf numFmtId="164" fontId="95" fillId="16" borderId="26" xfId="229" applyNumberFormat="1" applyFont="1" applyFill="1" applyBorder="1" applyAlignment="1" applyProtection="1">
      <alignment horizontal="center" vertical="center"/>
      <protection hidden="1"/>
    </xf>
    <xf numFmtId="164" fontId="95" fillId="16" borderId="32" xfId="229" applyNumberFormat="1" applyFont="1" applyFill="1" applyBorder="1" applyAlignment="1" applyProtection="1">
      <alignment horizontal="center" vertical="center"/>
      <protection hidden="1"/>
    </xf>
    <xf numFmtId="0" fontId="95" fillId="16" borderId="83" xfId="229" quotePrefix="1" applyFont="1" applyFill="1" applyBorder="1" applyAlignment="1">
      <alignment horizontal="center" wrapText="1"/>
    </xf>
    <xf numFmtId="0" fontId="95" fillId="16" borderId="47" xfId="229" quotePrefix="1" applyFont="1" applyFill="1" applyBorder="1" applyAlignment="1">
      <alignment horizontal="center" wrapText="1"/>
    </xf>
    <xf numFmtId="0" fontId="95" fillId="16" borderId="96" xfId="229" quotePrefix="1" applyFont="1" applyFill="1" applyBorder="1" applyAlignment="1">
      <alignment horizontal="center" wrapText="1"/>
    </xf>
    <xf numFmtId="164" fontId="95" fillId="16" borderId="52" xfId="229" applyNumberFormat="1" applyFont="1" applyFill="1" applyBorder="1" applyAlignment="1" applyProtection="1">
      <alignment horizontal="center" vertical="center" wrapText="1"/>
      <protection hidden="1"/>
    </xf>
    <xf numFmtId="164" fontId="95" fillId="16" borderId="52" xfId="229" applyNumberFormat="1" applyFont="1" applyFill="1" applyBorder="1" applyAlignment="1" applyProtection="1">
      <alignment horizontal="center" vertical="center"/>
      <protection hidden="1"/>
    </xf>
    <xf numFmtId="164" fontId="95" fillId="16" borderId="52" xfId="229" applyNumberFormat="1" applyFont="1" applyFill="1" applyBorder="1" applyAlignment="1" applyProtection="1">
      <alignment horizontal="center" wrapText="1"/>
      <protection hidden="1"/>
    </xf>
    <xf numFmtId="0" fontId="72" fillId="0" borderId="16" xfId="0" applyFont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18" xfId="0" applyFont="1" applyBorder="1" applyAlignment="1">
      <alignment horizontal="center" vertical="center" wrapText="1"/>
    </xf>
    <xf numFmtId="0" fontId="72" fillId="10" borderId="24" xfId="0" applyFont="1" applyFill="1" applyBorder="1" applyAlignment="1">
      <alignment horizontal="center" vertical="center" wrapText="1"/>
    </xf>
    <xf numFmtId="0" fontId="72" fillId="0" borderId="52" xfId="0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 wrapText="1"/>
    </xf>
    <xf numFmtId="0" fontId="72" fillId="10" borderId="52" xfId="0" applyFont="1" applyFill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 wrapText="1"/>
    </xf>
    <xf numFmtId="0" fontId="72" fillId="0" borderId="6" xfId="0" applyFont="1" applyBorder="1" applyAlignment="1">
      <alignment horizontal="center" vertical="center" wrapText="1"/>
    </xf>
    <xf numFmtId="0" fontId="72" fillId="0" borderId="98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 vertical="center" wrapText="1"/>
    </xf>
    <xf numFmtId="0" fontId="72" fillId="0" borderId="67" xfId="0" applyFont="1" applyBorder="1" applyAlignment="1">
      <alignment horizontal="center" vertical="center" wrapText="1"/>
    </xf>
    <xf numFmtId="0" fontId="72" fillId="0" borderId="119" xfId="0" applyFont="1" applyBorder="1" applyAlignment="1">
      <alignment horizontal="center" vertical="center" wrapText="1"/>
    </xf>
    <xf numFmtId="0" fontId="72" fillId="0" borderId="34" xfId="0" applyFont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71" xfId="0" applyFont="1" applyBorder="1" applyAlignment="1">
      <alignment horizontal="center" vertical="center" wrapText="1"/>
    </xf>
    <xf numFmtId="0" fontId="72" fillId="0" borderId="104" xfId="0" applyFont="1" applyBorder="1" applyAlignment="1">
      <alignment horizontal="center" vertical="center" wrapText="1"/>
    </xf>
    <xf numFmtId="0" fontId="72" fillId="0" borderId="120" xfId="0" applyFont="1" applyBorder="1" applyAlignment="1">
      <alignment horizontal="center" vertical="center" wrapText="1"/>
    </xf>
    <xf numFmtId="0" fontId="72" fillId="0" borderId="5" xfId="0" applyFont="1" applyBorder="1" applyAlignment="1">
      <alignment horizontal="center" vertical="center" wrapText="1"/>
    </xf>
    <xf numFmtId="0" fontId="72" fillId="0" borderId="7" xfId="0" applyFont="1" applyBorder="1" applyAlignment="1">
      <alignment horizontal="center" vertical="center" wrapText="1"/>
    </xf>
    <xf numFmtId="43" fontId="72" fillId="0" borderId="0" xfId="0" applyNumberFormat="1" applyFont="1" applyFill="1" applyAlignment="1">
      <alignment horizontal="center" vertical="center"/>
    </xf>
    <xf numFmtId="43" fontId="65" fillId="0" borderId="6" xfId="229" applyNumberFormat="1" applyFont="1" applyFill="1" applyBorder="1" applyAlignment="1">
      <alignment horizontal="center" vertical="center" wrapText="1"/>
    </xf>
    <xf numFmtId="0" fontId="65" fillId="0" borderId="67" xfId="229" applyFont="1" applyFill="1" applyBorder="1" applyAlignment="1">
      <alignment horizontal="center" vertical="center" wrapText="1"/>
    </xf>
    <xf numFmtId="0" fontId="65" fillId="0" borderId="104" xfId="229" applyFont="1" applyFill="1" applyBorder="1" applyAlignment="1">
      <alignment horizontal="center" vertical="center" wrapText="1"/>
    </xf>
    <xf numFmtId="0" fontId="72" fillId="0" borderId="0" xfId="0" applyFont="1" applyFill="1" applyAlignment="1">
      <alignment horizontal="center" vertical="center"/>
    </xf>
    <xf numFmtId="0" fontId="82" fillId="0" borderId="78" xfId="229" applyNumberFormat="1" applyFont="1" applyFill="1" applyBorder="1" applyAlignment="1">
      <alignment horizontal="center"/>
    </xf>
    <xf numFmtId="0" fontId="82" fillId="0" borderId="74" xfId="229" applyNumberFormat="1" applyFont="1" applyFill="1" applyBorder="1" applyAlignment="1">
      <alignment horizontal="center"/>
    </xf>
    <xf numFmtId="0" fontId="82" fillId="0" borderId="75" xfId="229" applyNumberFormat="1" applyFont="1" applyFill="1" applyBorder="1" applyAlignment="1">
      <alignment horizontal="center"/>
    </xf>
    <xf numFmtId="0" fontId="69" fillId="0" borderId="0" xfId="0" applyFont="1" applyFill="1" applyAlignment="1">
      <alignment horizontal="center"/>
    </xf>
    <xf numFmtId="0" fontId="87" fillId="0" borderId="0" xfId="0" applyFont="1" applyFill="1" applyAlignment="1">
      <alignment horizontal="center"/>
    </xf>
    <xf numFmtId="0" fontId="88" fillId="0" borderId="0" xfId="0" applyFont="1" applyFill="1" applyAlignment="1">
      <alignment horizontal="center"/>
    </xf>
    <xf numFmtId="0" fontId="66" fillId="0" borderId="118" xfId="229" applyFont="1" applyFill="1" applyBorder="1" applyAlignment="1">
      <alignment horizontal="center" vertical="center"/>
    </xf>
    <xf numFmtId="0" fontId="66" fillId="0" borderId="47" xfId="229" applyFont="1" applyFill="1" applyBorder="1" applyAlignment="1">
      <alignment horizontal="center" vertical="center"/>
    </xf>
    <xf numFmtId="0" fontId="66" fillId="0" borderId="96" xfId="229" applyFont="1" applyFill="1" applyBorder="1" applyAlignment="1">
      <alignment horizontal="center" vertical="center"/>
    </xf>
    <xf numFmtId="0" fontId="66" fillId="0" borderId="83" xfId="229" applyFont="1" applyFill="1" applyBorder="1" applyAlignment="1">
      <alignment horizontal="center" vertical="center"/>
    </xf>
    <xf numFmtId="0" fontId="82" fillId="0" borderId="78" xfId="229" applyNumberFormat="1" applyFont="1" applyFill="1" applyBorder="1" applyAlignment="1">
      <alignment horizontal="center" vertical="center"/>
    </xf>
    <xf numFmtId="0" fontId="82" fillId="0" borderId="74" xfId="229" applyNumberFormat="1" applyFont="1" applyFill="1" applyBorder="1" applyAlignment="1">
      <alignment horizontal="center" vertical="center"/>
    </xf>
    <xf numFmtId="0" fontId="82" fillId="0" borderId="75" xfId="229" applyNumberFormat="1" applyFont="1" applyFill="1" applyBorder="1" applyAlignment="1">
      <alignment horizontal="center" vertical="center"/>
    </xf>
    <xf numFmtId="0" fontId="72" fillId="0" borderId="52" xfId="0" applyFont="1" applyFill="1" applyBorder="1" applyAlignment="1">
      <alignment horizontal="center" vertical="center" wrapText="1"/>
    </xf>
    <xf numFmtId="0" fontId="72" fillId="0" borderId="24" xfId="0" applyFont="1" applyFill="1" applyBorder="1" applyAlignment="1">
      <alignment horizontal="center" vertical="center" wrapText="1"/>
    </xf>
    <xf numFmtId="0" fontId="72" fillId="0" borderId="68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2" fillId="0" borderId="3" xfId="0" applyFont="1" applyFill="1" applyBorder="1" applyAlignment="1">
      <alignment horizontal="center" vertical="center" wrapText="1"/>
    </xf>
    <xf numFmtId="0" fontId="72" fillId="0" borderId="4" xfId="0" applyFont="1" applyFill="1" applyBorder="1" applyAlignment="1">
      <alignment horizontal="center" vertical="center" wrapText="1"/>
    </xf>
    <xf numFmtId="0" fontId="72" fillId="0" borderId="6" xfId="0" applyFont="1" applyFill="1" applyBorder="1" applyAlignment="1">
      <alignment horizontal="center" vertical="center" wrapText="1"/>
    </xf>
    <xf numFmtId="0" fontId="72" fillId="0" borderId="69" xfId="0" applyFont="1" applyFill="1" applyBorder="1" applyAlignment="1">
      <alignment horizontal="center" vertical="center" wrapText="1"/>
    </xf>
    <xf numFmtId="0" fontId="72" fillId="0" borderId="25" xfId="0" applyFont="1" applyFill="1" applyBorder="1" applyAlignment="1">
      <alignment horizontal="center" vertical="center" wrapText="1"/>
    </xf>
    <xf numFmtId="0" fontId="119" fillId="0" borderId="40" xfId="0" applyFont="1" applyFill="1" applyBorder="1" applyAlignment="1">
      <alignment horizontal="center" vertical="center"/>
    </xf>
    <xf numFmtId="0" fontId="119" fillId="0" borderId="92" xfId="0" applyFont="1" applyFill="1" applyBorder="1" applyAlignment="1">
      <alignment horizontal="center" vertical="center"/>
    </xf>
    <xf numFmtId="0" fontId="119" fillId="0" borderId="88" xfId="0" applyFont="1" applyFill="1" applyBorder="1" applyAlignment="1">
      <alignment horizontal="center" vertical="center"/>
    </xf>
    <xf numFmtId="0" fontId="119" fillId="0" borderId="22" xfId="0" applyFont="1" applyFill="1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/>
    </xf>
    <xf numFmtId="0" fontId="119" fillId="0" borderId="5" xfId="0" applyFont="1" applyFill="1" applyBorder="1" applyAlignment="1">
      <alignment horizontal="center" vertical="center"/>
    </xf>
    <xf numFmtId="0" fontId="119" fillId="0" borderId="84" xfId="0" applyFont="1" applyFill="1" applyBorder="1" applyAlignment="1">
      <alignment horizontal="center" vertical="center"/>
    </xf>
    <xf numFmtId="0" fontId="119" fillId="0" borderId="103" xfId="0" applyFont="1" applyFill="1" applyBorder="1" applyAlignment="1">
      <alignment horizontal="center" vertical="center"/>
    </xf>
    <xf numFmtId="0" fontId="119" fillId="0" borderId="97" xfId="0" applyFont="1" applyFill="1" applyBorder="1" applyAlignment="1">
      <alignment horizontal="center" vertical="center"/>
    </xf>
    <xf numFmtId="0" fontId="76" fillId="0" borderId="0" xfId="0" applyFont="1" applyFill="1" applyAlignment="1">
      <alignment horizontal="center" vertical="center"/>
    </xf>
    <xf numFmtId="0" fontId="66" fillId="16" borderId="101" xfId="229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8" fillId="0" borderId="0" xfId="0" applyFont="1" applyFill="1" applyAlignment="1">
      <alignment horizontal="center" vertical="center"/>
    </xf>
    <xf numFmtId="0" fontId="120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 vertical="center"/>
    </xf>
    <xf numFmtId="0" fontId="122" fillId="10" borderId="0" xfId="229" applyFont="1" applyFill="1" applyAlignment="1">
      <alignment horizontal="center" vertical="center"/>
    </xf>
    <xf numFmtId="0" fontId="123" fillId="10" borderId="0" xfId="229" applyFont="1" applyFill="1" applyAlignment="1">
      <alignment horizontal="center" vertical="center"/>
    </xf>
    <xf numFmtId="0" fontId="124" fillId="10" borderId="0" xfId="229" applyFont="1" applyFill="1" applyAlignment="1">
      <alignment horizontal="center" vertical="center"/>
    </xf>
    <xf numFmtId="164" fontId="65" fillId="19" borderId="83" xfId="229" applyNumberFormat="1" applyFont="1" applyFill="1" applyBorder="1" applyAlignment="1" applyProtection="1">
      <alignment horizontal="center"/>
      <protection hidden="1"/>
    </xf>
    <xf numFmtId="164" fontId="65" fillId="19" borderId="47" xfId="229" applyNumberFormat="1" applyFont="1" applyFill="1" applyBorder="1" applyAlignment="1" applyProtection="1">
      <alignment horizontal="center"/>
      <protection hidden="1"/>
    </xf>
    <xf numFmtId="164" fontId="65" fillId="19" borderId="96" xfId="229" applyNumberFormat="1" applyFont="1" applyFill="1" applyBorder="1" applyAlignment="1" applyProtection="1">
      <alignment horizontal="center"/>
      <protection hidden="1"/>
    </xf>
    <xf numFmtId="0" fontId="66" fillId="19" borderId="83" xfId="229" quotePrefix="1" applyFont="1" applyFill="1" applyBorder="1" applyAlignment="1">
      <alignment horizontal="center" wrapText="1"/>
    </xf>
    <xf numFmtId="0" fontId="66" fillId="19" borderId="47" xfId="229" quotePrefix="1" applyFont="1" applyFill="1" applyBorder="1" applyAlignment="1">
      <alignment horizontal="center" wrapText="1"/>
    </xf>
    <xf numFmtId="0" fontId="66" fillId="19" borderId="96" xfId="229" quotePrefix="1" applyFont="1" applyFill="1" applyBorder="1" applyAlignment="1">
      <alignment horizontal="center" wrapText="1"/>
    </xf>
    <xf numFmtId="0" fontId="82" fillId="10" borderId="62" xfId="229" applyNumberFormat="1" applyFont="1" applyFill="1" applyBorder="1" applyAlignment="1">
      <alignment horizontal="center" vertical="center"/>
    </xf>
    <xf numFmtId="0" fontId="82" fillId="10" borderId="93" xfId="229" applyNumberFormat="1" applyFont="1" applyFill="1" applyBorder="1" applyAlignment="1">
      <alignment horizontal="center" vertical="center"/>
    </xf>
    <xf numFmtId="0" fontId="82" fillId="10" borderId="117" xfId="229" applyNumberFormat="1" applyFont="1" applyFill="1" applyBorder="1" applyAlignment="1">
      <alignment horizontal="center" vertical="center"/>
    </xf>
  </cellXfs>
  <cellStyles count="237">
    <cellStyle name="Comma" xfId="1" builtinId="3"/>
    <cellStyle name="Comma [0]" xfId="2" builtinId="6"/>
    <cellStyle name="Comma [0] 10" xfId="3"/>
    <cellStyle name="Comma [0] 13" xfId="4"/>
    <cellStyle name="Comma [0] 2" xfId="5"/>
    <cellStyle name="Comma [0] 2 12" xfId="6"/>
    <cellStyle name="Comma [0] 2 12 2" xfId="7"/>
    <cellStyle name="Comma [0] 2 2" xfId="8"/>
    <cellStyle name="Comma [0] 2 2 2" xfId="9"/>
    <cellStyle name="Comma [0] 2 2 2 2" xfId="10"/>
    <cellStyle name="Comma [0] 2 2 2 2 2" xfId="11"/>
    <cellStyle name="Comma [0] 2 3" xfId="12"/>
    <cellStyle name="Comma [0] 22" xfId="13"/>
    <cellStyle name="Comma [0] 3" xfId="14"/>
    <cellStyle name="Comma [0] 4" xfId="15"/>
    <cellStyle name="Comma [0] 5" xfId="16"/>
    <cellStyle name="Comma [0] 6" xfId="17"/>
    <cellStyle name="Comma [0] 6 2" xfId="18"/>
    <cellStyle name="Comma [0] 6 3" xfId="19"/>
    <cellStyle name="Comma [0] 6 4" xfId="20"/>
    <cellStyle name="Comma [0] 7" xfId="21"/>
    <cellStyle name="Comma [0] 8" xfId="22"/>
    <cellStyle name="Comma 2" xfId="23"/>
    <cellStyle name="Comma 2 2" xfId="24"/>
    <cellStyle name="Comma 2 2 2" xfId="25"/>
    <cellStyle name="Comma 2 3" xfId="26"/>
    <cellStyle name="Comma 2 4" xfId="27"/>
    <cellStyle name="Comma 3" xfId="28"/>
    <cellStyle name="Comma 4" xfId="29"/>
    <cellStyle name="Comma 4 2" xfId="30"/>
    <cellStyle name="Comma 5" xfId="31"/>
    <cellStyle name="Comma 6" xfId="32"/>
    <cellStyle name="Comma 6 2" xfId="33"/>
    <cellStyle name="Comma 6 3" xfId="34"/>
    <cellStyle name="Comma 6 4" xfId="35"/>
    <cellStyle name="Comma 7" xfId="36"/>
    <cellStyle name="Normal" xfId="0" builtinId="0"/>
    <cellStyle name="Normal 10" xfId="37"/>
    <cellStyle name="Normal 10 2" xfId="38"/>
    <cellStyle name="Normal 103" xfId="39"/>
    <cellStyle name="Normal 11" xfId="40"/>
    <cellStyle name="Normal 11 2" xfId="41"/>
    <cellStyle name="Normal 11 3" xfId="42"/>
    <cellStyle name="Normal 11 4" xfId="43"/>
    <cellStyle name="Normal 12" xfId="44"/>
    <cellStyle name="Normal 12 2" xfId="45"/>
    <cellStyle name="Normal 13" xfId="46"/>
    <cellStyle name="Normal 13 2" xfId="47"/>
    <cellStyle name="Normal 14" xfId="48"/>
    <cellStyle name="Normal 14 2" xfId="49"/>
    <cellStyle name="Normal 15" xfId="50"/>
    <cellStyle name="Normal 16" xfId="51"/>
    <cellStyle name="Normal 17" xfId="52"/>
    <cellStyle name="Normal 17 2" xfId="53"/>
    <cellStyle name="Normal 18" xfId="54"/>
    <cellStyle name="Normal 19" xfId="55"/>
    <cellStyle name="Normal 2" xfId="56"/>
    <cellStyle name="Normal 2 10" xfId="57"/>
    <cellStyle name="Normal 2 100" xfId="58"/>
    <cellStyle name="Normal 2 102" xfId="59"/>
    <cellStyle name="Normal 2 104" xfId="60"/>
    <cellStyle name="Normal 2 111" xfId="61"/>
    <cellStyle name="Normal 2 113" xfId="62"/>
    <cellStyle name="Normal 2 114" xfId="63"/>
    <cellStyle name="Normal 2 116" xfId="64"/>
    <cellStyle name="Normal 2 117" xfId="65"/>
    <cellStyle name="Normal 2 119" xfId="66"/>
    <cellStyle name="Normal 2 121" xfId="67"/>
    <cellStyle name="Normal 2 122" xfId="68"/>
    <cellStyle name="Normal 2 123" xfId="69"/>
    <cellStyle name="Normal 2 125" xfId="70"/>
    <cellStyle name="Normal 2 126" xfId="71"/>
    <cellStyle name="Normal 2 129" xfId="72"/>
    <cellStyle name="Normal 2 13" xfId="73"/>
    <cellStyle name="Normal 2 130" xfId="74"/>
    <cellStyle name="Normal 2 131" xfId="75"/>
    <cellStyle name="Normal 2 14" xfId="76"/>
    <cellStyle name="Normal 2 15" xfId="77"/>
    <cellStyle name="Normal 2 16" xfId="78"/>
    <cellStyle name="Normal 2 17" xfId="79"/>
    <cellStyle name="Normal 2 19" xfId="80"/>
    <cellStyle name="Normal 2 2" xfId="81"/>
    <cellStyle name="Normal 2 2 10" xfId="82"/>
    <cellStyle name="Normal 2 2 10 2" xfId="83"/>
    <cellStyle name="Normal 2 2 100" xfId="84"/>
    <cellStyle name="Normal 2 2 102" xfId="85"/>
    <cellStyle name="Normal 2 2 104" xfId="86"/>
    <cellStyle name="Normal 2 2 111" xfId="87"/>
    <cellStyle name="Normal 2 2 113" xfId="88"/>
    <cellStyle name="Normal 2 2 114" xfId="89"/>
    <cellStyle name="Normal 2 2 116" xfId="90"/>
    <cellStyle name="Normal 2 2 117" xfId="91"/>
    <cellStyle name="Normal 2 2 119" xfId="92"/>
    <cellStyle name="Normal 2 2 121" xfId="93"/>
    <cellStyle name="Normal 2 2 122" xfId="94"/>
    <cellStyle name="Normal 2 2 123" xfId="95"/>
    <cellStyle name="Normal 2 2 125" xfId="96"/>
    <cellStyle name="Normal 2 2 126" xfId="97"/>
    <cellStyle name="Normal 2 2 129" xfId="98"/>
    <cellStyle name="Normal 2 2 130" xfId="99"/>
    <cellStyle name="Normal 2 2 131" xfId="100"/>
    <cellStyle name="Normal 2 2 14" xfId="101"/>
    <cellStyle name="Normal 2 2 15" xfId="102"/>
    <cellStyle name="Normal 2 2 16" xfId="103"/>
    <cellStyle name="Normal 2 2 17" xfId="104"/>
    <cellStyle name="Normal 2 2 19" xfId="105"/>
    <cellStyle name="Normal 2 2 2" xfId="106"/>
    <cellStyle name="Normal 2 2 20" xfId="107"/>
    <cellStyle name="Normal 2 2 21" xfId="108"/>
    <cellStyle name="Normal 2 2 22" xfId="109"/>
    <cellStyle name="Normal 2 2 23" xfId="110"/>
    <cellStyle name="Normal 2 2 24" xfId="111"/>
    <cellStyle name="Normal 2 2 25" xfId="112"/>
    <cellStyle name="Normal 2 2 28" xfId="113"/>
    <cellStyle name="Normal 2 2 29" xfId="114"/>
    <cellStyle name="Normal 2 2 30" xfId="115"/>
    <cellStyle name="Normal 2 2 31" xfId="116"/>
    <cellStyle name="Normal 2 2 32" xfId="117"/>
    <cellStyle name="Normal 2 2 33" xfId="118"/>
    <cellStyle name="Normal 2 2 34" xfId="119"/>
    <cellStyle name="Normal 2 2 35" xfId="120"/>
    <cellStyle name="Normal 2 2 36" xfId="121"/>
    <cellStyle name="Normal 2 2 37" xfId="122"/>
    <cellStyle name="Normal 2 2 38" xfId="123"/>
    <cellStyle name="Normal 2 2 39" xfId="124"/>
    <cellStyle name="Normal 2 2 4" xfId="125"/>
    <cellStyle name="Normal 2 2 40" xfId="126"/>
    <cellStyle name="Normal 2 2 41" xfId="127"/>
    <cellStyle name="Normal 2 2 43" xfId="128"/>
    <cellStyle name="Normal 2 2 44" xfId="129"/>
    <cellStyle name="Normal 2 2 45" xfId="130"/>
    <cellStyle name="Normal 2 2 47" xfId="131"/>
    <cellStyle name="Normal 2 2 48" xfId="132"/>
    <cellStyle name="Normal 2 2 49" xfId="133"/>
    <cellStyle name="Normal 2 2 5" xfId="134"/>
    <cellStyle name="Normal 2 2 50" xfId="135"/>
    <cellStyle name="Normal 2 2 51" xfId="136"/>
    <cellStyle name="Normal 2 2 52" xfId="137"/>
    <cellStyle name="Normal 2 2 53" xfId="138"/>
    <cellStyle name="Normal 2 2 54" xfId="139"/>
    <cellStyle name="Normal 2 2 55" xfId="140"/>
    <cellStyle name="Normal 2 2 58" xfId="141"/>
    <cellStyle name="Normal 2 2 59" xfId="142"/>
    <cellStyle name="Normal 2 2 6" xfId="143"/>
    <cellStyle name="Normal 2 2 61" xfId="144"/>
    <cellStyle name="Normal 2 2 68" xfId="145"/>
    <cellStyle name="Normal 2 2 69" xfId="146"/>
    <cellStyle name="Normal 2 2 7" xfId="147"/>
    <cellStyle name="Normal 2 2 75" xfId="148"/>
    <cellStyle name="Normal 2 2 76" xfId="149"/>
    <cellStyle name="Normal 2 2 78" xfId="150"/>
    <cellStyle name="Normal 2 2 8" xfId="151"/>
    <cellStyle name="Normal 2 2 82" xfId="152"/>
    <cellStyle name="Normal 2 2 83" xfId="153"/>
    <cellStyle name="Normal 2 2 84" xfId="154"/>
    <cellStyle name="Normal 2 2 87" xfId="155"/>
    <cellStyle name="Normal 2 2 88" xfId="156"/>
    <cellStyle name="Normal 2 2 9" xfId="157"/>
    <cellStyle name="Normal 2 2 90" xfId="158"/>
    <cellStyle name="Normal 2 2 97" xfId="159"/>
    <cellStyle name="Normal 2 2 98" xfId="160"/>
    <cellStyle name="Normal 2 2 99" xfId="161"/>
    <cellStyle name="Normal 2 20" xfId="162"/>
    <cellStyle name="Normal 2 21" xfId="163"/>
    <cellStyle name="Normal 2 22" xfId="164"/>
    <cellStyle name="Normal 2 23" xfId="165"/>
    <cellStyle name="Normal 2 24" xfId="166"/>
    <cellStyle name="Normal 2 25" xfId="167"/>
    <cellStyle name="Normal 2 28" xfId="168"/>
    <cellStyle name="Normal 2 29" xfId="169"/>
    <cellStyle name="Normal 2 3" xfId="170"/>
    <cellStyle name="Normal 2 30" xfId="171"/>
    <cellStyle name="Normal 2 31" xfId="172"/>
    <cellStyle name="Normal 2 32" xfId="173"/>
    <cellStyle name="Normal 2 33" xfId="174"/>
    <cellStyle name="Normal 2 34" xfId="175"/>
    <cellStyle name="Normal 2 35" xfId="176"/>
    <cellStyle name="Normal 2 36" xfId="177"/>
    <cellStyle name="Normal 2 37" xfId="178"/>
    <cellStyle name="Normal 2 38" xfId="179"/>
    <cellStyle name="Normal 2 39" xfId="180"/>
    <cellStyle name="Normal 2 4" xfId="181"/>
    <cellStyle name="Normal 2 40" xfId="182"/>
    <cellStyle name="Normal 2 41" xfId="183"/>
    <cellStyle name="Normal 2 43" xfId="184"/>
    <cellStyle name="Normal 2 44" xfId="185"/>
    <cellStyle name="Normal 2 45" xfId="186"/>
    <cellStyle name="Normal 2 47" xfId="187"/>
    <cellStyle name="Normal 2 48" xfId="188"/>
    <cellStyle name="Normal 2 49" xfId="189"/>
    <cellStyle name="Normal 2 5" xfId="190"/>
    <cellStyle name="Normal 2 50" xfId="191"/>
    <cellStyle name="Normal 2 51" xfId="192"/>
    <cellStyle name="Normal 2 52" xfId="193"/>
    <cellStyle name="Normal 2 53" xfId="194"/>
    <cellStyle name="Normal 2 54" xfId="195"/>
    <cellStyle name="Normal 2 55" xfId="196"/>
    <cellStyle name="Normal 2 56" xfId="197"/>
    <cellStyle name="Normal 2 58" xfId="198"/>
    <cellStyle name="Normal 2 59" xfId="199"/>
    <cellStyle name="Normal 2 6" xfId="200"/>
    <cellStyle name="Normal 2 61" xfId="201"/>
    <cellStyle name="Normal 2 68" xfId="202"/>
    <cellStyle name="Normal 2 69" xfId="203"/>
    <cellStyle name="Normal 2 7" xfId="204"/>
    <cellStyle name="Normal 2 75" xfId="205"/>
    <cellStyle name="Normal 2 76" xfId="206"/>
    <cellStyle name="Normal 2 78" xfId="207"/>
    <cellStyle name="Normal 2 8" xfId="208"/>
    <cellStyle name="Normal 2 82" xfId="209"/>
    <cellStyle name="Normal 2 83" xfId="210"/>
    <cellStyle name="Normal 2 84" xfId="211"/>
    <cellStyle name="Normal 2 87" xfId="212"/>
    <cellStyle name="Normal 2 88" xfId="213"/>
    <cellStyle name="Normal 2 9" xfId="214"/>
    <cellStyle name="Normal 2 90" xfId="215"/>
    <cellStyle name="Normal 2 97" xfId="216"/>
    <cellStyle name="Normal 2 98" xfId="217"/>
    <cellStyle name="Normal 2 99" xfId="218"/>
    <cellStyle name="Normal 20 2" xfId="219"/>
    <cellStyle name="Normal 22" xfId="220"/>
    <cellStyle name="Normal 24" xfId="221"/>
    <cellStyle name="Normal 3" xfId="222"/>
    <cellStyle name="Normal 3 2" xfId="223"/>
    <cellStyle name="Normal 3 2 2" xfId="224"/>
    <cellStyle name="Normal 3 3" xfId="225"/>
    <cellStyle name="Normal 3 3 2" xfId="226"/>
    <cellStyle name="Normal 3 4" xfId="227"/>
    <cellStyle name="Normal 4" xfId="228"/>
    <cellStyle name="Normal 5" xfId="229"/>
    <cellStyle name="Normal 5 2" xfId="230"/>
    <cellStyle name="Normal 6" xfId="231"/>
    <cellStyle name="Normal 7" xfId="232"/>
    <cellStyle name="Normal 7 2" xfId="233"/>
    <cellStyle name="Normal 8" xfId="234"/>
    <cellStyle name="Normal 9" xfId="235"/>
    <cellStyle name="Percent" xfId="236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0</xdr:row>
      <xdr:rowOff>257175</xdr:rowOff>
    </xdr:from>
    <xdr:to>
      <xdr:col>4</xdr:col>
      <xdr:colOff>1104900</xdr:colOff>
      <xdr:row>4</xdr:row>
      <xdr:rowOff>142875</xdr:rowOff>
    </xdr:to>
    <xdr:pic>
      <xdr:nvPicPr>
        <xdr:cNvPr id="8869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</a:blip>
        <a:srcRect/>
        <a:stretch>
          <a:fillRect/>
        </a:stretch>
      </xdr:blipFill>
      <xdr:spPr bwMode="auto">
        <a:xfrm>
          <a:off x="3390900" y="257175"/>
          <a:ext cx="7524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2662</xdr:row>
      <xdr:rowOff>0</xdr:rowOff>
    </xdr:from>
    <xdr:to>
      <xdr:col>8</xdr:col>
      <xdr:colOff>-609600</xdr:colOff>
      <xdr:row>2662</xdr:row>
      <xdr:rowOff>0</xdr:rowOff>
    </xdr:to>
    <xdr:pic>
      <xdr:nvPicPr>
        <xdr:cNvPr id="101465" name="Picture 285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24075" y="4303776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266700</xdr:colOff>
      <xdr:row>2662</xdr:row>
      <xdr:rowOff>0</xdr:rowOff>
    </xdr:from>
    <xdr:to>
      <xdr:col>9</xdr:col>
      <xdr:colOff>266700</xdr:colOff>
      <xdr:row>2662</xdr:row>
      <xdr:rowOff>28575</xdr:rowOff>
    </xdr:to>
    <xdr:pic>
      <xdr:nvPicPr>
        <xdr:cNvPr id="10146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19725" y="4303776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266700</xdr:colOff>
      <xdr:row>2662</xdr:row>
      <xdr:rowOff>0</xdr:rowOff>
    </xdr:from>
    <xdr:to>
      <xdr:col>24</xdr:col>
      <xdr:colOff>266700</xdr:colOff>
      <xdr:row>2662</xdr:row>
      <xdr:rowOff>28575</xdr:rowOff>
    </xdr:to>
    <xdr:pic>
      <xdr:nvPicPr>
        <xdr:cNvPr id="101467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764500" y="4303776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266700</xdr:colOff>
      <xdr:row>2662</xdr:row>
      <xdr:rowOff>0</xdr:rowOff>
    </xdr:from>
    <xdr:to>
      <xdr:col>22</xdr:col>
      <xdr:colOff>266700</xdr:colOff>
      <xdr:row>2662</xdr:row>
      <xdr:rowOff>28575</xdr:rowOff>
    </xdr:to>
    <xdr:pic>
      <xdr:nvPicPr>
        <xdr:cNvPr id="101468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45300" y="4303776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266700</xdr:colOff>
      <xdr:row>2662</xdr:row>
      <xdr:rowOff>0</xdr:rowOff>
    </xdr:from>
    <xdr:to>
      <xdr:col>26</xdr:col>
      <xdr:colOff>266700</xdr:colOff>
      <xdr:row>2662</xdr:row>
      <xdr:rowOff>28575</xdr:rowOff>
    </xdr:to>
    <xdr:pic>
      <xdr:nvPicPr>
        <xdr:cNvPr id="101469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83700" y="4303776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228600</xdr:colOff>
      <xdr:row>4</xdr:row>
      <xdr:rowOff>0</xdr:rowOff>
    </xdr:to>
    <xdr:pic>
      <xdr:nvPicPr>
        <xdr:cNvPr id="837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09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228600</xdr:colOff>
      <xdr:row>4</xdr:row>
      <xdr:rowOff>0</xdr:rowOff>
    </xdr:to>
    <xdr:pic>
      <xdr:nvPicPr>
        <xdr:cNvPr id="837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09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619125</xdr:colOff>
      <xdr:row>3</xdr:row>
      <xdr:rowOff>180975</xdr:rowOff>
    </xdr:to>
    <xdr:pic>
      <xdr:nvPicPr>
        <xdr:cNvPr id="946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937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95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937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95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619125</xdr:colOff>
      <xdr:row>3</xdr:row>
      <xdr:rowOff>180975</xdr:rowOff>
    </xdr:to>
    <xdr:pic>
      <xdr:nvPicPr>
        <xdr:cNvPr id="997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619125</xdr:colOff>
      <xdr:row>3</xdr:row>
      <xdr:rowOff>180975</xdr:rowOff>
    </xdr:to>
    <xdr:pic>
      <xdr:nvPicPr>
        <xdr:cNvPr id="997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619125</xdr:colOff>
      <xdr:row>3</xdr:row>
      <xdr:rowOff>180975</xdr:rowOff>
    </xdr:to>
    <xdr:pic>
      <xdr:nvPicPr>
        <xdr:cNvPr id="997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619125</xdr:colOff>
      <xdr:row>3</xdr:row>
      <xdr:rowOff>180975</xdr:rowOff>
    </xdr:to>
    <xdr:pic>
      <xdr:nvPicPr>
        <xdr:cNvPr id="998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4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85725</xdr:rowOff>
    </xdr:from>
    <xdr:to>
      <xdr:col>2</xdr:col>
      <xdr:colOff>152400</xdr:colOff>
      <xdr:row>4</xdr:row>
      <xdr:rowOff>28575</xdr:rowOff>
    </xdr:to>
    <xdr:pic>
      <xdr:nvPicPr>
        <xdr:cNvPr id="1004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5725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KON%20BMD%20SEMESTER%201%202017%20percoba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EK%20SMTR%202%202015\PKM%20DEMAK%20I\laporan%20inventaris%20th%20%202013%20%20DKK%20Demakkk.xls%20AKHIR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MP. REKON 1"/>
      <sheetName val="LAMP.BA REKON 2"/>
      <sheetName val="BA REKON INTERN"/>
      <sheetName val="BA REKON EKSTERN"/>
      <sheetName val="Pengadaan 2014"/>
      <sheetName val="LAPMUTASI"/>
      <sheetName val="R D MUTASI BMD'17"/>
      <sheetName val="D MUTASI BMD'17"/>
      <sheetName val="BI 2017"/>
      <sheetName val="REKAP BI 2017"/>
      <sheetName val="KIR"/>
      <sheetName val="KIB A"/>
      <sheetName val="KIB B "/>
      <sheetName val="KIB B"/>
      <sheetName val="KIB C"/>
      <sheetName val="KIB D"/>
      <sheetName val="KIB E"/>
      <sheetName val="KIB F"/>
      <sheetName val="KIB TITIPAN"/>
      <sheetName val="KIB ASET TK BERWUJUD"/>
      <sheetName val="BI ENTRY"/>
      <sheetName val="DAFTAR BHP"/>
      <sheetName val="ASET LAINNYA"/>
      <sheetName val="Sheet2"/>
      <sheetName val="BHP F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8">
          <cell r="T28">
            <v>0</v>
          </cell>
          <cell r="U28">
            <v>0</v>
          </cell>
          <cell r="V28">
            <v>0</v>
          </cell>
          <cell r="X28">
            <v>451352462</v>
          </cell>
        </row>
        <row r="31">
          <cell r="S31">
            <v>21</v>
          </cell>
          <cell r="T31">
            <v>106262570</v>
          </cell>
          <cell r="U31">
            <v>1</v>
          </cell>
          <cell r="V31">
            <v>7500000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4">
          <cell r="S54">
            <v>1</v>
          </cell>
          <cell r="T54">
            <v>72619615</v>
          </cell>
          <cell r="U54">
            <v>0</v>
          </cell>
          <cell r="V54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S60">
            <v>0</v>
          </cell>
          <cell r="T60">
            <v>0</v>
          </cell>
        </row>
        <row r="62">
          <cell r="S62">
            <v>2</v>
          </cell>
          <cell r="T62">
            <v>1340974875</v>
          </cell>
          <cell r="U62">
            <v>0</v>
          </cell>
          <cell r="V62">
            <v>0</v>
          </cell>
        </row>
        <row r="67">
          <cell r="U67">
            <v>0</v>
          </cell>
          <cell r="V67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AMP. BA REKON I"/>
      <sheetName val="LAMP.BA REKON 2"/>
      <sheetName val="BA REKON INTERN"/>
      <sheetName val="BA REKON EKSTERN"/>
      <sheetName val="REKAPMUTASI"/>
      <sheetName val="LAPMUTASI"/>
      <sheetName val="REKAPBI"/>
      <sheetName val="Contoh BI"/>
      <sheetName val="BI"/>
      <sheetName val="KIB.A"/>
      <sheetName val="KIB.B-XTRA"/>
      <sheetName val="KIB.C"/>
      <sheetName val="KIB.D "/>
      <sheetName val="KIB.E"/>
      <sheetName val="KIB F"/>
      <sheetName val="PENGADAAN2013"/>
      <sheetName val="PENGADAAN2013+EKSTRA"/>
      <sheetName val="LAPpenyerahaBUPATI"/>
      <sheetName val="LAPpemanfaatanBUPA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5">
          <cell r="B45" t="str">
            <v>03.11.02.03.016 Rumah Negara Golongan III Lain-lain</v>
          </cell>
          <cell r="D45" t="str">
            <v>03</v>
          </cell>
          <cell r="E45" t="str">
            <v>11</v>
          </cell>
          <cell r="F45" t="str">
            <v>02</v>
          </cell>
          <cell r="G45" t="str">
            <v>03</v>
          </cell>
          <cell r="H45" t="str">
            <v>016</v>
          </cell>
          <cell r="I45" t="str">
            <v>008</v>
          </cell>
        </row>
        <row r="77">
          <cell r="B77" t="str">
            <v>03.11.01.06.010 Bangunan Klinik/Puskesmas/Laboratorium</v>
          </cell>
          <cell r="D77" t="str">
            <v>03</v>
          </cell>
          <cell r="E77" t="str">
            <v>11</v>
          </cell>
          <cell r="F77" t="str">
            <v>01</v>
          </cell>
          <cell r="G77" t="str">
            <v>06</v>
          </cell>
          <cell r="H77" t="str">
            <v>010</v>
          </cell>
          <cell r="I77" t="str">
            <v>038</v>
          </cell>
        </row>
        <row r="78">
          <cell r="B78" t="str">
            <v>03.11.01.06.010 Bangunan Klinik/Puskesmas/Laboratorium</v>
          </cell>
          <cell r="D78" t="str">
            <v>03</v>
          </cell>
          <cell r="E78" t="str">
            <v>11</v>
          </cell>
          <cell r="F78" t="str">
            <v>01</v>
          </cell>
          <cell r="G78" t="str">
            <v>06</v>
          </cell>
          <cell r="H78" t="str">
            <v>010</v>
          </cell>
          <cell r="I78" t="str">
            <v>039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Z119"/>
  <sheetViews>
    <sheetView topLeftCell="A4" zoomScale="70" zoomScaleNormal="70" zoomScaleSheetLayoutView="75" workbookViewId="0">
      <selection activeCell="J35" sqref="J35"/>
    </sheetView>
  </sheetViews>
  <sheetFormatPr defaultRowHeight="15"/>
  <cols>
    <col min="1" max="1" width="5.28515625" customWidth="1"/>
    <col min="2" max="2" width="57.85546875" bestFit="1" customWidth="1"/>
    <col min="3" max="3" width="18.7109375" customWidth="1"/>
    <col min="4" max="5" width="15.7109375" customWidth="1"/>
    <col min="6" max="6" width="18.7109375" customWidth="1"/>
    <col min="7" max="7" width="16.7109375" customWidth="1"/>
    <col min="8" max="8" width="14.7109375" customWidth="1"/>
    <col min="9" max="9" width="26.5703125" bestFit="1" customWidth="1"/>
    <col min="10" max="12" width="14.7109375" customWidth="1"/>
    <col min="13" max="13" width="14.85546875" customWidth="1"/>
    <col min="14" max="20" width="16.7109375" customWidth="1"/>
    <col min="21" max="21" width="18.7109375" customWidth="1"/>
    <col min="22" max="23" width="16.7109375" customWidth="1"/>
    <col min="24" max="24" width="18.7109375" customWidth="1"/>
  </cols>
  <sheetData>
    <row r="1" spans="1:42" ht="18.75">
      <c r="A1" s="2393"/>
      <c r="B1" s="2393"/>
      <c r="C1" s="2393"/>
      <c r="D1" s="2393"/>
      <c r="E1" s="2393"/>
      <c r="F1" s="2393"/>
      <c r="G1" s="2393"/>
      <c r="H1" s="2393"/>
      <c r="I1" s="2393"/>
      <c r="J1" s="2393"/>
      <c r="K1" s="2393"/>
      <c r="L1" s="2393"/>
      <c r="M1" s="2393"/>
      <c r="N1" s="2393"/>
      <c r="O1" s="2393"/>
      <c r="P1" s="2392"/>
      <c r="Q1" s="2392"/>
      <c r="R1" s="2392"/>
      <c r="S1" s="496"/>
      <c r="T1" s="496"/>
      <c r="U1" s="496"/>
      <c r="V1" s="496"/>
      <c r="W1" s="496"/>
      <c r="X1" s="496"/>
      <c r="AA1" s="496"/>
      <c r="AB1" s="496"/>
      <c r="AC1" s="2765"/>
      <c r="AD1" s="2765"/>
      <c r="AE1" s="2765"/>
      <c r="AF1" s="497"/>
      <c r="AG1" s="497"/>
      <c r="AH1" s="496"/>
      <c r="AI1" s="496"/>
      <c r="AJ1" s="496"/>
      <c r="AK1" s="496"/>
    </row>
    <row r="2" spans="1:42" s="498" customFormat="1" ht="15.75">
      <c r="A2" s="2394" t="s">
        <v>2449</v>
      </c>
      <c r="B2" s="2395" t="s">
        <v>2450</v>
      </c>
      <c r="C2" s="2396"/>
      <c r="D2" s="2396"/>
      <c r="E2" s="2396"/>
      <c r="F2" s="2396"/>
      <c r="G2" s="2396"/>
      <c r="H2" s="2396"/>
      <c r="I2" s="2396"/>
      <c r="J2" s="2396"/>
      <c r="K2" s="2396"/>
      <c r="L2" s="2396"/>
      <c r="M2" s="2396"/>
      <c r="N2" s="2396"/>
      <c r="O2" s="2396"/>
      <c r="P2" s="2396"/>
      <c r="Q2" s="2396"/>
      <c r="R2" s="2396"/>
      <c r="S2" s="2396"/>
      <c r="T2" s="2396"/>
      <c r="U2" s="2396"/>
      <c r="V2" s="2396"/>
      <c r="W2" s="2396"/>
      <c r="X2" s="2397"/>
      <c r="AA2" s="496"/>
      <c r="AB2" s="496"/>
      <c r="AC2" s="496"/>
      <c r="AD2" s="496"/>
      <c r="AE2" s="496"/>
      <c r="AF2" s="496"/>
      <c r="AG2" s="496"/>
      <c r="AH2" s="496"/>
      <c r="AI2" s="496"/>
      <c r="AJ2" s="496"/>
      <c r="AK2" s="496"/>
      <c r="AL2"/>
      <c r="AM2"/>
      <c r="AN2"/>
      <c r="AO2"/>
      <c r="AP2"/>
    </row>
    <row r="3" spans="1:42">
      <c r="A3" s="2755" t="s">
        <v>2451</v>
      </c>
      <c r="B3" s="2758" t="s">
        <v>2452</v>
      </c>
      <c r="C3" s="2761" t="s">
        <v>2453</v>
      </c>
      <c r="D3" s="2763"/>
      <c r="E3" s="2763"/>
      <c r="F3" s="2764"/>
      <c r="G3" s="2766" t="s">
        <v>2454</v>
      </c>
      <c r="H3" s="2767"/>
      <c r="I3" s="2767"/>
      <c r="J3" s="2767"/>
      <c r="K3" s="2767"/>
      <c r="L3" s="2767"/>
      <c r="M3" s="2767"/>
      <c r="N3" s="2767"/>
      <c r="O3" s="2767"/>
      <c r="P3" s="2767" t="s">
        <v>2454</v>
      </c>
      <c r="Q3" s="2767"/>
      <c r="R3" s="2768"/>
      <c r="S3" s="2769" t="s">
        <v>2455</v>
      </c>
      <c r="T3" s="2770"/>
      <c r="U3" s="2762" t="s">
        <v>2456</v>
      </c>
      <c r="V3" s="2763"/>
      <c r="W3" s="2763"/>
      <c r="X3" s="2763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</row>
    <row r="4" spans="1:42">
      <c r="A4" s="2756"/>
      <c r="B4" s="2759"/>
      <c r="C4" s="2752" t="s">
        <v>2457</v>
      </c>
      <c r="D4" s="2755" t="s">
        <v>2458</v>
      </c>
      <c r="E4" s="2755" t="s">
        <v>2459</v>
      </c>
      <c r="F4" s="2758" t="s">
        <v>2460</v>
      </c>
      <c r="G4" s="2761" t="s">
        <v>2461</v>
      </c>
      <c r="H4" s="2762"/>
      <c r="I4" s="2762"/>
      <c r="J4" s="2763"/>
      <c r="K4" s="2763"/>
      <c r="L4" s="2763"/>
      <c r="M4" s="2763"/>
      <c r="N4" s="2763"/>
      <c r="O4" s="2764"/>
      <c r="P4" s="2761" t="s">
        <v>2462</v>
      </c>
      <c r="Q4" s="2763"/>
      <c r="R4" s="2764"/>
      <c r="S4" s="2771"/>
      <c r="T4" s="2772"/>
      <c r="U4" s="2752" t="s">
        <v>2457</v>
      </c>
      <c r="V4" s="2755" t="s">
        <v>2463</v>
      </c>
      <c r="W4" s="2755" t="s">
        <v>3482</v>
      </c>
      <c r="X4" s="2755" t="s">
        <v>2460</v>
      </c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</row>
    <row r="5" spans="1:42">
      <c r="A5" s="2756"/>
      <c r="B5" s="2759"/>
      <c r="C5" s="2753"/>
      <c r="D5" s="2756"/>
      <c r="E5" s="2756"/>
      <c r="F5" s="2759"/>
      <c r="G5" s="2752" t="s">
        <v>2464</v>
      </c>
      <c r="H5" s="2773" t="s">
        <v>2465</v>
      </c>
      <c r="I5" s="2767"/>
      <c r="J5" s="2773" t="s">
        <v>2466</v>
      </c>
      <c r="K5" s="2767"/>
      <c r="L5" s="2767"/>
      <c r="M5" s="2762"/>
      <c r="N5" s="2755" t="s">
        <v>2467</v>
      </c>
      <c r="O5" s="2758" t="s">
        <v>2468</v>
      </c>
      <c r="P5" s="2752" t="s">
        <v>2469</v>
      </c>
      <c r="Q5" s="2755" t="s">
        <v>2470</v>
      </c>
      <c r="R5" s="2758" t="s">
        <v>2468</v>
      </c>
      <c r="S5" s="2752" t="s">
        <v>3483</v>
      </c>
      <c r="T5" s="2758" t="s">
        <v>2458</v>
      </c>
      <c r="U5" s="2753"/>
      <c r="V5" s="2756"/>
      <c r="W5" s="2756"/>
      <c r="X5" s="2756"/>
      <c r="AA5" s="496"/>
      <c r="AB5" s="496"/>
      <c r="AC5" s="496"/>
      <c r="AD5" s="496"/>
      <c r="AE5" s="496"/>
      <c r="AF5" s="496"/>
      <c r="AG5" s="496"/>
      <c r="AH5" s="496"/>
      <c r="AI5" s="496"/>
      <c r="AJ5" s="496"/>
      <c r="AK5" s="496"/>
    </row>
    <row r="6" spans="1:42" ht="24">
      <c r="A6" s="2757"/>
      <c r="B6" s="2760"/>
      <c r="C6" s="2754"/>
      <c r="D6" s="2757"/>
      <c r="E6" s="2757"/>
      <c r="F6" s="2760"/>
      <c r="G6" s="2754"/>
      <c r="H6" s="2398" t="s">
        <v>2471</v>
      </c>
      <c r="I6" s="2399" t="s">
        <v>2472</v>
      </c>
      <c r="J6" s="2400" t="s">
        <v>2473</v>
      </c>
      <c r="K6" s="2400" t="s">
        <v>2474</v>
      </c>
      <c r="L6" s="2400" t="s">
        <v>2475</v>
      </c>
      <c r="M6" s="2400" t="s">
        <v>2476</v>
      </c>
      <c r="N6" s="2757"/>
      <c r="O6" s="2760"/>
      <c r="P6" s="2754"/>
      <c r="Q6" s="2757"/>
      <c r="R6" s="2760"/>
      <c r="S6" s="2754"/>
      <c r="T6" s="2760"/>
      <c r="U6" s="2754"/>
      <c r="V6" s="2757"/>
      <c r="W6" s="2757"/>
      <c r="X6" s="2757"/>
      <c r="AA6" s="496"/>
      <c r="AB6" s="496"/>
      <c r="AC6" s="496"/>
      <c r="AD6" s="496"/>
      <c r="AE6" s="496"/>
      <c r="AF6" s="496"/>
      <c r="AG6" s="496"/>
      <c r="AH6" s="496"/>
      <c r="AI6" s="496"/>
      <c r="AJ6" s="496"/>
      <c r="AK6" s="496"/>
    </row>
    <row r="7" spans="1:42" ht="30">
      <c r="A7" s="2401">
        <v>1</v>
      </c>
      <c r="B7" s="2402">
        <v>2</v>
      </c>
      <c r="C7" s="2403" t="s">
        <v>2477</v>
      </c>
      <c r="D7" s="2401">
        <v>4</v>
      </c>
      <c r="E7" s="2401">
        <v>5</v>
      </c>
      <c r="F7" s="2404" t="s">
        <v>2478</v>
      </c>
      <c r="G7" s="2403">
        <v>7</v>
      </c>
      <c r="H7" s="2773">
        <v>8</v>
      </c>
      <c r="I7" s="2767"/>
      <c r="J7" s="2773">
        <v>9</v>
      </c>
      <c r="K7" s="2767"/>
      <c r="L7" s="2767"/>
      <c r="M7" s="2762"/>
      <c r="N7" s="2401">
        <v>10</v>
      </c>
      <c r="O7" s="2404">
        <v>11</v>
      </c>
      <c r="P7" s="2403">
        <v>12</v>
      </c>
      <c r="Q7" s="2401">
        <v>13</v>
      </c>
      <c r="R7" s="2404">
        <v>14</v>
      </c>
      <c r="S7" s="2403">
        <v>15</v>
      </c>
      <c r="T7" s="2404">
        <v>16</v>
      </c>
      <c r="U7" s="2398" t="s">
        <v>2479</v>
      </c>
      <c r="V7" s="2401" t="s">
        <v>2480</v>
      </c>
      <c r="W7" s="2401" t="s">
        <v>2481</v>
      </c>
      <c r="X7" s="2401" t="s">
        <v>2482</v>
      </c>
      <c r="AA7" s="496"/>
      <c r="AB7" s="496"/>
      <c r="AC7" s="496"/>
      <c r="AD7" s="496"/>
      <c r="AE7" s="496"/>
      <c r="AF7" s="496"/>
      <c r="AG7" s="496"/>
      <c r="AH7" s="496"/>
      <c r="AI7" s="496"/>
      <c r="AJ7" s="496"/>
      <c r="AK7" s="496"/>
    </row>
    <row r="8" spans="1:42">
      <c r="A8" s="2401"/>
      <c r="B8" s="2402"/>
      <c r="C8" s="2403"/>
      <c r="D8" s="2401"/>
      <c r="E8" s="2401"/>
      <c r="F8" s="2404"/>
      <c r="G8" s="2403"/>
      <c r="H8" s="2398"/>
      <c r="I8" s="2398"/>
      <c r="J8" s="2401"/>
      <c r="K8" s="2401"/>
      <c r="L8" s="2401"/>
      <c r="M8" s="2401"/>
      <c r="N8" s="2401"/>
      <c r="O8" s="2404"/>
      <c r="P8" s="2403"/>
      <c r="Q8" s="2401"/>
      <c r="R8" s="2404"/>
      <c r="S8" s="2403"/>
      <c r="T8" s="2404"/>
      <c r="U8" s="2398"/>
      <c r="V8" s="2401"/>
      <c r="W8" s="2401"/>
      <c r="X8" s="2401"/>
      <c r="AA8" s="496"/>
      <c r="AB8" s="496"/>
      <c r="AC8" s="496"/>
      <c r="AD8" s="496"/>
      <c r="AE8" s="496"/>
      <c r="AF8" s="496"/>
      <c r="AG8" s="496"/>
      <c r="AH8" s="496"/>
      <c r="AI8" s="496"/>
      <c r="AJ8" s="496"/>
      <c r="AK8" s="496"/>
    </row>
    <row r="9" spans="1:42">
      <c r="A9" s="499"/>
      <c r="B9" s="500"/>
      <c r="C9" s="501"/>
      <c r="D9" s="499"/>
      <c r="E9" s="499"/>
      <c r="F9" s="502"/>
      <c r="G9" s="503"/>
      <c r="H9" s="504"/>
      <c r="I9" s="504"/>
      <c r="J9" s="499"/>
      <c r="K9" s="499"/>
      <c r="L9" s="499"/>
      <c r="M9" s="499"/>
      <c r="N9" s="499"/>
      <c r="O9" s="505"/>
      <c r="P9" s="503"/>
      <c r="Q9" s="499"/>
      <c r="R9" s="505"/>
      <c r="S9" s="503"/>
      <c r="T9" s="505"/>
      <c r="U9" s="506"/>
      <c r="V9" s="507"/>
      <c r="W9" s="507"/>
      <c r="X9" s="507"/>
      <c r="AA9" s="496"/>
      <c r="AB9" s="496"/>
      <c r="AC9" s="496"/>
      <c r="AD9" s="496"/>
      <c r="AE9" s="496"/>
      <c r="AF9" s="496"/>
      <c r="AG9" s="496"/>
      <c r="AH9" s="496"/>
      <c r="AI9" s="496"/>
      <c r="AJ9" s="496"/>
      <c r="AK9" s="496"/>
    </row>
    <row r="10" spans="1:42">
      <c r="A10" s="2405" t="s">
        <v>2483</v>
      </c>
      <c r="B10" s="2406" t="s">
        <v>1574</v>
      </c>
      <c r="C10" s="2407">
        <v>239100000</v>
      </c>
      <c r="D10" s="2408">
        <v>0</v>
      </c>
      <c r="E10" s="2408">
        <v>0</v>
      </c>
      <c r="F10" s="2409">
        <f>C10-D10-E10</f>
        <v>239100000</v>
      </c>
      <c r="G10" s="2410"/>
      <c r="H10" s="2411"/>
      <c r="I10" s="2411"/>
      <c r="J10" s="2408"/>
      <c r="K10" s="2408"/>
      <c r="L10" s="2408"/>
      <c r="M10" s="2408"/>
      <c r="N10" s="2408"/>
      <c r="O10" s="2412"/>
      <c r="P10" s="2410"/>
      <c r="Q10" s="2408"/>
      <c r="R10" s="2412"/>
      <c r="S10" s="2410"/>
      <c r="T10" s="2412"/>
      <c r="U10" s="2413">
        <f>C10+G10+H10+I10+J10+K10+L10+M10+N10+O10-P10-Q10-R10</f>
        <v>239100000</v>
      </c>
      <c r="V10" s="2409">
        <f>D10+T10</f>
        <v>0</v>
      </c>
      <c r="W10" s="2409">
        <f>E10+S10</f>
        <v>0</v>
      </c>
      <c r="X10" s="2409">
        <f>U10-V10-W10</f>
        <v>239100000</v>
      </c>
      <c r="AA10" s="496"/>
      <c r="AB10" s="496"/>
      <c r="AC10" s="496"/>
      <c r="AD10" s="496"/>
      <c r="AE10" s="496"/>
      <c r="AF10" s="496"/>
      <c r="AG10" s="496"/>
      <c r="AH10" s="496"/>
      <c r="AI10" s="496"/>
      <c r="AJ10" s="496"/>
      <c r="AK10" s="496"/>
    </row>
    <row r="11" spans="1:42">
      <c r="A11" s="303"/>
      <c r="B11" s="508"/>
      <c r="C11" s="2414"/>
      <c r="D11" s="2415"/>
      <c r="E11" s="2415"/>
      <c r="F11" s="2416"/>
      <c r="G11" s="2417"/>
      <c r="H11" s="2418"/>
      <c r="I11" s="2418"/>
      <c r="J11" s="2415"/>
      <c r="K11" s="2415"/>
      <c r="L11" s="2415"/>
      <c r="M11" s="2415"/>
      <c r="N11" s="2415"/>
      <c r="O11" s="2419"/>
      <c r="P11" s="2417"/>
      <c r="Q11" s="2415"/>
      <c r="R11" s="2419"/>
      <c r="S11" s="2417"/>
      <c r="T11" s="2419"/>
      <c r="U11" s="2420" t="s">
        <v>2484</v>
      </c>
      <c r="V11" s="2421" t="s">
        <v>2484</v>
      </c>
      <c r="W11" s="2421"/>
      <c r="X11" s="2421"/>
      <c r="AA11" s="496"/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</row>
    <row r="12" spans="1:42">
      <c r="A12" s="2422" t="s">
        <v>133</v>
      </c>
      <c r="B12" s="2423" t="s">
        <v>134</v>
      </c>
      <c r="C12" s="2424">
        <f t="shared" ref="C12:L12" si="0">SUM(C13:C21)</f>
        <v>1337038474</v>
      </c>
      <c r="D12" s="2425">
        <f t="shared" si="0"/>
        <v>91324962</v>
      </c>
      <c r="E12" s="2425">
        <f t="shared" si="0"/>
        <v>12300000</v>
      </c>
      <c r="F12" s="2425">
        <f>SUM(F13:F21)</f>
        <v>1233413512</v>
      </c>
      <c r="G12" s="2426">
        <f t="shared" si="0"/>
        <v>77766570</v>
      </c>
      <c r="H12" s="2425">
        <f t="shared" si="0"/>
        <v>0</v>
      </c>
      <c r="I12" s="2425">
        <f t="shared" si="0"/>
        <v>0</v>
      </c>
      <c r="J12" s="2425">
        <f t="shared" si="0"/>
        <v>0</v>
      </c>
      <c r="K12" s="2425">
        <f t="shared" si="0"/>
        <v>0</v>
      </c>
      <c r="L12" s="2425">
        <f t="shared" si="0"/>
        <v>0</v>
      </c>
      <c r="M12" s="2425">
        <f t="shared" ref="M12:W12" si="1">SUM(M13:M21)</f>
        <v>380000</v>
      </c>
      <c r="N12" s="2425">
        <f t="shared" si="1"/>
        <v>100735615</v>
      </c>
      <c r="O12" s="2427">
        <f t="shared" si="1"/>
        <v>0</v>
      </c>
      <c r="P12" s="2426">
        <f t="shared" si="1"/>
        <v>0</v>
      </c>
      <c r="Q12" s="2425">
        <f t="shared" si="1"/>
        <v>0</v>
      </c>
      <c r="R12" s="2427">
        <f t="shared" si="1"/>
        <v>7500000</v>
      </c>
      <c r="S12" s="2426">
        <f t="shared" si="1"/>
        <v>0</v>
      </c>
      <c r="T12" s="2427">
        <f t="shared" si="1"/>
        <v>0</v>
      </c>
      <c r="U12" s="2413">
        <f t="shared" si="1"/>
        <v>1508420659</v>
      </c>
      <c r="V12" s="2409">
        <f>SUM(V13:V21)</f>
        <v>91324962</v>
      </c>
      <c r="W12" s="2409">
        <f t="shared" si="1"/>
        <v>12300000</v>
      </c>
      <c r="X12" s="2409">
        <f>SUM(X13:X21)</f>
        <v>1404795697</v>
      </c>
      <c r="AA12" s="496"/>
      <c r="AB12" s="496"/>
      <c r="AC12" s="496"/>
      <c r="AD12" s="496"/>
      <c r="AE12" s="496"/>
      <c r="AF12" s="496"/>
      <c r="AG12" s="496"/>
      <c r="AH12" s="496"/>
      <c r="AI12" s="496"/>
      <c r="AJ12" s="496"/>
      <c r="AK12" s="496"/>
    </row>
    <row r="13" spans="1:42">
      <c r="A13" s="303">
        <v>2</v>
      </c>
      <c r="B13" s="509" t="s">
        <v>2485</v>
      </c>
      <c r="C13" s="2428">
        <v>0</v>
      </c>
      <c r="D13" s="2429">
        <v>0</v>
      </c>
      <c r="E13" s="2429">
        <v>0</v>
      </c>
      <c r="F13" s="2416">
        <f t="shared" ref="F13:F21" si="2">C13-D13-E13</f>
        <v>0</v>
      </c>
      <c r="G13" s="2428"/>
      <c r="H13" s="2418"/>
      <c r="I13" s="2418"/>
      <c r="J13" s="2429"/>
      <c r="K13" s="2429"/>
      <c r="L13" s="2429"/>
      <c r="M13" s="2429"/>
      <c r="N13" s="2429"/>
      <c r="O13" s="2430"/>
      <c r="P13" s="2428"/>
      <c r="Q13" s="2429"/>
      <c r="R13" s="2430"/>
      <c r="S13" s="2428"/>
      <c r="T13" s="2430"/>
      <c r="U13" s="2420">
        <f>C13+G13+H13+I13+J13+K13+L13+M13+N13+O13-P13-Q13-R13</f>
        <v>0</v>
      </c>
      <c r="V13" s="2421">
        <f t="shared" ref="V13:V21" si="3">D13+T13</f>
        <v>0</v>
      </c>
      <c r="W13" s="2421">
        <f t="shared" ref="W13:W21" si="4">E13+S13</f>
        <v>0</v>
      </c>
      <c r="X13" s="2421">
        <f>U13-V13-W13</f>
        <v>0</v>
      </c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</row>
    <row r="14" spans="1:42">
      <c r="A14" s="303">
        <v>3</v>
      </c>
      <c r="B14" s="509" t="s">
        <v>1861</v>
      </c>
      <c r="C14" s="2428">
        <v>451352462</v>
      </c>
      <c r="D14" s="2429">
        <v>13699962</v>
      </c>
      <c r="E14" s="2429">
        <v>0</v>
      </c>
      <c r="F14" s="2416">
        <f t="shared" si="2"/>
        <v>437652500</v>
      </c>
      <c r="G14" s="2428"/>
      <c r="H14" s="2418"/>
      <c r="I14" s="2418"/>
      <c r="J14" s="2429"/>
      <c r="K14" s="2429"/>
      <c r="L14" s="2429"/>
      <c r="M14" s="2429"/>
      <c r="N14" s="2429"/>
      <c r="O14" s="2430"/>
      <c r="P14" s="2428"/>
      <c r="Q14" s="2429"/>
      <c r="R14" s="2430"/>
      <c r="S14" s="2428"/>
      <c r="T14" s="2430"/>
      <c r="U14" s="2420">
        <f t="shared" ref="U14:U21" si="5">C14+G14+H14+I14+J14+K14+L14+M14+N14+O14-P14-Q14-R14</f>
        <v>451352462</v>
      </c>
      <c r="V14" s="2421">
        <f t="shared" si="3"/>
        <v>13699962</v>
      </c>
      <c r="W14" s="2421">
        <f t="shared" si="4"/>
        <v>0</v>
      </c>
      <c r="X14" s="2421">
        <f t="shared" ref="X14:X21" si="6">U14-V14-W14</f>
        <v>437652500</v>
      </c>
      <c r="AA14" s="496"/>
      <c r="AB14" s="496"/>
      <c r="AC14" s="496"/>
      <c r="AD14" s="496"/>
      <c r="AE14" s="496"/>
      <c r="AF14" s="496"/>
      <c r="AG14" s="496"/>
      <c r="AH14" s="496"/>
      <c r="AI14" s="496"/>
      <c r="AJ14" s="496"/>
      <c r="AK14" s="496"/>
    </row>
    <row r="15" spans="1:42">
      <c r="A15" s="303">
        <v>4</v>
      </c>
      <c r="B15" s="509" t="s">
        <v>2486</v>
      </c>
      <c r="C15" s="2428">
        <v>0</v>
      </c>
      <c r="D15" s="2429">
        <v>0</v>
      </c>
      <c r="E15" s="2429">
        <v>0</v>
      </c>
      <c r="F15" s="2416">
        <f t="shared" si="2"/>
        <v>0</v>
      </c>
      <c r="G15" s="2428"/>
      <c r="H15" s="2418"/>
      <c r="I15" s="2418"/>
      <c r="J15" s="2429"/>
      <c r="K15" s="2429"/>
      <c r="L15" s="2429"/>
      <c r="M15" s="2429"/>
      <c r="N15" s="2429"/>
      <c r="O15" s="2430"/>
      <c r="P15" s="2428"/>
      <c r="Q15" s="2429"/>
      <c r="R15" s="2430"/>
      <c r="S15" s="2428"/>
      <c r="T15" s="2430"/>
      <c r="U15" s="2420">
        <f t="shared" si="5"/>
        <v>0</v>
      </c>
      <c r="V15" s="2421">
        <f t="shared" si="3"/>
        <v>0</v>
      </c>
      <c r="W15" s="2421">
        <f t="shared" si="4"/>
        <v>0</v>
      </c>
      <c r="X15" s="2421">
        <f t="shared" si="6"/>
        <v>0</v>
      </c>
      <c r="AA15" s="496"/>
      <c r="AB15" s="496"/>
      <c r="AC15" s="496"/>
      <c r="AD15" s="496"/>
      <c r="AE15" s="496"/>
      <c r="AF15" s="496"/>
      <c r="AG15" s="496"/>
      <c r="AH15" s="496"/>
      <c r="AI15" s="496"/>
      <c r="AJ15" s="496"/>
      <c r="AK15" s="496"/>
    </row>
    <row r="16" spans="1:42">
      <c r="A16" s="303">
        <v>5</v>
      </c>
      <c r="B16" s="509" t="s">
        <v>2487</v>
      </c>
      <c r="C16" s="2428">
        <v>0</v>
      </c>
      <c r="D16" s="2429">
        <v>0</v>
      </c>
      <c r="E16" s="2429">
        <v>0</v>
      </c>
      <c r="F16" s="2416">
        <f t="shared" si="2"/>
        <v>0</v>
      </c>
      <c r="G16" s="2428"/>
      <c r="H16" s="2418"/>
      <c r="I16" s="2418"/>
      <c r="J16" s="2429"/>
      <c r="K16" s="2429"/>
      <c r="L16" s="2429"/>
      <c r="M16" s="2429"/>
      <c r="N16" s="2429"/>
      <c r="O16" s="2430"/>
      <c r="P16" s="2428"/>
      <c r="Q16" s="2429"/>
      <c r="R16" s="2430"/>
      <c r="S16" s="2428"/>
      <c r="T16" s="2430"/>
      <c r="U16" s="2420">
        <f t="shared" si="5"/>
        <v>0</v>
      </c>
      <c r="V16" s="2421">
        <f t="shared" si="3"/>
        <v>0</v>
      </c>
      <c r="W16" s="2421">
        <f t="shared" si="4"/>
        <v>0</v>
      </c>
      <c r="X16" s="2421">
        <f t="shared" si="6"/>
        <v>0</v>
      </c>
      <c r="AA16" s="496"/>
      <c r="AB16" s="496"/>
      <c r="AC16" s="496"/>
      <c r="AD16" s="496"/>
      <c r="AE16" s="496"/>
      <c r="AF16" s="496"/>
      <c r="AG16" s="496"/>
      <c r="AH16" s="496"/>
      <c r="AI16" s="496"/>
      <c r="AJ16" s="496"/>
      <c r="AK16" s="496"/>
    </row>
    <row r="17" spans="1:52">
      <c r="A17" s="303">
        <v>6</v>
      </c>
      <c r="B17" s="509" t="s">
        <v>1579</v>
      </c>
      <c r="C17" s="2428">
        <v>562944662</v>
      </c>
      <c r="D17" s="2431">
        <v>31575000</v>
      </c>
      <c r="E17" s="2431">
        <v>12300000</v>
      </c>
      <c r="F17" s="2416">
        <f t="shared" si="2"/>
        <v>519069662</v>
      </c>
      <c r="G17" s="2428">
        <v>77766570</v>
      </c>
      <c r="H17" s="2418"/>
      <c r="I17" s="2418"/>
      <c r="J17" s="2429"/>
      <c r="K17" s="2429"/>
      <c r="L17" s="2429"/>
      <c r="M17" s="2429">
        <v>380000</v>
      </c>
      <c r="N17" s="2429">
        <v>28116000</v>
      </c>
      <c r="O17" s="2430"/>
      <c r="P17" s="2428"/>
      <c r="Q17" s="2429"/>
      <c r="R17" s="2430">
        <v>7500000</v>
      </c>
      <c r="S17" s="2428"/>
      <c r="T17" s="2430"/>
      <c r="U17" s="2420">
        <f t="shared" si="5"/>
        <v>661707232</v>
      </c>
      <c r="V17" s="2421">
        <f t="shared" si="3"/>
        <v>31575000</v>
      </c>
      <c r="W17" s="2421">
        <f t="shared" si="4"/>
        <v>12300000</v>
      </c>
      <c r="X17" s="2421">
        <f t="shared" si="6"/>
        <v>617832232</v>
      </c>
      <c r="AA17" s="496"/>
      <c r="AB17" s="496"/>
      <c r="AC17" s="496"/>
      <c r="AD17" s="496"/>
      <c r="AE17" s="496"/>
      <c r="AF17" s="496"/>
      <c r="AG17" s="496"/>
      <c r="AH17" s="496"/>
      <c r="AI17" s="496"/>
      <c r="AJ17" s="496"/>
      <c r="AK17" s="496"/>
    </row>
    <row r="18" spans="1:52">
      <c r="A18" s="303">
        <v>7</v>
      </c>
      <c r="B18" s="509" t="s">
        <v>1581</v>
      </c>
      <c r="C18" s="2428">
        <v>51556000</v>
      </c>
      <c r="D18" s="2431">
        <v>7075000</v>
      </c>
      <c r="E18" s="2431">
        <v>0</v>
      </c>
      <c r="F18" s="2416">
        <f t="shared" si="2"/>
        <v>44481000</v>
      </c>
      <c r="G18" s="2428"/>
      <c r="H18" s="2418"/>
      <c r="I18" s="2418"/>
      <c r="J18" s="2429"/>
      <c r="K18" s="2429"/>
      <c r="L18" s="2429"/>
      <c r="M18" s="2429"/>
      <c r="N18" s="2429"/>
      <c r="O18" s="2430"/>
      <c r="P18" s="2428"/>
      <c r="Q18" s="2429"/>
      <c r="R18" s="2430"/>
      <c r="S18" s="2428"/>
      <c r="T18" s="2430"/>
      <c r="U18" s="2420">
        <f t="shared" si="5"/>
        <v>51556000</v>
      </c>
      <c r="V18" s="2421">
        <f t="shared" si="3"/>
        <v>7075000</v>
      </c>
      <c r="W18" s="2421">
        <f t="shared" si="4"/>
        <v>0</v>
      </c>
      <c r="X18" s="2421">
        <f t="shared" si="6"/>
        <v>44481000</v>
      </c>
      <c r="AA18" s="496"/>
      <c r="AB18" s="496"/>
      <c r="AC18" s="496"/>
      <c r="AD18" s="496"/>
      <c r="AE18" s="496"/>
      <c r="AF18" s="496"/>
      <c r="AG18" s="496"/>
      <c r="AH18" s="496"/>
      <c r="AI18" s="496"/>
      <c r="AJ18" s="496"/>
      <c r="AK18" s="496"/>
    </row>
    <row r="19" spans="1:52">
      <c r="A19" s="303">
        <v>8</v>
      </c>
      <c r="B19" s="509" t="s">
        <v>1582</v>
      </c>
      <c r="C19" s="2428">
        <v>198881600</v>
      </c>
      <c r="D19" s="2431">
        <v>38475000</v>
      </c>
      <c r="E19" s="2431">
        <v>0</v>
      </c>
      <c r="F19" s="2416">
        <f t="shared" si="2"/>
        <v>160406600</v>
      </c>
      <c r="G19" s="2428"/>
      <c r="H19" s="2418"/>
      <c r="I19" s="2418"/>
      <c r="J19" s="2429"/>
      <c r="K19" s="2429"/>
      <c r="L19" s="2429"/>
      <c r="M19" s="2429"/>
      <c r="N19" s="2429">
        <v>72619615</v>
      </c>
      <c r="O19" s="2430"/>
      <c r="P19" s="2428"/>
      <c r="Q19" s="2429"/>
      <c r="R19" s="2430"/>
      <c r="S19" s="2428"/>
      <c r="T19" s="2430"/>
      <c r="U19" s="2420">
        <f t="shared" si="5"/>
        <v>271501215</v>
      </c>
      <c r="V19" s="2421">
        <f t="shared" si="3"/>
        <v>38475000</v>
      </c>
      <c r="W19" s="2421">
        <f t="shared" si="4"/>
        <v>0</v>
      </c>
      <c r="X19" s="2421">
        <f t="shared" si="6"/>
        <v>233026215</v>
      </c>
      <c r="AA19" s="496"/>
      <c r="AB19" s="496"/>
      <c r="AC19" s="496"/>
      <c r="AD19" s="496"/>
      <c r="AE19" s="496"/>
      <c r="AF19" s="496"/>
      <c r="AG19" s="496"/>
      <c r="AH19" s="496"/>
      <c r="AI19" s="496"/>
      <c r="AJ19" s="496"/>
      <c r="AK19" s="496"/>
    </row>
    <row r="20" spans="1:52">
      <c r="A20" s="303">
        <v>9</v>
      </c>
      <c r="B20" s="509" t="s">
        <v>1583</v>
      </c>
      <c r="C20" s="2428">
        <v>57303750</v>
      </c>
      <c r="D20" s="2431">
        <v>500000</v>
      </c>
      <c r="E20" s="2431">
        <v>0</v>
      </c>
      <c r="F20" s="2416">
        <f t="shared" si="2"/>
        <v>56803750</v>
      </c>
      <c r="G20" s="2428"/>
      <c r="H20" s="2418"/>
      <c r="I20" s="2418"/>
      <c r="J20" s="2429"/>
      <c r="K20" s="2429"/>
      <c r="L20" s="2429"/>
      <c r="M20" s="2429"/>
      <c r="N20" s="2429"/>
      <c r="O20" s="2430"/>
      <c r="P20" s="2428"/>
      <c r="Q20" s="2429"/>
      <c r="R20" s="2430"/>
      <c r="S20" s="2428"/>
      <c r="T20" s="2430"/>
      <c r="U20" s="2420">
        <f t="shared" si="5"/>
        <v>57303750</v>
      </c>
      <c r="V20" s="2421">
        <f t="shared" si="3"/>
        <v>500000</v>
      </c>
      <c r="W20" s="2421">
        <f t="shared" si="4"/>
        <v>0</v>
      </c>
      <c r="X20" s="2421">
        <f t="shared" si="6"/>
        <v>56803750</v>
      </c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</row>
    <row r="21" spans="1:52">
      <c r="A21" s="303">
        <v>10</v>
      </c>
      <c r="B21" s="509" t="s">
        <v>2488</v>
      </c>
      <c r="C21" s="2428">
        <v>15000000</v>
      </c>
      <c r="D21" s="2429">
        <v>0</v>
      </c>
      <c r="E21" s="2429">
        <v>0</v>
      </c>
      <c r="F21" s="2416">
        <f t="shared" si="2"/>
        <v>15000000</v>
      </c>
      <c r="G21" s="2428"/>
      <c r="H21" s="2418"/>
      <c r="I21" s="2418"/>
      <c r="J21" s="2429"/>
      <c r="K21" s="2429"/>
      <c r="L21" s="2429"/>
      <c r="M21" s="2429"/>
      <c r="N21" s="2429"/>
      <c r="O21" s="2430"/>
      <c r="P21" s="2428"/>
      <c r="Q21" s="2429"/>
      <c r="R21" s="2430"/>
      <c r="S21" s="2428"/>
      <c r="T21" s="2430"/>
      <c r="U21" s="2420">
        <f t="shared" si="5"/>
        <v>15000000</v>
      </c>
      <c r="V21" s="2421">
        <f t="shared" si="3"/>
        <v>0</v>
      </c>
      <c r="W21" s="2421">
        <f t="shared" si="4"/>
        <v>0</v>
      </c>
      <c r="X21" s="2421">
        <f t="shared" si="6"/>
        <v>15000000</v>
      </c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</row>
    <row r="22" spans="1:52">
      <c r="A22" s="303"/>
      <c r="B22" s="508"/>
      <c r="C22" s="2428"/>
      <c r="D22" s="2429"/>
      <c r="E22" s="2429"/>
      <c r="F22" s="2416"/>
      <c r="G22" s="2428"/>
      <c r="H22" s="2418"/>
      <c r="I22" s="2418"/>
      <c r="J22" s="2429"/>
      <c r="K22" s="2429"/>
      <c r="L22" s="2429"/>
      <c r="M22" s="2429"/>
      <c r="N22" s="2429"/>
      <c r="O22" s="2430"/>
      <c r="P22" s="2428"/>
      <c r="Q22" s="2429"/>
      <c r="R22" s="2430"/>
      <c r="S22" s="2428"/>
      <c r="T22" s="2430"/>
      <c r="U22" s="2420"/>
      <c r="V22" s="2421"/>
      <c r="W22" s="2421"/>
      <c r="X22" s="2421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</row>
    <row r="23" spans="1:52" s="2434" customFormat="1">
      <c r="A23" s="2422" t="s">
        <v>2489</v>
      </c>
      <c r="B23" s="2432" t="s">
        <v>1575</v>
      </c>
      <c r="C23" s="2424">
        <f>SUM(C24:C25)</f>
        <v>881570925</v>
      </c>
      <c r="D23" s="2425">
        <f>SUM(D24:D25)</f>
        <v>0</v>
      </c>
      <c r="E23" s="2425">
        <f>SUM(E24:E25)</f>
        <v>18253050</v>
      </c>
      <c r="F23" s="2433">
        <f>SUM(F24:F25)</f>
        <v>863317875</v>
      </c>
      <c r="G23" s="2426">
        <f t="shared" ref="G23:X23" si="7">SUM(G24:G25)</f>
        <v>0</v>
      </c>
      <c r="H23" s="2425">
        <f t="shared" si="7"/>
        <v>0</v>
      </c>
      <c r="I23" s="2425">
        <f t="shared" si="7"/>
        <v>0</v>
      </c>
      <c r="J23" s="2425">
        <f t="shared" si="7"/>
        <v>0</v>
      </c>
      <c r="K23" s="2425">
        <f t="shared" si="7"/>
        <v>0</v>
      </c>
      <c r="L23" s="2425">
        <f t="shared" si="7"/>
        <v>0</v>
      </c>
      <c r="M23" s="2425">
        <f t="shared" si="7"/>
        <v>0</v>
      </c>
      <c r="N23" s="2425">
        <f t="shared" si="7"/>
        <v>1340974875</v>
      </c>
      <c r="O23" s="2427">
        <f t="shared" si="7"/>
        <v>0</v>
      </c>
      <c r="P23" s="2426">
        <f t="shared" si="7"/>
        <v>0</v>
      </c>
      <c r="Q23" s="2425">
        <f t="shared" si="7"/>
        <v>0</v>
      </c>
      <c r="R23" s="2427">
        <f t="shared" si="7"/>
        <v>0</v>
      </c>
      <c r="S23" s="2426">
        <f t="shared" si="7"/>
        <v>0</v>
      </c>
      <c r="T23" s="2427">
        <f t="shared" si="7"/>
        <v>0</v>
      </c>
      <c r="U23" s="2413">
        <f t="shared" si="7"/>
        <v>2222545800</v>
      </c>
      <c r="V23" s="2409">
        <f t="shared" si="7"/>
        <v>0</v>
      </c>
      <c r="W23" s="2409">
        <f t="shared" si="7"/>
        <v>18253050</v>
      </c>
      <c r="X23" s="2409">
        <f t="shared" si="7"/>
        <v>2204292750</v>
      </c>
      <c r="Y23"/>
      <c r="Z23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>
      <c r="A24" s="303">
        <v>11</v>
      </c>
      <c r="B24" s="508" t="s">
        <v>1862</v>
      </c>
      <c r="C24" s="2428">
        <v>881570925</v>
      </c>
      <c r="D24" s="2429">
        <v>0</v>
      </c>
      <c r="E24" s="2429">
        <v>18253050</v>
      </c>
      <c r="F24" s="2416">
        <f>C24-D24-E24</f>
        <v>863317875</v>
      </c>
      <c r="G24" s="2442">
        <v>0</v>
      </c>
      <c r="H24" s="2418">
        <v>0</v>
      </c>
      <c r="I24" s="2418"/>
      <c r="J24" s="2429"/>
      <c r="K24" s="2429"/>
      <c r="L24" s="2429"/>
      <c r="M24" s="2429"/>
      <c r="N24" s="2443">
        <v>1340974875</v>
      </c>
      <c r="O24" s="2430"/>
      <c r="P24" s="2428"/>
      <c r="Q24" s="2429"/>
      <c r="R24" s="2430"/>
      <c r="S24" s="2428"/>
      <c r="T24" s="2430"/>
      <c r="U24" s="2420">
        <f>C24+G24+H24+I24+J24+K24+L24+M24+N24+O24-P24-Q24-R24</f>
        <v>2222545800</v>
      </c>
      <c r="V24" s="2421">
        <f>D24+T24</f>
        <v>0</v>
      </c>
      <c r="W24" s="2421">
        <f>E24+S24</f>
        <v>18253050</v>
      </c>
      <c r="X24" s="2421">
        <f>U24-V24-W24</f>
        <v>2204292750</v>
      </c>
      <c r="AA24" s="496"/>
      <c r="AB24" s="496"/>
      <c r="AC24" s="496"/>
      <c r="AD24" s="496"/>
      <c r="AE24" s="496"/>
      <c r="AF24" s="496"/>
      <c r="AG24" s="496"/>
      <c r="AH24" s="496"/>
      <c r="AI24" s="496"/>
      <c r="AJ24" s="496"/>
      <c r="AK24" s="496"/>
    </row>
    <row r="25" spans="1:52">
      <c r="A25" s="303">
        <v>12</v>
      </c>
      <c r="B25" s="508" t="s">
        <v>2490</v>
      </c>
      <c r="C25" s="2428">
        <v>0</v>
      </c>
      <c r="D25" s="2429">
        <v>0</v>
      </c>
      <c r="E25" s="2429">
        <v>0</v>
      </c>
      <c r="F25" s="2416">
        <f>C25-D25-E25</f>
        <v>0</v>
      </c>
      <c r="G25" s="2428"/>
      <c r="H25" s="2418"/>
      <c r="I25" s="2418"/>
      <c r="J25" s="2429"/>
      <c r="K25" s="2429"/>
      <c r="L25" s="2429"/>
      <c r="M25" s="2429"/>
      <c r="N25" s="2429"/>
      <c r="O25" s="2430"/>
      <c r="P25" s="2428"/>
      <c r="Q25" s="2429"/>
      <c r="R25" s="2430"/>
      <c r="S25" s="2428"/>
      <c r="T25" s="2430"/>
      <c r="U25" s="2420">
        <f>C25+G25+H25+I25+J25+K25+L25+M25+N25+O25-P25-Q25-R25</f>
        <v>0</v>
      </c>
      <c r="V25" s="2421">
        <f>D25+T25</f>
        <v>0</v>
      </c>
      <c r="W25" s="2421">
        <f>E25+S25</f>
        <v>0</v>
      </c>
      <c r="X25" s="2421">
        <f>U25-V25-W25</f>
        <v>0</v>
      </c>
      <c r="AA25" s="496"/>
      <c r="AB25" s="496"/>
      <c r="AC25" s="496"/>
      <c r="AD25" s="496"/>
      <c r="AE25" s="496"/>
      <c r="AF25" s="496"/>
      <c r="AG25" s="496"/>
      <c r="AH25" s="496"/>
      <c r="AI25" s="496"/>
      <c r="AJ25" s="496"/>
      <c r="AK25" s="496"/>
    </row>
    <row r="26" spans="1:52">
      <c r="A26" s="303"/>
      <c r="B26" s="508"/>
      <c r="C26" s="2428"/>
      <c r="D26" s="2429"/>
      <c r="E26" s="2429"/>
      <c r="F26" s="2416"/>
      <c r="G26" s="2428"/>
      <c r="H26" s="2418"/>
      <c r="I26" s="2418"/>
      <c r="J26" s="2429"/>
      <c r="K26" s="2429"/>
      <c r="L26" s="2429"/>
      <c r="M26" s="2429"/>
      <c r="N26" s="2429"/>
      <c r="O26" s="2430"/>
      <c r="P26" s="2428"/>
      <c r="Q26" s="2429"/>
      <c r="R26" s="2430"/>
      <c r="S26" s="2428"/>
      <c r="T26" s="2430"/>
      <c r="U26" s="2420"/>
      <c r="V26" s="2421"/>
      <c r="W26" s="2421"/>
      <c r="X26" s="2421"/>
      <c r="AA26" s="510"/>
      <c r="AB26" s="510"/>
      <c r="AC26" s="510"/>
      <c r="AD26" s="510"/>
      <c r="AE26" s="510"/>
      <c r="AF26" s="510"/>
      <c r="AG26" s="510"/>
      <c r="AH26" s="510"/>
      <c r="AI26" s="510"/>
      <c r="AJ26" s="510"/>
      <c r="AK26" s="510"/>
      <c r="AL26" s="510"/>
      <c r="AM26" s="510"/>
      <c r="AN26" s="510"/>
      <c r="AO26" s="510"/>
      <c r="AP26" s="510"/>
    </row>
    <row r="27" spans="1:52" s="2434" customFormat="1">
      <c r="A27" s="2422" t="s">
        <v>2491</v>
      </c>
      <c r="B27" s="2432" t="s">
        <v>2492</v>
      </c>
      <c r="C27" s="2424">
        <f>SUM(C28:C31)</f>
        <v>4450000</v>
      </c>
      <c r="D27" s="2425">
        <f t="shared" ref="D27:X27" si="8">SUM(D28:D31)</f>
        <v>0</v>
      </c>
      <c r="E27" s="2425">
        <f t="shared" si="8"/>
        <v>0</v>
      </c>
      <c r="F27" s="2433">
        <f t="shared" si="8"/>
        <v>4450000</v>
      </c>
      <c r="G27" s="2426">
        <f t="shared" si="8"/>
        <v>8500000</v>
      </c>
      <c r="H27" s="2425">
        <f t="shared" si="8"/>
        <v>0</v>
      </c>
      <c r="I27" s="2425">
        <f t="shared" si="8"/>
        <v>0</v>
      </c>
      <c r="J27" s="2425">
        <f t="shared" si="8"/>
        <v>0</v>
      </c>
      <c r="K27" s="2425">
        <f t="shared" si="8"/>
        <v>0</v>
      </c>
      <c r="L27" s="2425">
        <f t="shared" si="8"/>
        <v>0</v>
      </c>
      <c r="M27" s="2425">
        <f t="shared" si="8"/>
        <v>0</v>
      </c>
      <c r="N27" s="2425">
        <f t="shared" si="8"/>
        <v>387289925</v>
      </c>
      <c r="O27" s="2427">
        <f t="shared" si="8"/>
        <v>0</v>
      </c>
      <c r="P27" s="2426">
        <f t="shared" si="8"/>
        <v>0</v>
      </c>
      <c r="Q27" s="2425">
        <f t="shared" si="8"/>
        <v>0</v>
      </c>
      <c r="R27" s="2427">
        <f t="shared" si="8"/>
        <v>0</v>
      </c>
      <c r="S27" s="2426">
        <f t="shared" si="8"/>
        <v>0</v>
      </c>
      <c r="T27" s="2427">
        <f t="shared" si="8"/>
        <v>0</v>
      </c>
      <c r="U27" s="2413">
        <f t="shared" si="8"/>
        <v>400239925</v>
      </c>
      <c r="V27" s="2409">
        <f t="shared" si="8"/>
        <v>0</v>
      </c>
      <c r="W27" s="2409">
        <f t="shared" si="8"/>
        <v>0</v>
      </c>
      <c r="X27" s="2409">
        <f t="shared" si="8"/>
        <v>400239925</v>
      </c>
      <c r="Y27"/>
      <c r="Z27"/>
      <c r="AA27" s="511"/>
      <c r="AB27" s="511"/>
      <c r="AC27" s="511"/>
      <c r="AD27" s="511"/>
      <c r="AE27" s="511"/>
      <c r="AF27" s="511"/>
      <c r="AG27" s="511"/>
      <c r="AH27" s="511"/>
      <c r="AI27" s="511"/>
      <c r="AJ27" s="511"/>
      <c r="AK27" s="511"/>
      <c r="AL27" s="511"/>
      <c r="AM27" s="511"/>
      <c r="AN27" s="511"/>
      <c r="AO27" s="511"/>
      <c r="AP27" s="511"/>
      <c r="AQ27"/>
      <c r="AR27"/>
      <c r="AS27"/>
      <c r="AT27"/>
      <c r="AU27"/>
      <c r="AV27"/>
      <c r="AW27"/>
      <c r="AX27"/>
      <c r="AY27"/>
      <c r="AZ27"/>
    </row>
    <row r="28" spans="1:52">
      <c r="A28" s="303">
        <v>13</v>
      </c>
      <c r="B28" s="508" t="s">
        <v>2493</v>
      </c>
      <c r="C28" s="2428">
        <v>0</v>
      </c>
      <c r="D28" s="2429">
        <v>0</v>
      </c>
      <c r="E28" s="2429">
        <v>0</v>
      </c>
      <c r="F28" s="2416">
        <f>C28-D28-E28</f>
        <v>0</v>
      </c>
      <c r="G28" s="2428"/>
      <c r="H28" s="2418"/>
      <c r="I28" s="2418"/>
      <c r="J28" s="2429"/>
      <c r="K28" s="2429"/>
      <c r="L28" s="2429"/>
      <c r="M28" s="2429"/>
      <c r="N28" s="2429"/>
      <c r="O28" s="2430"/>
      <c r="P28" s="2428"/>
      <c r="Q28" s="2429"/>
      <c r="R28" s="2430"/>
      <c r="S28" s="2428"/>
      <c r="T28" s="2430"/>
      <c r="U28" s="2420">
        <f>C28+G28+H28+I28+J28+K28+L28+M28+N28+O28-P28-Q28-R28</f>
        <v>0</v>
      </c>
      <c r="V28" s="2421">
        <f>D28+T28</f>
        <v>0</v>
      </c>
      <c r="W28" s="2421">
        <f>E28+S28</f>
        <v>0</v>
      </c>
      <c r="X28" s="2421">
        <f>U28-V28-W28</f>
        <v>0</v>
      </c>
      <c r="AA28" s="511"/>
      <c r="AB28" s="511"/>
      <c r="AC28" s="511"/>
      <c r="AD28" s="511"/>
      <c r="AE28" s="511"/>
      <c r="AF28" s="511"/>
      <c r="AG28" s="511"/>
      <c r="AH28" s="511"/>
      <c r="AI28" s="511"/>
      <c r="AJ28" s="511"/>
      <c r="AK28" s="511"/>
      <c r="AL28" s="511"/>
      <c r="AM28" s="511"/>
      <c r="AN28" s="511"/>
      <c r="AO28" s="511"/>
      <c r="AP28" s="511"/>
    </row>
    <row r="29" spans="1:52">
      <c r="A29" s="303">
        <v>14</v>
      </c>
      <c r="B29" s="508" t="s">
        <v>2494</v>
      </c>
      <c r="C29" s="2428">
        <v>0</v>
      </c>
      <c r="D29" s="2429">
        <v>0</v>
      </c>
      <c r="E29" s="2429">
        <v>0</v>
      </c>
      <c r="F29" s="2416">
        <f>C29-D29-E29</f>
        <v>0</v>
      </c>
      <c r="G29" s="2428"/>
      <c r="H29" s="2418"/>
      <c r="I29" s="2418"/>
      <c r="J29" s="2429"/>
      <c r="K29" s="2429"/>
      <c r="L29" s="2429"/>
      <c r="M29" s="2429"/>
      <c r="N29" s="2429"/>
      <c r="O29" s="2430"/>
      <c r="P29" s="2428"/>
      <c r="Q29" s="2429"/>
      <c r="R29" s="2430"/>
      <c r="S29" s="2428"/>
      <c r="T29" s="2430"/>
      <c r="U29" s="2420">
        <f>C29+G29+H29+I29+J29+K29+L29+M29+N29+O29-P29-Q29-R29</f>
        <v>0</v>
      </c>
      <c r="V29" s="2421">
        <f>D29+T29</f>
        <v>0</v>
      </c>
      <c r="W29" s="2421">
        <f>E29+S29</f>
        <v>0</v>
      </c>
      <c r="X29" s="2421">
        <f>U29-V29-W29</f>
        <v>0</v>
      </c>
      <c r="AA29" s="512"/>
      <c r="AB29" s="512"/>
      <c r="AC29" s="512"/>
      <c r="AD29" s="512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</row>
    <row r="30" spans="1:52">
      <c r="A30" s="303">
        <v>15</v>
      </c>
      <c r="B30" s="508" t="s">
        <v>1863</v>
      </c>
      <c r="C30" s="2428">
        <v>4450000</v>
      </c>
      <c r="D30" s="2429">
        <v>0</v>
      </c>
      <c r="E30" s="2429">
        <v>0</v>
      </c>
      <c r="F30" s="2416">
        <f>C30-D30-E30</f>
        <v>4450000</v>
      </c>
      <c r="G30" s="2428">
        <v>8500000</v>
      </c>
      <c r="H30" s="2418"/>
      <c r="I30" s="2418"/>
      <c r="J30" s="2429"/>
      <c r="K30" s="2429"/>
      <c r="L30" s="2429"/>
      <c r="M30" s="2429"/>
      <c r="N30" s="2429">
        <v>387289925</v>
      </c>
      <c r="O30" s="2430"/>
      <c r="P30" s="2428"/>
      <c r="Q30" s="2429"/>
      <c r="R30" s="2430"/>
      <c r="S30" s="2428"/>
      <c r="T30" s="2430"/>
      <c r="U30" s="2420">
        <f>C30+G30+H30+I30+J30+K30+L30+M30+N30+O30-P30-Q30-R30</f>
        <v>400239925</v>
      </c>
      <c r="V30" s="2421">
        <f>D30+T30</f>
        <v>0</v>
      </c>
      <c r="W30" s="2421">
        <f>E30+S30</f>
        <v>0</v>
      </c>
      <c r="X30" s="2421">
        <f>U30-V30-W30</f>
        <v>400239925</v>
      </c>
      <c r="AA30" s="512"/>
      <c r="AB30" s="512"/>
      <c r="AC30" s="512"/>
      <c r="AD30" s="512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</row>
    <row r="31" spans="1:52">
      <c r="A31" s="303">
        <v>16</v>
      </c>
      <c r="B31" s="508" t="s">
        <v>2495</v>
      </c>
      <c r="C31" s="2428">
        <v>0</v>
      </c>
      <c r="D31" s="2429">
        <v>0</v>
      </c>
      <c r="E31" s="2429">
        <v>0</v>
      </c>
      <c r="F31" s="2416">
        <f>C31-D31-E31</f>
        <v>0</v>
      </c>
      <c r="G31" s="2428"/>
      <c r="H31" s="2418"/>
      <c r="I31" s="2418"/>
      <c r="J31" s="2429"/>
      <c r="K31" s="2429"/>
      <c r="L31" s="2429"/>
      <c r="M31" s="2429"/>
      <c r="N31" s="2429"/>
      <c r="O31" s="2430"/>
      <c r="P31" s="2428"/>
      <c r="Q31" s="2429"/>
      <c r="R31" s="2430"/>
      <c r="S31" s="2428"/>
      <c r="T31" s="2430"/>
      <c r="U31" s="2420">
        <f>C31+G31+H31+I31+J31+K31+L31+M31+N31+O31-P31-Q31-R31</f>
        <v>0</v>
      </c>
      <c r="V31" s="2421">
        <f>D31+T31</f>
        <v>0</v>
      </c>
      <c r="W31" s="2421">
        <f>E31+S31</f>
        <v>0</v>
      </c>
      <c r="X31" s="2421">
        <f>U31-V31-W31</f>
        <v>0</v>
      </c>
      <c r="AA31" s="2788"/>
      <c r="AB31" s="2788"/>
      <c r="AC31" s="2788"/>
      <c r="AD31" s="2788"/>
      <c r="AE31" s="2788"/>
      <c r="AF31" s="2788"/>
      <c r="AG31" s="2788"/>
      <c r="AH31" s="2788"/>
      <c r="AI31" s="2788"/>
      <c r="AJ31" s="2788"/>
      <c r="AK31" s="2788"/>
      <c r="AL31" s="2788"/>
      <c r="AM31" s="2788"/>
      <c r="AN31" s="2788"/>
      <c r="AO31" s="2788"/>
      <c r="AP31" s="2788"/>
    </row>
    <row r="32" spans="1:52">
      <c r="A32" s="303"/>
      <c r="B32" s="508"/>
      <c r="C32" s="2428"/>
      <c r="D32" s="2429"/>
      <c r="E32" s="2429"/>
      <c r="F32" s="2416"/>
      <c r="G32" s="2428"/>
      <c r="H32" s="2418"/>
      <c r="I32" s="2418"/>
      <c r="J32" s="2429"/>
      <c r="K32" s="2429"/>
      <c r="L32" s="2429"/>
      <c r="M32" s="2429"/>
      <c r="N32" s="2429"/>
      <c r="O32" s="2430"/>
      <c r="P32" s="2428"/>
      <c r="Q32" s="2429"/>
      <c r="R32" s="2430"/>
      <c r="S32" s="2428"/>
      <c r="T32" s="2430"/>
      <c r="U32" s="2420"/>
      <c r="V32" s="2421"/>
      <c r="W32" s="2421"/>
      <c r="X32" s="2421"/>
      <c r="AA32" s="512"/>
      <c r="AB32" s="512"/>
      <c r="AC32" s="512"/>
      <c r="AD32" s="512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</row>
    <row r="33" spans="1:52" s="2434" customFormat="1">
      <c r="A33" s="2422" t="s">
        <v>2496</v>
      </c>
      <c r="B33" s="2432" t="s">
        <v>1576</v>
      </c>
      <c r="C33" s="2424">
        <f>SUM(C34:C36)</f>
        <v>0</v>
      </c>
      <c r="D33" s="2425">
        <f t="shared" ref="D33:X33" si="9">SUM(D34:D36)</f>
        <v>0</v>
      </c>
      <c r="E33" s="2425">
        <f t="shared" si="9"/>
        <v>0</v>
      </c>
      <c r="F33" s="2433">
        <f t="shared" si="9"/>
        <v>0</v>
      </c>
      <c r="G33" s="2426">
        <f t="shared" si="9"/>
        <v>0</v>
      </c>
      <c r="H33" s="2425">
        <f t="shared" si="9"/>
        <v>0</v>
      </c>
      <c r="I33" s="2425">
        <f t="shared" si="9"/>
        <v>0</v>
      </c>
      <c r="J33" s="2425">
        <f t="shared" si="9"/>
        <v>0</v>
      </c>
      <c r="K33" s="2425">
        <f t="shared" si="9"/>
        <v>0</v>
      </c>
      <c r="L33" s="2425">
        <f t="shared" si="9"/>
        <v>0</v>
      </c>
      <c r="M33" s="2425">
        <f t="shared" si="9"/>
        <v>0</v>
      </c>
      <c r="N33" s="2425">
        <f t="shared" si="9"/>
        <v>0</v>
      </c>
      <c r="O33" s="2427">
        <f t="shared" si="9"/>
        <v>0</v>
      </c>
      <c r="P33" s="2426">
        <f t="shared" si="9"/>
        <v>0</v>
      </c>
      <c r="Q33" s="2425">
        <f t="shared" si="9"/>
        <v>0</v>
      </c>
      <c r="R33" s="2427">
        <f t="shared" si="9"/>
        <v>0</v>
      </c>
      <c r="S33" s="2426">
        <f t="shared" si="9"/>
        <v>0</v>
      </c>
      <c r="T33" s="2427">
        <f t="shared" si="9"/>
        <v>0</v>
      </c>
      <c r="U33" s="2413">
        <f t="shared" si="9"/>
        <v>0</v>
      </c>
      <c r="V33" s="2409">
        <f t="shared" si="9"/>
        <v>0</v>
      </c>
      <c r="W33" s="2409">
        <f t="shared" si="9"/>
        <v>0</v>
      </c>
      <c r="X33" s="2409">
        <f t="shared" si="9"/>
        <v>0</v>
      </c>
      <c r="Y33"/>
      <c r="Z33"/>
      <c r="AA33" s="512"/>
      <c r="AB33" s="512"/>
      <c r="AC33" s="512"/>
      <c r="AD33" s="512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/>
      <c r="AR33"/>
      <c r="AS33"/>
      <c r="AT33"/>
      <c r="AU33"/>
      <c r="AV33"/>
      <c r="AW33"/>
      <c r="AX33"/>
      <c r="AY33"/>
      <c r="AZ33"/>
    </row>
    <row r="34" spans="1:52">
      <c r="A34" s="303">
        <v>17</v>
      </c>
      <c r="B34" s="509" t="s">
        <v>2497</v>
      </c>
      <c r="C34" s="2428">
        <v>0</v>
      </c>
      <c r="D34" s="2429">
        <v>0</v>
      </c>
      <c r="E34" s="2429">
        <v>0</v>
      </c>
      <c r="F34" s="2416">
        <f>C34-D34-E34</f>
        <v>0</v>
      </c>
      <c r="G34" s="2428"/>
      <c r="H34" s="2418"/>
      <c r="I34" s="2418"/>
      <c r="J34" s="2429"/>
      <c r="K34" s="2429"/>
      <c r="L34" s="2429"/>
      <c r="M34" s="2429"/>
      <c r="N34" s="2429"/>
      <c r="O34" s="2430"/>
      <c r="P34" s="2428"/>
      <c r="Q34" s="2429"/>
      <c r="R34" s="2430"/>
      <c r="S34" s="2428"/>
      <c r="T34" s="2430"/>
      <c r="U34" s="2420">
        <f>C34+G34+H34+I34+J34+K34+L34+M34+N34+O34-P34-Q34-R34</f>
        <v>0</v>
      </c>
      <c r="V34" s="2421">
        <f>D34+T34</f>
        <v>0</v>
      </c>
      <c r="W34" s="2421">
        <f>E34+S34</f>
        <v>0</v>
      </c>
      <c r="X34" s="2421">
        <f>U34-V34-W34</f>
        <v>0</v>
      </c>
      <c r="AA34" s="513"/>
      <c r="AB34" s="513"/>
      <c r="AC34" s="513"/>
      <c r="AD34" s="513"/>
      <c r="AE34" s="513"/>
      <c r="AF34" s="513"/>
      <c r="AG34" s="513"/>
      <c r="AH34" s="513"/>
      <c r="AI34" s="513"/>
      <c r="AJ34" s="513"/>
      <c r="AK34" s="513"/>
      <c r="AL34" s="513"/>
      <c r="AM34" s="513"/>
      <c r="AN34" s="513"/>
      <c r="AO34" s="513"/>
      <c r="AP34" s="513"/>
    </row>
    <row r="35" spans="1:52">
      <c r="A35" s="303">
        <v>18</v>
      </c>
      <c r="B35" s="509" t="s">
        <v>2498</v>
      </c>
      <c r="C35" s="2428">
        <v>0</v>
      </c>
      <c r="D35" s="2429">
        <v>0</v>
      </c>
      <c r="E35" s="2429">
        <v>0</v>
      </c>
      <c r="F35" s="2416">
        <f>C35-D35-E35</f>
        <v>0</v>
      </c>
      <c r="G35" s="2428"/>
      <c r="H35" s="2418"/>
      <c r="I35" s="2418"/>
      <c r="J35" s="2429"/>
      <c r="K35" s="2429"/>
      <c r="L35" s="2429"/>
      <c r="M35" s="2429"/>
      <c r="N35" s="2429"/>
      <c r="O35" s="2430"/>
      <c r="P35" s="2428"/>
      <c r="Q35" s="2429"/>
      <c r="R35" s="2430"/>
      <c r="S35" s="2428"/>
      <c r="T35" s="2430"/>
      <c r="U35" s="2420">
        <f>C35+G35+H35+I35+J35+K35+L35+M35+N35+O35-P35-Q35-R35</f>
        <v>0</v>
      </c>
      <c r="V35" s="2421">
        <f>D35+T35</f>
        <v>0</v>
      </c>
      <c r="W35" s="2421">
        <f>E35+S35</f>
        <v>0</v>
      </c>
      <c r="X35" s="2421">
        <f>U35-V35-W35</f>
        <v>0</v>
      </c>
      <c r="AA35" s="513"/>
      <c r="AB35" s="513"/>
      <c r="AC35" s="513"/>
      <c r="AD35" s="513"/>
      <c r="AE35" s="513"/>
      <c r="AF35" s="513"/>
      <c r="AG35" s="513"/>
      <c r="AH35" s="513"/>
      <c r="AI35" s="513"/>
      <c r="AJ35" s="513"/>
      <c r="AK35" s="513"/>
      <c r="AL35" s="513"/>
      <c r="AM35" s="513"/>
      <c r="AN35" s="513"/>
      <c r="AO35" s="513"/>
      <c r="AP35" s="513"/>
    </row>
    <row r="36" spans="1:52">
      <c r="A36" s="303">
        <v>19</v>
      </c>
      <c r="B36" s="509" t="s">
        <v>2499</v>
      </c>
      <c r="C36" s="2428">
        <v>0</v>
      </c>
      <c r="D36" s="2429">
        <v>0</v>
      </c>
      <c r="E36" s="2429">
        <v>0</v>
      </c>
      <c r="F36" s="2416">
        <f>C36-D36-E36</f>
        <v>0</v>
      </c>
      <c r="G36" s="2428"/>
      <c r="H36" s="2418"/>
      <c r="I36" s="2418"/>
      <c r="J36" s="2429"/>
      <c r="K36" s="2429"/>
      <c r="L36" s="2429"/>
      <c r="M36" s="2429"/>
      <c r="N36" s="2429"/>
      <c r="O36" s="2430"/>
      <c r="P36" s="2428"/>
      <c r="Q36" s="2429"/>
      <c r="R36" s="2430"/>
      <c r="S36" s="2428"/>
      <c r="T36" s="2430"/>
      <c r="U36" s="2420">
        <f>C36+G36+H36+I36+J36+K36+L36+M36+N36+O36-P36-Q36-R36</f>
        <v>0</v>
      </c>
      <c r="V36" s="2421">
        <f>D36+T36</f>
        <v>0</v>
      </c>
      <c r="W36" s="2421">
        <f>E36+S36</f>
        <v>0</v>
      </c>
      <c r="X36" s="2421">
        <f>U36-V36-W36</f>
        <v>0</v>
      </c>
      <c r="AA36" s="512"/>
      <c r="AB36" s="512"/>
      <c r="AC36" s="512"/>
      <c r="AD36" s="512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</row>
    <row r="37" spans="1:52">
      <c r="A37" s="303"/>
      <c r="B37" s="508"/>
      <c r="C37" s="2428"/>
      <c r="D37" s="2429"/>
      <c r="E37" s="2429"/>
      <c r="F37" s="2416"/>
      <c r="G37" s="2428"/>
      <c r="H37" s="2418"/>
      <c r="I37" s="2418"/>
      <c r="J37" s="2429"/>
      <c r="K37" s="2429"/>
      <c r="L37" s="2429"/>
      <c r="M37" s="2429"/>
      <c r="N37" s="2429"/>
      <c r="O37" s="2430"/>
      <c r="P37" s="2428"/>
      <c r="Q37" s="2429"/>
      <c r="R37" s="2430"/>
      <c r="S37" s="2428"/>
      <c r="T37" s="2430"/>
      <c r="U37" s="2420"/>
      <c r="V37" s="2421"/>
      <c r="W37" s="2421"/>
      <c r="X37" s="2421"/>
      <c r="AA37" s="512"/>
      <c r="AB37" s="512"/>
      <c r="AC37" s="512"/>
      <c r="AD37" s="512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</row>
    <row r="38" spans="1:52" s="2434" customFormat="1">
      <c r="A38" s="2422" t="s">
        <v>2500</v>
      </c>
      <c r="B38" s="2432" t="s">
        <v>1577</v>
      </c>
      <c r="C38" s="2410">
        <v>0</v>
      </c>
      <c r="D38" s="2410">
        <v>0</v>
      </c>
      <c r="E38" s="2410">
        <v>0</v>
      </c>
      <c r="F38" s="2409">
        <f>C38-D38-E38</f>
        <v>0</v>
      </c>
      <c r="G38" s="2410"/>
      <c r="H38" s="2411"/>
      <c r="I38" s="2411"/>
      <c r="J38" s="2408"/>
      <c r="K38" s="2408"/>
      <c r="L38" s="2408"/>
      <c r="M38" s="2408"/>
      <c r="N38" s="2408"/>
      <c r="O38" s="2412"/>
      <c r="P38" s="2410"/>
      <c r="Q38" s="2408"/>
      <c r="R38" s="2412"/>
      <c r="S38" s="2410"/>
      <c r="T38" s="2412"/>
      <c r="U38" s="2413">
        <f>C38+G38+H38+I38+J38+K38+L38+M38+N38+O38-P38-Q38-R38</f>
        <v>0</v>
      </c>
      <c r="V38" s="2409">
        <f>D38+T38</f>
        <v>0</v>
      </c>
      <c r="W38" s="2409">
        <f>E38+S38</f>
        <v>0</v>
      </c>
      <c r="X38" s="2409">
        <f>U38-V38-W38</f>
        <v>0</v>
      </c>
      <c r="Y38"/>
      <c r="Z38"/>
      <c r="AA38" s="512"/>
      <c r="AB38" s="512"/>
      <c r="AC38" s="512"/>
      <c r="AD38" s="512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/>
      <c r="AR38"/>
      <c r="AS38"/>
      <c r="AT38"/>
      <c r="AU38"/>
      <c r="AV38"/>
      <c r="AW38"/>
      <c r="AX38"/>
      <c r="AY38"/>
      <c r="AZ38"/>
    </row>
    <row r="39" spans="1:52">
      <c r="A39" s="303"/>
      <c r="B39" s="508"/>
      <c r="C39" s="2414"/>
      <c r="D39" s="2429"/>
      <c r="E39" s="2429"/>
      <c r="F39" s="2416"/>
      <c r="G39" s="2428"/>
      <c r="H39" s="2418"/>
      <c r="I39" s="2418"/>
      <c r="J39" s="2429"/>
      <c r="K39" s="2429"/>
      <c r="L39" s="2429"/>
      <c r="M39" s="2429"/>
      <c r="N39" s="2429"/>
      <c r="O39" s="2430"/>
      <c r="P39" s="2428"/>
      <c r="Q39" s="2429"/>
      <c r="R39" s="2430"/>
      <c r="S39" s="2428"/>
      <c r="T39" s="2430"/>
      <c r="U39" s="2420"/>
      <c r="V39" s="2421"/>
      <c r="W39" s="2421"/>
      <c r="X39" s="2421"/>
      <c r="AA39" s="512"/>
      <c r="AB39" s="512"/>
      <c r="AC39" s="512"/>
      <c r="AD39" s="512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</row>
    <row r="40" spans="1:52" s="2434" customFormat="1">
      <c r="A40" s="2789"/>
      <c r="B40" s="2791" t="s">
        <v>2501</v>
      </c>
      <c r="C40" s="2793">
        <f>C10+C12+C23+C27+C33+C38</f>
        <v>2462159399</v>
      </c>
      <c r="D40" s="2793">
        <f t="shared" ref="D40:X40" si="10">D10+D12+D23+D27+D33+D38</f>
        <v>91324962</v>
      </c>
      <c r="E40" s="2793">
        <f t="shared" si="10"/>
        <v>30553050</v>
      </c>
      <c r="F40" s="2774">
        <f t="shared" si="10"/>
        <v>2340281387</v>
      </c>
      <c r="G40" s="2435">
        <f t="shared" si="10"/>
        <v>86266570</v>
      </c>
      <c r="H40" s="2436">
        <f t="shared" si="10"/>
        <v>0</v>
      </c>
      <c r="I40" s="2436">
        <f t="shared" si="10"/>
        <v>0</v>
      </c>
      <c r="J40" s="2436">
        <f t="shared" si="10"/>
        <v>0</v>
      </c>
      <c r="K40" s="2436">
        <f t="shared" si="10"/>
        <v>0</v>
      </c>
      <c r="L40" s="2437">
        <f t="shared" si="10"/>
        <v>0</v>
      </c>
      <c r="M40" s="2436">
        <f t="shared" si="10"/>
        <v>380000</v>
      </c>
      <c r="N40" s="2436">
        <f t="shared" si="10"/>
        <v>1829000415</v>
      </c>
      <c r="O40" s="2438">
        <f t="shared" si="10"/>
        <v>0</v>
      </c>
      <c r="P40" s="2439">
        <f t="shared" si="10"/>
        <v>0</v>
      </c>
      <c r="Q40" s="2436">
        <f t="shared" si="10"/>
        <v>0</v>
      </c>
      <c r="R40" s="2438">
        <f t="shared" si="10"/>
        <v>7500000</v>
      </c>
      <c r="S40" s="2776">
        <f t="shared" si="10"/>
        <v>0</v>
      </c>
      <c r="T40" s="2778">
        <f t="shared" si="10"/>
        <v>0</v>
      </c>
      <c r="U40" s="2780">
        <f t="shared" si="10"/>
        <v>4370306384</v>
      </c>
      <c r="V40" s="2782">
        <f t="shared" si="10"/>
        <v>91324962</v>
      </c>
      <c r="W40" s="2782">
        <f t="shared" si="10"/>
        <v>30553050</v>
      </c>
      <c r="X40" s="2782">
        <f t="shared" si="10"/>
        <v>4248428372</v>
      </c>
      <c r="Y40"/>
      <c r="Z40"/>
      <c r="AA40" s="512"/>
      <c r="AB40" s="512"/>
      <c r="AC40" s="512"/>
      <c r="AD40" s="512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/>
      <c r="AR40"/>
      <c r="AS40"/>
      <c r="AT40"/>
      <c r="AU40"/>
      <c r="AV40"/>
      <c r="AW40"/>
      <c r="AX40"/>
      <c r="AY40"/>
      <c r="AZ40"/>
    </row>
    <row r="41" spans="1:52" s="2434" customFormat="1">
      <c r="A41" s="2790"/>
      <c r="B41" s="2792"/>
      <c r="C41" s="2794"/>
      <c r="D41" s="2794"/>
      <c r="E41" s="2794"/>
      <c r="F41" s="2775"/>
      <c r="G41" s="2784" t="s">
        <v>2502</v>
      </c>
      <c r="H41" s="2785"/>
      <c r="I41" s="2785"/>
      <c r="J41" s="2785"/>
      <c r="K41" s="2785"/>
      <c r="L41" s="2785"/>
      <c r="M41" s="2785"/>
      <c r="N41" s="2786">
        <f>G40+H40+I40+J40+K40+L40+M40+N40+O40</f>
        <v>1915646985</v>
      </c>
      <c r="O41" s="2787"/>
      <c r="P41" s="2784" t="s">
        <v>2503</v>
      </c>
      <c r="Q41" s="2785"/>
      <c r="R41" s="2440">
        <f>P40+Q40+R40</f>
        <v>7500000</v>
      </c>
      <c r="S41" s="2777"/>
      <c r="T41" s="2779"/>
      <c r="U41" s="2781"/>
      <c r="V41" s="2783"/>
      <c r="W41" s="2783"/>
      <c r="X41" s="2783"/>
      <c r="Y41"/>
      <c r="Z41"/>
      <c r="AA41" s="512"/>
      <c r="AB41" s="512"/>
      <c r="AC41" s="512"/>
      <c r="AD41" s="512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/>
      <c r="AR41"/>
      <c r="AS41"/>
      <c r="AT41"/>
      <c r="AU41"/>
      <c r="AV41"/>
      <c r="AW41"/>
      <c r="AX41"/>
      <c r="AY41"/>
      <c r="AZ41"/>
    </row>
    <row r="42" spans="1:52">
      <c r="A42" s="496"/>
      <c r="B42" s="496"/>
      <c r="C42" s="496"/>
      <c r="D42" s="496"/>
      <c r="E42" s="496"/>
      <c r="F42" s="496"/>
      <c r="G42" s="496"/>
      <c r="H42" s="496"/>
      <c r="I42" s="496"/>
      <c r="J42" s="496"/>
      <c r="K42" s="496"/>
      <c r="L42" s="496"/>
      <c r="M42" s="496"/>
      <c r="N42" s="496"/>
      <c r="O42" s="496"/>
      <c r="P42" s="496"/>
      <c r="Q42" s="496"/>
      <c r="R42" s="496"/>
      <c r="S42" s="496"/>
      <c r="T42" s="496"/>
      <c r="U42" s="496"/>
      <c r="V42" s="496"/>
      <c r="W42" s="496"/>
      <c r="X42" s="496"/>
      <c r="AA42" s="496"/>
      <c r="AB42" s="496"/>
      <c r="AC42" s="496"/>
      <c r="AD42" s="496"/>
      <c r="AE42" s="496"/>
      <c r="AF42" s="496"/>
      <c r="AG42" s="496"/>
      <c r="AH42" s="496"/>
      <c r="AI42" s="496"/>
      <c r="AJ42" s="496"/>
      <c r="AK42" s="496"/>
    </row>
    <row r="43" spans="1:52">
      <c r="A43" s="496"/>
      <c r="B43" s="2441"/>
      <c r="C43" s="497"/>
      <c r="D43" s="497"/>
      <c r="E43" s="497"/>
      <c r="F43" s="496"/>
      <c r="G43" s="514"/>
      <c r="H43" s="514"/>
      <c r="I43" s="514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6"/>
      <c r="V43" s="514"/>
      <c r="W43" s="514"/>
      <c r="X43" s="514"/>
      <c r="AA43" s="496"/>
      <c r="AB43" s="496"/>
      <c r="AC43" s="496"/>
      <c r="AD43" s="496"/>
      <c r="AE43" s="496"/>
      <c r="AF43" s="496"/>
      <c r="AG43" s="496"/>
      <c r="AH43" s="496"/>
      <c r="AI43" s="496"/>
      <c r="AJ43" s="496"/>
      <c r="AK43" s="496"/>
    </row>
    <row r="44" spans="1:52">
      <c r="A44" s="496"/>
      <c r="C44" s="497"/>
      <c r="D44" s="497"/>
      <c r="E44" s="497"/>
      <c r="F44" s="496"/>
      <c r="G44" s="497"/>
      <c r="H44" s="497"/>
      <c r="I44" s="497"/>
      <c r="J44" s="497"/>
      <c r="K44" s="497"/>
      <c r="L44" s="497"/>
      <c r="M44" s="497"/>
      <c r="N44" s="497"/>
      <c r="O44" s="497"/>
      <c r="P44" s="497"/>
      <c r="Q44" s="497"/>
      <c r="R44" s="497"/>
      <c r="S44" s="497"/>
      <c r="T44" s="497"/>
      <c r="U44" s="496"/>
      <c r="V44" s="497"/>
      <c r="W44" s="497"/>
      <c r="X44" s="497"/>
      <c r="AA44" s="496"/>
      <c r="AB44" s="496"/>
      <c r="AC44" s="496"/>
      <c r="AD44" s="496"/>
      <c r="AE44" s="496"/>
      <c r="AF44" s="496"/>
      <c r="AG44" s="496"/>
      <c r="AH44" s="496"/>
      <c r="AI44" s="496"/>
      <c r="AJ44" s="496"/>
      <c r="AK44" s="496"/>
    </row>
    <row r="45" spans="1:52">
      <c r="A45" s="496"/>
      <c r="B45" s="497"/>
      <c r="C45" s="497"/>
      <c r="D45" s="497"/>
      <c r="E45" s="497"/>
      <c r="F45" s="496"/>
      <c r="G45" s="497"/>
      <c r="H45" s="497"/>
      <c r="I45" s="2674"/>
      <c r="J45" s="497"/>
      <c r="K45" s="497"/>
      <c r="L45" s="497"/>
      <c r="M45" s="497"/>
      <c r="N45" s="497"/>
      <c r="O45" s="497"/>
      <c r="P45" s="497"/>
      <c r="Q45" s="497"/>
      <c r="R45" s="497"/>
      <c r="S45" s="497"/>
      <c r="T45" s="497"/>
      <c r="U45" s="496"/>
      <c r="V45" s="497"/>
      <c r="W45" s="497"/>
      <c r="X45" s="497"/>
      <c r="AA45" s="496"/>
      <c r="AB45" s="496"/>
      <c r="AC45" s="496"/>
      <c r="AD45" s="496"/>
      <c r="AE45" s="496"/>
      <c r="AF45" s="496"/>
      <c r="AG45" s="496"/>
      <c r="AH45" s="496"/>
      <c r="AI45" s="496"/>
      <c r="AJ45" s="496"/>
      <c r="AK45" s="496"/>
    </row>
    <row r="46" spans="1:52">
      <c r="A46" s="496"/>
      <c r="B46" s="514"/>
      <c r="C46" s="496"/>
      <c r="D46" s="496"/>
      <c r="E46" s="496"/>
      <c r="F46" s="496"/>
      <c r="G46" s="496"/>
      <c r="H46" s="496"/>
      <c r="I46" s="2675"/>
      <c r="J46" s="496"/>
      <c r="K46" s="496"/>
      <c r="L46" s="496"/>
      <c r="M46" s="496"/>
      <c r="N46" s="496"/>
      <c r="O46" s="496"/>
      <c r="P46" s="496"/>
      <c r="Q46" s="496"/>
      <c r="R46" s="496"/>
      <c r="S46" s="496"/>
      <c r="T46" s="496"/>
      <c r="U46" s="496"/>
      <c r="V46" s="496"/>
      <c r="W46" s="496"/>
      <c r="X46" s="496"/>
      <c r="AA46" s="496"/>
      <c r="AB46" s="496"/>
      <c r="AC46" s="496"/>
      <c r="AD46" s="496"/>
      <c r="AE46" s="496"/>
      <c r="AF46" s="496"/>
      <c r="AG46" s="496"/>
      <c r="AH46" s="496"/>
      <c r="AI46" s="496"/>
      <c r="AJ46" s="496"/>
      <c r="AK46" s="496"/>
    </row>
    <row r="47" spans="1:52">
      <c r="A47" s="2391"/>
      <c r="B47" s="496"/>
      <c r="C47" s="496"/>
      <c r="D47" s="496"/>
      <c r="E47" s="496"/>
      <c r="F47" s="496"/>
      <c r="G47" s="496"/>
      <c r="H47" s="496"/>
      <c r="I47" s="2675"/>
      <c r="J47" s="496"/>
      <c r="K47" s="496"/>
      <c r="L47" s="496"/>
      <c r="M47" s="496"/>
      <c r="N47" s="496"/>
      <c r="O47" s="496"/>
      <c r="P47" s="496"/>
      <c r="Q47" s="496"/>
      <c r="R47" s="496"/>
      <c r="S47" s="496"/>
      <c r="T47" s="496"/>
      <c r="U47" s="496"/>
      <c r="V47" s="496"/>
      <c r="W47" s="496"/>
      <c r="X47" s="496"/>
    </row>
    <row r="48" spans="1:52">
      <c r="A48" s="2391"/>
      <c r="B48" s="496"/>
      <c r="C48" s="496"/>
      <c r="D48" s="496"/>
      <c r="E48" s="496"/>
      <c r="F48" s="496"/>
      <c r="G48" s="496"/>
      <c r="H48" s="496"/>
      <c r="I48" s="2675"/>
      <c r="J48" s="496"/>
      <c r="K48" s="496"/>
      <c r="L48" s="496"/>
      <c r="M48" s="496"/>
      <c r="N48" s="496"/>
      <c r="O48" s="496"/>
      <c r="P48" s="496"/>
      <c r="Q48" s="496"/>
      <c r="R48" s="496"/>
      <c r="S48" s="496"/>
      <c r="T48" s="496"/>
      <c r="U48" s="496"/>
      <c r="V48" s="496"/>
      <c r="W48" s="496"/>
      <c r="X48" s="496"/>
    </row>
    <row r="49" spans="1:24">
      <c r="A49" s="2391"/>
      <c r="B49" s="496"/>
      <c r="C49" s="496"/>
      <c r="D49" s="496"/>
      <c r="E49" s="496"/>
      <c r="F49" s="496"/>
      <c r="G49" s="496"/>
      <c r="H49" s="496"/>
      <c r="I49" s="496"/>
      <c r="J49" s="496"/>
      <c r="K49" s="496"/>
      <c r="L49" s="496"/>
      <c r="M49" s="496"/>
      <c r="N49" s="496"/>
      <c r="O49" s="496"/>
      <c r="P49" s="496"/>
      <c r="Q49" s="496"/>
      <c r="R49" s="496"/>
      <c r="S49" s="496"/>
      <c r="T49" s="496"/>
      <c r="U49" s="496"/>
      <c r="V49" s="496"/>
      <c r="W49" s="496"/>
      <c r="X49" s="496"/>
    </row>
    <row r="50" spans="1:24">
      <c r="A50" s="2391"/>
      <c r="B50" s="496"/>
      <c r="C50" s="496"/>
      <c r="D50" s="496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  <c r="R50" s="496"/>
      <c r="S50" s="496"/>
      <c r="T50" s="496"/>
      <c r="U50" s="496"/>
      <c r="V50" s="496"/>
      <c r="W50" s="496"/>
      <c r="X50" s="496"/>
    </row>
    <row r="51" spans="1:24">
      <c r="A51" s="2391"/>
      <c r="B51" s="496"/>
      <c r="C51" s="496"/>
      <c r="D51" s="496"/>
      <c r="E51" s="496"/>
      <c r="F51" s="496"/>
      <c r="G51" s="496"/>
      <c r="H51" s="496"/>
      <c r="I51" s="496"/>
      <c r="J51" s="496"/>
      <c r="K51" s="496"/>
      <c r="L51" s="496"/>
      <c r="M51" s="496"/>
      <c r="N51" s="496"/>
      <c r="O51" s="496"/>
      <c r="P51" s="496"/>
      <c r="Q51" s="496"/>
      <c r="R51" s="496"/>
      <c r="S51" s="496"/>
      <c r="T51" s="496"/>
      <c r="U51" s="496"/>
      <c r="V51" s="496"/>
      <c r="W51" s="496"/>
      <c r="X51" s="496"/>
    </row>
    <row r="52" spans="1:24">
      <c r="A52" s="2391"/>
      <c r="B52" s="496"/>
      <c r="C52" s="496"/>
      <c r="D52" s="496"/>
      <c r="E52" s="496"/>
      <c r="F52" s="496"/>
      <c r="G52" s="496"/>
      <c r="H52" s="496"/>
      <c r="I52" s="496"/>
      <c r="J52" s="496"/>
      <c r="K52" s="496"/>
      <c r="L52" s="496"/>
      <c r="M52" s="496"/>
      <c r="N52" s="496"/>
      <c r="O52" s="496"/>
      <c r="P52" s="496"/>
      <c r="Q52" s="496"/>
      <c r="R52" s="496"/>
      <c r="S52" s="496"/>
      <c r="T52" s="496"/>
      <c r="U52" s="496"/>
      <c r="V52" s="496"/>
      <c r="W52" s="496"/>
      <c r="X52" s="496"/>
    </row>
    <row r="53" spans="1:24">
      <c r="A53" s="2391"/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</row>
    <row r="54" spans="1:24">
      <c r="A54" s="2391"/>
      <c r="B54" s="496"/>
      <c r="C54" s="496"/>
      <c r="D54" s="496"/>
      <c r="E54" s="496"/>
      <c r="F54" s="496"/>
      <c r="G54" s="496"/>
      <c r="H54" s="496"/>
      <c r="I54" s="496"/>
      <c r="J54" s="496"/>
      <c r="K54" s="496"/>
      <c r="L54" s="496"/>
      <c r="M54" s="496"/>
      <c r="N54" s="496"/>
      <c r="O54" s="496"/>
      <c r="P54" s="496"/>
      <c r="Q54" s="496"/>
      <c r="R54" s="496"/>
      <c r="S54" s="496"/>
      <c r="T54" s="496"/>
      <c r="U54" s="496"/>
      <c r="V54" s="496"/>
      <c r="W54" s="496"/>
      <c r="X54" s="496"/>
    </row>
    <row r="55" spans="1:24">
      <c r="A55" s="2391"/>
      <c r="B55" s="496"/>
      <c r="C55" s="496"/>
      <c r="D55" s="496"/>
      <c r="E55" s="496"/>
      <c r="F55" s="496"/>
      <c r="G55" s="496"/>
      <c r="H55" s="496"/>
      <c r="I55" s="496"/>
      <c r="J55" s="496"/>
      <c r="K55" s="496"/>
      <c r="L55" s="496"/>
      <c r="M55" s="496"/>
      <c r="N55" s="496"/>
      <c r="O55" s="496"/>
      <c r="P55" s="496"/>
      <c r="Q55" s="496"/>
      <c r="R55" s="496"/>
      <c r="S55" s="496"/>
      <c r="T55" s="496"/>
      <c r="U55" s="496"/>
      <c r="V55" s="496"/>
      <c r="W55" s="496"/>
      <c r="X55" s="496"/>
    </row>
    <row r="56" spans="1:24">
      <c r="A56" s="2391"/>
      <c r="B56" s="496"/>
      <c r="C56" s="496"/>
      <c r="D56" s="496"/>
      <c r="E56" s="496"/>
      <c r="F56" s="496"/>
      <c r="G56" s="496"/>
      <c r="H56" s="496"/>
      <c r="I56" s="496"/>
      <c r="J56" s="496"/>
      <c r="K56" s="496"/>
      <c r="L56" s="496"/>
      <c r="M56" s="496"/>
      <c r="N56" s="496"/>
      <c r="O56" s="496"/>
      <c r="P56" s="496"/>
      <c r="Q56" s="496"/>
      <c r="R56" s="496"/>
      <c r="S56" s="496"/>
      <c r="T56" s="496"/>
      <c r="U56" s="496"/>
      <c r="V56" s="496"/>
      <c r="W56" s="496"/>
      <c r="X56" s="496"/>
    </row>
    <row r="57" spans="1:24">
      <c r="A57" s="2391"/>
      <c r="B57" s="496"/>
      <c r="C57" s="496"/>
      <c r="D57" s="496"/>
      <c r="E57" s="496"/>
      <c r="F57" s="496"/>
      <c r="G57" s="496"/>
      <c r="H57" s="496"/>
      <c r="I57" s="496"/>
      <c r="J57" s="496"/>
      <c r="K57" s="496"/>
      <c r="L57" s="496"/>
      <c r="M57" s="496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6"/>
    </row>
    <row r="58" spans="1:24">
      <c r="A58" s="2391"/>
      <c r="B58" s="496"/>
      <c r="C58" s="496"/>
      <c r="D58" s="496"/>
      <c r="E58" s="496"/>
      <c r="F58" s="496"/>
      <c r="G58" s="496"/>
      <c r="H58" s="496"/>
      <c r="I58" s="496"/>
      <c r="J58" s="496"/>
      <c r="K58" s="496"/>
      <c r="L58" s="496"/>
      <c r="M58" s="496"/>
      <c r="N58" s="496"/>
      <c r="O58" s="496"/>
      <c r="P58" s="496"/>
      <c r="Q58" s="496"/>
      <c r="R58" s="496"/>
      <c r="S58" s="496"/>
      <c r="T58" s="496"/>
      <c r="U58" s="496"/>
      <c r="V58" s="496"/>
      <c r="W58" s="496"/>
      <c r="X58" s="496"/>
    </row>
    <row r="59" spans="1:24">
      <c r="A59" s="2391"/>
      <c r="B59" s="496"/>
      <c r="C59" s="496"/>
      <c r="D59" s="496"/>
      <c r="E59" s="496"/>
      <c r="F59" s="496"/>
      <c r="G59" s="496"/>
      <c r="H59" s="496"/>
      <c r="I59" s="496"/>
      <c r="J59" s="496"/>
      <c r="K59" s="496"/>
      <c r="L59" s="496"/>
      <c r="M59" s="496"/>
      <c r="N59" s="496"/>
      <c r="O59" s="496"/>
      <c r="P59" s="496"/>
      <c r="Q59" s="496"/>
      <c r="R59" s="496"/>
      <c r="S59" s="496"/>
      <c r="T59" s="496"/>
      <c r="U59" s="496"/>
      <c r="V59" s="496"/>
      <c r="W59" s="496"/>
      <c r="X59" s="496"/>
    </row>
    <row r="60" spans="1:24">
      <c r="A60" s="2391"/>
      <c r="B60" s="496"/>
      <c r="C60" s="496"/>
      <c r="D60" s="496"/>
      <c r="E60" s="496"/>
      <c r="F60" s="496"/>
      <c r="G60" s="496"/>
      <c r="H60" s="496"/>
      <c r="I60" s="496"/>
      <c r="J60" s="496"/>
      <c r="K60" s="496"/>
      <c r="L60" s="496"/>
      <c r="M60" s="496"/>
      <c r="N60" s="496"/>
      <c r="O60" s="496"/>
      <c r="P60" s="496"/>
      <c r="Q60" s="496"/>
      <c r="R60" s="496"/>
      <c r="S60" s="496"/>
      <c r="T60" s="496"/>
      <c r="U60" s="496"/>
      <c r="V60" s="496"/>
      <c r="W60" s="496"/>
      <c r="X60" s="496"/>
    </row>
    <row r="61" spans="1:24">
      <c r="A61" s="2391"/>
      <c r="B61" s="496"/>
      <c r="C61" s="496"/>
      <c r="D61" s="496"/>
      <c r="E61" s="496"/>
      <c r="F61" s="496"/>
      <c r="G61" s="496"/>
      <c r="H61" s="496"/>
      <c r="I61" s="496"/>
      <c r="J61" s="496"/>
      <c r="K61" s="496"/>
      <c r="L61" s="496"/>
      <c r="M61" s="496"/>
      <c r="N61" s="496"/>
      <c r="O61" s="496"/>
      <c r="P61" s="496"/>
      <c r="Q61" s="496"/>
      <c r="R61" s="496"/>
      <c r="S61" s="496"/>
      <c r="T61" s="496"/>
      <c r="U61" s="496"/>
      <c r="V61" s="496"/>
      <c r="W61" s="496"/>
      <c r="X61" s="496"/>
    </row>
    <row r="62" spans="1:24">
      <c r="A62" s="2391"/>
      <c r="B62" s="496"/>
      <c r="C62" s="496"/>
      <c r="D62" s="496"/>
      <c r="E62" s="496"/>
      <c r="F62" s="496"/>
      <c r="G62" s="496"/>
      <c r="H62" s="496"/>
      <c r="I62" s="496"/>
      <c r="J62" s="496"/>
      <c r="K62" s="496"/>
      <c r="L62" s="496"/>
      <c r="M62" s="496"/>
      <c r="N62" s="496"/>
      <c r="O62" s="496"/>
      <c r="P62" s="496"/>
      <c r="Q62" s="496"/>
      <c r="R62" s="496"/>
      <c r="S62" s="496"/>
      <c r="T62" s="496"/>
      <c r="U62" s="496"/>
      <c r="V62" s="496"/>
      <c r="W62" s="496"/>
      <c r="X62" s="496"/>
    </row>
    <row r="63" spans="1:24">
      <c r="A63" s="2391"/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/>
      <c r="N63" s="496"/>
      <c r="O63" s="496"/>
      <c r="P63" s="496"/>
      <c r="Q63" s="496"/>
      <c r="R63" s="496"/>
      <c r="S63" s="496"/>
      <c r="T63" s="496"/>
      <c r="U63" s="496"/>
      <c r="V63" s="496"/>
      <c r="W63" s="496"/>
      <c r="X63" s="496"/>
    </row>
    <row r="64" spans="1:24">
      <c r="A64" s="2391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</row>
    <row r="65" spans="1:24">
      <c r="A65" s="2391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496"/>
      <c r="N65" s="496"/>
      <c r="O65" s="496"/>
      <c r="P65" s="496"/>
      <c r="Q65" s="496"/>
      <c r="R65" s="496"/>
      <c r="S65" s="496"/>
      <c r="T65" s="496"/>
      <c r="U65" s="496"/>
      <c r="V65" s="496"/>
      <c r="W65" s="496"/>
      <c r="X65" s="496"/>
    </row>
    <row r="66" spans="1:24">
      <c r="A66" s="2391"/>
      <c r="B66" s="496"/>
      <c r="C66" s="496"/>
      <c r="D66" s="496"/>
      <c r="E66" s="496"/>
      <c r="F66" s="496"/>
      <c r="G66" s="496"/>
      <c r="H66" s="496"/>
      <c r="I66" s="496"/>
      <c r="J66" s="496"/>
      <c r="K66" s="496"/>
      <c r="L66" s="496"/>
      <c r="M66" s="496"/>
      <c r="N66" s="496"/>
      <c r="O66" s="496"/>
      <c r="P66" s="496"/>
      <c r="Q66" s="496"/>
      <c r="R66" s="496"/>
      <c r="S66" s="496"/>
      <c r="T66" s="496"/>
      <c r="U66" s="496"/>
      <c r="V66" s="496"/>
      <c r="W66" s="496"/>
      <c r="X66" s="496"/>
    </row>
    <row r="67" spans="1:24">
      <c r="A67" s="2391"/>
      <c r="B67" s="496"/>
      <c r="C67" s="496"/>
      <c r="D67" s="496"/>
      <c r="E67" s="496"/>
      <c r="F67" s="496"/>
      <c r="G67" s="496"/>
      <c r="H67" s="496"/>
      <c r="I67" s="496"/>
      <c r="J67" s="496"/>
      <c r="K67" s="496"/>
      <c r="L67" s="496"/>
      <c r="M67" s="496"/>
      <c r="N67" s="496"/>
      <c r="O67" s="496"/>
      <c r="P67" s="496"/>
      <c r="Q67" s="496"/>
      <c r="R67" s="496"/>
      <c r="S67" s="496"/>
      <c r="T67" s="496"/>
      <c r="U67" s="496"/>
      <c r="V67" s="496"/>
      <c r="W67" s="496"/>
      <c r="X67" s="496"/>
    </row>
    <row r="68" spans="1:24">
      <c r="A68" s="2391"/>
      <c r="B68" s="496"/>
      <c r="C68" s="496"/>
      <c r="D68" s="496"/>
      <c r="E68" s="496"/>
      <c r="F68" s="496"/>
      <c r="G68" s="496"/>
      <c r="H68" s="496"/>
      <c r="I68" s="496"/>
      <c r="J68" s="496"/>
      <c r="K68" s="496"/>
      <c r="L68" s="496"/>
      <c r="M68" s="496"/>
      <c r="N68" s="496"/>
      <c r="O68" s="496"/>
      <c r="P68" s="496"/>
      <c r="Q68" s="496"/>
      <c r="R68" s="496"/>
      <c r="S68" s="496"/>
      <c r="T68" s="496"/>
      <c r="U68" s="496"/>
      <c r="V68" s="496"/>
      <c r="W68" s="496"/>
      <c r="X68" s="496"/>
    </row>
    <row r="69" spans="1:24">
      <c r="A69" s="2391"/>
      <c r="B69" s="496"/>
      <c r="C69" s="496"/>
      <c r="D69" s="496"/>
      <c r="E69" s="496"/>
      <c r="F69" s="496"/>
      <c r="G69" s="496"/>
      <c r="H69" s="496"/>
      <c r="I69" s="496"/>
      <c r="J69" s="496"/>
      <c r="K69" s="496"/>
      <c r="L69" s="496"/>
      <c r="M69" s="496"/>
      <c r="N69" s="496"/>
      <c r="O69" s="496"/>
      <c r="P69" s="496"/>
      <c r="Q69" s="496"/>
      <c r="R69" s="496"/>
      <c r="S69" s="496"/>
      <c r="T69" s="496"/>
      <c r="U69" s="496"/>
      <c r="V69" s="496"/>
      <c r="W69" s="496"/>
      <c r="X69" s="496"/>
    </row>
    <row r="70" spans="1:24">
      <c r="A70" s="2391"/>
      <c r="B70" s="496"/>
      <c r="C70" s="496"/>
      <c r="D70" s="496"/>
      <c r="E70" s="496"/>
      <c r="F70" s="496"/>
      <c r="G70" s="496"/>
      <c r="H70" s="496"/>
      <c r="I70" s="496"/>
      <c r="J70" s="496"/>
      <c r="K70" s="496"/>
      <c r="L70" s="496"/>
      <c r="M70" s="496"/>
      <c r="N70" s="496"/>
      <c r="O70" s="496"/>
      <c r="P70" s="496"/>
      <c r="Q70" s="496"/>
      <c r="R70" s="496"/>
      <c r="S70" s="496"/>
      <c r="T70" s="496"/>
      <c r="U70" s="496"/>
      <c r="V70" s="496"/>
      <c r="W70" s="496"/>
      <c r="X70" s="496"/>
    </row>
    <row r="71" spans="1:24">
      <c r="A71" s="2391"/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496"/>
      <c r="Q71" s="496"/>
      <c r="R71" s="496"/>
      <c r="S71" s="496"/>
      <c r="T71" s="496"/>
      <c r="U71" s="496"/>
      <c r="V71" s="496"/>
      <c r="W71" s="496"/>
      <c r="X71" s="496"/>
    </row>
    <row r="72" spans="1:24">
      <c r="A72" s="2391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/>
      <c r="N72" s="496"/>
      <c r="O72" s="496"/>
      <c r="P72" s="496"/>
      <c r="Q72" s="496"/>
      <c r="R72" s="496"/>
      <c r="S72" s="496"/>
      <c r="T72" s="496"/>
      <c r="U72" s="496"/>
      <c r="V72" s="496"/>
      <c r="W72" s="496"/>
      <c r="X72" s="496"/>
    </row>
    <row r="73" spans="1:24">
      <c r="A73" s="2391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496"/>
      <c r="N73" s="496"/>
      <c r="O73" s="496"/>
      <c r="P73" s="496"/>
      <c r="Q73" s="496"/>
      <c r="R73" s="496"/>
      <c r="S73" s="496"/>
      <c r="T73" s="496"/>
      <c r="U73" s="496"/>
      <c r="V73" s="496"/>
      <c r="W73" s="496"/>
      <c r="X73" s="496"/>
    </row>
    <row r="74" spans="1:24">
      <c r="A74" s="2391"/>
      <c r="B74" s="496"/>
      <c r="C74" s="496"/>
      <c r="D74" s="496"/>
      <c r="E74" s="496"/>
      <c r="F74" s="496"/>
      <c r="G74" s="496"/>
      <c r="H74" s="496"/>
      <c r="I74" s="496"/>
      <c r="J74" s="496"/>
      <c r="K74" s="496"/>
      <c r="L74" s="496"/>
      <c r="M74" s="496"/>
      <c r="N74" s="496"/>
      <c r="O74" s="496"/>
      <c r="P74" s="496"/>
      <c r="Q74" s="496"/>
      <c r="R74" s="496"/>
      <c r="S74" s="496"/>
      <c r="T74" s="496"/>
      <c r="U74" s="496"/>
      <c r="V74" s="496"/>
      <c r="W74" s="496"/>
      <c r="X74" s="496"/>
    </row>
    <row r="75" spans="1:24">
      <c r="A75" s="2391"/>
      <c r="B75" s="496"/>
      <c r="C75" s="496"/>
      <c r="D75" s="496"/>
      <c r="E75" s="496"/>
      <c r="F75" s="496"/>
      <c r="G75" s="496"/>
      <c r="H75" s="496"/>
      <c r="I75" s="496"/>
      <c r="J75" s="496"/>
      <c r="K75" s="496"/>
      <c r="L75" s="496"/>
      <c r="M75" s="496"/>
      <c r="N75" s="496"/>
      <c r="O75" s="496"/>
      <c r="P75" s="496"/>
      <c r="Q75" s="496"/>
      <c r="R75" s="496"/>
      <c r="S75" s="496"/>
      <c r="T75" s="496"/>
      <c r="U75" s="496"/>
      <c r="V75" s="496"/>
      <c r="W75" s="496"/>
      <c r="X75" s="496"/>
    </row>
    <row r="76" spans="1:24">
      <c r="A76" s="2391"/>
      <c r="B76" s="496"/>
      <c r="C76" s="496"/>
      <c r="D76" s="496"/>
      <c r="E76" s="496"/>
      <c r="F76" s="496"/>
      <c r="G76" s="496"/>
      <c r="H76" s="496"/>
      <c r="I76" s="496"/>
      <c r="J76" s="496"/>
      <c r="K76" s="496"/>
      <c r="L76" s="496"/>
      <c r="M76" s="496"/>
      <c r="N76" s="496"/>
      <c r="O76" s="496"/>
      <c r="P76" s="496"/>
      <c r="Q76" s="496"/>
      <c r="R76" s="496"/>
      <c r="S76" s="496"/>
      <c r="T76" s="496"/>
      <c r="U76" s="496"/>
      <c r="V76" s="496"/>
      <c r="W76" s="496"/>
      <c r="X76" s="496"/>
    </row>
    <row r="77" spans="1:24">
      <c r="A77" s="2391"/>
      <c r="B77" s="496"/>
      <c r="C77" s="496"/>
      <c r="D77" s="496"/>
      <c r="E77" s="496"/>
      <c r="F77" s="496"/>
      <c r="G77" s="496"/>
      <c r="H77" s="496"/>
      <c r="I77" s="496"/>
      <c r="J77" s="496"/>
      <c r="K77" s="496"/>
      <c r="L77" s="496"/>
      <c r="M77" s="496"/>
      <c r="N77" s="496"/>
      <c r="O77" s="496"/>
      <c r="P77" s="496"/>
      <c r="Q77" s="496"/>
      <c r="R77" s="496"/>
      <c r="S77" s="496"/>
      <c r="T77" s="496"/>
      <c r="U77" s="496"/>
      <c r="V77" s="496"/>
      <c r="W77" s="496"/>
      <c r="X77" s="496"/>
    </row>
    <row r="78" spans="1:24">
      <c r="A78" s="2391"/>
      <c r="B78" s="496"/>
      <c r="C78" s="496"/>
      <c r="D78" s="496"/>
      <c r="E78" s="496"/>
      <c r="F78" s="496"/>
      <c r="G78" s="496"/>
      <c r="H78" s="496"/>
      <c r="I78" s="496"/>
      <c r="J78" s="496"/>
      <c r="K78" s="496"/>
      <c r="L78" s="496"/>
      <c r="M78" s="496"/>
      <c r="N78" s="496"/>
      <c r="O78" s="496"/>
      <c r="P78" s="496"/>
      <c r="Q78" s="496"/>
      <c r="R78" s="496"/>
      <c r="S78" s="496"/>
      <c r="T78" s="496"/>
      <c r="U78" s="496"/>
      <c r="V78" s="496"/>
      <c r="W78" s="496"/>
      <c r="X78" s="496"/>
    </row>
    <row r="79" spans="1:24">
      <c r="A79" s="2391"/>
      <c r="B79" s="496"/>
      <c r="C79" s="496"/>
      <c r="D79" s="496"/>
      <c r="E79" s="496"/>
      <c r="F79" s="496"/>
      <c r="G79" s="496"/>
      <c r="H79" s="496"/>
      <c r="I79" s="496"/>
      <c r="J79" s="496"/>
      <c r="K79" s="496"/>
      <c r="L79" s="496"/>
      <c r="M79" s="496"/>
      <c r="N79" s="496"/>
      <c r="O79" s="496"/>
      <c r="P79" s="496"/>
      <c r="Q79" s="496"/>
      <c r="R79" s="496"/>
      <c r="S79" s="496"/>
      <c r="T79" s="496"/>
      <c r="U79" s="496"/>
      <c r="V79" s="496"/>
      <c r="W79" s="496"/>
      <c r="X79" s="496"/>
    </row>
    <row r="80" spans="1:24">
      <c r="A80" s="2391"/>
      <c r="B80" s="496"/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6"/>
      <c r="Q80" s="496"/>
      <c r="R80" s="496"/>
      <c r="S80" s="496"/>
      <c r="T80" s="496"/>
      <c r="U80" s="496"/>
      <c r="V80" s="496"/>
      <c r="W80" s="496"/>
      <c r="X80" s="496"/>
    </row>
    <row r="81" spans="1:24">
      <c r="A81" s="2391"/>
      <c r="B81" s="496"/>
      <c r="C81" s="496"/>
      <c r="D81" s="496"/>
      <c r="E81" s="496"/>
      <c r="F81" s="496"/>
      <c r="G81" s="496"/>
      <c r="H81" s="496"/>
      <c r="I81" s="496"/>
      <c r="J81" s="496"/>
      <c r="K81" s="496"/>
      <c r="L81" s="496"/>
      <c r="M81" s="496"/>
      <c r="N81" s="496"/>
      <c r="O81" s="496"/>
      <c r="P81" s="496"/>
      <c r="Q81" s="496"/>
      <c r="R81" s="496"/>
      <c r="S81" s="496"/>
      <c r="T81" s="496"/>
      <c r="U81" s="496"/>
      <c r="V81" s="496"/>
      <c r="W81" s="496"/>
      <c r="X81" s="496"/>
    </row>
    <row r="82" spans="1:24">
      <c r="A82" s="2391"/>
      <c r="B82" s="496"/>
      <c r="C82" s="496"/>
      <c r="D82" s="496"/>
      <c r="E82" s="496"/>
      <c r="F82" s="496"/>
      <c r="G82" s="496"/>
      <c r="H82" s="496"/>
      <c r="I82" s="496"/>
      <c r="J82" s="496"/>
      <c r="K82" s="496"/>
      <c r="L82" s="496"/>
      <c r="M82" s="496"/>
      <c r="N82" s="496"/>
      <c r="O82" s="496"/>
      <c r="P82" s="496"/>
      <c r="Q82" s="496"/>
      <c r="R82" s="496"/>
      <c r="S82" s="496"/>
      <c r="T82" s="496"/>
      <c r="U82" s="496"/>
      <c r="V82" s="496"/>
      <c r="W82" s="496"/>
      <c r="X82" s="496"/>
    </row>
    <row r="83" spans="1:24">
      <c r="A83" s="2391"/>
      <c r="B83" s="496"/>
      <c r="C83" s="496"/>
      <c r="D83" s="496"/>
      <c r="E83" s="496"/>
      <c r="F83" s="496"/>
      <c r="G83" s="496"/>
      <c r="H83" s="496"/>
      <c r="I83" s="496"/>
      <c r="J83" s="496"/>
      <c r="K83" s="496"/>
      <c r="L83" s="496"/>
      <c r="M83" s="496"/>
      <c r="N83" s="496"/>
      <c r="O83" s="496"/>
      <c r="P83" s="496"/>
      <c r="Q83" s="496"/>
      <c r="R83" s="496"/>
      <c r="S83" s="496"/>
      <c r="T83" s="496"/>
      <c r="U83" s="496"/>
      <c r="V83" s="496"/>
      <c r="W83" s="496"/>
      <c r="X83" s="496"/>
    </row>
    <row r="84" spans="1:24">
      <c r="A84" s="2391"/>
      <c r="B84" s="496"/>
      <c r="C84" s="496"/>
      <c r="D84" s="496"/>
      <c r="E84" s="496"/>
      <c r="F84" s="496"/>
      <c r="G84" s="496"/>
      <c r="H84" s="496"/>
      <c r="I84" s="496"/>
      <c r="J84" s="496"/>
      <c r="K84" s="496"/>
      <c r="L84" s="496"/>
      <c r="M84" s="496"/>
      <c r="N84" s="496"/>
      <c r="O84" s="496"/>
      <c r="P84" s="496"/>
      <c r="Q84" s="496"/>
      <c r="R84" s="496"/>
      <c r="S84" s="496"/>
      <c r="T84" s="496"/>
      <c r="U84" s="496"/>
      <c r="V84" s="496"/>
      <c r="W84" s="496"/>
      <c r="X84" s="496"/>
    </row>
    <row r="85" spans="1:24">
      <c r="A85" s="2391"/>
      <c r="B85" s="496"/>
      <c r="C85" s="496"/>
      <c r="D85" s="496"/>
      <c r="E85" s="496"/>
      <c r="F85" s="496"/>
      <c r="G85" s="496"/>
      <c r="H85" s="496"/>
      <c r="I85" s="496"/>
      <c r="J85" s="496"/>
      <c r="K85" s="496"/>
      <c r="L85" s="496"/>
      <c r="M85" s="496"/>
      <c r="N85" s="496"/>
      <c r="O85" s="496"/>
      <c r="P85" s="496"/>
      <c r="Q85" s="496"/>
      <c r="R85" s="496"/>
      <c r="S85" s="496"/>
      <c r="T85" s="496"/>
      <c r="U85" s="496"/>
      <c r="V85" s="496"/>
      <c r="W85" s="496"/>
      <c r="X85" s="496"/>
    </row>
    <row r="86" spans="1:24">
      <c r="A86" s="2391"/>
      <c r="B86" s="496"/>
      <c r="C86" s="496"/>
      <c r="D86" s="496"/>
      <c r="E86" s="496"/>
      <c r="F86" s="496"/>
      <c r="G86" s="496"/>
      <c r="H86" s="496"/>
      <c r="I86" s="496"/>
      <c r="J86" s="496"/>
      <c r="K86" s="496"/>
      <c r="L86" s="496"/>
      <c r="M86" s="496"/>
      <c r="N86" s="496"/>
      <c r="O86" s="496"/>
      <c r="P86" s="496"/>
      <c r="Q86" s="496"/>
      <c r="R86" s="496"/>
      <c r="S86" s="496"/>
      <c r="T86" s="496"/>
      <c r="U86" s="496"/>
      <c r="V86" s="496"/>
      <c r="W86" s="496"/>
      <c r="X86" s="496"/>
    </row>
    <row r="87" spans="1:24">
      <c r="A87" s="2391"/>
      <c r="B87" s="496"/>
      <c r="C87" s="496"/>
      <c r="D87" s="496"/>
      <c r="E87" s="496"/>
      <c r="F87" s="496"/>
      <c r="G87" s="496"/>
      <c r="H87" s="496"/>
      <c r="I87" s="496"/>
      <c r="J87" s="496"/>
      <c r="K87" s="496"/>
      <c r="L87" s="496"/>
      <c r="M87" s="496"/>
      <c r="N87" s="496"/>
      <c r="O87" s="496"/>
      <c r="P87" s="496"/>
      <c r="Q87" s="496"/>
      <c r="R87" s="496"/>
      <c r="S87" s="496"/>
      <c r="T87" s="496"/>
      <c r="U87" s="496"/>
      <c r="V87" s="496"/>
      <c r="W87" s="496"/>
      <c r="X87" s="496"/>
    </row>
    <row r="88" spans="1:24">
      <c r="A88" s="2391"/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</row>
    <row r="89" spans="1:24">
      <c r="A89" s="2391"/>
      <c r="B89" s="496"/>
      <c r="C89" s="496"/>
      <c r="D89" s="496"/>
      <c r="E89" s="496"/>
      <c r="F89" s="496"/>
      <c r="G89" s="496"/>
      <c r="H89" s="496"/>
      <c r="I89" s="496"/>
      <c r="J89" s="496"/>
      <c r="K89" s="496"/>
      <c r="L89" s="496"/>
      <c r="M89" s="496"/>
      <c r="N89" s="496"/>
      <c r="O89" s="496"/>
      <c r="P89" s="496"/>
      <c r="Q89" s="496"/>
      <c r="R89" s="496"/>
      <c r="S89" s="496"/>
      <c r="T89" s="496"/>
      <c r="U89" s="496"/>
      <c r="V89" s="496"/>
      <c r="W89" s="496"/>
      <c r="X89" s="496"/>
    </row>
    <row r="90" spans="1:24">
      <c r="A90" s="2391"/>
      <c r="B90" s="496"/>
      <c r="C90" s="496"/>
      <c r="D90" s="496"/>
      <c r="E90" s="496"/>
      <c r="F90" s="496"/>
      <c r="G90" s="496"/>
      <c r="H90" s="496"/>
      <c r="I90" s="496"/>
      <c r="J90" s="496"/>
      <c r="K90" s="496"/>
      <c r="L90" s="496"/>
      <c r="M90" s="496"/>
      <c r="N90" s="496"/>
      <c r="O90" s="496"/>
      <c r="P90" s="496"/>
      <c r="Q90" s="496"/>
      <c r="R90" s="496"/>
      <c r="S90" s="496"/>
      <c r="T90" s="496"/>
      <c r="U90" s="496"/>
      <c r="V90" s="496"/>
      <c r="W90" s="496"/>
      <c r="X90" s="496"/>
    </row>
    <row r="91" spans="1:24">
      <c r="A91" s="2391"/>
      <c r="B91" s="496"/>
      <c r="C91" s="496"/>
      <c r="D91" s="496"/>
      <c r="E91" s="496"/>
      <c r="F91" s="496"/>
      <c r="G91" s="496"/>
      <c r="H91" s="496"/>
      <c r="I91" s="496"/>
      <c r="J91" s="496"/>
      <c r="K91" s="496"/>
      <c r="L91" s="496"/>
      <c r="M91" s="496"/>
      <c r="N91" s="496"/>
      <c r="O91" s="496"/>
      <c r="P91" s="496"/>
      <c r="Q91" s="496"/>
      <c r="R91" s="496"/>
      <c r="S91" s="496"/>
      <c r="T91" s="496"/>
      <c r="U91" s="496"/>
      <c r="V91" s="496"/>
      <c r="W91" s="496"/>
      <c r="X91" s="496"/>
    </row>
    <row r="92" spans="1:24">
      <c r="A92" s="2391"/>
      <c r="B92" s="496"/>
      <c r="C92" s="496"/>
      <c r="D92" s="496"/>
      <c r="E92" s="496"/>
      <c r="F92" s="496"/>
      <c r="G92" s="496"/>
      <c r="H92" s="496"/>
      <c r="I92" s="496"/>
      <c r="J92" s="496"/>
      <c r="K92" s="496"/>
      <c r="L92" s="496"/>
      <c r="M92" s="496"/>
      <c r="N92" s="496"/>
      <c r="O92" s="496"/>
      <c r="P92" s="496"/>
      <c r="Q92" s="496"/>
      <c r="R92" s="496"/>
      <c r="S92" s="496"/>
      <c r="T92" s="496"/>
      <c r="U92" s="496"/>
      <c r="V92" s="496"/>
      <c r="W92" s="496"/>
      <c r="X92" s="496"/>
    </row>
    <row r="93" spans="1:24">
      <c r="A93" s="2391"/>
      <c r="B93" s="496"/>
      <c r="C93" s="496"/>
      <c r="D93" s="496"/>
      <c r="E93" s="496"/>
      <c r="F93" s="496"/>
      <c r="G93" s="496"/>
      <c r="H93" s="496"/>
      <c r="I93" s="496"/>
      <c r="J93" s="496"/>
      <c r="K93" s="496"/>
      <c r="L93" s="496"/>
      <c r="M93" s="496"/>
      <c r="N93" s="496"/>
      <c r="O93" s="496"/>
      <c r="P93" s="496"/>
      <c r="Q93" s="496"/>
      <c r="R93" s="496"/>
      <c r="S93" s="496"/>
      <c r="T93" s="496"/>
      <c r="U93" s="496"/>
      <c r="V93" s="496"/>
      <c r="W93" s="496"/>
      <c r="X93" s="496"/>
    </row>
    <row r="94" spans="1:24">
      <c r="A94" s="2391"/>
      <c r="B94" s="496"/>
      <c r="C94" s="496"/>
      <c r="D94" s="496"/>
      <c r="E94" s="496"/>
      <c r="F94" s="496"/>
      <c r="G94" s="496"/>
      <c r="H94" s="496"/>
      <c r="I94" s="496"/>
      <c r="J94" s="496"/>
      <c r="K94" s="496"/>
      <c r="L94" s="496"/>
      <c r="M94" s="496"/>
      <c r="N94" s="496"/>
      <c r="O94" s="496"/>
      <c r="P94" s="496"/>
      <c r="Q94" s="496"/>
      <c r="R94" s="496"/>
      <c r="S94" s="496"/>
      <c r="T94" s="496"/>
      <c r="U94" s="496"/>
      <c r="V94" s="496"/>
      <c r="W94" s="496"/>
      <c r="X94" s="496"/>
    </row>
    <row r="95" spans="1:24">
      <c r="A95" s="2391"/>
      <c r="B95" s="496"/>
      <c r="C95" s="496"/>
      <c r="D95" s="496"/>
      <c r="E95" s="496"/>
      <c r="F95" s="496"/>
      <c r="G95" s="496"/>
      <c r="H95" s="496"/>
      <c r="I95" s="496"/>
      <c r="J95" s="496"/>
      <c r="K95" s="496"/>
      <c r="L95" s="496"/>
      <c r="M95" s="496"/>
      <c r="N95" s="496"/>
      <c r="O95" s="496"/>
      <c r="P95" s="496"/>
      <c r="Q95" s="496"/>
      <c r="R95" s="496"/>
      <c r="S95" s="496"/>
      <c r="T95" s="496"/>
      <c r="U95" s="496"/>
      <c r="V95" s="496"/>
      <c r="W95" s="496"/>
      <c r="X95" s="496"/>
    </row>
    <row r="96" spans="1:24">
      <c r="A96" s="2391"/>
      <c r="B96" s="496"/>
      <c r="C96" s="496"/>
      <c r="D96" s="496"/>
      <c r="E96" s="496"/>
      <c r="F96" s="496"/>
      <c r="G96" s="496"/>
      <c r="H96" s="496"/>
      <c r="I96" s="496"/>
      <c r="J96" s="496"/>
      <c r="K96" s="496"/>
      <c r="L96" s="496"/>
      <c r="M96" s="496"/>
      <c r="N96" s="496"/>
      <c r="O96" s="496"/>
      <c r="P96" s="496"/>
      <c r="Q96" s="496"/>
      <c r="R96" s="496"/>
      <c r="S96" s="496"/>
      <c r="T96" s="496"/>
      <c r="U96" s="496"/>
      <c r="V96" s="496"/>
      <c r="W96" s="496"/>
      <c r="X96" s="496"/>
    </row>
    <row r="97" spans="1:24">
      <c r="A97" s="2391"/>
      <c r="B97" s="496"/>
      <c r="C97" s="496"/>
      <c r="D97" s="496"/>
      <c r="E97" s="496"/>
      <c r="F97" s="496"/>
      <c r="G97" s="496"/>
      <c r="H97" s="496"/>
      <c r="I97" s="496"/>
      <c r="J97" s="496"/>
      <c r="K97" s="496"/>
      <c r="L97" s="496"/>
      <c r="M97" s="496"/>
      <c r="N97" s="496"/>
      <c r="O97" s="496"/>
      <c r="P97" s="496"/>
      <c r="Q97" s="496"/>
      <c r="R97" s="496"/>
      <c r="S97" s="496"/>
      <c r="T97" s="496"/>
      <c r="U97" s="496"/>
      <c r="V97" s="496"/>
      <c r="W97" s="496"/>
      <c r="X97" s="496"/>
    </row>
    <row r="98" spans="1:24">
      <c r="A98" s="2391"/>
      <c r="B98" s="496"/>
      <c r="C98" s="496"/>
      <c r="D98" s="496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496"/>
      <c r="Q98" s="496"/>
      <c r="R98" s="496"/>
      <c r="S98" s="496"/>
      <c r="T98" s="496"/>
      <c r="U98" s="496"/>
      <c r="V98" s="496"/>
      <c r="W98" s="496"/>
      <c r="X98" s="496"/>
    </row>
    <row r="99" spans="1:24">
      <c r="A99" s="2391"/>
      <c r="B99" s="496"/>
      <c r="C99" s="496"/>
      <c r="D99" s="496"/>
      <c r="E99" s="496"/>
      <c r="F99" s="496"/>
      <c r="G99" s="496"/>
      <c r="H99" s="496"/>
      <c r="I99" s="496"/>
      <c r="J99" s="496"/>
      <c r="K99" s="496"/>
      <c r="L99" s="496"/>
      <c r="M99" s="496"/>
      <c r="N99" s="496"/>
      <c r="O99" s="496"/>
      <c r="P99" s="496"/>
      <c r="Q99" s="496"/>
      <c r="R99" s="496"/>
      <c r="S99" s="496"/>
      <c r="T99" s="496"/>
      <c r="U99" s="496"/>
      <c r="V99" s="496"/>
      <c r="W99" s="496"/>
      <c r="X99" s="496"/>
    </row>
    <row r="100" spans="1:24">
      <c r="A100" s="2391"/>
      <c r="B100" s="496"/>
      <c r="C100" s="496"/>
      <c r="D100" s="496"/>
      <c r="E100" s="496"/>
      <c r="F100" s="496"/>
      <c r="G100" s="496"/>
      <c r="H100" s="496"/>
      <c r="I100" s="496"/>
      <c r="J100" s="496"/>
      <c r="K100" s="496"/>
      <c r="L100" s="496"/>
      <c r="M100" s="496"/>
      <c r="N100" s="496"/>
      <c r="O100" s="496"/>
      <c r="P100" s="496"/>
      <c r="Q100" s="496"/>
      <c r="R100" s="496"/>
      <c r="S100" s="496"/>
      <c r="T100" s="496"/>
      <c r="U100" s="496"/>
      <c r="V100" s="496"/>
      <c r="W100" s="496"/>
      <c r="X100" s="496"/>
    </row>
    <row r="101" spans="1:24">
      <c r="A101" s="2391"/>
      <c r="B101" s="496"/>
      <c r="C101" s="496"/>
      <c r="D101" s="496"/>
      <c r="E101" s="496"/>
      <c r="F101" s="496"/>
      <c r="G101" s="496"/>
      <c r="H101" s="496"/>
      <c r="I101" s="496"/>
      <c r="J101" s="496"/>
      <c r="K101" s="496"/>
      <c r="L101" s="496"/>
      <c r="M101" s="496"/>
      <c r="N101" s="496"/>
      <c r="O101" s="496"/>
      <c r="P101" s="496"/>
      <c r="Q101" s="496"/>
      <c r="R101" s="496"/>
      <c r="S101" s="496"/>
      <c r="T101" s="496"/>
      <c r="U101" s="496"/>
      <c r="V101" s="496"/>
      <c r="W101" s="496"/>
      <c r="X101" s="496"/>
    </row>
    <row r="102" spans="1:24">
      <c r="A102" s="2391"/>
      <c r="B102" s="496"/>
      <c r="C102" s="496"/>
      <c r="D102" s="496"/>
      <c r="E102" s="496"/>
      <c r="F102" s="496"/>
      <c r="G102" s="496"/>
      <c r="H102" s="496"/>
      <c r="I102" s="496"/>
      <c r="J102" s="496"/>
      <c r="K102" s="496"/>
      <c r="L102" s="496"/>
      <c r="M102" s="496"/>
      <c r="N102" s="496"/>
      <c r="O102" s="496"/>
      <c r="P102" s="496"/>
      <c r="Q102" s="496"/>
      <c r="R102" s="496"/>
      <c r="S102" s="496"/>
      <c r="T102" s="496"/>
      <c r="U102" s="496"/>
      <c r="V102" s="496"/>
      <c r="W102" s="496"/>
      <c r="X102" s="496"/>
    </row>
    <row r="103" spans="1:24">
      <c r="A103" s="2391"/>
      <c r="B103" s="496"/>
      <c r="C103" s="496"/>
      <c r="D103" s="496"/>
      <c r="E103" s="496"/>
      <c r="F103" s="496"/>
      <c r="G103" s="496"/>
      <c r="H103" s="496"/>
      <c r="I103" s="496"/>
      <c r="J103" s="496"/>
      <c r="K103" s="496"/>
      <c r="L103" s="496"/>
      <c r="M103" s="496"/>
      <c r="N103" s="496"/>
      <c r="O103" s="496"/>
      <c r="P103" s="496"/>
      <c r="Q103" s="496"/>
      <c r="R103" s="496"/>
      <c r="S103" s="496"/>
      <c r="T103" s="496"/>
      <c r="U103" s="496"/>
      <c r="V103" s="496"/>
      <c r="W103" s="496"/>
      <c r="X103" s="496"/>
    </row>
    <row r="104" spans="1:24">
      <c r="A104" s="2391"/>
      <c r="B104" s="496"/>
      <c r="C104" s="496"/>
      <c r="D104" s="496"/>
      <c r="E104" s="496"/>
      <c r="F104" s="496"/>
      <c r="G104" s="496"/>
      <c r="H104" s="496"/>
      <c r="I104" s="496"/>
      <c r="J104" s="496"/>
      <c r="K104" s="496"/>
      <c r="L104" s="496"/>
      <c r="M104" s="496"/>
      <c r="N104" s="496"/>
      <c r="O104" s="496"/>
      <c r="P104" s="496"/>
      <c r="Q104" s="496"/>
      <c r="R104" s="496"/>
      <c r="S104" s="496"/>
      <c r="T104" s="496"/>
      <c r="U104" s="496"/>
      <c r="V104" s="496"/>
      <c r="W104" s="496"/>
      <c r="X104" s="496"/>
    </row>
    <row r="105" spans="1:24">
      <c r="A105" s="2391"/>
      <c r="B105" s="496"/>
      <c r="C105" s="496"/>
      <c r="D105" s="496"/>
      <c r="E105" s="496"/>
      <c r="F105" s="496"/>
      <c r="G105" s="496"/>
      <c r="H105" s="496"/>
      <c r="I105" s="496"/>
      <c r="J105" s="496"/>
      <c r="K105" s="496"/>
      <c r="L105" s="496"/>
      <c r="M105" s="496"/>
      <c r="N105" s="496"/>
      <c r="O105" s="496"/>
      <c r="P105" s="496"/>
      <c r="Q105" s="496"/>
      <c r="R105" s="496"/>
      <c r="S105" s="496"/>
      <c r="T105" s="496"/>
      <c r="U105" s="496"/>
      <c r="V105" s="496"/>
      <c r="W105" s="496"/>
      <c r="X105" s="496"/>
    </row>
    <row r="106" spans="1:24">
      <c r="A106" s="2391"/>
      <c r="B106" s="496"/>
      <c r="C106" s="496"/>
      <c r="D106" s="496"/>
      <c r="E106" s="496"/>
      <c r="F106" s="496"/>
      <c r="G106" s="496"/>
      <c r="H106" s="496"/>
      <c r="I106" s="496"/>
      <c r="J106" s="496"/>
      <c r="K106" s="496"/>
      <c r="L106" s="496"/>
      <c r="M106" s="496"/>
      <c r="N106" s="496"/>
      <c r="O106" s="496"/>
      <c r="P106" s="496"/>
      <c r="Q106" s="496"/>
      <c r="R106" s="496"/>
      <c r="S106" s="496"/>
      <c r="T106" s="496"/>
      <c r="U106" s="496"/>
      <c r="V106" s="496"/>
      <c r="W106" s="496"/>
      <c r="X106" s="496"/>
    </row>
    <row r="107" spans="1:24">
      <c r="A107" s="2391"/>
      <c r="B107" s="496"/>
      <c r="C107" s="496"/>
      <c r="D107" s="496"/>
      <c r="E107" s="496"/>
      <c r="F107" s="496"/>
      <c r="G107" s="496"/>
      <c r="H107" s="496"/>
      <c r="I107" s="496"/>
      <c r="J107" s="496"/>
      <c r="K107" s="496"/>
      <c r="L107" s="496"/>
      <c r="M107" s="496"/>
      <c r="N107" s="496"/>
      <c r="O107" s="496"/>
      <c r="P107" s="496"/>
      <c r="Q107" s="496"/>
      <c r="R107" s="496"/>
      <c r="S107" s="496"/>
      <c r="T107" s="496"/>
      <c r="U107" s="496"/>
      <c r="V107" s="496"/>
      <c r="W107" s="496"/>
      <c r="X107" s="496"/>
    </row>
    <row r="108" spans="1:24">
      <c r="A108" s="2391"/>
      <c r="B108" s="496"/>
      <c r="C108" s="496"/>
      <c r="D108" s="496"/>
      <c r="E108" s="496"/>
      <c r="F108" s="496"/>
      <c r="G108" s="496"/>
      <c r="H108" s="496"/>
      <c r="I108" s="496"/>
      <c r="J108" s="496"/>
      <c r="K108" s="496"/>
      <c r="L108" s="496"/>
      <c r="M108" s="496"/>
      <c r="N108" s="496"/>
      <c r="O108" s="496"/>
      <c r="P108" s="496"/>
      <c r="Q108" s="496"/>
      <c r="R108" s="496"/>
      <c r="S108" s="496"/>
      <c r="T108" s="496"/>
      <c r="U108" s="496"/>
      <c r="V108" s="496"/>
      <c r="W108" s="496"/>
      <c r="X108" s="496"/>
    </row>
    <row r="109" spans="1:24">
      <c r="A109" s="2391"/>
      <c r="B109" s="496"/>
      <c r="C109" s="496"/>
      <c r="D109" s="496"/>
      <c r="E109" s="496"/>
      <c r="F109" s="496"/>
      <c r="G109" s="496"/>
      <c r="H109" s="496"/>
      <c r="I109" s="496"/>
      <c r="J109" s="496"/>
      <c r="K109" s="496"/>
      <c r="L109" s="496"/>
      <c r="M109" s="496"/>
      <c r="N109" s="496"/>
      <c r="O109" s="496"/>
      <c r="P109" s="496"/>
      <c r="Q109" s="496"/>
      <c r="R109" s="496"/>
      <c r="S109" s="496"/>
      <c r="T109" s="496"/>
      <c r="U109" s="496"/>
      <c r="V109" s="496"/>
      <c r="W109" s="496"/>
      <c r="X109" s="496"/>
    </row>
    <row r="110" spans="1:24">
      <c r="A110" s="2391"/>
      <c r="B110" s="496"/>
      <c r="C110" s="496"/>
      <c r="D110" s="496"/>
      <c r="E110" s="496"/>
      <c r="F110" s="496"/>
      <c r="G110" s="496"/>
      <c r="H110" s="496"/>
      <c r="I110" s="496"/>
      <c r="J110" s="496"/>
      <c r="K110" s="496"/>
      <c r="L110" s="496"/>
      <c r="M110" s="496"/>
      <c r="N110" s="496"/>
      <c r="O110" s="496"/>
      <c r="P110" s="496"/>
      <c r="Q110" s="496"/>
      <c r="R110" s="496"/>
      <c r="S110" s="496"/>
      <c r="T110" s="496"/>
      <c r="U110" s="496"/>
      <c r="V110" s="496"/>
      <c r="W110" s="496"/>
      <c r="X110" s="496"/>
    </row>
    <row r="111" spans="1:24">
      <c r="A111" s="2391"/>
      <c r="B111" s="496"/>
      <c r="C111" s="496"/>
      <c r="D111" s="496"/>
      <c r="E111" s="496"/>
      <c r="F111" s="496"/>
      <c r="G111" s="496"/>
      <c r="H111" s="496"/>
      <c r="I111" s="496"/>
      <c r="J111" s="496"/>
      <c r="K111" s="496"/>
      <c r="L111" s="496"/>
      <c r="M111" s="496"/>
      <c r="N111" s="496"/>
      <c r="O111" s="496"/>
      <c r="P111" s="496"/>
      <c r="Q111" s="496"/>
      <c r="R111" s="496"/>
      <c r="S111" s="496"/>
      <c r="T111" s="496"/>
      <c r="U111" s="496"/>
      <c r="V111" s="496"/>
      <c r="W111" s="496"/>
      <c r="X111" s="496"/>
    </row>
    <row r="112" spans="1:24">
      <c r="A112" s="2391"/>
      <c r="B112" s="496"/>
      <c r="C112" s="496"/>
      <c r="D112" s="496"/>
      <c r="E112" s="496"/>
      <c r="F112" s="496"/>
      <c r="G112" s="496"/>
      <c r="H112" s="496"/>
      <c r="I112" s="496"/>
      <c r="J112" s="496"/>
      <c r="K112" s="496"/>
      <c r="L112" s="496"/>
      <c r="M112" s="496"/>
      <c r="N112" s="496"/>
      <c r="O112" s="496"/>
      <c r="P112" s="496"/>
      <c r="Q112" s="496"/>
      <c r="R112" s="496"/>
      <c r="S112" s="496"/>
      <c r="T112" s="496"/>
      <c r="U112" s="496"/>
      <c r="V112" s="496"/>
      <c r="W112" s="496"/>
      <c r="X112" s="496"/>
    </row>
    <row r="113" spans="1:24">
      <c r="A113" s="2391"/>
      <c r="B113" s="496"/>
      <c r="C113" s="496"/>
      <c r="D113" s="496"/>
      <c r="E113" s="496"/>
      <c r="F113" s="496"/>
      <c r="G113" s="496"/>
      <c r="H113" s="496"/>
      <c r="I113" s="496"/>
      <c r="J113" s="496"/>
      <c r="K113" s="496"/>
      <c r="L113" s="496"/>
      <c r="M113" s="496"/>
      <c r="N113" s="496"/>
      <c r="O113" s="496"/>
      <c r="P113" s="496"/>
      <c r="Q113" s="496"/>
      <c r="R113" s="496"/>
      <c r="S113" s="496"/>
      <c r="T113" s="496"/>
      <c r="U113" s="496"/>
      <c r="V113" s="496"/>
      <c r="W113" s="496"/>
      <c r="X113" s="496"/>
    </row>
    <row r="114" spans="1:24">
      <c r="A114" s="2391"/>
      <c r="B114" s="496"/>
      <c r="C114" s="496"/>
      <c r="D114" s="496"/>
      <c r="E114" s="496"/>
      <c r="F114" s="496"/>
      <c r="G114" s="496"/>
      <c r="H114" s="496"/>
      <c r="I114" s="496"/>
      <c r="J114" s="496"/>
      <c r="K114" s="496"/>
      <c r="L114" s="496"/>
      <c r="M114" s="496"/>
      <c r="N114" s="496"/>
      <c r="O114" s="496"/>
      <c r="P114" s="496"/>
      <c r="Q114" s="496"/>
      <c r="R114" s="496"/>
      <c r="S114" s="496"/>
      <c r="T114" s="496"/>
      <c r="U114" s="496"/>
      <c r="V114" s="496"/>
      <c r="W114" s="496"/>
      <c r="X114" s="496"/>
    </row>
    <row r="115" spans="1:24">
      <c r="A115" s="2391"/>
      <c r="B115" s="496"/>
      <c r="C115" s="496"/>
      <c r="D115" s="496"/>
      <c r="E115" s="496"/>
      <c r="F115" s="496"/>
      <c r="G115" s="496"/>
      <c r="H115" s="496"/>
      <c r="I115" s="496"/>
      <c r="J115" s="496"/>
      <c r="K115" s="496"/>
      <c r="L115" s="496"/>
      <c r="M115" s="496"/>
      <c r="N115" s="496"/>
      <c r="O115" s="496"/>
      <c r="P115" s="496"/>
      <c r="Q115" s="496"/>
      <c r="R115" s="496"/>
      <c r="S115" s="496"/>
      <c r="T115" s="496"/>
      <c r="U115" s="496"/>
      <c r="V115" s="496"/>
      <c r="W115" s="496"/>
      <c r="X115" s="496"/>
    </row>
    <row r="116" spans="1:24">
      <c r="A116" s="2391"/>
      <c r="B116" s="496"/>
      <c r="C116" s="496"/>
      <c r="D116" s="496"/>
      <c r="E116" s="496"/>
      <c r="F116" s="496"/>
      <c r="G116" s="496"/>
      <c r="H116" s="496"/>
      <c r="I116" s="496"/>
      <c r="J116" s="496"/>
      <c r="K116" s="496"/>
      <c r="L116" s="496"/>
      <c r="M116" s="496"/>
      <c r="N116" s="496"/>
      <c r="O116" s="496"/>
      <c r="P116" s="496"/>
      <c r="Q116" s="496"/>
      <c r="R116" s="496"/>
      <c r="S116" s="496"/>
      <c r="T116" s="496"/>
      <c r="U116" s="496"/>
      <c r="V116" s="496"/>
      <c r="W116" s="496"/>
      <c r="X116" s="496"/>
    </row>
    <row r="117" spans="1:24">
      <c r="A117" s="2391"/>
      <c r="B117" s="496"/>
      <c r="C117" s="496"/>
      <c r="D117" s="496"/>
      <c r="E117" s="496"/>
      <c r="F117" s="496"/>
      <c r="G117" s="496"/>
      <c r="H117" s="496"/>
      <c r="I117" s="496"/>
      <c r="J117" s="496"/>
      <c r="K117" s="496"/>
      <c r="L117" s="496"/>
      <c r="M117" s="496"/>
      <c r="N117" s="496"/>
      <c r="O117" s="496"/>
      <c r="P117" s="496"/>
      <c r="Q117" s="496"/>
      <c r="R117" s="496"/>
      <c r="S117" s="496"/>
      <c r="T117" s="496"/>
      <c r="U117" s="496"/>
      <c r="V117" s="496"/>
      <c r="W117" s="496"/>
      <c r="X117" s="496"/>
    </row>
    <row r="118" spans="1:24">
      <c r="A118" s="2391"/>
      <c r="B118" s="496"/>
      <c r="C118" s="496"/>
      <c r="D118" s="496"/>
      <c r="E118" s="496"/>
      <c r="F118" s="496"/>
      <c r="G118" s="496"/>
      <c r="H118" s="496"/>
      <c r="I118" s="496"/>
      <c r="J118" s="496"/>
      <c r="K118" s="496"/>
      <c r="L118" s="496"/>
      <c r="M118" s="496"/>
      <c r="N118" s="496"/>
      <c r="O118" s="496"/>
      <c r="P118" s="496"/>
      <c r="Q118" s="496"/>
      <c r="R118" s="496"/>
      <c r="S118" s="496"/>
      <c r="T118" s="496"/>
      <c r="U118" s="496"/>
      <c r="V118" s="496"/>
      <c r="W118" s="496"/>
      <c r="X118" s="496"/>
    </row>
    <row r="119" spans="1:24">
      <c r="A119" s="2391"/>
      <c r="B119" s="496"/>
      <c r="C119" s="496"/>
      <c r="D119" s="496"/>
      <c r="E119" s="496"/>
      <c r="F119" s="496"/>
      <c r="G119" s="496"/>
      <c r="H119" s="496"/>
      <c r="I119" s="496"/>
      <c r="J119" s="496"/>
      <c r="K119" s="496"/>
      <c r="L119" s="496"/>
      <c r="M119" s="496"/>
      <c r="N119" s="496"/>
      <c r="O119" s="496"/>
      <c r="P119" s="496"/>
      <c r="Q119" s="496"/>
      <c r="R119" s="496"/>
      <c r="S119" s="496"/>
      <c r="T119" s="496"/>
      <c r="U119" s="496"/>
      <c r="V119" s="496"/>
      <c r="W119" s="496"/>
      <c r="X119" s="496"/>
    </row>
  </sheetData>
  <mergeCells count="46">
    <mergeCell ref="AA31:AP31"/>
    <mergeCell ref="W40:W41"/>
    <mergeCell ref="X40:X41"/>
    <mergeCell ref="A40:A41"/>
    <mergeCell ref="B40:B41"/>
    <mergeCell ref="C40:C41"/>
    <mergeCell ref="D40:D41"/>
    <mergeCell ref="E40:E41"/>
    <mergeCell ref="P5:P6"/>
    <mergeCell ref="U4:U6"/>
    <mergeCell ref="V4:V6"/>
    <mergeCell ref="F40:F41"/>
    <mergeCell ref="S40:S41"/>
    <mergeCell ref="T40:T41"/>
    <mergeCell ref="U40:U41"/>
    <mergeCell ref="V40:V41"/>
    <mergeCell ref="G41:M41"/>
    <mergeCell ref="N41:O41"/>
    <mergeCell ref="P41:Q41"/>
    <mergeCell ref="H7:I7"/>
    <mergeCell ref="J7:M7"/>
    <mergeCell ref="P4:R4"/>
    <mergeCell ref="Q5:Q6"/>
    <mergeCell ref="R5:R6"/>
    <mergeCell ref="AC1:AE1"/>
    <mergeCell ref="A3:A6"/>
    <mergeCell ref="B3:B6"/>
    <mergeCell ref="C3:F3"/>
    <mergeCell ref="G3:O3"/>
    <mergeCell ref="P3:R3"/>
    <mergeCell ref="S3:T4"/>
    <mergeCell ref="U3:X3"/>
    <mergeCell ref="S5:S6"/>
    <mergeCell ref="T5:T6"/>
    <mergeCell ref="W4:W6"/>
    <mergeCell ref="X4:X6"/>
    <mergeCell ref="G5:G6"/>
    <mergeCell ref="C4:C6"/>
    <mergeCell ref="D4:D6"/>
    <mergeCell ref="E4:E6"/>
    <mergeCell ref="F4:F6"/>
    <mergeCell ref="G4:O4"/>
    <mergeCell ref="H5:I5"/>
    <mergeCell ref="J5:M5"/>
    <mergeCell ref="N5:N6"/>
    <mergeCell ref="O5:O6"/>
  </mergeCells>
  <printOptions horizontalCentered="1"/>
  <pageMargins left="0.59055118110236227" right="0.98425196850393704" top="0.55118110236220474" bottom="0.39370078740157483" header="0" footer="0"/>
  <pageSetup paperSize="5" scale="70" orientation="landscape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M58"/>
  <sheetViews>
    <sheetView tabSelected="1" topLeftCell="A13" zoomScale="85" zoomScaleNormal="85" workbookViewId="0">
      <selection activeCell="I21" sqref="I21"/>
    </sheetView>
  </sheetViews>
  <sheetFormatPr defaultRowHeight="15"/>
  <cols>
    <col min="1" max="1" width="6.5703125" style="584" customWidth="1"/>
    <col min="2" max="2" width="7.28515625" style="584" customWidth="1"/>
    <col min="3" max="3" width="8.7109375" style="584" customWidth="1"/>
    <col min="4" max="4" width="40.42578125" style="584" customWidth="1"/>
    <col min="5" max="5" width="10.7109375" style="584" customWidth="1"/>
    <col min="6" max="6" width="20.140625" style="587" customWidth="1"/>
    <col min="7" max="7" width="14.5703125" style="584" customWidth="1"/>
    <col min="8" max="8" width="9.140625" style="584" customWidth="1"/>
    <col min="9" max="9" width="21.28515625" style="1424" customWidth="1"/>
    <col min="10" max="10" width="18.28515625" style="584" customWidth="1"/>
    <col min="11" max="11" width="14.28515625" style="584" bestFit="1" customWidth="1"/>
    <col min="12" max="12" width="9.140625" style="584" customWidth="1"/>
    <col min="13" max="16384" width="9.140625" style="584"/>
  </cols>
  <sheetData>
    <row r="1" spans="1:13">
      <c r="G1" s="623" t="s">
        <v>2849</v>
      </c>
    </row>
    <row r="2" spans="1:13">
      <c r="A2" s="3031" t="s">
        <v>2816</v>
      </c>
      <c r="B2" s="3031"/>
      <c r="C2" s="3031"/>
      <c r="D2" s="621" t="s">
        <v>2828</v>
      </c>
      <c r="E2" s="621"/>
    </row>
    <row r="3" spans="1:13">
      <c r="A3" s="3031" t="s">
        <v>1917</v>
      </c>
      <c r="B3" s="3031"/>
      <c r="C3" s="3031"/>
      <c r="D3" s="621" t="s">
        <v>2815</v>
      </c>
      <c r="G3" s="622"/>
    </row>
    <row r="4" spans="1:13">
      <c r="A4" s="3032" t="s">
        <v>1918</v>
      </c>
      <c r="B4" s="3032"/>
      <c r="C4" s="3032"/>
      <c r="D4" s="621" t="s">
        <v>2811</v>
      </c>
    </row>
    <row r="5" spans="1:13">
      <c r="A5" s="3031" t="s">
        <v>1919</v>
      </c>
      <c r="B5" s="3031"/>
      <c r="C5" s="3031"/>
      <c r="D5" s="621" t="s">
        <v>2812</v>
      </c>
      <c r="G5" s="623" t="s">
        <v>3094</v>
      </c>
    </row>
    <row r="6" spans="1:13" ht="15.75">
      <c r="A6" s="2910" t="s">
        <v>1920</v>
      </c>
      <c r="B6" s="2910"/>
      <c r="C6" s="2910"/>
      <c r="D6" s="2910"/>
      <c r="E6" s="2910"/>
      <c r="F6" s="2910"/>
      <c r="G6" s="2910"/>
    </row>
    <row r="7" spans="1:13" ht="15.75">
      <c r="A7" s="2910" t="s">
        <v>3554</v>
      </c>
      <c r="B7" s="2910"/>
      <c r="C7" s="2910"/>
      <c r="D7" s="2910"/>
      <c r="E7" s="2910"/>
      <c r="F7" s="2910"/>
      <c r="G7" s="2910"/>
    </row>
    <row r="8" spans="1:13" ht="15.75" thickBot="1"/>
    <row r="9" spans="1:13" ht="15" customHeight="1">
      <c r="A9" s="3033" t="s">
        <v>1921</v>
      </c>
      <c r="B9" s="3036" t="s">
        <v>1952</v>
      </c>
      <c r="C9" s="1003" t="s">
        <v>1922</v>
      </c>
      <c r="D9" s="3039" t="s">
        <v>1923</v>
      </c>
      <c r="E9" s="3042" t="s">
        <v>1924</v>
      </c>
      <c r="F9" s="1004" t="s">
        <v>1925</v>
      </c>
      <c r="G9" s="3044" t="s">
        <v>1926</v>
      </c>
    </row>
    <row r="10" spans="1:13">
      <c r="A10" s="3034"/>
      <c r="B10" s="3037"/>
      <c r="C10" s="624" t="s">
        <v>1927</v>
      </c>
      <c r="D10" s="3040"/>
      <c r="E10" s="2990"/>
      <c r="F10" s="625" t="s">
        <v>1928</v>
      </c>
      <c r="G10" s="3045"/>
    </row>
    <row r="11" spans="1:13">
      <c r="A11" s="3035"/>
      <c r="B11" s="3038"/>
      <c r="C11" s="624" t="s">
        <v>1929</v>
      </c>
      <c r="D11" s="3041"/>
      <c r="E11" s="3043"/>
      <c r="F11" s="625" t="s">
        <v>1874</v>
      </c>
      <c r="G11" s="3046"/>
    </row>
    <row r="12" spans="1:13">
      <c r="A12" s="1005">
        <v>1</v>
      </c>
      <c r="B12" s="585">
        <v>2</v>
      </c>
      <c r="C12" s="585">
        <v>3</v>
      </c>
      <c r="D12" s="585">
        <v>4</v>
      </c>
      <c r="E12" s="585">
        <v>5</v>
      </c>
      <c r="F12" s="797">
        <v>6</v>
      </c>
      <c r="G12" s="1006">
        <v>7</v>
      </c>
    </row>
    <row r="13" spans="1:13">
      <c r="A13" s="1007"/>
      <c r="B13" s="608"/>
      <c r="C13" s="608"/>
      <c r="D13" s="608"/>
      <c r="E13" s="608"/>
      <c r="F13" s="626"/>
      <c r="G13" s="1008"/>
    </row>
    <row r="14" spans="1:13">
      <c r="A14" s="1009">
        <v>1</v>
      </c>
      <c r="B14" s="993" t="s">
        <v>1543</v>
      </c>
      <c r="C14" s="994" t="s">
        <v>1543</v>
      </c>
      <c r="D14" s="995" t="s">
        <v>1574</v>
      </c>
      <c r="E14" s="996">
        <f>'BI 2017'!R17</f>
        <v>1</v>
      </c>
      <c r="F14" s="2739">
        <f>'BI 2017'!S17</f>
        <v>239100000</v>
      </c>
      <c r="G14" s="1010"/>
      <c r="J14" s="1850"/>
      <c r="K14" s="1850"/>
      <c r="L14" s="589"/>
      <c r="M14" s="589"/>
    </row>
    <row r="15" spans="1:13">
      <c r="A15" s="1733"/>
      <c r="B15" s="657"/>
      <c r="C15" s="608"/>
      <c r="D15" s="629"/>
      <c r="E15" s="630"/>
      <c r="F15" s="2740"/>
      <c r="G15" s="1008"/>
      <c r="L15" s="589"/>
      <c r="M15" s="589"/>
    </row>
    <row r="16" spans="1:13">
      <c r="A16" s="1009">
        <v>2</v>
      </c>
      <c r="B16" s="993" t="s">
        <v>1911</v>
      </c>
      <c r="C16" s="997"/>
      <c r="D16" s="995" t="s">
        <v>134</v>
      </c>
      <c r="E16" s="996">
        <f>E18+E21+E22+E23+E24+E25</f>
        <v>387</v>
      </c>
      <c r="F16" s="2739">
        <f>F18+F21+F22+F23+F24+F25</f>
        <v>1508420659</v>
      </c>
      <c r="G16" s="1010"/>
      <c r="H16" s="922"/>
      <c r="I16" s="1390"/>
      <c r="J16" s="2658"/>
      <c r="K16" s="2658"/>
      <c r="L16" s="589"/>
      <c r="M16" s="589"/>
    </row>
    <row r="17" spans="1:13">
      <c r="A17" s="1011"/>
      <c r="B17" s="658"/>
      <c r="C17" s="631" t="s">
        <v>1911</v>
      </c>
      <c r="D17" s="629" t="s">
        <v>1930</v>
      </c>
      <c r="E17" s="632">
        <v>0</v>
      </c>
      <c r="F17" s="2740">
        <v>0</v>
      </c>
      <c r="G17" s="1008"/>
      <c r="J17" s="1850"/>
      <c r="K17" s="1850"/>
      <c r="L17" s="589"/>
      <c r="M17" s="589"/>
    </row>
    <row r="18" spans="1:13">
      <c r="A18" s="1011"/>
      <c r="B18" s="658"/>
      <c r="C18" s="631" t="s">
        <v>1907</v>
      </c>
      <c r="D18" s="629" t="s">
        <v>1931</v>
      </c>
      <c r="E18" s="630">
        <f>'BI 2017'!R22</f>
        <v>5</v>
      </c>
      <c r="F18" s="2741">
        <f>'BI 2017'!S22</f>
        <v>451352462</v>
      </c>
      <c r="G18" s="1008"/>
      <c r="J18" s="1850"/>
      <c r="K18" s="1850"/>
      <c r="L18" s="589"/>
      <c r="M18" s="589"/>
    </row>
    <row r="19" spans="1:13">
      <c r="A19" s="1011"/>
      <c r="B19" s="658"/>
      <c r="C19" s="631" t="s">
        <v>1544</v>
      </c>
      <c r="D19" s="629" t="s">
        <v>1932</v>
      </c>
      <c r="E19" s="632">
        <v>0</v>
      </c>
      <c r="F19" s="2742">
        <v>0</v>
      </c>
      <c r="G19" s="1008"/>
      <c r="J19" s="1850"/>
      <c r="K19" s="1850"/>
      <c r="L19" s="589"/>
      <c r="M19" s="589"/>
    </row>
    <row r="20" spans="1:13">
      <c r="A20" s="1011"/>
      <c r="B20" s="658"/>
      <c r="C20" s="631" t="s">
        <v>1909</v>
      </c>
      <c r="D20" s="629" t="s">
        <v>1933</v>
      </c>
      <c r="E20" s="632">
        <v>0</v>
      </c>
      <c r="F20" s="2742">
        <v>0</v>
      </c>
      <c r="G20" s="1008"/>
      <c r="J20" s="1850"/>
      <c r="K20" s="1850"/>
      <c r="L20" s="589"/>
      <c r="M20" s="589"/>
    </row>
    <row r="21" spans="1:13">
      <c r="A21" s="1011"/>
      <c r="B21" s="658"/>
      <c r="C21" s="631" t="s">
        <v>1913</v>
      </c>
      <c r="D21" s="796" t="s">
        <v>2817</v>
      </c>
      <c r="E21" s="630">
        <f>'BI 2017'!R29</f>
        <v>323</v>
      </c>
      <c r="F21" s="2741">
        <f>'BI 2017'!S29</f>
        <v>661707232</v>
      </c>
      <c r="G21" s="1008"/>
      <c r="J21" s="1850"/>
      <c r="K21" s="1850"/>
      <c r="L21" s="589"/>
      <c r="M21" s="589"/>
    </row>
    <row r="22" spans="1:13">
      <c r="A22" s="1011"/>
      <c r="B22" s="658"/>
      <c r="C22" s="631" t="s">
        <v>1934</v>
      </c>
      <c r="D22" s="633" t="s">
        <v>1935</v>
      </c>
      <c r="E22" s="630">
        <f>'BI 2017'!R266</f>
        <v>9</v>
      </c>
      <c r="F22" s="2741">
        <f>'BI 2017'!S266</f>
        <v>51556000</v>
      </c>
      <c r="G22" s="1008"/>
      <c r="J22" s="1850"/>
      <c r="K22" s="1850"/>
      <c r="L22" s="589"/>
      <c r="M22" s="589"/>
    </row>
    <row r="23" spans="1:13">
      <c r="A23" s="1011"/>
      <c r="B23" s="658"/>
      <c r="C23" s="631" t="s">
        <v>1545</v>
      </c>
      <c r="D23" s="633" t="s">
        <v>1936</v>
      </c>
      <c r="E23" s="2360">
        <f>'BI 2017'!R276</f>
        <v>43</v>
      </c>
      <c r="F23" s="2743">
        <f>'BI 2017'!S276</f>
        <v>271501215</v>
      </c>
      <c r="G23" s="1008"/>
      <c r="J23" s="1850"/>
      <c r="K23" s="1850"/>
      <c r="L23" s="589"/>
      <c r="M23" s="589"/>
    </row>
    <row r="24" spans="1:13">
      <c r="A24" s="1011"/>
      <c r="B24" s="658"/>
      <c r="C24" s="631" t="s">
        <v>1914</v>
      </c>
      <c r="D24" s="633" t="s">
        <v>1938</v>
      </c>
      <c r="E24" s="630">
        <f>'BI 2017'!R316</f>
        <v>6</v>
      </c>
      <c r="F24" s="2741">
        <f>'BI 2017'!S316</f>
        <v>57303750</v>
      </c>
      <c r="G24" s="1008"/>
      <c r="J24" s="1850"/>
      <c r="K24" s="1850"/>
      <c r="L24" s="589"/>
      <c r="M24" s="589"/>
    </row>
    <row r="25" spans="1:13">
      <c r="A25" s="1011"/>
      <c r="B25" s="658"/>
      <c r="C25" s="631">
        <v>10</v>
      </c>
      <c r="D25" s="629" t="s">
        <v>1954</v>
      </c>
      <c r="E25" s="630">
        <f>'BI 2017'!R324</f>
        <v>1</v>
      </c>
      <c r="F25" s="2741">
        <f>'BI 2017'!S324</f>
        <v>15000000</v>
      </c>
      <c r="G25" s="1008"/>
      <c r="J25" s="1850"/>
      <c r="K25" s="1850"/>
      <c r="L25" s="589"/>
      <c r="M25" s="589"/>
    </row>
    <row r="26" spans="1:13">
      <c r="A26" s="1011"/>
      <c r="B26" s="658"/>
      <c r="C26" s="631"/>
      <c r="D26" s="633"/>
      <c r="E26" s="630"/>
      <c r="F26" s="2741">
        <v>0</v>
      </c>
      <c r="G26" s="1008"/>
      <c r="L26" s="589"/>
      <c r="M26" s="589"/>
    </row>
    <row r="27" spans="1:13">
      <c r="A27" s="1009">
        <v>3</v>
      </c>
      <c r="B27" s="992" t="s">
        <v>1907</v>
      </c>
      <c r="C27" s="998"/>
      <c r="D27" s="995" t="s">
        <v>1575</v>
      </c>
      <c r="E27" s="999">
        <f>E28+E29</f>
        <v>13</v>
      </c>
      <c r="F27" s="2744">
        <f>F28+F29</f>
        <v>2222545800</v>
      </c>
      <c r="G27" s="1010"/>
      <c r="J27" s="1850"/>
      <c r="K27" s="1850"/>
      <c r="L27" s="589"/>
      <c r="M27" s="589"/>
    </row>
    <row r="28" spans="1:13">
      <c r="A28" s="1011"/>
      <c r="B28" s="920"/>
      <c r="C28" s="631">
        <v>11</v>
      </c>
      <c r="D28" s="629" t="s">
        <v>1939</v>
      </c>
      <c r="E28" s="630">
        <f>'R D MUTASI BMD''17'!K28</f>
        <v>13</v>
      </c>
      <c r="F28" s="630">
        <f>'R D MUTASI BMD''17'!L28</f>
        <v>2222545800</v>
      </c>
      <c r="G28" s="1008"/>
      <c r="J28" s="2658"/>
      <c r="K28" s="2658"/>
      <c r="L28" s="589"/>
      <c r="M28" s="589"/>
    </row>
    <row r="29" spans="1:13">
      <c r="A29" s="1011"/>
      <c r="B29" s="656"/>
      <c r="C29" s="624">
        <v>12</v>
      </c>
      <c r="D29" s="633" t="s">
        <v>1940</v>
      </c>
      <c r="E29" s="628">
        <v>0</v>
      </c>
      <c r="F29" s="2745">
        <v>0</v>
      </c>
      <c r="G29" s="1008"/>
      <c r="J29" s="1850"/>
      <c r="K29" s="1850"/>
      <c r="L29" s="589"/>
      <c r="M29" s="589"/>
    </row>
    <row r="30" spans="1:13">
      <c r="A30" s="1011"/>
      <c r="B30" s="920"/>
      <c r="C30" s="624"/>
      <c r="D30" s="629"/>
      <c r="E30" s="630"/>
      <c r="F30" s="2741"/>
      <c r="G30" s="1008"/>
      <c r="L30" s="589"/>
      <c r="M30" s="589"/>
    </row>
    <row r="31" spans="1:13">
      <c r="A31" s="1009">
        <v>4</v>
      </c>
      <c r="B31" s="992" t="s">
        <v>1544</v>
      </c>
      <c r="C31" s="1000"/>
      <c r="D31" s="1001" t="s">
        <v>1941</v>
      </c>
      <c r="E31" s="999">
        <f>SUM(E32:E34)</f>
        <v>7</v>
      </c>
      <c r="F31" s="2744">
        <f>F32+F34</f>
        <v>400239925</v>
      </c>
      <c r="G31" s="1010"/>
      <c r="J31" s="1850"/>
      <c r="K31" s="1850"/>
      <c r="L31" s="589"/>
      <c r="M31" s="589"/>
    </row>
    <row r="32" spans="1:13">
      <c r="A32" s="1011"/>
      <c r="B32" s="920"/>
      <c r="C32" s="624">
        <v>13</v>
      </c>
      <c r="D32" s="629" t="s">
        <v>1942</v>
      </c>
      <c r="E32" s="630">
        <v>0</v>
      </c>
      <c r="F32" s="2740">
        <v>0</v>
      </c>
      <c r="G32" s="1008"/>
      <c r="J32" s="1850"/>
      <c r="K32" s="1850"/>
      <c r="L32" s="589"/>
      <c r="M32" s="589"/>
    </row>
    <row r="33" spans="1:13">
      <c r="A33" s="1011"/>
      <c r="B33" s="920"/>
      <c r="C33" s="624">
        <v>16</v>
      </c>
      <c r="D33" s="629" t="s">
        <v>1945</v>
      </c>
      <c r="E33" s="630"/>
      <c r="F33" s="2741"/>
      <c r="G33" s="1008"/>
      <c r="J33" s="2658"/>
      <c r="K33" s="2658"/>
      <c r="L33" s="589"/>
      <c r="M33" s="589"/>
    </row>
    <row r="34" spans="1:13">
      <c r="A34" s="1011"/>
      <c r="B34" s="920"/>
      <c r="C34" s="624">
        <v>17</v>
      </c>
      <c r="D34" s="629" t="s">
        <v>2808</v>
      </c>
      <c r="E34" s="630">
        <f>'R D MUTASI BMD''17'!K33</f>
        <v>7</v>
      </c>
      <c r="F34" s="630">
        <f>'R D MUTASI BMD''17'!L33</f>
        <v>400239925</v>
      </c>
      <c r="G34" s="1008"/>
      <c r="J34" s="1850"/>
      <c r="K34" s="1850"/>
      <c r="L34" s="589"/>
      <c r="M34" s="589"/>
    </row>
    <row r="35" spans="1:13">
      <c r="A35" s="1011"/>
      <c r="B35" s="920"/>
      <c r="C35" s="624"/>
      <c r="D35" s="629"/>
      <c r="E35" s="630"/>
      <c r="F35" s="2741"/>
      <c r="G35" s="1008"/>
      <c r="J35" s="1850"/>
      <c r="K35" s="1850"/>
      <c r="L35" s="589"/>
      <c r="M35" s="589"/>
    </row>
    <row r="36" spans="1:13">
      <c r="A36" s="1009">
        <v>5</v>
      </c>
      <c r="B36" s="992" t="s">
        <v>1909</v>
      </c>
      <c r="C36" s="1000"/>
      <c r="D36" s="1001" t="s">
        <v>1576</v>
      </c>
      <c r="E36" s="999">
        <f>E37+E38</f>
        <v>0</v>
      </c>
      <c r="F36" s="2744">
        <f>SUM(F37:F40)</f>
        <v>0</v>
      </c>
      <c r="G36" s="1010"/>
      <c r="J36" s="1850"/>
      <c r="K36" s="1850"/>
      <c r="L36" s="589"/>
      <c r="M36" s="589"/>
    </row>
    <row r="37" spans="1:13">
      <c r="A37" s="1011"/>
      <c r="B37" s="920"/>
      <c r="C37" s="624">
        <v>17</v>
      </c>
      <c r="D37" s="629" t="s">
        <v>1946</v>
      </c>
      <c r="E37" s="794"/>
      <c r="F37" s="2746"/>
      <c r="G37" s="1008"/>
      <c r="J37" s="1850"/>
      <c r="K37" s="1850"/>
      <c r="L37" s="589"/>
      <c r="M37" s="589"/>
    </row>
    <row r="38" spans="1:13">
      <c r="A38" s="1011"/>
      <c r="B38" s="656"/>
      <c r="C38" s="624">
        <v>18</v>
      </c>
      <c r="D38" s="633" t="s">
        <v>1947</v>
      </c>
      <c r="E38" s="630">
        <f>'BI 2017'!R351</f>
        <v>0</v>
      </c>
      <c r="F38" s="2741">
        <f>'BI 2017'!S351</f>
        <v>0</v>
      </c>
      <c r="G38" s="1008"/>
      <c r="J38" s="1850"/>
      <c r="K38" s="1850"/>
      <c r="L38" s="589"/>
      <c r="M38" s="589"/>
    </row>
    <row r="39" spans="1:13">
      <c r="A39" s="1011"/>
      <c r="B39" s="920"/>
      <c r="C39" s="624">
        <v>19</v>
      </c>
      <c r="D39" s="629" t="s">
        <v>1948</v>
      </c>
      <c r="E39" s="632">
        <v>0</v>
      </c>
      <c r="F39" s="2747">
        <v>0</v>
      </c>
      <c r="G39" s="1008"/>
      <c r="J39" s="1850"/>
      <c r="K39" s="1850"/>
      <c r="L39" s="589"/>
      <c r="M39" s="589"/>
    </row>
    <row r="40" spans="1:13">
      <c r="A40" s="1011"/>
      <c r="B40" s="920"/>
      <c r="C40" s="624">
        <v>20</v>
      </c>
      <c r="D40" s="629" t="s">
        <v>1955</v>
      </c>
      <c r="E40" s="632">
        <v>0</v>
      </c>
      <c r="F40" s="2740">
        <v>0</v>
      </c>
      <c r="G40" s="1008"/>
      <c r="J40" s="1850"/>
      <c r="K40" s="1850"/>
      <c r="L40" s="589"/>
      <c r="M40" s="589"/>
    </row>
    <row r="41" spans="1:13">
      <c r="A41" s="1011"/>
      <c r="B41" s="920"/>
      <c r="C41" s="624"/>
      <c r="D41" s="629"/>
      <c r="E41" s="632"/>
      <c r="F41" s="2740"/>
      <c r="G41" s="1008"/>
      <c r="J41" s="1850"/>
      <c r="K41" s="1850"/>
      <c r="L41" s="589"/>
      <c r="M41" s="589"/>
    </row>
    <row r="42" spans="1:13">
      <c r="A42" s="1009">
        <v>6</v>
      </c>
      <c r="B42" s="992" t="s">
        <v>1913</v>
      </c>
      <c r="C42" s="1000"/>
      <c r="D42" s="995" t="s">
        <v>1577</v>
      </c>
      <c r="E42" s="1002"/>
      <c r="F42" s="2748">
        <v>0</v>
      </c>
      <c r="G42" s="1010"/>
      <c r="J42" s="1850"/>
      <c r="K42" s="1850"/>
      <c r="L42" s="589"/>
      <c r="M42" s="589"/>
    </row>
    <row r="43" spans="1:13">
      <c r="A43" s="1011"/>
      <c r="B43" s="657"/>
      <c r="C43" s="608"/>
      <c r="D43" s="629"/>
      <c r="E43" s="630"/>
      <c r="F43" s="2740"/>
      <c r="G43" s="1008"/>
      <c r="L43" s="589"/>
      <c r="M43" s="589"/>
    </row>
    <row r="44" spans="1:13">
      <c r="A44" s="1011"/>
      <c r="B44" s="656"/>
      <c r="C44" s="608"/>
      <c r="D44" s="627"/>
      <c r="E44" s="632"/>
      <c r="F44" s="2740"/>
      <c r="G44" s="1008"/>
      <c r="J44" s="1424"/>
      <c r="L44" s="589"/>
      <c r="M44" s="589"/>
    </row>
    <row r="45" spans="1:13">
      <c r="A45" s="1011"/>
      <c r="B45" s="657"/>
      <c r="C45" s="608"/>
      <c r="D45" s="629"/>
      <c r="E45" s="630"/>
      <c r="F45" s="2740"/>
      <c r="G45" s="1008"/>
      <c r="J45" s="1424"/>
      <c r="L45" s="589"/>
      <c r="M45" s="589"/>
    </row>
    <row r="46" spans="1:13" ht="15" hidden="1" customHeight="1">
      <c r="A46" s="1011">
        <v>7</v>
      </c>
      <c r="B46" s="656" t="s">
        <v>1934</v>
      </c>
      <c r="C46" s="608"/>
      <c r="D46" s="627" t="s">
        <v>1949</v>
      </c>
      <c r="E46" s="630"/>
      <c r="F46" s="2749"/>
      <c r="G46" s="1008"/>
      <c r="L46" s="589"/>
      <c r="M46" s="589"/>
    </row>
    <row r="47" spans="1:13">
      <c r="A47" s="1012"/>
      <c r="B47" s="659"/>
      <c r="C47" s="609"/>
      <c r="D47" s="634"/>
      <c r="E47" s="635"/>
      <c r="F47" s="2750"/>
      <c r="G47" s="1013"/>
      <c r="L47" s="589"/>
      <c r="M47" s="589"/>
    </row>
    <row r="48" spans="1:13" ht="21" customHeight="1" thickBot="1">
      <c r="A48" s="1014"/>
      <c r="B48" s="1015"/>
      <c r="C48" s="1015"/>
      <c r="D48" s="1016" t="s">
        <v>1950</v>
      </c>
      <c r="E48" s="1017">
        <f>SUM(E42+E36+E31+E27+E16+E14)</f>
        <v>408</v>
      </c>
      <c r="F48" s="2751">
        <f>F36+F31+F27+F16+F14</f>
        <v>4370306384</v>
      </c>
      <c r="G48" s="1018"/>
      <c r="J48" s="1850"/>
      <c r="K48" s="1850"/>
      <c r="L48" s="589"/>
      <c r="M48" s="589"/>
    </row>
    <row r="49" spans="1:7">
      <c r="A49" s="638"/>
      <c r="B49" s="638"/>
      <c r="C49" s="638"/>
      <c r="D49" s="638"/>
      <c r="E49" s="1103"/>
      <c r="F49" s="639"/>
      <c r="G49" s="638"/>
    </row>
    <row r="50" spans="1:7">
      <c r="A50" s="638"/>
      <c r="B50" s="638"/>
      <c r="C50" s="638"/>
      <c r="D50" s="638"/>
      <c r="E50" s="638"/>
      <c r="F50" s="2942" t="s">
        <v>3552</v>
      </c>
      <c r="G50" s="2942"/>
    </row>
    <row r="51" spans="1:7">
      <c r="A51" s="638"/>
      <c r="B51" s="638"/>
      <c r="C51" s="1101" t="s">
        <v>1883</v>
      </c>
      <c r="D51" s="638"/>
      <c r="E51" s="1088"/>
      <c r="F51" s="1088"/>
      <c r="G51" s="1089"/>
    </row>
    <row r="52" spans="1:7">
      <c r="A52" s="621"/>
      <c r="B52" s="621"/>
      <c r="C52" s="1370" t="s">
        <v>2889</v>
      </c>
      <c r="D52" s="621"/>
      <c r="E52" s="638"/>
      <c r="F52" s="2943" t="s">
        <v>2887</v>
      </c>
      <c r="G52" s="2943"/>
    </row>
    <row r="53" spans="1:7">
      <c r="A53" s="638"/>
      <c r="B53" s="638"/>
      <c r="C53" s="1089"/>
      <c r="D53" s="638"/>
      <c r="E53" s="1102"/>
      <c r="F53" s="1103"/>
      <c r="G53" s="1089"/>
    </row>
    <row r="54" spans="1:7">
      <c r="A54" s="638"/>
      <c r="B54" s="638"/>
      <c r="C54" s="1089"/>
      <c r="D54" s="638"/>
      <c r="E54" s="1104"/>
      <c r="F54" s="1761"/>
      <c r="G54" s="1089"/>
    </row>
    <row r="55" spans="1:7">
      <c r="A55" s="638"/>
      <c r="B55" s="638"/>
      <c r="C55" s="1089"/>
      <c r="D55" s="638"/>
      <c r="E55" s="638"/>
      <c r="F55" s="1087"/>
      <c r="G55" s="1089"/>
    </row>
    <row r="56" spans="1:7">
      <c r="A56" s="638"/>
      <c r="B56" s="638"/>
      <c r="C56" s="1370" t="s">
        <v>2848</v>
      </c>
      <c r="D56" s="638"/>
      <c r="E56" s="638"/>
      <c r="F56" s="2943" t="s">
        <v>2888</v>
      </c>
      <c r="G56" s="2943"/>
    </row>
    <row r="57" spans="1:7">
      <c r="A57" s="638"/>
      <c r="B57" s="638"/>
      <c r="C57" s="1101" t="s">
        <v>2832</v>
      </c>
      <c r="D57" s="638"/>
      <c r="E57" s="638"/>
      <c r="F57" s="2942" t="s">
        <v>2830</v>
      </c>
      <c r="G57" s="2942"/>
    </row>
    <row r="58" spans="1:7">
      <c r="C58" s="637"/>
      <c r="F58" s="831"/>
    </row>
  </sheetData>
  <mergeCells count="15">
    <mergeCell ref="A7:G7"/>
    <mergeCell ref="F52:G52"/>
    <mergeCell ref="F56:G56"/>
    <mergeCell ref="F57:G57"/>
    <mergeCell ref="A9:A11"/>
    <mergeCell ref="B9:B11"/>
    <mergeCell ref="D9:D11"/>
    <mergeCell ref="E9:E11"/>
    <mergeCell ref="G9:G11"/>
    <mergeCell ref="F50:G50"/>
    <mergeCell ref="A2:C2"/>
    <mergeCell ref="A3:C3"/>
    <mergeCell ref="A4:C4"/>
    <mergeCell ref="A5:C5"/>
    <mergeCell ref="A6:G6"/>
  </mergeCells>
  <printOptions horizontalCentered="1"/>
  <pageMargins left="0.78740157480314965" right="0.51181102362204722" top="1.1417322834645669" bottom="0.55118110236220474" header="0" footer="0"/>
  <pageSetup paperSize="5" scale="80" orientation="portrait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G1469"/>
  <sheetViews>
    <sheetView topLeftCell="A853" workbookViewId="0">
      <selection activeCell="I65" sqref="I65"/>
    </sheetView>
  </sheetViews>
  <sheetFormatPr defaultRowHeight="15"/>
  <cols>
    <col min="1" max="1" width="3.85546875" customWidth="1"/>
    <col min="2" max="2" width="14" customWidth="1"/>
    <col min="3" max="3" width="6.85546875" customWidth="1"/>
    <col min="4" max="4" width="11.5703125" customWidth="1"/>
    <col min="5" max="5" width="9.42578125" customWidth="1"/>
    <col min="6" max="6" width="8.28515625" customWidth="1"/>
    <col min="7" max="7" width="9" customWidth="1"/>
    <col min="8" max="8" width="10.85546875" customWidth="1"/>
    <col min="9" max="9" width="12.85546875" customWidth="1"/>
    <col min="10" max="10" width="8.28515625" customWidth="1"/>
    <col min="11" max="11" width="14.7109375" customWidth="1"/>
    <col min="12" max="12" width="11" customWidth="1"/>
    <col min="13" max="13" width="15.42578125" customWidth="1"/>
    <col min="14" max="14" width="15" customWidth="1"/>
    <col min="15" max="15" width="11.7109375" customWidth="1"/>
    <col min="17" max="17" width="12.85546875" customWidth="1"/>
  </cols>
  <sheetData>
    <row r="1" spans="1:15">
      <c r="N1" s="3067" t="s">
        <v>2971</v>
      </c>
      <c r="O1" s="3067"/>
    </row>
    <row r="2" spans="1:15" ht="15.75">
      <c r="A2" s="3131" t="s">
        <v>2972</v>
      </c>
      <c r="B2" s="3131"/>
      <c r="C2" s="3131"/>
      <c r="D2" s="3131"/>
      <c r="E2" s="3131"/>
      <c r="F2" s="3131"/>
      <c r="G2" s="3131"/>
      <c r="H2" s="3131"/>
      <c r="I2" s="3131"/>
      <c r="J2" s="3131"/>
      <c r="K2" s="3131"/>
      <c r="L2" s="3131"/>
      <c r="M2" s="3131"/>
      <c r="N2" s="3131"/>
      <c r="O2" s="3131"/>
    </row>
    <row r="3" spans="1:15" s="28" customFormat="1" ht="12">
      <c r="B3" s="28" t="s">
        <v>1918</v>
      </c>
      <c r="C3" s="28" t="s">
        <v>2855</v>
      </c>
      <c r="N3" s="3067"/>
      <c r="O3" s="3067"/>
    </row>
    <row r="4" spans="1:15" s="28" customFormat="1" ht="12">
      <c r="B4" s="28" t="s">
        <v>1919</v>
      </c>
      <c r="C4" s="28" t="s">
        <v>2856</v>
      </c>
    </row>
    <row r="5" spans="1:15" s="28" customFormat="1" ht="12">
      <c r="B5" s="28" t="s">
        <v>4</v>
      </c>
      <c r="C5" s="28" t="s">
        <v>2853</v>
      </c>
      <c r="L5" s="3067" t="s">
        <v>3123</v>
      </c>
      <c r="M5" s="3067"/>
      <c r="N5" s="3067"/>
      <c r="O5" s="3067"/>
    </row>
    <row r="6" spans="1:15" s="28" customFormat="1" ht="12">
      <c r="B6" s="28" t="s">
        <v>1917</v>
      </c>
      <c r="C6" s="28" t="s">
        <v>2974</v>
      </c>
    </row>
    <row r="7" spans="1:15" s="28" customFormat="1" ht="12.75" customHeight="1">
      <c r="B7" s="28" t="s">
        <v>2975</v>
      </c>
      <c r="C7" s="1647" t="s">
        <v>2976</v>
      </c>
      <c r="D7" s="1647"/>
      <c r="L7" s="3068"/>
      <c r="M7" s="3068"/>
      <c r="N7" s="3068"/>
      <c r="O7" s="3068"/>
    </row>
    <row r="8" spans="1:15" s="28" customFormat="1" ht="12.75" thickBot="1"/>
    <row r="9" spans="1:15" s="1110" customFormat="1" ht="23.25" customHeight="1">
      <c r="A9" s="3076" t="s">
        <v>2970</v>
      </c>
      <c r="B9" s="3071" t="s">
        <v>16</v>
      </c>
      <c r="C9" s="3071"/>
      <c r="D9" s="3071" t="s">
        <v>2977</v>
      </c>
      <c r="E9" s="3071" t="s">
        <v>2978</v>
      </c>
      <c r="F9" s="3071" t="s">
        <v>2979</v>
      </c>
      <c r="G9" s="3071" t="s">
        <v>18</v>
      </c>
      <c r="H9" s="3071" t="s">
        <v>2980</v>
      </c>
      <c r="I9" s="3071" t="s">
        <v>2981</v>
      </c>
      <c r="J9" s="3071" t="s">
        <v>2982</v>
      </c>
      <c r="K9" s="3071" t="s">
        <v>2983</v>
      </c>
      <c r="L9" s="3071" t="s">
        <v>2984</v>
      </c>
      <c r="M9" s="3071"/>
      <c r="N9" s="3071"/>
      <c r="O9" s="3074" t="s">
        <v>2985</v>
      </c>
    </row>
    <row r="10" spans="1:15" s="1110" customFormat="1" ht="12">
      <c r="A10" s="3077"/>
      <c r="B10" s="3072"/>
      <c r="C10" s="3072"/>
      <c r="D10" s="3072"/>
      <c r="E10" s="3072"/>
      <c r="F10" s="3072"/>
      <c r="G10" s="3072"/>
      <c r="H10" s="3072"/>
      <c r="I10" s="3072"/>
      <c r="J10" s="3072"/>
      <c r="K10" s="3072"/>
      <c r="L10" s="1109" t="s">
        <v>2986</v>
      </c>
      <c r="M10" s="1109" t="s">
        <v>2987</v>
      </c>
      <c r="N10" s="1109" t="s">
        <v>2988</v>
      </c>
      <c r="O10" s="3075"/>
    </row>
    <row r="11" spans="1:15" s="1110" customFormat="1" ht="10.5" customHeight="1">
      <c r="A11" s="1581">
        <v>1</v>
      </c>
      <c r="B11" s="3168">
        <v>2</v>
      </c>
      <c r="C11" s="3169"/>
      <c r="D11" s="1111">
        <v>3</v>
      </c>
      <c r="E11" s="1111">
        <v>4</v>
      </c>
      <c r="F11" s="1111">
        <v>5</v>
      </c>
      <c r="G11" s="1111">
        <v>6</v>
      </c>
      <c r="H11" s="1111">
        <v>7</v>
      </c>
      <c r="I11" s="1111">
        <v>8</v>
      </c>
      <c r="J11" s="1111">
        <v>9</v>
      </c>
      <c r="K11" s="1111">
        <v>10</v>
      </c>
      <c r="L11" s="1111">
        <v>11</v>
      </c>
      <c r="M11" s="1111">
        <v>12</v>
      </c>
      <c r="N11" s="1111">
        <v>13</v>
      </c>
      <c r="O11" s="1582">
        <v>14</v>
      </c>
    </row>
    <row r="12" spans="1:15" s="1110" customFormat="1" ht="12.75" customHeight="1">
      <c r="A12" s="1583">
        <v>1</v>
      </c>
      <c r="B12" s="3091" t="s">
        <v>426</v>
      </c>
      <c r="C12" s="3091"/>
      <c r="D12" s="1112" t="s">
        <v>305</v>
      </c>
      <c r="E12" s="1113"/>
      <c r="F12" s="1113"/>
      <c r="G12" s="1114" t="s">
        <v>419</v>
      </c>
      <c r="H12" s="1115">
        <v>1980</v>
      </c>
      <c r="I12" s="1113" t="s">
        <v>2989</v>
      </c>
      <c r="J12" s="1116">
        <v>1</v>
      </c>
      <c r="K12" s="1574">
        <v>100000</v>
      </c>
      <c r="L12" s="1116">
        <v>1</v>
      </c>
      <c r="M12" s="1117" t="s">
        <v>1343</v>
      </c>
      <c r="N12" s="1117" t="s">
        <v>1343</v>
      </c>
      <c r="O12" s="1584"/>
    </row>
    <row r="13" spans="1:15" s="1110" customFormat="1" ht="12.75" customHeight="1">
      <c r="A13" s="1585">
        <f>A11+1</f>
        <v>2</v>
      </c>
      <c r="B13" s="3055" t="s">
        <v>617</v>
      </c>
      <c r="C13" s="3056"/>
      <c r="D13" s="1160" t="s">
        <v>2927</v>
      </c>
      <c r="E13" s="1155"/>
      <c r="F13" s="1155"/>
      <c r="G13" s="1568" t="s">
        <v>3161</v>
      </c>
      <c r="H13" s="1154">
        <v>2014</v>
      </c>
      <c r="I13" s="1155" t="s">
        <v>3166</v>
      </c>
      <c r="J13" s="1159">
        <v>2</v>
      </c>
      <c r="K13" s="1577">
        <v>950000</v>
      </c>
      <c r="L13" s="1159">
        <v>2</v>
      </c>
      <c r="M13" s="1578" t="s">
        <v>1343</v>
      </c>
      <c r="N13" s="1578" t="s">
        <v>1343</v>
      </c>
      <c r="O13" s="1586"/>
    </row>
    <row r="14" spans="1:15" s="1110" customFormat="1" ht="12.75" customHeight="1">
      <c r="A14" s="1585">
        <f>A13+1</f>
        <v>3</v>
      </c>
      <c r="B14" s="3055" t="s">
        <v>617</v>
      </c>
      <c r="C14" s="3056"/>
      <c r="D14" s="1160" t="s">
        <v>345</v>
      </c>
      <c r="E14" s="1155"/>
      <c r="F14" s="1155"/>
      <c r="G14" s="1568" t="s">
        <v>3161</v>
      </c>
      <c r="H14" s="1154">
        <v>2014</v>
      </c>
      <c r="I14" s="1155" t="s">
        <v>3166</v>
      </c>
      <c r="J14" s="1159">
        <v>1</v>
      </c>
      <c r="K14" s="1577">
        <v>475000</v>
      </c>
      <c r="L14" s="1159">
        <v>1</v>
      </c>
      <c r="M14" s="1578" t="s">
        <v>1343</v>
      </c>
      <c r="N14" s="1578" t="s">
        <v>1343</v>
      </c>
      <c r="O14" s="1586"/>
    </row>
    <row r="15" spans="1:15" s="1110" customFormat="1" ht="12.75" customHeight="1">
      <c r="A15" s="1585">
        <f t="shared" ref="A15:A21" si="0">A14+1</f>
        <v>4</v>
      </c>
      <c r="B15" s="3173" t="s">
        <v>2579</v>
      </c>
      <c r="C15" s="3174"/>
      <c r="D15" s="1121" t="s">
        <v>305</v>
      </c>
      <c r="E15" s="1118"/>
      <c r="F15" s="1118"/>
      <c r="G15" s="1122" t="s">
        <v>307</v>
      </c>
      <c r="H15" s="1120">
        <v>1985</v>
      </c>
      <c r="I15" s="1118" t="s">
        <v>2990</v>
      </c>
      <c r="J15" s="1123">
        <v>1</v>
      </c>
      <c r="K15" s="1575">
        <v>200000</v>
      </c>
      <c r="L15" s="1123">
        <v>1</v>
      </c>
      <c r="M15" s="1119" t="s">
        <v>1343</v>
      </c>
      <c r="N15" s="1119" t="s">
        <v>1343</v>
      </c>
      <c r="O15" s="1587"/>
    </row>
    <row r="16" spans="1:15" s="1110" customFormat="1" ht="12.75" customHeight="1">
      <c r="A16" s="1585">
        <f t="shared" si="0"/>
        <v>5</v>
      </c>
      <c r="B16" s="3173" t="s">
        <v>2794</v>
      </c>
      <c r="C16" s="3174"/>
      <c r="D16" s="1121" t="s">
        <v>305</v>
      </c>
      <c r="E16" s="1118"/>
      <c r="F16" s="1118"/>
      <c r="G16" s="1122" t="s">
        <v>419</v>
      </c>
      <c r="H16" s="1120">
        <v>2014</v>
      </c>
      <c r="I16" s="1118" t="s">
        <v>2990</v>
      </c>
      <c r="J16" s="1123">
        <v>1</v>
      </c>
      <c r="K16" s="1575">
        <v>1500000</v>
      </c>
      <c r="L16" s="1123">
        <v>1</v>
      </c>
      <c r="M16" s="1119" t="s">
        <v>1343</v>
      </c>
      <c r="N16" s="1119" t="s">
        <v>1343</v>
      </c>
      <c r="O16" s="1587"/>
    </row>
    <row r="17" spans="1:33" s="28" customFormat="1" ht="12">
      <c r="A17" s="1585">
        <f t="shared" si="0"/>
        <v>6</v>
      </c>
      <c r="B17" s="3055" t="s">
        <v>560</v>
      </c>
      <c r="C17" s="3056"/>
      <c r="D17" s="1121" t="s">
        <v>305</v>
      </c>
      <c r="E17" s="1118"/>
      <c r="F17" s="1118"/>
      <c r="G17" s="1122" t="s">
        <v>2992</v>
      </c>
      <c r="H17" s="1120">
        <v>2085</v>
      </c>
      <c r="I17" s="1118" t="s">
        <v>2991</v>
      </c>
      <c r="J17" s="1123">
        <v>2</v>
      </c>
      <c r="K17" s="1575">
        <v>400000</v>
      </c>
      <c r="L17" s="1123" t="s">
        <v>1343</v>
      </c>
      <c r="M17" s="1123">
        <v>2</v>
      </c>
      <c r="N17" s="1123" t="s">
        <v>1343</v>
      </c>
      <c r="O17" s="1588"/>
    </row>
    <row r="18" spans="1:33" s="1128" customFormat="1" ht="12.75" customHeight="1">
      <c r="A18" s="1585">
        <f t="shared" si="0"/>
        <v>7</v>
      </c>
      <c r="B18" s="3055" t="s">
        <v>560</v>
      </c>
      <c r="C18" s="3056"/>
      <c r="D18" s="1121" t="s">
        <v>305</v>
      </c>
      <c r="E18" s="1118"/>
      <c r="F18" s="1118"/>
      <c r="G18" s="1122" t="s">
        <v>2992</v>
      </c>
      <c r="H18" s="1120">
        <v>2008</v>
      </c>
      <c r="I18" s="1118" t="s">
        <v>2991</v>
      </c>
      <c r="J18" s="1123">
        <v>1</v>
      </c>
      <c r="K18" s="1575">
        <v>475000</v>
      </c>
      <c r="L18" s="1123">
        <v>1</v>
      </c>
      <c r="M18" s="1123" t="s">
        <v>1343</v>
      </c>
      <c r="N18" s="1123" t="s">
        <v>1343</v>
      </c>
      <c r="O18" s="1589"/>
      <c r="P18" s="1127"/>
      <c r="Q18" s="1127"/>
      <c r="R18" s="1127"/>
      <c r="S18" s="1127"/>
      <c r="T18" s="1127"/>
      <c r="U18" s="1127"/>
      <c r="V18" s="1127"/>
      <c r="W18" s="1127"/>
      <c r="X18" s="1127"/>
      <c r="Y18" s="1127"/>
      <c r="Z18" s="1127"/>
      <c r="AA18" s="1127"/>
      <c r="AB18" s="1127"/>
      <c r="AC18" s="1127"/>
      <c r="AD18" s="1127"/>
      <c r="AE18" s="1127"/>
      <c r="AF18" s="1127"/>
      <c r="AG18" s="1127"/>
    </row>
    <row r="19" spans="1:33" s="1136" customFormat="1" ht="12.75" customHeight="1">
      <c r="A19" s="1585">
        <f t="shared" si="0"/>
        <v>8</v>
      </c>
      <c r="B19" s="3055" t="s">
        <v>3162</v>
      </c>
      <c r="C19" s="3056"/>
      <c r="D19" s="1121" t="s">
        <v>370</v>
      </c>
      <c r="E19" s="1118"/>
      <c r="F19" s="1118" t="s">
        <v>3160</v>
      </c>
      <c r="G19" s="1122" t="s">
        <v>355</v>
      </c>
      <c r="H19" s="1120">
        <v>2013</v>
      </c>
      <c r="I19" s="1118" t="s">
        <v>3167</v>
      </c>
      <c r="J19" s="1123">
        <v>1</v>
      </c>
      <c r="K19" s="1575">
        <v>4150000</v>
      </c>
      <c r="L19" s="1123">
        <v>1</v>
      </c>
      <c r="M19" s="1123" t="s">
        <v>1343</v>
      </c>
      <c r="N19" s="1123" t="s">
        <v>1343</v>
      </c>
      <c r="O19" s="1589"/>
      <c r="P19" s="1127"/>
      <c r="Q19" s="1127"/>
      <c r="R19" s="1127"/>
      <c r="S19" s="1127"/>
      <c r="T19" s="1127"/>
      <c r="U19" s="1127"/>
      <c r="V19" s="1127"/>
      <c r="W19" s="1127"/>
      <c r="X19" s="1127"/>
      <c r="Y19" s="1127"/>
      <c r="Z19" s="1127"/>
      <c r="AA19" s="1127"/>
      <c r="AB19" s="1127"/>
      <c r="AC19" s="1127"/>
      <c r="AD19" s="1127"/>
      <c r="AE19" s="1127"/>
      <c r="AF19" s="1127"/>
      <c r="AG19" s="1127"/>
    </row>
    <row r="20" spans="1:33" s="1136" customFormat="1" ht="12.75" customHeight="1">
      <c r="A20" s="1585">
        <f t="shared" si="0"/>
        <v>9</v>
      </c>
      <c r="B20" s="3055" t="s">
        <v>828</v>
      </c>
      <c r="C20" s="3056"/>
      <c r="D20" s="1121" t="s">
        <v>3163</v>
      </c>
      <c r="E20" s="1118"/>
      <c r="F20" s="1118"/>
      <c r="G20" s="1122" t="s">
        <v>355</v>
      </c>
      <c r="H20" s="1120">
        <v>2013</v>
      </c>
      <c r="I20" s="1118" t="s">
        <v>3026</v>
      </c>
      <c r="J20" s="1123">
        <v>1</v>
      </c>
      <c r="K20" s="1575">
        <v>4769000</v>
      </c>
      <c r="L20" s="1123">
        <v>1</v>
      </c>
      <c r="M20" s="1123" t="s">
        <v>1343</v>
      </c>
      <c r="N20" s="1123" t="s">
        <v>1343</v>
      </c>
      <c r="O20" s="1589"/>
      <c r="P20" s="1127"/>
      <c r="Q20" s="1127"/>
      <c r="R20" s="1127"/>
      <c r="S20" s="1127"/>
      <c r="T20" s="1127"/>
      <c r="U20" s="1127"/>
      <c r="V20" s="1127"/>
      <c r="W20" s="1127"/>
      <c r="X20" s="1127"/>
      <c r="Y20" s="1127"/>
      <c r="Z20" s="1127"/>
      <c r="AA20" s="1127"/>
      <c r="AB20" s="1127"/>
      <c r="AC20" s="1127"/>
      <c r="AD20" s="1127"/>
      <c r="AE20" s="1127"/>
      <c r="AF20" s="1127"/>
      <c r="AG20" s="1127"/>
    </row>
    <row r="21" spans="1:33" s="1136" customFormat="1" ht="12.75" customHeight="1">
      <c r="A21" s="1585">
        <f t="shared" si="0"/>
        <v>10</v>
      </c>
      <c r="B21" s="3055" t="s">
        <v>21</v>
      </c>
      <c r="C21" s="3056"/>
      <c r="D21" s="1121" t="s">
        <v>3164</v>
      </c>
      <c r="E21" s="1118"/>
      <c r="F21" s="1118"/>
      <c r="G21" s="1122" t="s">
        <v>355</v>
      </c>
      <c r="H21" s="1120">
        <v>2013</v>
      </c>
      <c r="I21" s="1118" t="s">
        <v>3018</v>
      </c>
      <c r="J21" s="1123">
        <v>1</v>
      </c>
      <c r="K21" s="1575">
        <v>500000</v>
      </c>
      <c r="L21" s="1123" t="s">
        <v>1343</v>
      </c>
      <c r="M21" s="1123">
        <v>1</v>
      </c>
      <c r="N21" s="1123" t="s">
        <v>1343</v>
      </c>
      <c r="O21" s="1589"/>
      <c r="P21" s="1127"/>
      <c r="Q21" s="1127"/>
      <c r="R21" s="1127"/>
      <c r="S21" s="1127"/>
      <c r="T21" s="1127"/>
      <c r="U21" s="1127"/>
      <c r="V21" s="1127"/>
      <c r="W21" s="1127"/>
      <c r="X21" s="1127"/>
      <c r="Y21" s="1127"/>
      <c r="Z21" s="1127"/>
      <c r="AA21" s="1127"/>
      <c r="AB21" s="1127"/>
      <c r="AC21" s="1127"/>
      <c r="AD21" s="1127"/>
      <c r="AE21" s="1127"/>
      <c r="AF21" s="1127"/>
      <c r="AG21" s="1127"/>
    </row>
    <row r="22" spans="1:33" s="1136" customFormat="1" ht="12.75" customHeight="1">
      <c r="A22" s="1590"/>
      <c r="B22" s="3115"/>
      <c r="C22" s="3116"/>
      <c r="D22" s="1132"/>
      <c r="E22" s="1133"/>
      <c r="F22" s="1133"/>
      <c r="G22" s="1134"/>
      <c r="H22" s="1129"/>
      <c r="I22" s="1133"/>
      <c r="J22" s="1135"/>
      <c r="K22" s="1576"/>
      <c r="L22" s="1135"/>
      <c r="M22" s="1135"/>
      <c r="N22" s="1135"/>
      <c r="O22" s="1591"/>
      <c r="P22" s="1127"/>
      <c r="Q22" s="1127"/>
      <c r="R22" s="1127"/>
      <c r="S22" s="1127"/>
      <c r="T22" s="1127"/>
      <c r="U22" s="1127"/>
      <c r="V22" s="1127"/>
      <c r="W22" s="1127"/>
      <c r="X22" s="1127"/>
      <c r="Y22" s="1127"/>
      <c r="Z22" s="1127"/>
      <c r="AA22" s="1127"/>
      <c r="AB22" s="1127"/>
      <c r="AC22" s="1127"/>
      <c r="AD22" s="1127"/>
      <c r="AE22" s="1127"/>
      <c r="AF22" s="1127"/>
      <c r="AG22" s="1127"/>
    </row>
    <row r="23" spans="1:33" s="1136" customFormat="1" ht="12.75" thickBot="1">
      <c r="A23" s="1592"/>
      <c r="B23" s="3172" t="s">
        <v>34</v>
      </c>
      <c r="C23" s="3172"/>
      <c r="D23" s="1593"/>
      <c r="E23" s="1594"/>
      <c r="F23" s="1594"/>
      <c r="G23" s="1595"/>
      <c r="H23" s="1593"/>
      <c r="I23" s="1594"/>
      <c r="J23" s="1596">
        <f>SUM(J12:J22)</f>
        <v>12</v>
      </c>
      <c r="K23" s="1597">
        <f>SUM(K12:K22)</f>
        <v>13519000</v>
      </c>
      <c r="L23" s="1596">
        <f>SUM(L12:L22)</f>
        <v>9</v>
      </c>
      <c r="M23" s="1596">
        <f>SUM(M12:M22)</f>
        <v>3</v>
      </c>
      <c r="N23" s="1596">
        <f>SUM(N12:N22)</f>
        <v>0</v>
      </c>
      <c r="O23" s="1598"/>
      <c r="P23" s="1127"/>
      <c r="Q23" s="1127"/>
      <c r="R23" s="1127"/>
      <c r="S23" s="1127"/>
      <c r="T23" s="1127"/>
      <c r="U23" s="1127"/>
      <c r="V23" s="1127"/>
      <c r="W23" s="1127"/>
      <c r="X23" s="1127"/>
      <c r="Y23" s="1127"/>
      <c r="Z23" s="1127"/>
      <c r="AA23" s="1127"/>
      <c r="AB23" s="1127"/>
      <c r="AC23" s="1127"/>
      <c r="AD23" s="1127"/>
      <c r="AE23" s="1127"/>
      <c r="AF23" s="1127"/>
      <c r="AG23" s="1127"/>
    </row>
    <row r="25" spans="1:33" s="28" customFormat="1" ht="15.75" customHeight="1">
      <c r="C25" s="3053"/>
      <c r="D25" s="3053"/>
      <c r="L25" s="3068" t="s">
        <v>3122</v>
      </c>
      <c r="M25" s="3068"/>
      <c r="N25" s="3068"/>
    </row>
    <row r="26" spans="1:33" s="28" customFormat="1" ht="12.75" customHeight="1">
      <c r="C26" s="3053" t="s">
        <v>1883</v>
      </c>
      <c r="D26" s="3053"/>
      <c r="E26" s="3053"/>
      <c r="L26" s="1137"/>
      <c r="M26" s="1138"/>
      <c r="N26" s="1108"/>
    </row>
    <row r="27" spans="1:33" s="28" customFormat="1" ht="12.75" customHeight="1">
      <c r="C27" s="3054" t="s">
        <v>2889</v>
      </c>
      <c r="D27" s="3054"/>
      <c r="E27" s="3054"/>
      <c r="L27" s="3073" t="s">
        <v>2887</v>
      </c>
      <c r="M27" s="3073"/>
      <c r="N27" s="3073"/>
    </row>
    <row r="28" spans="1:33" s="28" customFormat="1" ht="12">
      <c r="L28" s="1108"/>
      <c r="M28" s="1108"/>
      <c r="N28" s="1108"/>
    </row>
    <row r="29" spans="1:33" s="28" customFormat="1" ht="12">
      <c r="L29" s="1108"/>
      <c r="M29" s="1108"/>
      <c r="N29" s="1108"/>
    </row>
    <row r="30" spans="1:33" s="28" customFormat="1" ht="12">
      <c r="C30" s="1140"/>
      <c r="D30" s="1141"/>
      <c r="L30" s="1108"/>
      <c r="M30" s="1108"/>
      <c r="N30" s="1108"/>
    </row>
    <row r="31" spans="1:33" s="28" customFormat="1" ht="15" customHeight="1">
      <c r="C31" s="3051" t="s">
        <v>2848</v>
      </c>
      <c r="D31" s="3051"/>
      <c r="E31" s="3051"/>
      <c r="L31" s="3051" t="s">
        <v>2841</v>
      </c>
      <c r="M31" s="3051"/>
      <c r="N31" s="3051"/>
    </row>
    <row r="32" spans="1:33" s="28" customFormat="1" ht="12.75" customHeight="1">
      <c r="C32" s="3052" t="s">
        <v>2832</v>
      </c>
      <c r="D32" s="3052"/>
      <c r="E32" s="3052"/>
      <c r="L32" s="3052" t="s">
        <v>2830</v>
      </c>
      <c r="M32" s="3052"/>
      <c r="N32" s="3052"/>
    </row>
    <row r="33" spans="1:15" s="28" customFormat="1" ht="12.75" customHeight="1">
      <c r="C33" s="1139"/>
      <c r="D33" s="1139"/>
      <c r="E33" s="1139"/>
      <c r="L33" s="1139"/>
      <c r="M33" s="1139"/>
      <c r="N33" s="1139"/>
    </row>
    <row r="34" spans="1:15" s="28" customFormat="1" ht="12.75" customHeight="1">
      <c r="C34" s="1139"/>
      <c r="D34" s="1139"/>
      <c r="E34" s="1139"/>
      <c r="L34" s="1139"/>
      <c r="M34" s="1139"/>
      <c r="N34" s="1139"/>
    </row>
    <row r="35" spans="1:15" s="28" customFormat="1" ht="12.75" customHeight="1">
      <c r="C35" s="1139"/>
      <c r="D35" s="1139"/>
      <c r="E35" s="1139"/>
      <c r="L35" s="1139"/>
      <c r="M35" s="1139"/>
      <c r="N35" s="1139"/>
    </row>
    <row r="36" spans="1:15" s="28" customFormat="1" ht="12.75" customHeight="1">
      <c r="C36" s="1139"/>
      <c r="D36" s="1139"/>
      <c r="E36" s="1139"/>
      <c r="L36" s="1139"/>
      <c r="M36" s="1139"/>
      <c r="N36" s="1139"/>
    </row>
    <row r="37" spans="1:15" s="28" customFormat="1" ht="12.75" customHeight="1">
      <c r="C37" s="1139"/>
      <c r="D37" s="1139"/>
      <c r="E37" s="1139"/>
      <c r="L37" s="1139"/>
      <c r="M37" s="1139"/>
      <c r="N37" s="1139"/>
    </row>
    <row r="38" spans="1:15" s="28" customFormat="1" ht="12.75" customHeight="1">
      <c r="C38" s="1139"/>
      <c r="D38" s="1139"/>
      <c r="E38" s="1139"/>
      <c r="L38" s="1139"/>
      <c r="M38" s="1139"/>
      <c r="N38" s="1139"/>
    </row>
    <row r="39" spans="1:15" s="28" customFormat="1" ht="12.75" customHeight="1">
      <c r="C39" s="1139"/>
      <c r="D39" s="1139"/>
      <c r="E39" s="1139"/>
      <c r="L39" s="1139"/>
      <c r="M39" s="1139"/>
      <c r="N39" s="1139"/>
    </row>
    <row r="40" spans="1:15" s="28" customFormat="1" ht="12.75" customHeight="1">
      <c r="C40" s="1139"/>
      <c r="D40" s="1139"/>
      <c r="E40" s="1139"/>
      <c r="L40" s="1139"/>
      <c r="M40" s="1139"/>
      <c r="N40" s="1139"/>
    </row>
    <row r="41" spans="1:15" s="28" customFormat="1" ht="12.75" customHeight="1">
      <c r="C41" s="1139"/>
      <c r="D41" s="1139"/>
      <c r="E41" s="1139"/>
      <c r="L41" s="1139"/>
      <c r="M41" s="1139"/>
      <c r="N41" s="1139"/>
    </row>
    <row r="42" spans="1:15" s="28" customFormat="1" ht="12.75" customHeight="1">
      <c r="C42" s="1139"/>
      <c r="D42" s="1139"/>
      <c r="E42" s="1139"/>
      <c r="L42" s="1139"/>
      <c r="M42" s="1139"/>
      <c r="N42" s="1139"/>
    </row>
    <row r="43" spans="1:15" s="28" customFormat="1" ht="12.75" customHeight="1">
      <c r="C43" s="1139"/>
      <c r="D43" s="1139"/>
      <c r="E43" s="1139"/>
      <c r="L43" s="1139"/>
      <c r="M43" s="1139"/>
      <c r="N43" s="1139"/>
    </row>
    <row r="44" spans="1:15" s="28" customFormat="1" ht="12.75" customHeight="1">
      <c r="C44" s="1139"/>
      <c r="D44" s="1139"/>
      <c r="E44" s="1139"/>
      <c r="L44" s="1139"/>
      <c r="M44" s="1139"/>
      <c r="N44" s="1139"/>
    </row>
    <row r="45" spans="1:15">
      <c r="N45" s="3057" t="s">
        <v>2971</v>
      </c>
      <c r="O45" s="3057"/>
    </row>
    <row r="46" spans="1:15" ht="15.75">
      <c r="A46" s="3058" t="s">
        <v>2972</v>
      </c>
      <c r="B46" s="3058"/>
      <c r="C46" s="3058"/>
      <c r="D46" s="3058"/>
      <c r="E46" s="3058"/>
      <c r="F46" s="3058"/>
      <c r="G46" s="3058"/>
      <c r="H46" s="3058"/>
      <c r="I46" s="3058"/>
      <c r="J46" s="3058"/>
      <c r="K46" s="3058"/>
      <c r="L46" s="3058"/>
      <c r="M46" s="3058"/>
      <c r="N46" s="3058"/>
      <c r="O46" s="3058"/>
    </row>
    <row r="47" spans="1:15" s="28" customFormat="1" ht="12" customHeight="1">
      <c r="A47" s="1127"/>
      <c r="B47" s="1127" t="s">
        <v>1918</v>
      </c>
      <c r="C47" s="1127" t="s">
        <v>2855</v>
      </c>
      <c r="D47" s="1127"/>
      <c r="E47" s="1127"/>
      <c r="F47" s="1127"/>
      <c r="G47" s="1127"/>
      <c r="H47" s="1127"/>
      <c r="I47" s="1127"/>
      <c r="J47" s="1127"/>
      <c r="K47" s="1127"/>
      <c r="L47" s="1127"/>
      <c r="M47" s="1127"/>
      <c r="N47" s="3057"/>
      <c r="O47" s="3057"/>
    </row>
    <row r="48" spans="1:15" s="28" customFormat="1" ht="12" customHeight="1">
      <c r="A48" s="1127"/>
      <c r="B48" s="1127" t="s">
        <v>1919</v>
      </c>
      <c r="C48" s="1127" t="s">
        <v>2856</v>
      </c>
      <c r="D48" s="1127"/>
      <c r="E48" s="1127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</row>
    <row r="49" spans="1:16" s="28" customFormat="1" ht="12" customHeight="1">
      <c r="A49" s="1127"/>
      <c r="B49" s="1127" t="s">
        <v>4</v>
      </c>
      <c r="C49" s="1127" t="s">
        <v>2853</v>
      </c>
      <c r="D49" s="1127"/>
      <c r="E49" s="1127"/>
      <c r="F49" s="1127"/>
      <c r="G49" s="1127"/>
      <c r="H49" s="1127"/>
      <c r="I49" s="1127"/>
      <c r="J49" s="1127"/>
      <c r="K49" s="1127"/>
      <c r="L49" s="3067" t="s">
        <v>3123</v>
      </c>
      <c r="M49" s="3067"/>
      <c r="N49" s="3067"/>
      <c r="O49" s="3067"/>
    </row>
    <row r="50" spans="1:16" s="28" customFormat="1" ht="12">
      <c r="A50" s="1127"/>
      <c r="B50" s="1127" t="s">
        <v>1917</v>
      </c>
      <c r="C50" s="1127" t="s">
        <v>2974</v>
      </c>
      <c r="D50" s="1127"/>
      <c r="E50" s="1127"/>
      <c r="F50" s="1127"/>
      <c r="G50" s="1127"/>
      <c r="H50" s="1127"/>
      <c r="I50" s="1127"/>
      <c r="J50" s="1127"/>
      <c r="K50" s="1127"/>
      <c r="L50" s="3067"/>
      <c r="M50" s="3067"/>
      <c r="N50" s="3067"/>
      <c r="O50" s="3067"/>
    </row>
    <row r="51" spans="1:16" s="28" customFormat="1" ht="12">
      <c r="A51" s="1127"/>
      <c r="B51" s="1127" t="s">
        <v>2975</v>
      </c>
      <c r="C51" s="1941" t="s">
        <v>3423</v>
      </c>
      <c r="D51" s="1941"/>
      <c r="E51" s="1127"/>
      <c r="F51" s="1127"/>
      <c r="G51" s="1127"/>
      <c r="H51" s="1127"/>
      <c r="I51" s="1127"/>
      <c r="J51" s="1127"/>
      <c r="K51" s="1127"/>
      <c r="L51" s="3068"/>
      <c r="M51" s="3068"/>
      <c r="N51" s="3068"/>
      <c r="O51" s="3068"/>
    </row>
    <row r="52" spans="1:16" s="28" customFormat="1" ht="12" customHeight="1" thickBot="1">
      <c r="A52" s="1127"/>
      <c r="B52" s="1127"/>
      <c r="C52" s="1127"/>
      <c r="D52" s="1127"/>
      <c r="E52" s="1127"/>
      <c r="F52" s="1127"/>
      <c r="G52" s="1127"/>
      <c r="H52" s="1127"/>
      <c r="I52" s="1127"/>
      <c r="J52" s="1127"/>
      <c r="K52" s="1127"/>
      <c r="L52" s="1127"/>
      <c r="M52" s="1127"/>
      <c r="N52" s="1127"/>
      <c r="O52" s="1127"/>
    </row>
    <row r="53" spans="1:16" s="1110" customFormat="1" ht="12">
      <c r="A53" s="3076" t="s">
        <v>2995</v>
      </c>
      <c r="B53" s="3071" t="s">
        <v>16</v>
      </c>
      <c r="C53" s="3071"/>
      <c r="D53" s="3071" t="s">
        <v>2977</v>
      </c>
      <c r="E53" s="3071" t="s">
        <v>2978</v>
      </c>
      <c r="F53" s="3071" t="s">
        <v>2979</v>
      </c>
      <c r="G53" s="3071" t="s">
        <v>18</v>
      </c>
      <c r="H53" s="3071" t="s">
        <v>2980</v>
      </c>
      <c r="I53" s="3071" t="s">
        <v>2981</v>
      </c>
      <c r="J53" s="3071" t="s">
        <v>2982</v>
      </c>
      <c r="K53" s="3071" t="s">
        <v>2983</v>
      </c>
      <c r="L53" s="3071" t="s">
        <v>2996</v>
      </c>
      <c r="M53" s="3071"/>
      <c r="N53" s="3071"/>
      <c r="O53" s="3074" t="s">
        <v>2985</v>
      </c>
    </row>
    <row r="54" spans="1:16" s="1110" customFormat="1" ht="30" customHeight="1">
      <c r="A54" s="3077"/>
      <c r="B54" s="3072"/>
      <c r="C54" s="3072"/>
      <c r="D54" s="3072"/>
      <c r="E54" s="3072"/>
      <c r="F54" s="3072"/>
      <c r="G54" s="3072"/>
      <c r="H54" s="3072"/>
      <c r="I54" s="3072"/>
      <c r="J54" s="3072"/>
      <c r="K54" s="3072"/>
      <c r="L54" s="1109" t="s">
        <v>2986</v>
      </c>
      <c r="M54" s="1109" t="s">
        <v>2987</v>
      </c>
      <c r="N54" s="1109" t="s">
        <v>2988</v>
      </c>
      <c r="O54" s="3075"/>
    </row>
    <row r="55" spans="1:16" s="1110" customFormat="1" ht="11.25" customHeight="1">
      <c r="A55" s="1581">
        <v>1</v>
      </c>
      <c r="B55" s="3168">
        <v>2</v>
      </c>
      <c r="C55" s="3169"/>
      <c r="D55" s="1111">
        <v>3</v>
      </c>
      <c r="E55" s="1111">
        <v>4</v>
      </c>
      <c r="F55" s="1111">
        <v>5</v>
      </c>
      <c r="G55" s="1111">
        <v>6</v>
      </c>
      <c r="H55" s="1111">
        <v>7</v>
      </c>
      <c r="I55" s="1111">
        <v>8</v>
      </c>
      <c r="J55" s="1111">
        <v>9</v>
      </c>
      <c r="K55" s="1111">
        <v>10</v>
      </c>
      <c r="L55" s="1111">
        <v>11</v>
      </c>
      <c r="M55" s="1111">
        <v>12</v>
      </c>
      <c r="N55" s="1111">
        <v>13</v>
      </c>
      <c r="O55" s="1582">
        <v>14</v>
      </c>
    </row>
    <row r="56" spans="1:16" s="28" customFormat="1" ht="11.45" customHeight="1">
      <c r="A56" s="1606">
        <v>1</v>
      </c>
      <c r="B56" s="3152" t="s">
        <v>2580</v>
      </c>
      <c r="C56" s="3152"/>
      <c r="D56" s="1709" t="s">
        <v>305</v>
      </c>
      <c r="E56" s="1709"/>
      <c r="F56" s="1709"/>
      <c r="G56" s="1709" t="s">
        <v>419</v>
      </c>
      <c r="H56" s="1710">
        <v>2005</v>
      </c>
      <c r="I56" s="1113" t="s">
        <v>2998</v>
      </c>
      <c r="J56" s="1116">
        <v>1</v>
      </c>
      <c r="K56" s="1599">
        <v>4950000</v>
      </c>
      <c r="L56" s="1116">
        <v>1</v>
      </c>
      <c r="M56" s="1116"/>
      <c r="N56" s="1116"/>
      <c r="O56" s="1607"/>
    </row>
    <row r="57" spans="1:16" s="1620" customFormat="1" ht="11.45" customHeight="1">
      <c r="A57" s="1624">
        <f>A56+1</f>
        <v>2</v>
      </c>
      <c r="B57" s="3049" t="s">
        <v>426</v>
      </c>
      <c r="C57" s="3049"/>
      <c r="D57" s="1952" t="s">
        <v>305</v>
      </c>
      <c r="E57" s="1952"/>
      <c r="F57" s="1952"/>
      <c r="G57" s="1952" t="s">
        <v>419</v>
      </c>
      <c r="H57" s="1953">
        <v>1985</v>
      </c>
      <c r="I57" s="2063" t="s">
        <v>2989</v>
      </c>
      <c r="J57" s="1954">
        <v>1</v>
      </c>
      <c r="K57" s="1955">
        <v>100000</v>
      </c>
      <c r="L57" s="1954">
        <v>1</v>
      </c>
      <c r="M57" s="1954"/>
      <c r="N57" s="1954"/>
      <c r="O57" s="1956"/>
      <c r="P57" s="1620" t="s">
        <v>2547</v>
      </c>
    </row>
    <row r="58" spans="1:16" s="1620" customFormat="1" ht="11.45" customHeight="1">
      <c r="A58" s="1624">
        <f t="shared" ref="A58:A65" si="1">A57+1</f>
        <v>3</v>
      </c>
      <c r="B58" s="3098" t="s">
        <v>426</v>
      </c>
      <c r="C58" s="3098"/>
      <c r="D58" s="1603" t="s">
        <v>305</v>
      </c>
      <c r="E58" s="1603"/>
      <c r="F58" s="1603"/>
      <c r="G58" s="1603" t="s">
        <v>419</v>
      </c>
      <c r="H58" s="1711">
        <v>2014</v>
      </c>
      <c r="I58" s="1603" t="s">
        <v>2989</v>
      </c>
      <c r="J58" s="1713">
        <v>1</v>
      </c>
      <c r="K58" s="1714">
        <v>1250000</v>
      </c>
      <c r="L58" s="1713">
        <v>1</v>
      </c>
      <c r="M58" s="1713"/>
      <c r="N58" s="1713"/>
      <c r="O58" s="1983"/>
    </row>
    <row r="59" spans="1:16" s="1620" customFormat="1" ht="11.45" customHeight="1">
      <c r="A59" s="1624">
        <f t="shared" si="1"/>
        <v>4</v>
      </c>
      <c r="B59" s="3098" t="s">
        <v>426</v>
      </c>
      <c r="C59" s="3098"/>
      <c r="D59" s="1603" t="s">
        <v>305</v>
      </c>
      <c r="E59" s="1603"/>
      <c r="F59" s="1603"/>
      <c r="G59" s="1603" t="s">
        <v>419</v>
      </c>
      <c r="H59" s="1711">
        <v>2013</v>
      </c>
      <c r="I59" s="1603" t="s">
        <v>2989</v>
      </c>
      <c r="J59" s="1713">
        <v>1</v>
      </c>
      <c r="K59" s="1714">
        <v>1500000</v>
      </c>
      <c r="L59" s="1713">
        <v>1</v>
      </c>
      <c r="M59" s="1713"/>
      <c r="N59" s="1713"/>
      <c r="O59" s="1983"/>
    </row>
    <row r="60" spans="1:16" s="1620" customFormat="1" ht="11.45" customHeight="1">
      <c r="A60" s="1624">
        <f t="shared" si="1"/>
        <v>5</v>
      </c>
      <c r="B60" s="3055" t="s">
        <v>617</v>
      </c>
      <c r="C60" s="3056"/>
      <c r="D60" s="1603" t="s">
        <v>2927</v>
      </c>
      <c r="E60" s="1603"/>
      <c r="F60" s="1603"/>
      <c r="G60" s="1603" t="s">
        <v>3000</v>
      </c>
      <c r="H60" s="1711">
        <v>2014</v>
      </c>
      <c r="I60" s="1603" t="s">
        <v>3170</v>
      </c>
      <c r="J60" s="1713">
        <v>4</v>
      </c>
      <c r="K60" s="1714">
        <f>475000*4</f>
        <v>1900000</v>
      </c>
      <c r="L60" s="1713">
        <v>4</v>
      </c>
      <c r="M60" s="1713"/>
      <c r="N60" s="1713"/>
      <c r="O60" s="1983"/>
      <c r="P60" s="1620" t="s">
        <v>3207</v>
      </c>
    </row>
    <row r="61" spans="1:16" s="1620" customFormat="1" ht="11.45" customHeight="1">
      <c r="A61" s="1624">
        <f t="shared" si="1"/>
        <v>6</v>
      </c>
      <c r="B61" s="3055" t="s">
        <v>617</v>
      </c>
      <c r="C61" s="3056"/>
      <c r="D61" s="1603" t="s">
        <v>3106</v>
      </c>
      <c r="E61" s="1603"/>
      <c r="F61" s="1603"/>
      <c r="G61" s="1603" t="s">
        <v>3000</v>
      </c>
      <c r="H61" s="1711">
        <v>2016</v>
      </c>
      <c r="I61" s="1603" t="s">
        <v>3170</v>
      </c>
      <c r="J61" s="1713">
        <v>2</v>
      </c>
      <c r="K61" s="1714">
        <f>485000*2</f>
        <v>970000</v>
      </c>
      <c r="L61" s="1713">
        <v>2</v>
      </c>
      <c r="M61" s="1713"/>
      <c r="N61" s="1713"/>
      <c r="O61" s="1983"/>
      <c r="P61" s="1620" t="s">
        <v>3207</v>
      </c>
    </row>
    <row r="62" spans="1:16" s="1620" customFormat="1" ht="12">
      <c r="A62" s="1624">
        <f t="shared" si="1"/>
        <v>7</v>
      </c>
      <c r="B62" s="3055" t="s">
        <v>52</v>
      </c>
      <c r="C62" s="3056"/>
      <c r="D62" s="2064" t="s">
        <v>364</v>
      </c>
      <c r="E62" s="2064"/>
      <c r="F62" s="2064"/>
      <c r="G62" s="2064" t="s">
        <v>365</v>
      </c>
      <c r="H62" s="2065">
        <v>2013</v>
      </c>
      <c r="I62" s="1603" t="s">
        <v>3010</v>
      </c>
      <c r="J62" s="2066">
        <v>1</v>
      </c>
      <c r="K62" s="2067">
        <v>250000</v>
      </c>
      <c r="L62" s="1713"/>
      <c r="M62" s="2066">
        <v>1</v>
      </c>
      <c r="N62" s="1713"/>
      <c r="O62" s="1983"/>
      <c r="P62" s="1620" t="s">
        <v>2864</v>
      </c>
    </row>
    <row r="63" spans="1:16" s="1620" customFormat="1" ht="11.45" customHeight="1">
      <c r="A63" s="1624">
        <f t="shared" si="1"/>
        <v>8</v>
      </c>
      <c r="B63" s="2060" t="s">
        <v>2943</v>
      </c>
      <c r="C63" s="2061"/>
      <c r="D63" s="1603" t="s">
        <v>2926</v>
      </c>
      <c r="E63" s="1603"/>
      <c r="F63" s="1603"/>
      <c r="G63" s="1603" t="s">
        <v>355</v>
      </c>
      <c r="H63" s="1711">
        <v>2014</v>
      </c>
      <c r="I63" s="1603" t="s">
        <v>3026</v>
      </c>
      <c r="J63" s="1713">
        <v>1</v>
      </c>
      <c r="K63" s="1714">
        <v>6000000</v>
      </c>
      <c r="L63" s="1713">
        <v>1</v>
      </c>
      <c r="M63" s="1713"/>
      <c r="N63" s="1713"/>
      <c r="O63" s="1983"/>
    </row>
    <row r="64" spans="1:16" s="1620" customFormat="1" ht="11.45" customHeight="1">
      <c r="A64" s="1624">
        <f t="shared" si="1"/>
        <v>9</v>
      </c>
      <c r="B64" s="2060" t="s">
        <v>21</v>
      </c>
      <c r="C64" s="2061"/>
      <c r="D64" s="1603" t="s">
        <v>3173</v>
      </c>
      <c r="E64" s="1603"/>
      <c r="F64" s="1603"/>
      <c r="G64" s="1603" t="s">
        <v>355</v>
      </c>
      <c r="H64" s="1711">
        <v>2014</v>
      </c>
      <c r="I64" s="1603" t="s">
        <v>3185</v>
      </c>
      <c r="J64" s="1713">
        <v>1</v>
      </c>
      <c r="K64" s="1714">
        <v>1200000</v>
      </c>
      <c r="L64" s="1713">
        <v>1</v>
      </c>
      <c r="M64" s="1713"/>
      <c r="N64" s="1713"/>
      <c r="O64" s="1983"/>
    </row>
    <row r="65" spans="1:28" s="1620" customFormat="1" ht="11.45" customHeight="1">
      <c r="A65" s="1624">
        <f t="shared" si="1"/>
        <v>10</v>
      </c>
      <c r="B65" s="3055" t="s">
        <v>921</v>
      </c>
      <c r="C65" s="3056"/>
      <c r="D65" s="1603" t="s">
        <v>2032</v>
      </c>
      <c r="E65" s="1603"/>
      <c r="F65" s="1603"/>
      <c r="G65" s="1603" t="s">
        <v>420</v>
      </c>
      <c r="H65" s="1711">
        <v>2007</v>
      </c>
      <c r="I65" s="1603" t="s">
        <v>3001</v>
      </c>
      <c r="J65" s="1713">
        <v>1</v>
      </c>
      <c r="K65" s="1714">
        <v>309075</v>
      </c>
      <c r="L65" s="1713"/>
      <c r="M65" s="1713">
        <v>1</v>
      </c>
      <c r="N65" s="1713"/>
      <c r="O65" s="1983"/>
    </row>
    <row r="66" spans="1:28" s="28" customFormat="1" ht="12">
      <c r="A66" s="1608"/>
      <c r="B66" s="3170"/>
      <c r="C66" s="3171"/>
      <c r="D66" s="1118"/>
      <c r="E66" s="1118"/>
      <c r="F66" s="1118"/>
      <c r="G66" s="1118"/>
      <c r="H66" s="1120"/>
      <c r="I66" s="1118"/>
      <c r="J66" s="1123"/>
      <c r="K66" s="1600"/>
      <c r="L66" s="1123"/>
      <c r="M66" s="1123"/>
      <c r="N66" s="1123"/>
      <c r="O66" s="1588"/>
    </row>
    <row r="67" spans="1:28" s="1128" customFormat="1" ht="3" hidden="1" customHeight="1">
      <c r="A67" s="1667"/>
      <c r="B67" s="3115"/>
      <c r="C67" s="3116"/>
      <c r="J67" s="1148"/>
      <c r="K67" s="1665"/>
      <c r="L67" s="1148"/>
      <c r="M67" s="1148"/>
      <c r="N67" s="1148"/>
      <c r="O67" s="1657"/>
      <c r="P67" s="1127"/>
      <c r="Q67" s="1127"/>
      <c r="R67" s="1127"/>
      <c r="S67" s="1127"/>
      <c r="T67" s="1127"/>
      <c r="U67" s="1127"/>
      <c r="V67" s="1127"/>
      <c r="W67" s="1127"/>
      <c r="X67" s="1127"/>
      <c r="Y67" s="1127"/>
      <c r="Z67" s="1127"/>
      <c r="AA67" s="1127"/>
      <c r="AB67" s="1127"/>
    </row>
    <row r="68" spans="1:28" s="28" customFormat="1" ht="12.75" thickBot="1">
      <c r="A68" s="1592"/>
      <c r="B68" s="3061" t="s">
        <v>34</v>
      </c>
      <c r="C68" s="3062"/>
      <c r="D68" s="1594"/>
      <c r="E68" s="1594"/>
      <c r="F68" s="1594"/>
      <c r="G68" s="1594"/>
      <c r="H68" s="1594"/>
      <c r="I68" s="1594"/>
      <c r="J68" s="1596">
        <f>SUM(J56:J66)</f>
        <v>14</v>
      </c>
      <c r="K68" s="1682">
        <f>SUM(K56:K66)</f>
        <v>18429075</v>
      </c>
      <c r="L68" s="1596">
        <f>SUM(L56:L66)</f>
        <v>12</v>
      </c>
      <c r="M68" s="1596">
        <f>SUM(M56:M66)</f>
        <v>2</v>
      </c>
      <c r="N68" s="1596">
        <f>SUM(N56:N66)</f>
        <v>0</v>
      </c>
      <c r="O68" s="1598"/>
    </row>
    <row r="69" spans="1:28" ht="11.25" customHeight="1">
      <c r="I69" s="1127"/>
      <c r="J69" s="1151"/>
      <c r="L69" s="1438"/>
      <c r="M69" s="1438"/>
      <c r="N69" s="1438"/>
    </row>
    <row r="70" spans="1:28" s="28" customFormat="1" ht="12">
      <c r="C70" s="3053"/>
      <c r="D70" s="3053"/>
      <c r="I70" s="1127"/>
      <c r="L70" s="3063" t="s">
        <v>3301</v>
      </c>
      <c r="M70" s="3063"/>
      <c r="N70" s="3063"/>
    </row>
    <row r="71" spans="1:28" s="28" customFormat="1" ht="12" customHeight="1">
      <c r="C71" s="3053" t="s">
        <v>1883</v>
      </c>
      <c r="D71" s="3053"/>
      <c r="E71" s="3053"/>
      <c r="L71" s="1137"/>
      <c r="M71" s="1138"/>
      <c r="N71" s="1108"/>
    </row>
    <row r="72" spans="1:28" s="28" customFormat="1" ht="12" customHeight="1">
      <c r="C72" s="3054" t="s">
        <v>2889</v>
      </c>
      <c r="D72" s="3054"/>
      <c r="E72" s="3054"/>
      <c r="L72" s="3073" t="s">
        <v>2887</v>
      </c>
      <c r="M72" s="3073"/>
      <c r="N72" s="3073"/>
    </row>
    <row r="73" spans="1:28" s="28" customFormat="1" ht="12">
      <c r="L73" s="1108"/>
      <c r="M73" s="1108"/>
      <c r="N73" s="1108"/>
    </row>
    <row r="74" spans="1:28" s="28" customFormat="1" ht="12">
      <c r="L74" s="1108"/>
      <c r="M74" s="1108"/>
      <c r="N74" s="1108"/>
    </row>
    <row r="75" spans="1:28" s="28" customFormat="1" ht="12">
      <c r="C75" s="1140"/>
      <c r="D75" s="1141"/>
      <c r="L75" s="1108"/>
      <c r="M75" s="1108"/>
      <c r="N75" s="1108"/>
    </row>
    <row r="76" spans="1:28" s="28" customFormat="1" ht="14.25" customHeight="1">
      <c r="C76" s="3133" t="s">
        <v>2848</v>
      </c>
      <c r="D76" s="3133"/>
      <c r="E76" s="3133"/>
      <c r="L76" s="3133" t="s">
        <v>2841</v>
      </c>
      <c r="M76" s="3133"/>
      <c r="N76" s="3133"/>
    </row>
    <row r="77" spans="1:28" s="28" customFormat="1" ht="12" customHeight="1">
      <c r="C77" s="3052" t="s">
        <v>3121</v>
      </c>
      <c r="D77" s="3052"/>
      <c r="E77" s="3052"/>
      <c r="L77" s="3052" t="s">
        <v>2993</v>
      </c>
      <c r="M77" s="3052"/>
      <c r="N77" s="3052"/>
    </row>
    <row r="78" spans="1:28" s="28" customFormat="1" ht="12" customHeight="1">
      <c r="C78" s="1139"/>
      <c r="D78" s="1139"/>
      <c r="E78" s="1139"/>
      <c r="L78" s="1139"/>
      <c r="M78" s="1139"/>
      <c r="N78" s="1139"/>
    </row>
    <row r="79" spans="1:28" s="28" customFormat="1" ht="12" customHeight="1">
      <c r="C79" s="1139"/>
      <c r="D79" s="1139"/>
      <c r="E79" s="1139"/>
      <c r="L79" s="1139"/>
      <c r="M79" s="1139"/>
      <c r="N79" s="1139"/>
    </row>
    <row r="80" spans="1:28" s="28" customFormat="1" ht="12" customHeight="1">
      <c r="C80" s="1139"/>
      <c r="D80" s="1139"/>
      <c r="E80" s="1139"/>
      <c r="L80" s="1139"/>
      <c r="M80" s="1139"/>
      <c r="N80" s="1139"/>
    </row>
    <row r="81" spans="1:15" s="28" customFormat="1" ht="12" customHeight="1">
      <c r="C81" s="1139"/>
      <c r="D81" s="1139"/>
      <c r="E81" s="1139"/>
      <c r="L81" s="1139"/>
      <c r="M81" s="1139"/>
      <c r="N81" s="1139"/>
    </row>
    <row r="82" spans="1:15" s="28" customFormat="1" ht="12" customHeight="1">
      <c r="C82" s="1139"/>
      <c r="D82" s="1139"/>
      <c r="E82" s="1139"/>
      <c r="L82" s="1139"/>
      <c r="M82" s="1139"/>
      <c r="N82" s="1139"/>
    </row>
    <row r="83" spans="1:15" s="28" customFormat="1" ht="12" customHeight="1">
      <c r="C83" s="1139"/>
      <c r="D83" s="1139"/>
      <c r="E83" s="1139"/>
      <c r="L83" s="1139"/>
      <c r="M83" s="1139"/>
      <c r="N83" s="1139"/>
    </row>
    <row r="84" spans="1:15" s="28" customFormat="1" ht="12" customHeight="1">
      <c r="C84" s="1139"/>
      <c r="D84" s="1139"/>
      <c r="E84" s="1139"/>
      <c r="L84" s="1139"/>
      <c r="M84" s="1139"/>
      <c r="N84" s="1139"/>
    </row>
    <row r="85" spans="1:15" s="28" customFormat="1" ht="12" customHeight="1">
      <c r="C85" s="1139"/>
      <c r="D85" s="1139"/>
      <c r="E85" s="1139"/>
      <c r="L85" s="1139"/>
      <c r="M85" s="1139"/>
      <c r="N85" s="1139"/>
    </row>
    <row r="86" spans="1:15" s="28" customFormat="1" ht="12" customHeight="1">
      <c r="C86" s="1139"/>
      <c r="D86" s="1139"/>
      <c r="E86" s="1139"/>
      <c r="L86" s="1139"/>
      <c r="M86" s="1139"/>
      <c r="N86" s="1139"/>
    </row>
    <row r="87" spans="1:15" s="28" customFormat="1" ht="12" customHeight="1">
      <c r="C87" s="1139"/>
      <c r="D87" s="1139"/>
      <c r="E87" s="1139"/>
      <c r="L87" s="1139"/>
      <c r="M87" s="1139"/>
      <c r="N87" s="1139"/>
    </row>
    <row r="88" spans="1:15" s="28" customFormat="1" ht="12" customHeight="1">
      <c r="C88" s="1139"/>
      <c r="D88" s="1139"/>
      <c r="E88" s="1139"/>
      <c r="L88" s="1139"/>
      <c r="M88" s="1139"/>
      <c r="N88" s="1139"/>
    </row>
    <row r="89" spans="1:15" s="28" customFormat="1" ht="12" customHeight="1">
      <c r="C89" s="1139"/>
      <c r="D89" s="1139"/>
      <c r="E89" s="1139"/>
      <c r="L89" s="1139"/>
      <c r="M89" s="1139"/>
      <c r="N89" s="1139"/>
    </row>
    <row r="90" spans="1:15" s="28" customFormat="1" ht="12" customHeight="1">
      <c r="C90" s="1139"/>
      <c r="D90" s="1139"/>
      <c r="E90" s="1139"/>
      <c r="L90" s="1139"/>
      <c r="M90" s="1139"/>
      <c r="N90" s="1139"/>
    </row>
    <row r="91" spans="1:15" s="28" customFormat="1" ht="12" customHeight="1">
      <c r="C91" s="1139"/>
      <c r="D91" s="1139"/>
      <c r="E91" s="1139"/>
      <c r="L91" s="1139"/>
      <c r="M91" s="1139"/>
      <c r="N91" s="1139"/>
    </row>
    <row r="92" spans="1:15">
      <c r="A92" s="1438"/>
      <c r="B92" s="1438"/>
      <c r="C92" s="1438"/>
      <c r="D92" s="1438"/>
      <c r="E92" s="1438"/>
      <c r="F92" s="1438"/>
      <c r="G92" s="1438"/>
      <c r="H92" s="1438"/>
      <c r="I92" s="1438"/>
      <c r="J92" s="1438"/>
      <c r="K92" s="1438"/>
      <c r="L92" s="1438"/>
      <c r="M92" s="1438"/>
      <c r="N92" s="3165" t="s">
        <v>2994</v>
      </c>
      <c r="O92" s="3165"/>
    </row>
    <row r="93" spans="1:15" ht="15.75">
      <c r="A93" s="3131" t="s">
        <v>2972</v>
      </c>
      <c r="B93" s="3131"/>
      <c r="C93" s="3131"/>
      <c r="D93" s="3131"/>
      <c r="E93" s="3131"/>
      <c r="F93" s="3131"/>
      <c r="G93" s="3131"/>
      <c r="H93" s="3131"/>
      <c r="I93" s="3131"/>
      <c r="J93" s="3131"/>
      <c r="K93" s="3131"/>
      <c r="L93" s="3131"/>
      <c r="M93" s="3131"/>
      <c r="N93" s="3131"/>
      <c r="O93" s="3131"/>
    </row>
    <row r="94" spans="1:15" s="28" customFormat="1" ht="12">
      <c r="A94" s="1620"/>
      <c r="B94" s="1620" t="s">
        <v>1918</v>
      </c>
      <c r="C94" s="1620" t="s">
        <v>2855</v>
      </c>
      <c r="D94" s="1620"/>
      <c r="E94" s="1620"/>
      <c r="F94" s="1620"/>
      <c r="G94" s="1620"/>
      <c r="H94" s="1620"/>
      <c r="I94" s="1620"/>
      <c r="J94" s="1620"/>
      <c r="K94" s="1620"/>
      <c r="L94" s="1620"/>
      <c r="M94" s="1620"/>
      <c r="N94" s="3165"/>
      <c r="O94" s="3165"/>
    </row>
    <row r="95" spans="1:15" s="28" customFormat="1" ht="12">
      <c r="A95" s="1620"/>
      <c r="B95" s="1620" t="s">
        <v>1919</v>
      </c>
      <c r="C95" s="1620" t="s">
        <v>2856</v>
      </c>
      <c r="D95" s="1620"/>
      <c r="E95" s="1620"/>
      <c r="F95" s="1620"/>
      <c r="G95" s="1620"/>
      <c r="H95" s="1620"/>
      <c r="I95" s="1620"/>
      <c r="J95" s="1620"/>
      <c r="K95" s="1620"/>
      <c r="L95" s="1620"/>
      <c r="M95" s="1620"/>
      <c r="N95" s="1620"/>
      <c r="O95" s="1620"/>
    </row>
    <row r="96" spans="1:15" s="28" customFormat="1" ht="12">
      <c r="A96" s="1620"/>
      <c r="B96" s="1620" t="s">
        <v>4</v>
      </c>
      <c r="C96" s="1620" t="s">
        <v>2853</v>
      </c>
      <c r="D96" s="1620"/>
      <c r="E96" s="1620"/>
      <c r="F96" s="1620"/>
      <c r="G96" s="1620"/>
      <c r="H96" s="1620"/>
      <c r="I96" s="1620"/>
      <c r="J96" s="1620"/>
      <c r="K96" s="1620"/>
      <c r="L96" s="3165" t="s">
        <v>2973</v>
      </c>
      <c r="M96" s="3165"/>
      <c r="N96" s="3165"/>
      <c r="O96" s="3165"/>
    </row>
    <row r="97" spans="1:16" s="28" customFormat="1" ht="12">
      <c r="A97" s="1620"/>
      <c r="B97" s="1620" t="s">
        <v>1917</v>
      </c>
      <c r="C97" s="1620" t="s">
        <v>2974</v>
      </c>
      <c r="D97" s="1620"/>
      <c r="E97" s="1620"/>
      <c r="F97" s="1620"/>
      <c r="G97" s="1620"/>
      <c r="H97" s="1620"/>
      <c r="I97" s="1620"/>
      <c r="J97" s="1620"/>
      <c r="K97" s="1620"/>
      <c r="L97" s="3165"/>
      <c r="M97" s="3165"/>
      <c r="N97" s="3165"/>
      <c r="O97" s="3165"/>
    </row>
    <row r="98" spans="1:16" s="28" customFormat="1" ht="12">
      <c r="A98" s="1620"/>
      <c r="B98" s="1620" t="s">
        <v>2975</v>
      </c>
      <c r="C98" s="1708" t="s">
        <v>3424</v>
      </c>
      <c r="D98" s="1708"/>
      <c r="E98" s="1620"/>
      <c r="F98" s="1620"/>
      <c r="G98" s="1620"/>
      <c r="H98" s="1620"/>
      <c r="I98" s="1620"/>
      <c r="J98" s="1620"/>
      <c r="K98" s="1620"/>
      <c r="L98" s="3063"/>
      <c r="M98" s="3063"/>
      <c r="N98" s="3063"/>
      <c r="O98" s="3063"/>
    </row>
    <row r="99" spans="1:16" s="28" customFormat="1" ht="12.75" thickBot="1">
      <c r="A99" s="1620"/>
      <c r="B99" s="1620"/>
      <c r="C99" s="1620"/>
      <c r="D99" s="1620"/>
      <c r="E99" s="1620"/>
      <c r="F99" s="1620"/>
      <c r="G99" s="1620"/>
      <c r="H99" s="1620"/>
      <c r="I99" s="1620"/>
      <c r="J99" s="1620"/>
      <c r="K99" s="1620"/>
      <c r="L99" s="1620"/>
      <c r="M99" s="1620"/>
      <c r="N99" s="1620"/>
      <c r="O99" s="1620"/>
    </row>
    <row r="100" spans="1:16" s="1110" customFormat="1" ht="23.25" customHeight="1">
      <c r="A100" s="3156" t="s">
        <v>2970</v>
      </c>
      <c r="B100" s="3158" t="s">
        <v>16</v>
      </c>
      <c r="C100" s="3158"/>
      <c r="D100" s="3158" t="s">
        <v>2977</v>
      </c>
      <c r="E100" s="3158" t="s">
        <v>2978</v>
      </c>
      <c r="F100" s="3158" t="s">
        <v>2979</v>
      </c>
      <c r="G100" s="3158" t="s">
        <v>18</v>
      </c>
      <c r="H100" s="3158" t="s">
        <v>2980</v>
      </c>
      <c r="I100" s="3158" t="s">
        <v>2981</v>
      </c>
      <c r="J100" s="3158" t="s">
        <v>2982</v>
      </c>
      <c r="K100" s="3158" t="s">
        <v>2983</v>
      </c>
      <c r="L100" s="3158" t="s">
        <v>2996</v>
      </c>
      <c r="M100" s="3158"/>
      <c r="N100" s="3158"/>
      <c r="O100" s="3175" t="s">
        <v>2985</v>
      </c>
    </row>
    <row r="101" spans="1:16" s="1110" customFormat="1" ht="27" customHeight="1">
      <c r="A101" s="3157"/>
      <c r="B101" s="3159"/>
      <c r="C101" s="3159"/>
      <c r="D101" s="3159"/>
      <c r="E101" s="3159"/>
      <c r="F101" s="3159"/>
      <c r="G101" s="3159"/>
      <c r="H101" s="3164"/>
      <c r="I101" s="3159"/>
      <c r="J101" s="3159"/>
      <c r="K101" s="3159"/>
      <c r="L101" s="2068" t="s">
        <v>2986</v>
      </c>
      <c r="M101" s="2068" t="s">
        <v>2987</v>
      </c>
      <c r="N101" s="2068" t="s">
        <v>2988</v>
      </c>
      <c r="O101" s="3176"/>
    </row>
    <row r="102" spans="1:16" s="1110" customFormat="1" ht="11.25" customHeight="1">
      <c r="A102" s="2069">
        <v>1</v>
      </c>
      <c r="B102" s="3162">
        <v>2</v>
      </c>
      <c r="C102" s="3163"/>
      <c r="D102" s="2070">
        <v>3</v>
      </c>
      <c r="E102" s="2070">
        <v>4</v>
      </c>
      <c r="F102" s="2070">
        <v>5</v>
      </c>
      <c r="G102" s="2070">
        <v>6</v>
      </c>
      <c r="H102" s="2070">
        <v>7</v>
      </c>
      <c r="I102" s="2070">
        <v>8</v>
      </c>
      <c r="J102" s="2070">
        <v>9</v>
      </c>
      <c r="K102" s="2070">
        <v>10</v>
      </c>
      <c r="L102" s="2070">
        <v>11</v>
      </c>
      <c r="M102" s="2070">
        <v>12</v>
      </c>
      <c r="N102" s="2070">
        <v>13</v>
      </c>
      <c r="O102" s="2071">
        <v>14</v>
      </c>
    </row>
    <row r="103" spans="1:16" s="1620" customFormat="1" ht="11.45" customHeight="1">
      <c r="A103" s="1624">
        <v>1</v>
      </c>
      <c r="B103" s="3050" t="s">
        <v>2580</v>
      </c>
      <c r="C103" s="3050"/>
      <c r="D103" s="1603" t="s">
        <v>2908</v>
      </c>
      <c r="E103" s="1603"/>
      <c r="F103" s="1603"/>
      <c r="G103" s="1603" t="s">
        <v>139</v>
      </c>
      <c r="H103" s="1711">
        <v>2013</v>
      </c>
      <c r="I103" s="1603" t="s">
        <v>2998</v>
      </c>
      <c r="J103" s="1713">
        <v>1</v>
      </c>
      <c r="K103" s="1714">
        <v>2800000</v>
      </c>
      <c r="L103" s="1713">
        <v>1</v>
      </c>
      <c r="M103" s="1713"/>
      <c r="N103" s="1713"/>
      <c r="O103" s="1983"/>
    </row>
    <row r="104" spans="1:16" s="1620" customFormat="1" ht="11.45" customHeight="1">
      <c r="A104" s="1624">
        <f>A103+1</f>
        <v>2</v>
      </c>
      <c r="B104" s="3050" t="s">
        <v>2580</v>
      </c>
      <c r="C104" s="3050"/>
      <c r="D104" s="1603" t="s">
        <v>305</v>
      </c>
      <c r="E104" s="1603"/>
      <c r="F104" s="1603"/>
      <c r="G104" s="1603" t="s">
        <v>2562</v>
      </c>
      <c r="H104" s="1711">
        <v>2014</v>
      </c>
      <c r="I104" s="1603" t="s">
        <v>2998</v>
      </c>
      <c r="J104" s="1713">
        <v>1</v>
      </c>
      <c r="K104" s="1714">
        <v>1591000</v>
      </c>
      <c r="L104" s="1713">
        <v>1</v>
      </c>
      <c r="M104" s="1713"/>
      <c r="N104" s="1713"/>
      <c r="O104" s="1983"/>
      <c r="P104" s="1620" t="s">
        <v>2547</v>
      </c>
    </row>
    <row r="105" spans="1:16" s="1620" customFormat="1" ht="11.45" customHeight="1">
      <c r="A105" s="1624">
        <f>A104+1</f>
        <v>3</v>
      </c>
      <c r="B105" s="3098" t="s">
        <v>426</v>
      </c>
      <c r="C105" s="3098"/>
      <c r="D105" s="1603" t="s">
        <v>305</v>
      </c>
      <c r="E105" s="1603"/>
      <c r="F105" s="1603"/>
      <c r="G105" s="1603" t="s">
        <v>307</v>
      </c>
      <c r="H105" s="1711">
        <v>2007</v>
      </c>
      <c r="I105" s="1603" t="s">
        <v>2989</v>
      </c>
      <c r="J105" s="1713">
        <v>1</v>
      </c>
      <c r="K105" s="1955">
        <v>300000</v>
      </c>
      <c r="L105" s="1954">
        <v>1</v>
      </c>
      <c r="M105" s="1954"/>
      <c r="N105" s="1954"/>
      <c r="O105" s="1956"/>
      <c r="P105" s="1620" t="s">
        <v>2547</v>
      </c>
    </row>
    <row r="106" spans="1:16" s="1620" customFormat="1" ht="11.45" customHeight="1">
      <c r="A106" s="1624">
        <f>A105+1</f>
        <v>4</v>
      </c>
      <c r="B106" s="3047" t="s">
        <v>426</v>
      </c>
      <c r="C106" s="3048"/>
      <c r="D106" s="1603" t="s">
        <v>305</v>
      </c>
      <c r="E106" s="1603"/>
      <c r="F106" s="1603"/>
      <c r="G106" s="1603" t="s">
        <v>3000</v>
      </c>
      <c r="H106" s="1711">
        <v>2000</v>
      </c>
      <c r="I106" s="1603" t="s">
        <v>2989</v>
      </c>
      <c r="J106" s="1713">
        <v>1</v>
      </c>
      <c r="K106" s="1955">
        <v>250000</v>
      </c>
      <c r="L106" s="1954">
        <v>1</v>
      </c>
      <c r="M106" s="1954"/>
      <c r="N106" s="1954"/>
      <c r="O106" s="1956"/>
      <c r="P106" s="1620" t="s">
        <v>2547</v>
      </c>
    </row>
    <row r="107" spans="1:16" s="1620" customFormat="1" ht="11.25" customHeight="1">
      <c r="A107" s="1624">
        <f t="shared" ref="A107:A116" si="2">A106+1</f>
        <v>5</v>
      </c>
      <c r="B107" s="3098" t="s">
        <v>617</v>
      </c>
      <c r="C107" s="3098"/>
      <c r="D107" s="1603" t="s">
        <v>3106</v>
      </c>
      <c r="E107" s="1603"/>
      <c r="F107" s="1603"/>
      <c r="G107" s="1952" t="s">
        <v>2772</v>
      </c>
      <c r="H107" s="1953">
        <v>2016</v>
      </c>
      <c r="I107" s="1603" t="s">
        <v>3170</v>
      </c>
      <c r="J107" s="1713">
        <v>1</v>
      </c>
      <c r="K107" s="1714">
        <v>485000</v>
      </c>
      <c r="L107" s="1713">
        <v>1</v>
      </c>
      <c r="M107" s="1713"/>
      <c r="N107" s="1713"/>
      <c r="O107" s="1983"/>
    </row>
    <row r="108" spans="1:16" s="1620" customFormat="1" ht="12">
      <c r="A108" s="1624">
        <f t="shared" si="2"/>
        <v>6</v>
      </c>
      <c r="B108" s="3055" t="s">
        <v>617</v>
      </c>
      <c r="C108" s="3056"/>
      <c r="D108" s="1603" t="s">
        <v>345</v>
      </c>
      <c r="E108" s="1603"/>
      <c r="F108" s="1603"/>
      <c r="G108" s="1603" t="s">
        <v>3000</v>
      </c>
      <c r="H108" s="1711">
        <v>2013</v>
      </c>
      <c r="I108" s="1603" t="s">
        <v>3170</v>
      </c>
      <c r="J108" s="1713">
        <v>2</v>
      </c>
      <c r="K108" s="1714">
        <v>850000</v>
      </c>
      <c r="L108" s="1713">
        <v>2</v>
      </c>
      <c r="M108" s="1713"/>
      <c r="N108" s="1713"/>
      <c r="O108" s="1983"/>
    </row>
    <row r="109" spans="1:16" s="1620" customFormat="1" ht="11.45" customHeight="1">
      <c r="A109" s="1624">
        <f t="shared" si="2"/>
        <v>7</v>
      </c>
      <c r="B109" s="2060" t="s">
        <v>3225</v>
      </c>
      <c r="C109" s="2061"/>
      <c r="D109" s="1603"/>
      <c r="E109" s="1603"/>
      <c r="F109" s="1603"/>
      <c r="G109" s="1603" t="s">
        <v>3000</v>
      </c>
      <c r="H109" s="1711">
        <v>2013</v>
      </c>
      <c r="I109" s="1603" t="s">
        <v>2999</v>
      </c>
      <c r="J109" s="1713">
        <v>1</v>
      </c>
      <c r="K109" s="1714">
        <v>12347500</v>
      </c>
      <c r="L109" s="1713">
        <v>1</v>
      </c>
      <c r="M109" s="1713"/>
      <c r="N109" s="1713"/>
      <c r="O109" s="1983"/>
      <c r="P109" s="1620" t="s">
        <v>2547</v>
      </c>
    </row>
    <row r="110" spans="1:16" s="1620" customFormat="1" ht="11.45" customHeight="1">
      <c r="A110" s="1624">
        <f t="shared" si="2"/>
        <v>8</v>
      </c>
      <c r="B110" s="3098" t="s">
        <v>3003</v>
      </c>
      <c r="C110" s="3098"/>
      <c r="D110" s="1603" t="s">
        <v>305</v>
      </c>
      <c r="E110" s="1603"/>
      <c r="F110" s="1603"/>
      <c r="G110" s="1603" t="s">
        <v>139</v>
      </c>
      <c r="H110" s="1711">
        <v>2013</v>
      </c>
      <c r="I110" s="1603" t="s">
        <v>3004</v>
      </c>
      <c r="J110" s="1713">
        <v>1</v>
      </c>
      <c r="K110" s="1714">
        <v>2000000</v>
      </c>
      <c r="L110" s="1713">
        <v>1</v>
      </c>
      <c r="M110" s="1713"/>
      <c r="N110" s="1713"/>
      <c r="O110" s="1983"/>
      <c r="P110" s="1620" t="s">
        <v>2547</v>
      </c>
    </row>
    <row r="111" spans="1:16" s="1620" customFormat="1" ht="11.45" customHeight="1">
      <c r="A111" s="1624">
        <f t="shared" si="2"/>
        <v>9</v>
      </c>
      <c r="B111" s="2060" t="s">
        <v>1666</v>
      </c>
      <c r="C111" s="2061"/>
      <c r="D111" s="1603" t="s">
        <v>2563</v>
      </c>
      <c r="E111" s="1603"/>
      <c r="F111" s="1603"/>
      <c r="G111" s="1603" t="s">
        <v>139</v>
      </c>
      <c r="H111" s="1711">
        <v>2007</v>
      </c>
      <c r="I111" s="1603" t="s">
        <v>3172</v>
      </c>
      <c r="J111" s="1713">
        <v>1</v>
      </c>
      <c r="K111" s="1714">
        <v>250000</v>
      </c>
      <c r="L111" s="1713">
        <v>1</v>
      </c>
      <c r="M111" s="1713"/>
      <c r="N111" s="1713"/>
      <c r="O111" s="1983"/>
      <c r="P111" s="1620" t="s">
        <v>2547</v>
      </c>
    </row>
    <row r="112" spans="1:16" s="1620" customFormat="1" ht="11.25" customHeight="1">
      <c r="A112" s="1624">
        <f t="shared" si="2"/>
        <v>10</v>
      </c>
      <c r="B112" s="3055" t="s">
        <v>3425</v>
      </c>
      <c r="C112" s="3056"/>
      <c r="D112" s="1603" t="s">
        <v>305</v>
      </c>
      <c r="E112" s="1603"/>
      <c r="F112" s="1603"/>
      <c r="G112" s="1603" t="s">
        <v>3000</v>
      </c>
      <c r="H112" s="1711">
        <v>2016</v>
      </c>
      <c r="I112" s="1603" t="s">
        <v>3307</v>
      </c>
      <c r="J112" s="1713">
        <v>1</v>
      </c>
      <c r="K112" s="1714">
        <v>2500000</v>
      </c>
      <c r="L112" s="1713">
        <v>1</v>
      </c>
      <c r="M112" s="1713"/>
      <c r="N112" s="1713"/>
      <c r="O112" s="1983"/>
    </row>
    <row r="113" spans="1:15" s="1620" customFormat="1" ht="11.25" customHeight="1">
      <c r="A113" s="1624">
        <f t="shared" si="2"/>
        <v>11</v>
      </c>
      <c r="B113" s="3055" t="s">
        <v>3426</v>
      </c>
      <c r="C113" s="3056"/>
      <c r="D113" s="1603" t="s">
        <v>3232</v>
      </c>
      <c r="E113" s="1603"/>
      <c r="F113" s="1603"/>
      <c r="G113" s="1603" t="s">
        <v>424</v>
      </c>
      <c r="H113" s="1711">
        <v>2008</v>
      </c>
      <c r="I113" s="1603" t="s">
        <v>3429</v>
      </c>
      <c r="J113" s="1713">
        <v>1</v>
      </c>
      <c r="K113" s="1714">
        <v>1320000</v>
      </c>
      <c r="L113" s="1713">
        <v>1</v>
      </c>
      <c r="M113" s="1713"/>
      <c r="N113" s="1713"/>
      <c r="O113" s="1983"/>
    </row>
    <row r="114" spans="1:15" s="1620" customFormat="1" ht="11.25" customHeight="1">
      <c r="A114" s="1624">
        <f t="shared" si="2"/>
        <v>12</v>
      </c>
      <c r="B114" s="3055" t="s">
        <v>3427</v>
      </c>
      <c r="C114" s="3056"/>
      <c r="D114" s="1603" t="s">
        <v>3231</v>
      </c>
      <c r="E114" s="1603"/>
      <c r="F114" s="1603"/>
      <c r="G114" s="1603" t="s">
        <v>2549</v>
      </c>
      <c r="H114" s="1711">
        <v>2007</v>
      </c>
      <c r="I114" s="1603" t="s">
        <v>3430</v>
      </c>
      <c r="J114" s="1713">
        <v>1</v>
      </c>
      <c r="K114" s="1714">
        <v>2331250</v>
      </c>
      <c r="L114" s="1713">
        <v>1</v>
      </c>
      <c r="M114" s="1713"/>
      <c r="N114" s="1713"/>
      <c r="O114" s="1983"/>
    </row>
    <row r="115" spans="1:15" s="1620" customFormat="1" ht="11.25" customHeight="1">
      <c r="A115" s="1624">
        <f t="shared" si="2"/>
        <v>13</v>
      </c>
      <c r="B115" s="1488" t="s">
        <v>68</v>
      </c>
      <c r="C115" s="1704"/>
      <c r="D115" s="687"/>
      <c r="E115" s="1603"/>
      <c r="F115" s="1603"/>
      <c r="G115" s="1603" t="s">
        <v>139</v>
      </c>
      <c r="H115" s="1711">
        <v>2005</v>
      </c>
      <c r="I115" s="1603" t="s">
        <v>3428</v>
      </c>
      <c r="J115" s="687">
        <v>3</v>
      </c>
      <c r="K115" s="901">
        <v>1500000</v>
      </c>
      <c r="L115" s="1713">
        <v>2</v>
      </c>
      <c r="M115" s="1713">
        <v>1</v>
      </c>
      <c r="N115" s="1713"/>
      <c r="O115" s="1983"/>
    </row>
    <row r="116" spans="1:15" s="1620" customFormat="1" ht="11.25" customHeight="1">
      <c r="A116" s="1624">
        <f t="shared" si="2"/>
        <v>14</v>
      </c>
      <c r="B116" s="1488" t="s">
        <v>1368</v>
      </c>
      <c r="C116" s="1704"/>
      <c r="D116" s="687"/>
      <c r="E116" s="1603"/>
      <c r="F116" s="1603"/>
      <c r="G116" s="1603" t="s">
        <v>365</v>
      </c>
      <c r="H116" s="1711">
        <v>2015</v>
      </c>
      <c r="I116" s="1603" t="s">
        <v>3014</v>
      </c>
      <c r="J116" s="687">
        <v>1</v>
      </c>
      <c r="K116" s="901">
        <v>218500</v>
      </c>
      <c r="L116" s="1713">
        <v>1</v>
      </c>
      <c r="M116" s="1713"/>
      <c r="N116" s="1713"/>
      <c r="O116" s="1983"/>
    </row>
    <row r="117" spans="1:15" s="1620" customFormat="1" ht="11.25" customHeight="1">
      <c r="A117" s="2072"/>
      <c r="B117" s="2029"/>
      <c r="C117" s="2030"/>
      <c r="D117" s="681"/>
      <c r="E117" s="2063"/>
      <c r="F117" s="2063"/>
      <c r="G117" s="2063"/>
      <c r="H117" s="2073"/>
      <c r="I117" s="2063"/>
      <c r="J117" s="681"/>
      <c r="K117" s="1764"/>
      <c r="L117" s="2074"/>
      <c r="M117" s="2074"/>
      <c r="N117" s="2074"/>
      <c r="O117" s="2075"/>
    </row>
    <row r="118" spans="1:15" s="28" customFormat="1" ht="12.75" thickBot="1">
      <c r="A118" s="2076"/>
      <c r="B118" s="3178" t="s">
        <v>34</v>
      </c>
      <c r="C118" s="3179"/>
      <c r="D118" s="2077"/>
      <c r="E118" s="2077"/>
      <c r="F118" s="2077"/>
      <c r="G118" s="2077"/>
      <c r="H118" s="2077"/>
      <c r="I118" s="2077"/>
      <c r="J118" s="2078">
        <f>SUM(J103:J117)</f>
        <v>17</v>
      </c>
      <c r="K118" s="2079">
        <f>SUM(K103:K117)</f>
        <v>28743250</v>
      </c>
      <c r="L118" s="2078">
        <f>SUM(L103:L117)</f>
        <v>16</v>
      </c>
      <c r="M118" s="2078">
        <f>SUM(M103:M117)</f>
        <v>1</v>
      </c>
      <c r="N118" s="2078">
        <f>SUM(N103:N117)</f>
        <v>0</v>
      </c>
      <c r="O118" s="2080"/>
    </row>
    <row r="119" spans="1:15" s="28" customFormat="1" ht="12">
      <c r="A119" s="1707"/>
      <c r="B119" s="2081"/>
      <c r="C119" s="2081"/>
      <c r="D119" s="1941"/>
      <c r="E119" s="1941"/>
      <c r="F119" s="1941"/>
      <c r="G119" s="1941"/>
      <c r="H119" s="1941"/>
      <c r="I119" s="1941"/>
      <c r="J119" s="2082"/>
      <c r="K119" s="2083"/>
      <c r="L119" s="2082"/>
      <c r="M119" s="2082"/>
      <c r="N119" s="2082"/>
      <c r="O119" s="1707"/>
    </row>
    <row r="120" spans="1:15" s="1108" customFormat="1" ht="12.75" customHeight="1">
      <c r="A120" s="2062"/>
      <c r="B120" s="2062"/>
      <c r="C120" s="3161"/>
      <c r="D120" s="3161"/>
      <c r="E120" s="2062"/>
      <c r="F120" s="2062"/>
      <c r="G120" s="2062"/>
      <c r="H120" s="2062"/>
      <c r="I120" s="2062"/>
      <c r="J120" s="2062"/>
      <c r="K120" s="2062"/>
      <c r="L120" s="3063" t="s">
        <v>3291</v>
      </c>
      <c r="M120" s="3063"/>
      <c r="N120" s="3063"/>
      <c r="O120" s="2062"/>
    </row>
    <row r="121" spans="1:15" s="1108" customFormat="1" ht="12.75" customHeight="1">
      <c r="A121" s="2062"/>
      <c r="B121" s="2062"/>
      <c r="C121" s="3161" t="s">
        <v>1883</v>
      </c>
      <c r="D121" s="3161"/>
      <c r="E121" s="3161"/>
      <c r="F121" s="2062"/>
      <c r="G121" s="2062"/>
      <c r="H121" s="2062"/>
      <c r="I121" s="2062"/>
      <c r="J121" s="2062"/>
      <c r="K121" s="2062"/>
      <c r="L121" s="2084"/>
      <c r="M121" s="2085"/>
      <c r="N121" s="2062"/>
      <c r="O121" s="2062"/>
    </row>
    <row r="122" spans="1:15" s="1108" customFormat="1" ht="12.75" customHeight="1">
      <c r="A122" s="2062"/>
      <c r="B122" s="2062"/>
      <c r="C122" s="3166" t="s">
        <v>2889</v>
      </c>
      <c r="D122" s="3166"/>
      <c r="E122" s="3166"/>
      <c r="F122" s="2062"/>
      <c r="G122" s="2062"/>
      <c r="H122" s="2062"/>
      <c r="I122" s="2062"/>
      <c r="J122" s="2062"/>
      <c r="K122" s="2062"/>
      <c r="L122" s="3167" t="s">
        <v>2887</v>
      </c>
      <c r="M122" s="3167"/>
      <c r="N122" s="3167"/>
      <c r="O122" s="2062"/>
    </row>
    <row r="123" spans="1:15" s="1108" customFormat="1" ht="12">
      <c r="A123" s="2062"/>
      <c r="B123" s="2062"/>
      <c r="C123" s="1620"/>
      <c r="D123" s="1620"/>
      <c r="E123" s="1620"/>
      <c r="F123" s="2062"/>
      <c r="G123" s="2062"/>
      <c r="H123" s="2062"/>
      <c r="I123" s="2062"/>
      <c r="J123" s="2062"/>
      <c r="K123" s="2062"/>
      <c r="L123" s="2062"/>
      <c r="M123" s="2062"/>
      <c r="N123" s="2062"/>
      <c r="O123" s="2062"/>
    </row>
    <row r="124" spans="1:15" s="1108" customFormat="1" ht="12">
      <c r="A124" s="2062"/>
      <c r="B124" s="2062"/>
      <c r="C124" s="1620"/>
      <c r="D124" s="1620"/>
      <c r="E124" s="1620"/>
      <c r="F124" s="2062"/>
      <c r="G124" s="2062"/>
      <c r="H124" s="2062"/>
      <c r="I124" s="2062"/>
      <c r="J124" s="2062"/>
      <c r="K124" s="2062"/>
      <c r="L124" s="2062"/>
      <c r="M124" s="2062"/>
      <c r="N124" s="2062"/>
      <c r="O124" s="2062"/>
    </row>
    <row r="125" spans="1:15" s="1108" customFormat="1" ht="12">
      <c r="A125" s="2062"/>
      <c r="B125" s="2062"/>
      <c r="C125" s="2086"/>
      <c r="D125" s="2087"/>
      <c r="E125" s="1620"/>
      <c r="F125" s="2062"/>
      <c r="G125" s="2062"/>
      <c r="H125" s="2062"/>
      <c r="I125" s="2062"/>
      <c r="J125" s="2062"/>
      <c r="K125" s="2062"/>
      <c r="L125" s="2062"/>
      <c r="M125" s="2062"/>
      <c r="N125" s="2062"/>
      <c r="O125" s="2062"/>
    </row>
    <row r="126" spans="1:15" s="1108" customFormat="1" ht="15" customHeight="1">
      <c r="A126" s="2062"/>
      <c r="B126" s="2062"/>
      <c r="C126" s="3160" t="s">
        <v>2848</v>
      </c>
      <c r="D126" s="3160"/>
      <c r="E126" s="3160"/>
      <c r="F126" s="2062"/>
      <c r="G126" s="2062"/>
      <c r="H126" s="2062"/>
      <c r="I126" s="2062"/>
      <c r="J126" s="2062"/>
      <c r="K126" s="2062"/>
      <c r="L126" s="3160" t="s">
        <v>2841</v>
      </c>
      <c r="M126" s="3160"/>
      <c r="N126" s="3160"/>
      <c r="O126" s="2062"/>
    </row>
    <row r="127" spans="1:15" s="1108" customFormat="1" ht="15" customHeight="1">
      <c r="A127" s="2062"/>
      <c r="B127" s="2062"/>
      <c r="C127" s="3177" t="s">
        <v>3121</v>
      </c>
      <c r="D127" s="3177"/>
      <c r="E127" s="3177"/>
      <c r="F127" s="2062"/>
      <c r="G127" s="2062"/>
      <c r="H127" s="2062"/>
      <c r="I127" s="2062"/>
      <c r="J127" s="2062"/>
      <c r="K127" s="2062"/>
      <c r="L127" s="3177" t="s">
        <v>2993</v>
      </c>
      <c r="M127" s="3177"/>
      <c r="N127" s="3177"/>
      <c r="O127" s="2062"/>
    </row>
    <row r="128" spans="1:15" s="28" customFormat="1" ht="12" customHeight="1">
      <c r="C128" s="1139"/>
      <c r="D128" s="1139"/>
      <c r="E128" s="1139"/>
      <c r="L128" s="1139"/>
      <c r="M128" s="1139"/>
      <c r="N128" s="1139"/>
    </row>
    <row r="129" spans="1:15" s="28" customFormat="1" ht="12" customHeight="1">
      <c r="C129" s="1139"/>
      <c r="D129" s="1139"/>
      <c r="E129" s="1139"/>
      <c r="L129" s="1139"/>
      <c r="M129" s="1139"/>
      <c r="N129" s="1139"/>
    </row>
    <row r="130" spans="1:15" s="28" customFormat="1" ht="12" customHeight="1">
      <c r="C130" s="1139"/>
      <c r="D130" s="1139"/>
      <c r="E130" s="1139"/>
      <c r="L130" s="1139"/>
      <c r="M130" s="1139"/>
      <c r="N130" s="1139"/>
    </row>
    <row r="131" spans="1:15" s="28" customFormat="1" ht="12" customHeight="1">
      <c r="C131" s="1139"/>
      <c r="D131" s="1139"/>
      <c r="E131" s="1139"/>
      <c r="L131" s="1139"/>
      <c r="M131" s="1139"/>
      <c r="N131" s="1139"/>
    </row>
    <row r="132" spans="1:15" s="28" customFormat="1" ht="12" customHeight="1">
      <c r="C132" s="1139"/>
      <c r="D132" s="1139"/>
      <c r="E132" s="1139"/>
      <c r="L132" s="1139"/>
      <c r="M132" s="1139"/>
      <c r="N132" s="1139"/>
    </row>
    <row r="133" spans="1:15" s="28" customFormat="1" ht="12" customHeight="1">
      <c r="C133" s="1139"/>
      <c r="D133" s="1139"/>
      <c r="E133" s="1139"/>
      <c r="L133" s="1139"/>
      <c r="M133" s="1139"/>
      <c r="N133" s="1139"/>
    </row>
    <row r="134" spans="1:15" s="28" customFormat="1" ht="12" customHeight="1">
      <c r="C134" s="1139"/>
      <c r="D134" s="1139"/>
      <c r="E134" s="1139"/>
      <c r="L134" s="1139"/>
      <c r="M134" s="1139"/>
      <c r="N134" s="1139"/>
    </row>
    <row r="135" spans="1:15" s="28" customFormat="1" ht="12" customHeight="1">
      <c r="C135" s="1139"/>
      <c r="D135" s="1139"/>
      <c r="E135" s="1139"/>
      <c r="L135" s="1139"/>
      <c r="M135" s="1139"/>
      <c r="N135" s="1139"/>
    </row>
    <row r="136" spans="1:15" s="28" customFormat="1" ht="12" customHeight="1">
      <c r="C136" s="1139"/>
      <c r="D136" s="1139"/>
      <c r="E136" s="1139"/>
      <c r="L136" s="1139"/>
      <c r="M136" s="1139"/>
      <c r="N136" s="1139"/>
    </row>
    <row r="137" spans="1:15" s="28" customFormat="1" ht="12" customHeight="1">
      <c r="C137" s="1139"/>
      <c r="D137" s="1139"/>
      <c r="E137" s="1139"/>
      <c r="L137" s="1139"/>
      <c r="M137" s="1139"/>
      <c r="N137" s="1139"/>
    </row>
    <row r="138" spans="1:15" s="28" customFormat="1" ht="12" customHeight="1">
      <c r="C138" s="1139"/>
      <c r="D138" s="1139"/>
      <c r="E138" s="1139"/>
      <c r="L138" s="1139"/>
      <c r="M138" s="1139"/>
      <c r="N138" s="1139"/>
    </row>
    <row r="139" spans="1:15">
      <c r="N139" s="3067" t="s">
        <v>2994</v>
      </c>
      <c r="O139" s="3067"/>
    </row>
    <row r="140" spans="1:15" ht="15.75">
      <c r="A140" s="3131" t="s">
        <v>2972</v>
      </c>
      <c r="B140" s="3131"/>
      <c r="C140" s="3131"/>
      <c r="D140" s="3131"/>
      <c r="E140" s="3131"/>
      <c r="F140" s="3131"/>
      <c r="G140" s="3131"/>
      <c r="H140" s="3131"/>
      <c r="I140" s="3131"/>
      <c r="J140" s="3131"/>
      <c r="K140" s="3131"/>
      <c r="L140" s="3131"/>
      <c r="M140" s="3131"/>
      <c r="N140" s="3131"/>
      <c r="O140" s="3131"/>
    </row>
    <row r="141" spans="1:15" s="28" customFormat="1" ht="12">
      <c r="B141" s="28" t="s">
        <v>1918</v>
      </c>
      <c r="C141" s="28" t="s">
        <v>2855</v>
      </c>
      <c r="N141" s="3067"/>
      <c r="O141" s="3067"/>
    </row>
    <row r="142" spans="1:15" s="28" customFormat="1" ht="12">
      <c r="B142" s="28" t="s">
        <v>1919</v>
      </c>
      <c r="C142" s="28" t="s">
        <v>2856</v>
      </c>
    </row>
    <row r="143" spans="1:15" s="28" customFormat="1" ht="12">
      <c r="B143" s="28" t="s">
        <v>4</v>
      </c>
      <c r="C143" s="28" t="s">
        <v>2853</v>
      </c>
      <c r="L143" s="3067" t="s">
        <v>2973</v>
      </c>
      <c r="M143" s="3067"/>
      <c r="N143" s="3067"/>
      <c r="O143" s="3067"/>
    </row>
    <row r="144" spans="1:15" s="28" customFormat="1" ht="12">
      <c r="B144" s="28" t="s">
        <v>1917</v>
      </c>
      <c r="C144" s="28" t="s">
        <v>2974</v>
      </c>
      <c r="L144" s="3067"/>
      <c r="M144" s="3067"/>
      <c r="N144" s="3067"/>
      <c r="O144" s="3067"/>
    </row>
    <row r="145" spans="1:16" s="28" customFormat="1" ht="12">
      <c r="B145" s="28" t="s">
        <v>2975</v>
      </c>
      <c r="C145" s="1708" t="s">
        <v>3005</v>
      </c>
      <c r="D145" s="1708"/>
      <c r="L145" s="3068"/>
      <c r="M145" s="3068"/>
      <c r="N145" s="3068"/>
      <c r="O145" s="3068"/>
    </row>
    <row r="146" spans="1:16" s="28" customFormat="1" ht="12.75" thickBot="1"/>
    <row r="147" spans="1:16" s="1110" customFormat="1" ht="23.25" customHeight="1">
      <c r="A147" s="3076" t="s">
        <v>2970</v>
      </c>
      <c r="B147" s="3071" t="s">
        <v>16</v>
      </c>
      <c r="C147" s="3071"/>
      <c r="D147" s="3071" t="s">
        <v>2977</v>
      </c>
      <c r="E147" s="3071" t="s">
        <v>2978</v>
      </c>
      <c r="F147" s="3071" t="s">
        <v>2979</v>
      </c>
      <c r="G147" s="3071" t="s">
        <v>18</v>
      </c>
      <c r="H147" s="3071" t="s">
        <v>2980</v>
      </c>
      <c r="I147" s="3071" t="s">
        <v>2981</v>
      </c>
      <c r="J147" s="3071" t="s">
        <v>2982</v>
      </c>
      <c r="K147" s="3071" t="s">
        <v>2983</v>
      </c>
      <c r="L147" s="3071" t="s">
        <v>2996</v>
      </c>
      <c r="M147" s="3071"/>
      <c r="N147" s="3071"/>
      <c r="O147" s="3074" t="s">
        <v>2985</v>
      </c>
    </row>
    <row r="148" spans="1:16" s="1110" customFormat="1" ht="27" customHeight="1">
      <c r="A148" s="3077"/>
      <c r="B148" s="3072"/>
      <c r="C148" s="3072"/>
      <c r="D148" s="3072"/>
      <c r="E148" s="3072"/>
      <c r="F148" s="3072"/>
      <c r="G148" s="3072"/>
      <c r="H148" s="3155"/>
      <c r="I148" s="3072"/>
      <c r="J148" s="3072"/>
      <c r="K148" s="3072"/>
      <c r="L148" s="1109" t="s">
        <v>2986</v>
      </c>
      <c r="M148" s="1109" t="s">
        <v>2987</v>
      </c>
      <c r="N148" s="1109" t="s">
        <v>2988</v>
      </c>
      <c r="O148" s="3075"/>
    </row>
    <row r="149" spans="1:16" s="1110" customFormat="1" ht="11.25" customHeight="1">
      <c r="A149" s="1961">
        <v>1</v>
      </c>
      <c r="B149" s="3089">
        <v>2</v>
      </c>
      <c r="C149" s="3090"/>
      <c r="D149" s="1153">
        <v>3</v>
      </c>
      <c r="E149" s="1153">
        <v>4</v>
      </c>
      <c r="F149" s="1153">
        <v>5</v>
      </c>
      <c r="G149" s="1153">
        <v>6</v>
      </c>
      <c r="H149" s="1153">
        <v>7</v>
      </c>
      <c r="I149" s="1153">
        <v>8</v>
      </c>
      <c r="J149" s="1153">
        <v>9</v>
      </c>
      <c r="K149" s="1153">
        <v>10</v>
      </c>
      <c r="L149" s="1153">
        <v>11</v>
      </c>
      <c r="M149" s="1153">
        <v>12</v>
      </c>
      <c r="N149" s="1153">
        <v>13</v>
      </c>
      <c r="O149" s="1962">
        <v>14</v>
      </c>
    </row>
    <row r="150" spans="1:16" s="28" customFormat="1" ht="12">
      <c r="A150" s="1590">
        <v>1</v>
      </c>
      <c r="B150" s="3064" t="s">
        <v>2580</v>
      </c>
      <c r="C150" s="3065"/>
      <c r="D150" s="1133" t="s">
        <v>305</v>
      </c>
      <c r="E150" s="1133"/>
      <c r="F150" s="1133"/>
      <c r="G150" s="1133" t="s">
        <v>419</v>
      </c>
      <c r="H150" s="1129">
        <v>1990</v>
      </c>
      <c r="I150" s="1133" t="s">
        <v>2998</v>
      </c>
      <c r="J150" s="1178">
        <v>1</v>
      </c>
      <c r="K150" s="1635">
        <v>100000</v>
      </c>
      <c r="L150" s="1135"/>
      <c r="M150" s="1135">
        <v>1</v>
      </c>
      <c r="N150" s="1135"/>
      <c r="O150" s="1591"/>
    </row>
    <row r="151" spans="1:16" s="28" customFormat="1" ht="12">
      <c r="A151" s="1608">
        <f>A150+1</f>
        <v>2</v>
      </c>
      <c r="B151" s="3098" t="s">
        <v>3222</v>
      </c>
      <c r="C151" s="3098"/>
      <c r="D151" s="1118" t="s">
        <v>305</v>
      </c>
      <c r="E151" s="1118"/>
      <c r="F151" s="1118"/>
      <c r="G151" s="1118" t="s">
        <v>419</v>
      </c>
      <c r="H151" s="1120">
        <v>1980</v>
      </c>
      <c r="I151" s="1118" t="s">
        <v>2989</v>
      </c>
      <c r="J151" s="1123">
        <v>1</v>
      </c>
      <c r="K151" s="1600">
        <v>100000</v>
      </c>
      <c r="L151" s="1123"/>
      <c r="M151" s="1123">
        <v>1</v>
      </c>
      <c r="N151" s="1123"/>
      <c r="O151" s="1588"/>
    </row>
    <row r="152" spans="1:16" s="28" customFormat="1" ht="12">
      <c r="A152" s="1608">
        <f>A151+1</f>
        <v>3</v>
      </c>
      <c r="B152" s="3098" t="s">
        <v>617</v>
      </c>
      <c r="C152" s="3098"/>
      <c r="D152" s="1118" t="s">
        <v>3106</v>
      </c>
      <c r="E152" s="1118"/>
      <c r="F152" s="1118"/>
      <c r="G152" s="1155" t="s">
        <v>2772</v>
      </c>
      <c r="H152" s="1154">
        <v>2016</v>
      </c>
      <c r="I152" s="1118" t="s">
        <v>3170</v>
      </c>
      <c r="J152" s="1123">
        <v>3</v>
      </c>
      <c r="K152" s="1600">
        <f>485000*3</f>
        <v>1455000</v>
      </c>
      <c r="L152" s="1123">
        <v>3</v>
      </c>
      <c r="M152" s="1123"/>
      <c r="N152" s="1123"/>
      <c r="O152" s="1588"/>
    </row>
    <row r="153" spans="1:16" s="28" customFormat="1" ht="12">
      <c r="A153" s="1608">
        <f t="shared" ref="A153:A163" si="3">A152+1</f>
        <v>4</v>
      </c>
      <c r="B153" s="1680" t="s">
        <v>51</v>
      </c>
      <c r="C153" s="1703"/>
      <c r="D153" s="1118" t="s">
        <v>2953</v>
      </c>
      <c r="E153" s="1118" t="s">
        <v>3411</v>
      </c>
      <c r="F153" s="1118"/>
      <c r="G153" s="1118" t="s">
        <v>355</v>
      </c>
      <c r="H153" s="1120">
        <v>2014</v>
      </c>
      <c r="I153" s="1118" t="s">
        <v>3195</v>
      </c>
      <c r="J153" s="1145">
        <v>1</v>
      </c>
      <c r="K153" s="1618">
        <v>2483000</v>
      </c>
      <c r="L153" s="1123">
        <v>1</v>
      </c>
      <c r="M153" s="1123"/>
      <c r="N153" s="1123"/>
      <c r="O153" s="1588"/>
    </row>
    <row r="154" spans="1:16" s="28" customFormat="1" ht="12">
      <c r="A154" s="1608">
        <f t="shared" si="3"/>
        <v>5</v>
      </c>
      <c r="B154" s="1970" t="s">
        <v>3193</v>
      </c>
      <c r="C154" s="1971"/>
      <c r="D154" s="1118" t="s">
        <v>2425</v>
      </c>
      <c r="E154" s="1118"/>
      <c r="F154" s="1118"/>
      <c r="G154" s="1118" t="s">
        <v>355</v>
      </c>
      <c r="H154" s="1120">
        <v>2016</v>
      </c>
      <c r="I154" s="1118" t="s">
        <v>3167</v>
      </c>
      <c r="J154" s="1145">
        <v>1</v>
      </c>
      <c r="K154" s="1618">
        <v>4750000</v>
      </c>
      <c r="L154" s="1123">
        <v>1</v>
      </c>
      <c r="M154" s="1123"/>
      <c r="N154" s="1123"/>
      <c r="O154" s="1588"/>
    </row>
    <row r="155" spans="1:16" s="28" customFormat="1" ht="12">
      <c r="A155" s="1608">
        <f t="shared" si="3"/>
        <v>6</v>
      </c>
      <c r="B155" s="1970" t="s">
        <v>2943</v>
      </c>
      <c r="C155" s="1971"/>
      <c r="D155" s="1118" t="s">
        <v>1988</v>
      </c>
      <c r="E155" s="1118"/>
      <c r="F155" s="1118"/>
      <c r="G155" s="1118" t="s">
        <v>355</v>
      </c>
      <c r="H155" s="1120">
        <v>2008</v>
      </c>
      <c r="I155" s="1118" t="s">
        <v>3177</v>
      </c>
      <c r="J155" s="1145">
        <v>1</v>
      </c>
      <c r="K155" s="1618">
        <v>6368662</v>
      </c>
      <c r="L155" s="1123"/>
      <c r="M155" s="1123">
        <v>1</v>
      </c>
      <c r="N155" s="1123"/>
      <c r="O155" s="1588"/>
      <c r="P155" s="28" t="s">
        <v>3451</v>
      </c>
    </row>
    <row r="156" spans="1:16" s="28" customFormat="1" ht="12">
      <c r="A156" s="1608">
        <f t="shared" si="3"/>
        <v>7</v>
      </c>
      <c r="B156" s="2027" t="s">
        <v>2943</v>
      </c>
      <c r="C156" s="2028"/>
      <c r="D156" s="1118" t="s">
        <v>2926</v>
      </c>
      <c r="E156" s="1118"/>
      <c r="F156" s="1118"/>
      <c r="G156" s="1118" t="s">
        <v>355</v>
      </c>
      <c r="H156" s="1120">
        <v>2014</v>
      </c>
      <c r="I156" s="1118" t="s">
        <v>3177</v>
      </c>
      <c r="J156" s="1145">
        <v>1</v>
      </c>
      <c r="K156" s="1618">
        <v>6000000</v>
      </c>
      <c r="L156" s="1123">
        <v>1</v>
      </c>
      <c r="M156" s="1123"/>
      <c r="N156" s="1123"/>
      <c r="O156" s="1588"/>
    </row>
    <row r="157" spans="1:16" s="28" customFormat="1" ht="12">
      <c r="A157" s="1608">
        <f t="shared" si="3"/>
        <v>8</v>
      </c>
      <c r="B157" s="1970" t="s">
        <v>3223</v>
      </c>
      <c r="C157" s="1971"/>
      <c r="D157" s="1118" t="s">
        <v>3224</v>
      </c>
      <c r="E157" s="1118"/>
      <c r="F157" s="1118"/>
      <c r="G157" s="1118" t="s">
        <v>355</v>
      </c>
      <c r="H157" s="1120">
        <v>2014</v>
      </c>
      <c r="I157" s="1118" t="s">
        <v>3018</v>
      </c>
      <c r="J157" s="1145">
        <v>1</v>
      </c>
      <c r="K157" s="1618">
        <v>1850000</v>
      </c>
      <c r="L157" s="1123">
        <v>1</v>
      </c>
      <c r="M157" s="1123"/>
      <c r="N157" s="1123"/>
      <c r="O157" s="1588"/>
    </row>
    <row r="158" spans="1:16" s="28" customFormat="1" ht="11.25" customHeight="1">
      <c r="A158" s="1608">
        <f t="shared" si="3"/>
        <v>9</v>
      </c>
      <c r="B158" s="3055" t="s">
        <v>2104</v>
      </c>
      <c r="C158" s="3056"/>
      <c r="D158" s="1118"/>
      <c r="E158" s="1118"/>
      <c r="F158" s="1118"/>
      <c r="G158" s="1118" t="s">
        <v>424</v>
      </c>
      <c r="H158" s="1120">
        <v>1999</v>
      </c>
      <c r="I158" s="1118" t="s">
        <v>3410</v>
      </c>
      <c r="J158" s="1123">
        <v>1</v>
      </c>
      <c r="K158" s="1600">
        <v>500000</v>
      </c>
      <c r="L158" s="1123"/>
      <c r="M158" s="1123"/>
      <c r="N158" s="1123">
        <v>1</v>
      </c>
      <c r="O158" s="1588"/>
    </row>
    <row r="159" spans="1:16" s="28" customFormat="1" ht="11.25" customHeight="1">
      <c r="A159" s="1608">
        <f t="shared" si="3"/>
        <v>10</v>
      </c>
      <c r="B159" s="3055" t="s">
        <v>2104</v>
      </c>
      <c r="C159" s="3056"/>
      <c r="D159" s="1118" t="s">
        <v>3405</v>
      </c>
      <c r="E159" s="1118" t="s">
        <v>3406</v>
      </c>
      <c r="F159" s="1118"/>
      <c r="G159" s="1118" t="s">
        <v>365</v>
      </c>
      <c r="H159" s="1120">
        <v>2015</v>
      </c>
      <c r="I159" s="1118" t="s">
        <v>3410</v>
      </c>
      <c r="J159" s="1123">
        <v>1</v>
      </c>
      <c r="K159" s="1600">
        <v>5000000</v>
      </c>
      <c r="L159" s="1123">
        <v>1</v>
      </c>
      <c r="M159" s="1123"/>
      <c r="N159" s="1123"/>
      <c r="O159" s="1588"/>
    </row>
    <row r="160" spans="1:16" s="28" customFormat="1" ht="11.25" customHeight="1">
      <c r="A160" s="1608">
        <f t="shared" si="3"/>
        <v>11</v>
      </c>
      <c r="B160" s="1488" t="s">
        <v>3404</v>
      </c>
      <c r="C160" s="1704"/>
      <c r="D160" s="687" t="s">
        <v>3407</v>
      </c>
      <c r="E160" s="1118" t="s">
        <v>3408</v>
      </c>
      <c r="F160" s="1118"/>
      <c r="G160" s="1118" t="s">
        <v>355</v>
      </c>
      <c r="H160" s="1120">
        <v>2016</v>
      </c>
      <c r="I160" s="1118" t="s">
        <v>3409</v>
      </c>
      <c r="J160" s="687">
        <v>1</v>
      </c>
      <c r="K160" s="901">
        <v>28000000</v>
      </c>
      <c r="L160" s="1123">
        <v>1</v>
      </c>
      <c r="M160" s="1123"/>
      <c r="N160" s="1123"/>
      <c r="O160" s="1588"/>
    </row>
    <row r="161" spans="1:15" s="28" customFormat="1" ht="11.25" customHeight="1">
      <c r="A161" s="1608">
        <f t="shared" si="3"/>
        <v>12</v>
      </c>
      <c r="B161" s="3055" t="s">
        <v>3007</v>
      </c>
      <c r="C161" s="3056"/>
      <c r="D161" s="1118"/>
      <c r="E161" s="1118"/>
      <c r="F161" s="1118"/>
      <c r="G161" s="1118" t="s">
        <v>424</v>
      </c>
      <c r="H161" s="1120">
        <v>2000</v>
      </c>
      <c r="I161" s="1118" t="s">
        <v>3403</v>
      </c>
      <c r="J161" s="1123">
        <v>1</v>
      </c>
      <c r="K161" s="1600">
        <v>1000000</v>
      </c>
      <c r="L161" s="1123"/>
      <c r="M161" s="1123"/>
      <c r="N161" s="1123">
        <v>1</v>
      </c>
      <c r="O161" s="1588"/>
    </row>
    <row r="162" spans="1:15" s="28" customFormat="1" ht="11.25" customHeight="1">
      <c r="A162" s="1608">
        <f t="shared" si="3"/>
        <v>13</v>
      </c>
      <c r="B162" s="3055" t="s">
        <v>3007</v>
      </c>
      <c r="C162" s="3056"/>
      <c r="D162" s="1118" t="s">
        <v>1326</v>
      </c>
      <c r="E162" s="1118"/>
      <c r="F162" s="1118"/>
      <c r="G162" s="1118" t="s">
        <v>424</v>
      </c>
      <c r="H162" s="1120">
        <v>2001</v>
      </c>
      <c r="I162" s="1118" t="s">
        <v>3403</v>
      </c>
      <c r="J162" s="1123">
        <v>1</v>
      </c>
      <c r="K162" s="1600">
        <v>1000000</v>
      </c>
      <c r="L162" s="1123"/>
      <c r="M162" s="1123">
        <v>1</v>
      </c>
      <c r="N162" s="1123"/>
      <c r="O162" s="1588"/>
    </row>
    <row r="163" spans="1:15" s="28" customFormat="1" ht="11.25" customHeight="1">
      <c r="A163" s="1608">
        <f t="shared" si="3"/>
        <v>14</v>
      </c>
      <c r="B163" s="3055" t="s">
        <v>3007</v>
      </c>
      <c r="C163" s="3056"/>
      <c r="D163" s="1118" t="s">
        <v>3402</v>
      </c>
      <c r="E163" s="1118"/>
      <c r="F163" s="1118"/>
      <c r="G163" s="1118" t="s">
        <v>424</v>
      </c>
      <c r="H163" s="1120">
        <v>2016</v>
      </c>
      <c r="I163" s="1118" t="s">
        <v>3403</v>
      </c>
      <c r="J163" s="1123">
        <v>1</v>
      </c>
      <c r="K163" s="1600">
        <v>21803750</v>
      </c>
      <c r="L163" s="1123">
        <v>1</v>
      </c>
      <c r="M163" s="1123"/>
      <c r="N163" s="1123"/>
      <c r="O163" s="1588"/>
    </row>
    <row r="164" spans="1:15" s="28" customFormat="1" ht="11.25" customHeight="1">
      <c r="A164" s="1608"/>
      <c r="B164" s="1488"/>
      <c r="C164" s="1704"/>
      <c r="D164" s="687"/>
      <c r="E164" s="1118"/>
      <c r="F164" s="1118"/>
      <c r="G164" s="1118"/>
      <c r="H164" s="1120"/>
      <c r="I164" s="1118"/>
      <c r="J164" s="687"/>
      <c r="K164" s="901"/>
      <c r="L164" s="1123"/>
      <c r="M164" s="1123"/>
      <c r="N164" s="1123"/>
      <c r="O164" s="1588"/>
    </row>
    <row r="165" spans="1:15" s="28" customFormat="1" ht="12.75" thickBot="1">
      <c r="A165" s="1612"/>
      <c r="B165" s="3061" t="s">
        <v>34</v>
      </c>
      <c r="C165" s="3062"/>
      <c r="D165" s="1594"/>
      <c r="E165" s="1594"/>
      <c r="F165" s="1594"/>
      <c r="G165" s="1594"/>
      <c r="H165" s="1594"/>
      <c r="I165" s="1594"/>
      <c r="J165" s="1596">
        <f>SUM(J150:J164)</f>
        <v>16</v>
      </c>
      <c r="K165" s="1613">
        <f>SUM(K150:K164)</f>
        <v>80410412</v>
      </c>
      <c r="L165" s="1596">
        <f>SUM(L150:L164)</f>
        <v>10</v>
      </c>
      <c r="M165" s="1596">
        <f>SUM(M150:M164)</f>
        <v>4</v>
      </c>
      <c r="N165" s="1596">
        <f>SUM(N150:N164)</f>
        <v>2</v>
      </c>
      <c r="O165" s="1598"/>
    </row>
    <row r="166" spans="1:15" s="28" customFormat="1" ht="12">
      <c r="A166" s="1127"/>
      <c r="B166" s="2018"/>
      <c r="C166" s="2018"/>
      <c r="D166" s="1143"/>
      <c r="E166" s="1143"/>
      <c r="F166" s="1143"/>
      <c r="G166" s="1143"/>
      <c r="H166" s="1143"/>
      <c r="I166" s="1143"/>
      <c r="J166" s="1967"/>
      <c r="K166" s="2019"/>
      <c r="L166" s="1967"/>
      <c r="M166" s="1967"/>
      <c r="N166" s="1967"/>
      <c r="O166" s="1127"/>
    </row>
    <row r="167" spans="1:15" s="1108" customFormat="1" ht="12.75" customHeight="1">
      <c r="C167" s="3053"/>
      <c r="D167" s="3053"/>
      <c r="L167" s="3063" t="s">
        <v>3291</v>
      </c>
      <c r="M167" s="3063"/>
      <c r="N167" s="3063"/>
    </row>
    <row r="168" spans="1:15" s="1108" customFormat="1" ht="12.75" customHeight="1">
      <c r="C168" s="3053" t="s">
        <v>1883</v>
      </c>
      <c r="D168" s="3053"/>
      <c r="E168" s="3053"/>
      <c r="L168" s="1137"/>
      <c r="M168" s="1138"/>
    </row>
    <row r="169" spans="1:15" s="1108" customFormat="1" ht="12.75" customHeight="1">
      <c r="C169" s="3054" t="s">
        <v>2889</v>
      </c>
      <c r="D169" s="3054"/>
      <c r="E169" s="3054"/>
      <c r="L169" s="3073" t="s">
        <v>2887</v>
      </c>
      <c r="M169" s="3073"/>
      <c r="N169" s="3073"/>
    </row>
    <row r="170" spans="1:15" s="1108" customFormat="1" ht="12">
      <c r="C170" s="28"/>
      <c r="D170" s="28"/>
      <c r="E170" s="28"/>
    </row>
    <row r="171" spans="1:15" s="1108" customFormat="1" ht="12">
      <c r="C171" s="28"/>
      <c r="D171" s="28"/>
      <c r="E171" s="28"/>
    </row>
    <row r="172" spans="1:15" s="1108" customFormat="1" ht="12">
      <c r="C172" s="1140"/>
      <c r="D172" s="1141"/>
      <c r="E172" s="28"/>
    </row>
    <row r="173" spans="1:15" s="1108" customFormat="1" ht="15" customHeight="1">
      <c r="C173" s="3133" t="s">
        <v>2848</v>
      </c>
      <c r="D173" s="3133"/>
      <c r="E173" s="3133"/>
      <c r="L173" s="3133" t="s">
        <v>2841</v>
      </c>
      <c r="M173" s="3133"/>
      <c r="N173" s="3133"/>
    </row>
    <row r="174" spans="1:15" s="1108" customFormat="1" ht="15" customHeight="1">
      <c r="C174" s="3052" t="s">
        <v>3121</v>
      </c>
      <c r="D174" s="3052"/>
      <c r="E174" s="3052"/>
      <c r="L174" s="3052" t="s">
        <v>2993</v>
      </c>
      <c r="M174" s="3052"/>
      <c r="N174" s="3052"/>
    </row>
    <row r="175" spans="1:15" s="1108" customFormat="1" ht="15" customHeight="1">
      <c r="C175" s="1139"/>
      <c r="D175" s="1139"/>
      <c r="E175" s="1139"/>
      <c r="L175" s="1139"/>
      <c r="M175" s="1139"/>
      <c r="N175" s="1139"/>
    </row>
    <row r="176" spans="1:15" s="1108" customFormat="1" ht="15" customHeight="1">
      <c r="C176" s="1139"/>
      <c r="D176" s="1139"/>
      <c r="E176" s="1139"/>
      <c r="L176" s="1139"/>
      <c r="M176" s="1139"/>
      <c r="N176" s="1139"/>
    </row>
    <row r="177" spans="1:15" s="1108" customFormat="1" ht="15" customHeight="1">
      <c r="C177" s="1139"/>
      <c r="D177" s="1139"/>
      <c r="E177" s="1139"/>
      <c r="L177" s="1139"/>
      <c r="M177" s="1139"/>
      <c r="N177" s="1139"/>
    </row>
    <row r="178" spans="1:15" s="1108" customFormat="1" ht="15" customHeight="1">
      <c r="C178" s="1139"/>
      <c r="D178" s="1139"/>
      <c r="E178" s="1139"/>
      <c r="L178" s="1139"/>
      <c r="M178" s="1139"/>
      <c r="N178" s="1139"/>
    </row>
    <row r="179" spans="1:15" s="1108" customFormat="1" ht="15" customHeight="1">
      <c r="C179" s="1139"/>
      <c r="D179" s="1139"/>
      <c r="E179" s="1139"/>
      <c r="L179" s="1139"/>
      <c r="M179" s="1139"/>
      <c r="N179" s="1139"/>
    </row>
    <row r="180" spans="1:15" s="1108" customFormat="1" ht="15" customHeight="1">
      <c r="C180" s="1139"/>
      <c r="D180" s="1139"/>
      <c r="E180" s="1139"/>
      <c r="L180" s="1139"/>
      <c r="M180" s="1139"/>
      <c r="N180" s="1139"/>
    </row>
    <row r="181" spans="1:15" s="1108" customFormat="1" ht="15" customHeight="1">
      <c r="C181" s="1139"/>
      <c r="D181" s="1139"/>
      <c r="E181" s="1139"/>
      <c r="L181" s="1139"/>
      <c r="M181" s="1139"/>
      <c r="N181" s="1139"/>
    </row>
    <row r="182" spans="1:15" s="1108" customFormat="1" ht="15" customHeight="1">
      <c r="C182" s="1139"/>
      <c r="D182" s="1139"/>
      <c r="E182" s="1139"/>
      <c r="L182" s="1139"/>
      <c r="M182" s="1139"/>
      <c r="N182" s="1139"/>
    </row>
    <row r="183" spans="1:15">
      <c r="N183" s="3067" t="s">
        <v>2994</v>
      </c>
      <c r="O183" s="3067"/>
    </row>
    <row r="184" spans="1:15" ht="15.75">
      <c r="A184" s="3058" t="s">
        <v>2972</v>
      </c>
      <c r="B184" s="3058"/>
      <c r="C184" s="3058"/>
      <c r="D184" s="3058"/>
      <c r="E184" s="3058"/>
      <c r="F184" s="3058"/>
      <c r="G184" s="3058"/>
      <c r="H184" s="3058"/>
      <c r="I184" s="3058"/>
      <c r="J184" s="3058"/>
      <c r="K184" s="3058"/>
      <c r="L184" s="3058"/>
      <c r="M184" s="3058"/>
      <c r="N184" s="3058"/>
      <c r="O184" s="3058"/>
    </row>
    <row r="185" spans="1:15" s="28" customFormat="1" ht="12">
      <c r="B185" s="28" t="s">
        <v>1918</v>
      </c>
      <c r="C185" s="28" t="s">
        <v>2855</v>
      </c>
      <c r="N185" s="3067"/>
      <c r="O185" s="3067"/>
    </row>
    <row r="186" spans="1:15" s="28" customFormat="1" ht="12">
      <c r="B186" s="28" t="s">
        <v>1919</v>
      </c>
      <c r="C186" s="28" t="s">
        <v>2856</v>
      </c>
    </row>
    <row r="187" spans="1:15" s="28" customFormat="1" ht="12">
      <c r="B187" s="28" t="s">
        <v>4</v>
      </c>
      <c r="C187" s="28" t="s">
        <v>2853</v>
      </c>
      <c r="L187" s="3067" t="s">
        <v>2973</v>
      </c>
      <c r="M187" s="3067"/>
      <c r="N187" s="3067"/>
      <c r="O187" s="3067"/>
    </row>
    <row r="188" spans="1:15" s="28" customFormat="1" ht="12">
      <c r="B188" s="28" t="s">
        <v>1917</v>
      </c>
      <c r="C188" s="28" t="s">
        <v>2974</v>
      </c>
    </row>
    <row r="189" spans="1:15" s="28" customFormat="1" ht="12">
      <c r="B189" s="28" t="s">
        <v>2975</v>
      </c>
      <c r="C189" s="1941" t="s">
        <v>3431</v>
      </c>
      <c r="D189" s="1707"/>
      <c r="L189" s="3068"/>
      <c r="M189" s="3068"/>
      <c r="N189" s="3068"/>
      <c r="O189" s="3068"/>
    </row>
    <row r="190" spans="1:15" s="28" customFormat="1" ht="12.75" thickBot="1"/>
    <row r="191" spans="1:15" s="1110" customFormat="1" ht="22.5" customHeight="1">
      <c r="A191" s="3076" t="s">
        <v>2995</v>
      </c>
      <c r="B191" s="3071" t="s">
        <v>16</v>
      </c>
      <c r="C191" s="3071"/>
      <c r="D191" s="3071" t="s">
        <v>2977</v>
      </c>
      <c r="E191" s="3071" t="s">
        <v>2978</v>
      </c>
      <c r="F191" s="3071" t="s">
        <v>2979</v>
      </c>
      <c r="G191" s="3071" t="s">
        <v>18</v>
      </c>
      <c r="H191" s="3071" t="s">
        <v>2980</v>
      </c>
      <c r="I191" s="3071" t="s">
        <v>2981</v>
      </c>
      <c r="J191" s="3071" t="s">
        <v>2982</v>
      </c>
      <c r="K191" s="3071" t="s">
        <v>2983</v>
      </c>
      <c r="L191" s="3071" t="s">
        <v>2996</v>
      </c>
      <c r="M191" s="3071"/>
      <c r="N191" s="3071"/>
      <c r="O191" s="3074" t="s">
        <v>2985</v>
      </c>
    </row>
    <row r="192" spans="1:15" s="1110" customFormat="1" ht="22.5" customHeight="1">
      <c r="A192" s="3077"/>
      <c r="B192" s="3072"/>
      <c r="C192" s="3072"/>
      <c r="D192" s="3072"/>
      <c r="E192" s="3072"/>
      <c r="F192" s="3072"/>
      <c r="G192" s="3072"/>
      <c r="H192" s="3072"/>
      <c r="I192" s="3072"/>
      <c r="J192" s="3072"/>
      <c r="K192" s="3072"/>
      <c r="L192" s="1109" t="s">
        <v>2986</v>
      </c>
      <c r="M192" s="1109" t="s">
        <v>2987</v>
      </c>
      <c r="N192" s="1109" t="s">
        <v>2988</v>
      </c>
      <c r="O192" s="3075"/>
    </row>
    <row r="193" spans="1:16" s="1110" customFormat="1" ht="11.25" customHeight="1">
      <c r="A193" s="1666">
        <v>1</v>
      </c>
      <c r="B193" s="3153">
        <v>2</v>
      </c>
      <c r="C193" s="3154"/>
      <c r="D193" s="1157">
        <v>3</v>
      </c>
      <c r="E193" s="1157">
        <v>4</v>
      </c>
      <c r="F193" s="1158">
        <v>5</v>
      </c>
      <c r="G193" s="1158">
        <v>6</v>
      </c>
      <c r="H193" s="1158">
        <v>7</v>
      </c>
      <c r="I193" s="1158">
        <v>8</v>
      </c>
      <c r="J193" s="1158">
        <v>9</v>
      </c>
      <c r="K193" s="1158">
        <v>10</v>
      </c>
      <c r="L193" s="1158">
        <v>11</v>
      </c>
      <c r="M193" s="1158">
        <v>12</v>
      </c>
      <c r="N193" s="1158">
        <v>13</v>
      </c>
      <c r="O193" s="1615">
        <v>14</v>
      </c>
    </row>
    <row r="194" spans="1:16" s="28" customFormat="1" ht="12">
      <c r="A194" s="1606">
        <v>1</v>
      </c>
      <c r="B194" s="3144" t="s">
        <v>3437</v>
      </c>
      <c r="C194" s="3144"/>
      <c r="D194" s="1181" t="s">
        <v>305</v>
      </c>
      <c r="E194" s="1181"/>
      <c r="F194" s="1181"/>
      <c r="G194" s="1181" t="s">
        <v>139</v>
      </c>
      <c r="H194" s="1180">
        <v>2016</v>
      </c>
      <c r="I194" s="1181" t="s">
        <v>3432</v>
      </c>
      <c r="J194" s="1182">
        <v>1</v>
      </c>
      <c r="K194" s="1673">
        <v>5830000</v>
      </c>
      <c r="L194" s="1182">
        <v>1</v>
      </c>
      <c r="M194" s="1182"/>
      <c r="N194" s="1182"/>
      <c r="O194" s="1622"/>
      <c r="P194" s="28" t="s">
        <v>2864</v>
      </c>
    </row>
    <row r="195" spans="1:16" s="28" customFormat="1" ht="12">
      <c r="A195" s="1608">
        <f>A194+1</f>
        <v>2</v>
      </c>
      <c r="B195" s="3050" t="s">
        <v>2552</v>
      </c>
      <c r="C195" s="3050"/>
      <c r="D195" s="1118" t="s">
        <v>305</v>
      </c>
      <c r="E195" s="1118"/>
      <c r="F195" s="1118"/>
      <c r="G195" s="1118" t="s">
        <v>2562</v>
      </c>
      <c r="H195" s="1120">
        <v>2016</v>
      </c>
      <c r="I195" s="1118" t="s">
        <v>2998</v>
      </c>
      <c r="J195" s="1123">
        <v>1</v>
      </c>
      <c r="K195" s="1600">
        <v>2500000</v>
      </c>
      <c r="L195" s="1123">
        <v>1</v>
      </c>
      <c r="M195" s="1123"/>
      <c r="N195" s="1123"/>
      <c r="O195" s="1588"/>
      <c r="P195" s="28" t="s">
        <v>3201</v>
      </c>
    </row>
    <row r="196" spans="1:16" s="28" customFormat="1" ht="12">
      <c r="A196" s="1608">
        <f>A195+1</f>
        <v>3</v>
      </c>
      <c r="B196" s="1979" t="s">
        <v>3193</v>
      </c>
      <c r="C196" s="1980"/>
      <c r="D196" s="1118" t="s">
        <v>370</v>
      </c>
      <c r="E196" s="1118"/>
      <c r="F196" s="1118"/>
      <c r="G196" s="1118" t="s">
        <v>355</v>
      </c>
      <c r="H196" s="1120">
        <v>2015</v>
      </c>
      <c r="I196" s="1118" t="s">
        <v>3010</v>
      </c>
      <c r="J196" s="1123">
        <v>1</v>
      </c>
      <c r="K196" s="1600">
        <v>4200000</v>
      </c>
      <c r="L196" s="1123">
        <v>1</v>
      </c>
      <c r="M196" s="1162"/>
      <c r="N196" s="1123"/>
      <c r="O196" s="1588"/>
      <c r="P196" s="28" t="s">
        <v>2864</v>
      </c>
    </row>
    <row r="197" spans="1:16" s="28" customFormat="1" ht="10.5" customHeight="1">
      <c r="A197" s="1608">
        <f>A195+1</f>
        <v>3</v>
      </c>
      <c r="B197" s="3098" t="s">
        <v>3277</v>
      </c>
      <c r="C197" s="3098"/>
      <c r="D197" s="1118" t="s">
        <v>305</v>
      </c>
      <c r="E197" s="1118"/>
      <c r="F197" s="1118"/>
      <c r="G197" s="1118" t="s">
        <v>307</v>
      </c>
      <c r="H197" s="1120">
        <v>2016</v>
      </c>
      <c r="I197" s="1118" t="s">
        <v>3307</v>
      </c>
      <c r="J197" s="1123">
        <v>2</v>
      </c>
      <c r="K197" s="1600">
        <v>5000000</v>
      </c>
      <c r="L197" s="1123">
        <v>2</v>
      </c>
      <c r="M197" s="1123"/>
      <c r="N197" s="1123"/>
      <c r="O197" s="1588"/>
      <c r="P197" s="28" t="s">
        <v>2864</v>
      </c>
    </row>
    <row r="198" spans="1:16" s="1127" customFormat="1" ht="11.25" customHeight="1">
      <c r="A198" s="1608">
        <f>A196+1</f>
        <v>4</v>
      </c>
      <c r="B198" s="3055" t="s">
        <v>3049</v>
      </c>
      <c r="C198" s="3056"/>
      <c r="D198" s="1163" t="s">
        <v>3043</v>
      </c>
      <c r="E198" s="1155"/>
      <c r="F198" s="1155"/>
      <c r="G198" s="1155" t="s">
        <v>355</v>
      </c>
      <c r="H198" s="1154">
        <v>2015</v>
      </c>
      <c r="I198" s="1133" t="s">
        <v>3014</v>
      </c>
      <c r="J198" s="1159">
        <v>1</v>
      </c>
      <c r="K198" s="1617">
        <v>1373000</v>
      </c>
      <c r="L198" s="1159">
        <v>1</v>
      </c>
      <c r="M198" s="1162"/>
      <c r="N198" s="1162"/>
      <c r="O198" s="1609"/>
      <c r="P198" s="1127" t="s">
        <v>2864</v>
      </c>
    </row>
    <row r="199" spans="1:16" s="1127" customFormat="1" ht="11.25" customHeight="1">
      <c r="A199" s="1608">
        <f>A198+1</f>
        <v>5</v>
      </c>
      <c r="B199" s="1979" t="s">
        <v>2667</v>
      </c>
      <c r="C199" s="1980"/>
      <c r="D199" s="1118" t="s">
        <v>3436</v>
      </c>
      <c r="E199" s="1118"/>
      <c r="F199" s="1118"/>
      <c r="G199" s="1118" t="s">
        <v>355</v>
      </c>
      <c r="H199" s="1120">
        <v>2006</v>
      </c>
      <c r="I199" s="1126" t="s">
        <v>3014</v>
      </c>
      <c r="J199" s="1123">
        <v>1</v>
      </c>
      <c r="K199" s="1600">
        <v>4000000</v>
      </c>
      <c r="L199" s="1123"/>
      <c r="M199" s="1123">
        <v>1</v>
      </c>
      <c r="N199" s="1162"/>
      <c r="O199" s="1609"/>
      <c r="P199" s="1127" t="s">
        <v>3197</v>
      </c>
    </row>
    <row r="200" spans="1:16" s="1127" customFormat="1" ht="11.25" customHeight="1">
      <c r="A200" s="1608">
        <f>A199+1</f>
        <v>6</v>
      </c>
      <c r="B200" s="1979" t="s">
        <v>2648</v>
      </c>
      <c r="C200" s="1980"/>
      <c r="D200" s="1118" t="s">
        <v>3052</v>
      </c>
      <c r="E200" s="1118"/>
      <c r="F200" s="1118"/>
      <c r="G200" s="1118" t="s">
        <v>365</v>
      </c>
      <c r="H200" s="1120">
        <v>2015</v>
      </c>
      <c r="I200" s="1126" t="s">
        <v>3014</v>
      </c>
      <c r="J200" s="1123">
        <v>1</v>
      </c>
      <c r="K200" s="1600">
        <v>218500</v>
      </c>
      <c r="L200" s="1123">
        <v>1</v>
      </c>
      <c r="M200" s="1123"/>
      <c r="N200" s="1162"/>
      <c r="O200" s="1609"/>
    </row>
    <row r="201" spans="1:16" s="1127" customFormat="1" ht="11.25" customHeight="1">
      <c r="A201" s="1608">
        <f t="shared" ref="A201:A206" si="4">A200+1</f>
        <v>7</v>
      </c>
      <c r="B201" s="1979" t="s">
        <v>3435</v>
      </c>
      <c r="C201" s="1980"/>
      <c r="D201" s="1118"/>
      <c r="E201" s="1118"/>
      <c r="F201" s="1118"/>
      <c r="G201" s="1118" t="s">
        <v>2549</v>
      </c>
      <c r="H201" s="1120">
        <v>2006</v>
      </c>
      <c r="I201" s="1126" t="s">
        <v>3212</v>
      </c>
      <c r="J201" s="1123">
        <v>1</v>
      </c>
      <c r="K201" s="1600">
        <v>700000</v>
      </c>
      <c r="L201" s="1123"/>
      <c r="M201" s="1123">
        <v>1</v>
      </c>
      <c r="N201" s="1162"/>
      <c r="O201" s="1609"/>
    </row>
    <row r="202" spans="1:16" s="1127" customFormat="1" ht="11.25" customHeight="1">
      <c r="A202" s="1608">
        <f t="shared" si="4"/>
        <v>8</v>
      </c>
      <c r="B202" s="1979" t="s">
        <v>3433</v>
      </c>
      <c r="C202" s="1980"/>
      <c r="D202" s="687" t="s">
        <v>3434</v>
      </c>
      <c r="E202" s="1118"/>
      <c r="F202" s="1118"/>
      <c r="G202" s="1118" t="s">
        <v>139</v>
      </c>
      <c r="H202" s="1120">
        <v>2016</v>
      </c>
      <c r="I202" s="1126" t="s">
        <v>3212</v>
      </c>
      <c r="J202" s="1123">
        <v>1</v>
      </c>
      <c r="K202" s="1600">
        <v>2530000</v>
      </c>
      <c r="L202" s="1123">
        <v>1</v>
      </c>
      <c r="M202" s="1123"/>
      <c r="N202" s="1162"/>
      <c r="O202" s="1609"/>
    </row>
    <row r="203" spans="1:16" s="1127" customFormat="1" ht="11.25" customHeight="1">
      <c r="A203" s="1608">
        <f t="shared" si="4"/>
        <v>9</v>
      </c>
      <c r="B203" s="1979" t="s">
        <v>2569</v>
      </c>
      <c r="C203" s="1980"/>
      <c r="D203" s="687"/>
      <c r="E203" s="1118"/>
      <c r="F203" s="1118"/>
      <c r="G203" s="1118" t="s">
        <v>2630</v>
      </c>
      <c r="H203" s="1120">
        <v>2014</v>
      </c>
      <c r="I203" s="1126" t="s">
        <v>3212</v>
      </c>
      <c r="J203" s="1123">
        <v>1</v>
      </c>
      <c r="K203" s="1600">
        <v>1500000</v>
      </c>
      <c r="L203" s="1123"/>
      <c r="M203" s="1123">
        <v>1</v>
      </c>
      <c r="N203" s="1162"/>
      <c r="O203" s="1609"/>
    </row>
    <row r="204" spans="1:16" s="1127" customFormat="1" ht="11.25" customHeight="1">
      <c r="A204" s="1608">
        <f t="shared" si="4"/>
        <v>10</v>
      </c>
      <c r="B204" s="1979" t="s">
        <v>2569</v>
      </c>
      <c r="C204" s="1980"/>
      <c r="D204" s="687" t="s">
        <v>948</v>
      </c>
      <c r="E204" s="1118"/>
      <c r="F204" s="1118"/>
      <c r="G204" s="1118" t="s">
        <v>2630</v>
      </c>
      <c r="H204" s="1120">
        <v>2015</v>
      </c>
      <c r="I204" s="1126" t="s">
        <v>3212</v>
      </c>
      <c r="J204" s="1123">
        <v>2</v>
      </c>
      <c r="K204" s="1600">
        <v>2457000</v>
      </c>
      <c r="L204" s="1123">
        <v>2</v>
      </c>
      <c r="M204" s="1123"/>
      <c r="N204" s="1162"/>
      <c r="O204" s="1609"/>
    </row>
    <row r="205" spans="1:16" s="1127" customFormat="1" ht="11.25" customHeight="1">
      <c r="A205" s="1608">
        <f t="shared" si="4"/>
        <v>11</v>
      </c>
      <c r="B205" s="3055" t="s">
        <v>3200</v>
      </c>
      <c r="C205" s="3056"/>
      <c r="D205" s="1144"/>
      <c r="E205" s="1118"/>
      <c r="F205" s="1118"/>
      <c r="G205" s="1118" t="s">
        <v>355</v>
      </c>
      <c r="H205" s="1120">
        <v>2007</v>
      </c>
      <c r="I205" s="1126" t="s">
        <v>3014</v>
      </c>
      <c r="J205" s="1123">
        <v>2</v>
      </c>
      <c r="K205" s="1600">
        <f>2331250*2</f>
        <v>4662500</v>
      </c>
      <c r="L205" s="1123">
        <v>2</v>
      </c>
      <c r="M205" s="1123"/>
      <c r="N205" s="1162"/>
      <c r="O205" s="1609"/>
      <c r="P205" s="1127" t="s">
        <v>3197</v>
      </c>
    </row>
    <row r="206" spans="1:16" s="1127" customFormat="1" ht="11.25" customHeight="1">
      <c r="A206" s="1608">
        <f t="shared" si="4"/>
        <v>12</v>
      </c>
      <c r="B206" s="1977" t="s">
        <v>1095</v>
      </c>
      <c r="C206" s="1978"/>
      <c r="D206" s="1144" t="s">
        <v>948</v>
      </c>
      <c r="E206" s="1118"/>
      <c r="F206" s="1118"/>
      <c r="G206" s="1118" t="s">
        <v>365</v>
      </c>
      <c r="H206" s="1120">
        <v>2016</v>
      </c>
      <c r="I206" s="1126" t="s">
        <v>3212</v>
      </c>
      <c r="J206" s="1123">
        <v>1</v>
      </c>
      <c r="K206" s="1600">
        <v>1782000</v>
      </c>
      <c r="L206" s="1123">
        <v>1</v>
      </c>
      <c r="M206" s="1123"/>
      <c r="N206" s="1162"/>
      <c r="O206" s="1609"/>
      <c r="P206" s="1127" t="s">
        <v>2864</v>
      </c>
    </row>
    <row r="207" spans="1:16" s="1127" customFormat="1" ht="11.25" customHeight="1">
      <c r="A207" s="1667"/>
      <c r="B207" s="3093"/>
      <c r="C207" s="3094"/>
      <c r="D207" s="1128"/>
      <c r="E207" s="1128"/>
      <c r="F207" s="1128"/>
      <c r="G207" s="1128"/>
      <c r="H207" s="1147"/>
      <c r="I207" s="1128"/>
      <c r="J207" s="1148"/>
      <c r="K207" s="1665"/>
      <c r="L207" s="1148"/>
      <c r="M207" s="1148"/>
      <c r="N207" s="1148"/>
      <c r="O207" s="1657"/>
    </row>
    <row r="208" spans="1:16" s="1127" customFormat="1" ht="14.25" customHeight="1" thickBot="1">
      <c r="A208" s="1592"/>
      <c r="B208" s="3061" t="s">
        <v>34</v>
      </c>
      <c r="C208" s="3062"/>
      <c r="D208" s="1594"/>
      <c r="E208" s="1594"/>
      <c r="F208" s="1594"/>
      <c r="G208" s="1594"/>
      <c r="H208" s="1594"/>
      <c r="I208" s="1594"/>
      <c r="J208" s="1596">
        <f>SUM(J194:J207)</f>
        <v>16</v>
      </c>
      <c r="K208" s="1613">
        <f>SUM(K194:K207)</f>
        <v>36753000</v>
      </c>
      <c r="L208" s="1596">
        <f>SUM(L194:L207)</f>
        <v>13</v>
      </c>
      <c r="M208" s="1596">
        <f>SUM(M194:M207)</f>
        <v>3</v>
      </c>
      <c r="N208" s="1596">
        <f>SUM(N194:N207)</f>
        <v>0</v>
      </c>
      <c r="O208" s="1598"/>
    </row>
    <row r="209" spans="1:14" s="1127" customFormat="1" ht="11.25" customHeight="1">
      <c r="A209" s="1164"/>
      <c r="J209" s="1142"/>
      <c r="K209" s="1165"/>
      <c r="L209" s="1142"/>
    </row>
    <row r="210" spans="1:14" s="1108" customFormat="1" ht="12.75" customHeight="1">
      <c r="C210" s="3053"/>
      <c r="D210" s="3053"/>
      <c r="L210" s="3068" t="s">
        <v>3301</v>
      </c>
      <c r="M210" s="3068"/>
      <c r="N210" s="3068"/>
    </row>
    <row r="211" spans="1:14" s="1108" customFormat="1" ht="12.75" customHeight="1">
      <c r="C211" s="3053" t="s">
        <v>1883</v>
      </c>
      <c r="D211" s="3053"/>
      <c r="E211" s="3053"/>
      <c r="L211" s="1137"/>
      <c r="M211" s="1138"/>
    </row>
    <row r="212" spans="1:14" s="1108" customFormat="1" ht="12.75" customHeight="1">
      <c r="C212" s="3054" t="s">
        <v>2889</v>
      </c>
      <c r="D212" s="3054"/>
      <c r="E212" s="3054"/>
      <c r="L212" s="3073" t="s">
        <v>2887</v>
      </c>
      <c r="M212" s="3073"/>
      <c r="N212" s="3073"/>
    </row>
    <row r="213" spans="1:14" s="1108" customFormat="1" ht="12">
      <c r="C213" s="28"/>
      <c r="D213" s="28"/>
      <c r="E213" s="28"/>
    </row>
    <row r="214" spans="1:14" s="1108" customFormat="1" ht="12">
      <c r="C214" s="28"/>
      <c r="D214" s="28"/>
      <c r="E214" s="28"/>
    </row>
    <row r="215" spans="1:14" s="1108" customFormat="1" ht="12">
      <c r="C215" s="1140"/>
      <c r="D215" s="1141"/>
      <c r="E215" s="28"/>
    </row>
    <row r="216" spans="1:14" s="1108" customFormat="1" ht="15" customHeight="1">
      <c r="C216" s="3051" t="s">
        <v>2848</v>
      </c>
      <c r="D216" s="3051"/>
      <c r="E216" s="3051"/>
      <c r="L216" s="3051" t="s">
        <v>2841</v>
      </c>
      <c r="M216" s="3051"/>
      <c r="N216" s="3051"/>
    </row>
    <row r="217" spans="1:14" s="1108" customFormat="1" ht="15" customHeight="1">
      <c r="C217" s="3052" t="s">
        <v>3121</v>
      </c>
      <c r="D217" s="3052"/>
      <c r="E217" s="3052"/>
      <c r="L217" s="3052" t="s">
        <v>2993</v>
      </c>
      <c r="M217" s="3052"/>
      <c r="N217" s="3052"/>
    </row>
    <row r="218" spans="1:14" s="1108" customFormat="1" ht="15" customHeight="1">
      <c r="C218" s="1139"/>
      <c r="D218" s="1139"/>
      <c r="E218" s="1139"/>
      <c r="L218" s="1139"/>
      <c r="M218" s="1139"/>
      <c r="N218" s="1139"/>
    </row>
    <row r="219" spans="1:14" s="1108" customFormat="1" ht="15" customHeight="1">
      <c r="C219" s="1139"/>
      <c r="D219" s="1139"/>
      <c r="E219" s="1139"/>
      <c r="L219" s="1139"/>
      <c r="M219" s="1139"/>
      <c r="N219" s="1139"/>
    </row>
    <row r="220" spans="1:14" s="1108" customFormat="1" ht="15" customHeight="1">
      <c r="C220" s="1139"/>
      <c r="D220" s="1139"/>
      <c r="E220" s="1139"/>
      <c r="L220" s="1139"/>
      <c r="M220" s="1139"/>
      <c r="N220" s="1139"/>
    </row>
    <row r="221" spans="1:14" s="1108" customFormat="1" ht="15" customHeight="1">
      <c r="C221" s="1139"/>
      <c r="D221" s="1139"/>
      <c r="E221" s="1139"/>
      <c r="L221" s="1139"/>
      <c r="M221" s="1139"/>
      <c r="N221" s="1139"/>
    </row>
    <row r="222" spans="1:14" s="1108" customFormat="1" ht="15" customHeight="1">
      <c r="C222" s="1139"/>
      <c r="D222" s="1139"/>
      <c r="E222" s="1139"/>
      <c r="L222" s="1139"/>
      <c r="M222" s="1139"/>
      <c r="N222" s="1139"/>
    </row>
    <row r="223" spans="1:14" s="1108" customFormat="1" ht="15" customHeight="1">
      <c r="C223" s="1139"/>
      <c r="D223" s="1139"/>
      <c r="E223" s="1139"/>
      <c r="L223" s="1139"/>
      <c r="M223" s="1139"/>
      <c r="N223" s="1139"/>
    </row>
    <row r="224" spans="1:14" s="1108" customFormat="1" ht="15" customHeight="1">
      <c r="C224" s="1139"/>
      <c r="D224" s="1139"/>
      <c r="E224" s="1139"/>
      <c r="L224" s="1139"/>
      <c r="M224" s="1139"/>
      <c r="N224" s="1139"/>
    </row>
    <row r="225" spans="1:16" s="1108" customFormat="1" ht="15" customHeight="1">
      <c r="C225" s="1139"/>
      <c r="D225" s="1139"/>
      <c r="E225" s="1139"/>
      <c r="L225" s="1139"/>
      <c r="M225" s="1139"/>
      <c r="N225" s="1139"/>
    </row>
    <row r="226" spans="1:16">
      <c r="N226" s="3067" t="s">
        <v>2994</v>
      </c>
      <c r="O226" s="3067"/>
    </row>
    <row r="227" spans="1:16" ht="15.75">
      <c r="A227" s="3058" t="s">
        <v>2972</v>
      </c>
      <c r="B227" s="3058"/>
      <c r="C227" s="3058"/>
      <c r="D227" s="3058"/>
      <c r="E227" s="3058"/>
      <c r="F227" s="3058"/>
      <c r="G227" s="3058"/>
      <c r="H227" s="3058"/>
      <c r="I227" s="3058"/>
      <c r="J227" s="3058"/>
      <c r="K227" s="3058"/>
      <c r="L227" s="3058"/>
      <c r="M227" s="3058"/>
      <c r="N227" s="3058"/>
      <c r="O227" s="3058"/>
    </row>
    <row r="228" spans="1:16" s="28" customFormat="1" ht="12">
      <c r="B228" s="28" t="s">
        <v>1918</v>
      </c>
      <c r="C228" s="28" t="s">
        <v>2855</v>
      </c>
      <c r="N228" s="3067"/>
      <c r="O228" s="3067"/>
    </row>
    <row r="229" spans="1:16" s="28" customFormat="1" ht="12">
      <c r="B229" s="28" t="s">
        <v>1919</v>
      </c>
      <c r="C229" s="28" t="s">
        <v>2856</v>
      </c>
    </row>
    <row r="230" spans="1:16" s="28" customFormat="1" ht="12">
      <c r="B230" s="28" t="s">
        <v>4</v>
      </c>
      <c r="C230" s="28" t="s">
        <v>2853</v>
      </c>
      <c r="L230" s="3067" t="s">
        <v>2973</v>
      </c>
      <c r="M230" s="3067"/>
      <c r="N230" s="3067"/>
      <c r="O230" s="3067"/>
    </row>
    <row r="231" spans="1:16" s="28" customFormat="1" ht="12">
      <c r="B231" s="28" t="s">
        <v>1917</v>
      </c>
      <c r="C231" s="28" t="s">
        <v>2974</v>
      </c>
    </row>
    <row r="232" spans="1:16" s="28" customFormat="1" ht="12">
      <c r="B232" s="28" t="s">
        <v>2975</v>
      </c>
      <c r="C232" s="1941" t="s">
        <v>3328</v>
      </c>
      <c r="D232" s="1707"/>
      <c r="L232" s="3068"/>
      <c r="M232" s="3068"/>
      <c r="N232" s="3068"/>
      <c r="O232" s="3068"/>
    </row>
    <row r="233" spans="1:16" s="28" customFormat="1" ht="12.75" thickBot="1"/>
    <row r="234" spans="1:16" s="1110" customFormat="1" ht="22.5" customHeight="1">
      <c r="A234" s="3076" t="s">
        <v>2995</v>
      </c>
      <c r="B234" s="3071" t="s">
        <v>16</v>
      </c>
      <c r="C234" s="3071"/>
      <c r="D234" s="3071" t="s">
        <v>2977</v>
      </c>
      <c r="E234" s="3071" t="s">
        <v>2978</v>
      </c>
      <c r="F234" s="3071" t="s">
        <v>2979</v>
      </c>
      <c r="G234" s="3071" t="s">
        <v>18</v>
      </c>
      <c r="H234" s="3071" t="s">
        <v>2980</v>
      </c>
      <c r="I234" s="3071" t="s">
        <v>2981</v>
      </c>
      <c r="J234" s="3071" t="s">
        <v>2982</v>
      </c>
      <c r="K234" s="3071" t="s">
        <v>2983</v>
      </c>
      <c r="L234" s="3071" t="s">
        <v>2996</v>
      </c>
      <c r="M234" s="3071"/>
      <c r="N234" s="3071"/>
      <c r="O234" s="3074" t="s">
        <v>2985</v>
      </c>
    </row>
    <row r="235" spans="1:16" s="1110" customFormat="1" ht="22.5" customHeight="1">
      <c r="A235" s="3077"/>
      <c r="B235" s="3072"/>
      <c r="C235" s="3072"/>
      <c r="D235" s="3072"/>
      <c r="E235" s="3072"/>
      <c r="F235" s="3072"/>
      <c r="G235" s="3072"/>
      <c r="H235" s="3072"/>
      <c r="I235" s="3072"/>
      <c r="J235" s="3072"/>
      <c r="K235" s="3072"/>
      <c r="L235" s="1109" t="s">
        <v>2986</v>
      </c>
      <c r="M235" s="1109" t="s">
        <v>2987</v>
      </c>
      <c r="N235" s="1109" t="s">
        <v>2988</v>
      </c>
      <c r="O235" s="3075"/>
    </row>
    <row r="236" spans="1:16" s="1110" customFormat="1" ht="11.25" customHeight="1">
      <c r="A236" s="1670">
        <v>1</v>
      </c>
      <c r="B236" s="3153">
        <v>2</v>
      </c>
      <c r="C236" s="3154"/>
      <c r="D236" s="1174">
        <v>3</v>
      </c>
      <c r="E236" s="1174">
        <v>4</v>
      </c>
      <c r="F236" s="2043">
        <v>5</v>
      </c>
      <c r="G236" s="2043">
        <v>6</v>
      </c>
      <c r="H236" s="2043">
        <v>7</v>
      </c>
      <c r="I236" s="2043">
        <v>8</v>
      </c>
      <c r="J236" s="2043">
        <v>9</v>
      </c>
      <c r="K236" s="2043">
        <v>10</v>
      </c>
      <c r="L236" s="2043">
        <v>11</v>
      </c>
      <c r="M236" s="2043">
        <v>12</v>
      </c>
      <c r="N236" s="2043">
        <v>13</v>
      </c>
      <c r="O236" s="2044">
        <v>14</v>
      </c>
    </row>
    <row r="237" spans="1:16" s="28" customFormat="1" ht="12">
      <c r="A237" s="2040">
        <f>A236+1</f>
        <v>2</v>
      </c>
      <c r="B237" s="2035" t="s">
        <v>2552</v>
      </c>
      <c r="C237" s="2036"/>
      <c r="D237" s="1155" t="s">
        <v>305</v>
      </c>
      <c r="E237" s="1155"/>
      <c r="F237" s="1155"/>
      <c r="G237" s="1155" t="s">
        <v>2562</v>
      </c>
      <c r="H237" s="1154">
        <v>2013</v>
      </c>
      <c r="I237" s="1155" t="s">
        <v>2990</v>
      </c>
      <c r="J237" s="1159">
        <v>1</v>
      </c>
      <c r="K237" s="1617">
        <v>700000</v>
      </c>
      <c r="L237" s="1159">
        <v>1</v>
      </c>
      <c r="M237" s="1159"/>
      <c r="N237" s="1159"/>
      <c r="O237" s="1589"/>
      <c r="P237" s="28" t="s">
        <v>3197</v>
      </c>
    </row>
    <row r="238" spans="1:16" s="28" customFormat="1" ht="12">
      <c r="A238" s="1624">
        <f>A237+1</f>
        <v>3</v>
      </c>
      <c r="B238" s="2021" t="s">
        <v>2552</v>
      </c>
      <c r="C238" s="2022"/>
      <c r="D238" s="1118" t="s">
        <v>305</v>
      </c>
      <c r="E238" s="1118"/>
      <c r="F238" s="1118"/>
      <c r="G238" s="1118" t="s">
        <v>307</v>
      </c>
      <c r="H238" s="1120">
        <v>2016</v>
      </c>
      <c r="I238" s="1118" t="s">
        <v>2990</v>
      </c>
      <c r="J238" s="1123">
        <v>1</v>
      </c>
      <c r="K238" s="1600">
        <v>5000000</v>
      </c>
      <c r="L238" s="1123">
        <v>1</v>
      </c>
      <c r="M238" s="1123"/>
      <c r="N238" s="1123"/>
      <c r="O238" s="1588"/>
      <c r="P238" s="28" t="s">
        <v>3453</v>
      </c>
    </row>
    <row r="239" spans="1:16" s="28" customFormat="1" ht="12">
      <c r="A239" s="2040">
        <v>1</v>
      </c>
      <c r="B239" s="2041" t="s">
        <v>22</v>
      </c>
      <c r="C239" s="2042"/>
      <c r="D239" s="1118" t="s">
        <v>305</v>
      </c>
      <c r="E239" s="1118"/>
      <c r="F239" s="1118"/>
      <c r="G239" s="1118" t="s">
        <v>307</v>
      </c>
      <c r="H239" s="1120">
        <v>1992</v>
      </c>
      <c r="I239" s="1118" t="s">
        <v>3303</v>
      </c>
      <c r="J239" s="1123">
        <v>1</v>
      </c>
      <c r="K239" s="1600">
        <v>250000</v>
      </c>
      <c r="L239" s="1123">
        <v>1</v>
      </c>
      <c r="M239" s="1123"/>
      <c r="N239" s="1123"/>
      <c r="O239" s="1588"/>
      <c r="P239" s="28" t="s">
        <v>2864</v>
      </c>
    </row>
    <row r="240" spans="1:16" s="28" customFormat="1" ht="12">
      <c r="A240" s="1624">
        <f>A236+1</f>
        <v>2</v>
      </c>
      <c r="B240" s="2021" t="s">
        <v>22</v>
      </c>
      <c r="C240" s="2022"/>
      <c r="D240" s="1155" t="s">
        <v>305</v>
      </c>
      <c r="E240" s="1155"/>
      <c r="F240" s="1155"/>
      <c r="G240" s="1155" t="s">
        <v>307</v>
      </c>
      <c r="H240" s="1154">
        <v>2007</v>
      </c>
      <c r="I240" s="1118" t="s">
        <v>3303</v>
      </c>
      <c r="J240" s="1159">
        <v>1</v>
      </c>
      <c r="K240" s="1617">
        <v>750000</v>
      </c>
      <c r="L240" s="1159">
        <v>1</v>
      </c>
      <c r="M240" s="1162"/>
      <c r="N240" s="1123"/>
      <c r="O240" s="1588"/>
      <c r="P240" s="28" t="s">
        <v>3197</v>
      </c>
    </row>
    <row r="241" spans="1:16" s="28" customFormat="1" ht="12">
      <c r="A241" s="1624">
        <f t="shared" ref="A241:A253" si="5">A240+1</f>
        <v>3</v>
      </c>
      <c r="B241" s="2021" t="s">
        <v>22</v>
      </c>
      <c r="C241" s="2022"/>
      <c r="D241" s="1155" t="s">
        <v>305</v>
      </c>
      <c r="E241" s="1155"/>
      <c r="F241" s="1155"/>
      <c r="G241" s="1155" t="s">
        <v>307</v>
      </c>
      <c r="H241" s="1154">
        <v>2014</v>
      </c>
      <c r="I241" s="1118" t="s">
        <v>3303</v>
      </c>
      <c r="J241" s="1159">
        <v>1</v>
      </c>
      <c r="K241" s="1617">
        <v>1250000</v>
      </c>
      <c r="L241" s="1159">
        <v>1</v>
      </c>
      <c r="M241" s="1162"/>
      <c r="N241" s="1123"/>
      <c r="O241" s="1588"/>
      <c r="P241" s="28" t="s">
        <v>2864</v>
      </c>
    </row>
    <row r="242" spans="1:16" s="28" customFormat="1" ht="12">
      <c r="A242" s="1624">
        <f t="shared" si="5"/>
        <v>4</v>
      </c>
      <c r="B242" s="2025" t="s">
        <v>46</v>
      </c>
      <c r="C242" s="2026"/>
      <c r="D242" s="1126" t="s">
        <v>2914</v>
      </c>
      <c r="E242" s="1126"/>
      <c r="F242" s="1126"/>
      <c r="G242" s="1126" t="s">
        <v>365</v>
      </c>
      <c r="H242" s="1161">
        <v>2013</v>
      </c>
      <c r="I242" s="1126" t="s">
        <v>3008</v>
      </c>
      <c r="J242" s="1162">
        <v>1</v>
      </c>
      <c r="K242" s="1664">
        <v>350000</v>
      </c>
      <c r="L242" s="1162">
        <v>1</v>
      </c>
      <c r="M242" s="1162"/>
      <c r="N242" s="1123"/>
      <c r="O242" s="1588"/>
      <c r="P242" s="28" t="s">
        <v>2864</v>
      </c>
    </row>
    <row r="243" spans="1:16" s="28" customFormat="1" ht="12">
      <c r="A243" s="1624">
        <f t="shared" si="5"/>
        <v>5</v>
      </c>
      <c r="B243" s="2027" t="s">
        <v>427</v>
      </c>
      <c r="C243" s="2028"/>
      <c r="D243" s="1118" t="s">
        <v>345</v>
      </c>
      <c r="E243" s="1118"/>
      <c r="F243" s="1118"/>
      <c r="G243" s="1118" t="s">
        <v>2630</v>
      </c>
      <c r="H243" s="1120">
        <v>2013</v>
      </c>
      <c r="I243" s="1118" t="s">
        <v>3170</v>
      </c>
      <c r="J243" s="1123">
        <v>2</v>
      </c>
      <c r="K243" s="1600">
        <v>850000</v>
      </c>
      <c r="L243" s="1123">
        <v>2</v>
      </c>
      <c r="M243" s="1162"/>
      <c r="N243" s="1123"/>
      <c r="O243" s="1588"/>
      <c r="P243" s="28" t="s">
        <v>3197</v>
      </c>
    </row>
    <row r="244" spans="1:16" s="28" customFormat="1" ht="12">
      <c r="A244" s="1624">
        <f t="shared" si="5"/>
        <v>6</v>
      </c>
      <c r="B244" s="2027" t="s">
        <v>427</v>
      </c>
      <c r="C244" s="2028"/>
      <c r="D244" s="1118" t="s">
        <v>2927</v>
      </c>
      <c r="E244" s="1118"/>
      <c r="F244" s="1118"/>
      <c r="G244" s="1118" t="s">
        <v>2630</v>
      </c>
      <c r="H244" s="1120">
        <v>2014</v>
      </c>
      <c r="I244" s="1118" t="s">
        <v>3170</v>
      </c>
      <c r="J244" s="1123">
        <v>3</v>
      </c>
      <c r="K244" s="1600">
        <v>1425000</v>
      </c>
      <c r="L244" s="1123">
        <v>3</v>
      </c>
      <c r="M244" s="1162"/>
      <c r="N244" s="1123"/>
      <c r="O244" s="1588"/>
      <c r="P244" s="28" t="s">
        <v>2864</v>
      </c>
    </row>
    <row r="245" spans="1:16" s="28" customFormat="1" ht="12">
      <c r="A245" s="1624">
        <f t="shared" si="5"/>
        <v>7</v>
      </c>
      <c r="B245" s="3047" t="s">
        <v>427</v>
      </c>
      <c r="C245" s="3048"/>
      <c r="D245" s="1118" t="s">
        <v>3106</v>
      </c>
      <c r="E245" s="1118"/>
      <c r="F245" s="1118"/>
      <c r="G245" s="1118" t="s">
        <v>2630</v>
      </c>
      <c r="H245" s="1120">
        <v>2016</v>
      </c>
      <c r="I245" s="1118" t="s">
        <v>3170</v>
      </c>
      <c r="J245" s="1123">
        <v>2</v>
      </c>
      <c r="K245" s="1600">
        <v>970000</v>
      </c>
      <c r="L245" s="1123">
        <v>2</v>
      </c>
      <c r="M245" s="1162"/>
      <c r="N245" s="1123"/>
      <c r="O245" s="1588"/>
      <c r="P245" s="28" t="s">
        <v>2864</v>
      </c>
    </row>
    <row r="246" spans="1:16" s="28" customFormat="1" ht="12">
      <c r="A246" s="1624">
        <f t="shared" si="5"/>
        <v>8</v>
      </c>
      <c r="B246" s="2025" t="s">
        <v>3193</v>
      </c>
      <c r="C246" s="2026"/>
      <c r="D246" s="1126"/>
      <c r="E246" s="1126"/>
      <c r="F246" s="1126"/>
      <c r="G246" s="1126" t="s">
        <v>355</v>
      </c>
      <c r="H246" s="1161">
        <v>2015</v>
      </c>
      <c r="I246" s="1118" t="s">
        <v>3167</v>
      </c>
      <c r="J246" s="1162">
        <v>1</v>
      </c>
      <c r="K246" s="1664">
        <v>4200000</v>
      </c>
      <c r="L246" s="1162">
        <v>1</v>
      </c>
      <c r="M246" s="1162"/>
      <c r="N246" s="1123"/>
      <c r="O246" s="1588"/>
      <c r="P246" s="28" t="s">
        <v>2864</v>
      </c>
    </row>
    <row r="247" spans="1:16" s="28" customFormat="1" ht="12">
      <c r="A247" s="1624">
        <f t="shared" si="5"/>
        <v>9</v>
      </c>
      <c r="B247" s="2025" t="s">
        <v>1657</v>
      </c>
      <c r="C247" s="2026"/>
      <c r="D247" s="1126" t="s">
        <v>305</v>
      </c>
      <c r="E247" s="1126"/>
      <c r="F247" s="1126"/>
      <c r="G247" s="1126" t="s">
        <v>139</v>
      </c>
      <c r="H247" s="1161">
        <v>2013</v>
      </c>
      <c r="I247" s="1126" t="s">
        <v>3004</v>
      </c>
      <c r="J247" s="1162">
        <v>1</v>
      </c>
      <c r="K247" s="1664">
        <v>2000000</v>
      </c>
      <c r="L247" s="1162">
        <v>1</v>
      </c>
      <c r="M247" s="1162"/>
      <c r="N247" s="1123"/>
      <c r="O247" s="1588"/>
      <c r="P247" s="28" t="s">
        <v>3197</v>
      </c>
    </row>
    <row r="248" spans="1:16" s="28" customFormat="1" ht="12">
      <c r="A248" s="1624">
        <f t="shared" si="5"/>
        <v>10</v>
      </c>
      <c r="B248" s="1680" t="s">
        <v>2943</v>
      </c>
      <c r="C248" s="2022"/>
      <c r="D248" s="1679" t="s">
        <v>3442</v>
      </c>
      <c r="E248" s="732"/>
      <c r="F248" s="1126"/>
      <c r="G248" s="1126" t="s">
        <v>355</v>
      </c>
      <c r="H248" s="733">
        <v>2016</v>
      </c>
      <c r="I248" s="1118" t="s">
        <v>3177</v>
      </c>
      <c r="J248" s="1162">
        <v>1</v>
      </c>
      <c r="K248" s="1664">
        <v>6000000</v>
      </c>
      <c r="L248" s="1162">
        <v>1</v>
      </c>
      <c r="M248" s="1162"/>
      <c r="N248" s="1123"/>
      <c r="O248" s="1588"/>
      <c r="P248" s="28" t="s">
        <v>2864</v>
      </c>
    </row>
    <row r="249" spans="1:16" s="28" customFormat="1" ht="11.25" customHeight="1">
      <c r="A249" s="1624">
        <f t="shared" si="5"/>
        <v>11</v>
      </c>
      <c r="B249" s="3098" t="s">
        <v>2376</v>
      </c>
      <c r="C249" s="3098"/>
      <c r="D249" s="1118"/>
      <c r="E249" s="1118"/>
      <c r="F249" s="1118"/>
      <c r="G249" s="1118" t="s">
        <v>139</v>
      </c>
      <c r="H249" s="1120">
        <v>1999</v>
      </c>
      <c r="I249" s="1118" t="s">
        <v>3428</v>
      </c>
      <c r="J249" s="1123">
        <v>1</v>
      </c>
      <c r="K249" s="1600">
        <v>320200</v>
      </c>
      <c r="L249" s="1123">
        <v>1</v>
      </c>
      <c r="M249" s="1123"/>
      <c r="N249" s="1123"/>
      <c r="O249" s="1588"/>
      <c r="P249" s="28" t="s">
        <v>2864</v>
      </c>
    </row>
    <row r="250" spans="1:16" s="28" customFormat="1" ht="11.25" customHeight="1">
      <c r="A250" s="1624">
        <f t="shared" si="5"/>
        <v>12</v>
      </c>
      <c r="B250" s="3098" t="s">
        <v>2376</v>
      </c>
      <c r="C250" s="3098"/>
      <c r="D250" s="1118" t="s">
        <v>948</v>
      </c>
      <c r="E250" s="1118"/>
      <c r="F250" s="1118"/>
      <c r="G250" s="1118" t="s">
        <v>139</v>
      </c>
      <c r="H250" s="1120">
        <v>2015</v>
      </c>
      <c r="I250" s="1118" t="s">
        <v>3428</v>
      </c>
      <c r="J250" s="1123">
        <v>1</v>
      </c>
      <c r="K250" s="1600">
        <v>455000</v>
      </c>
      <c r="L250" s="1123"/>
      <c r="M250" s="1123">
        <v>1</v>
      </c>
      <c r="N250" s="1123"/>
      <c r="O250" s="1588"/>
      <c r="P250" s="28" t="s">
        <v>2864</v>
      </c>
    </row>
    <row r="251" spans="1:16" s="28" customFormat="1" ht="11.25" customHeight="1">
      <c r="A251" s="1624">
        <f t="shared" si="5"/>
        <v>13</v>
      </c>
      <c r="B251" s="2027" t="s">
        <v>3454</v>
      </c>
      <c r="C251" s="2028"/>
      <c r="D251" s="1118"/>
      <c r="E251" s="1118"/>
      <c r="F251" s="1118"/>
      <c r="G251" s="1118" t="s">
        <v>139</v>
      </c>
      <c r="H251" s="1120">
        <v>2016</v>
      </c>
      <c r="I251" s="1118" t="s">
        <v>3428</v>
      </c>
      <c r="J251" s="1123">
        <v>1</v>
      </c>
      <c r="K251" s="1600">
        <v>440000</v>
      </c>
      <c r="L251" s="1123">
        <v>1</v>
      </c>
      <c r="M251" s="1123"/>
      <c r="N251" s="1123"/>
      <c r="O251" s="1588"/>
    </row>
    <row r="252" spans="1:16" s="28" customFormat="1" ht="11.25" customHeight="1">
      <c r="A252" s="1624">
        <f t="shared" si="5"/>
        <v>14</v>
      </c>
      <c r="B252" s="3055" t="s">
        <v>3455</v>
      </c>
      <c r="C252" s="3056"/>
      <c r="D252" s="1118" t="s">
        <v>3052</v>
      </c>
      <c r="E252" s="1118"/>
      <c r="F252" s="1118"/>
      <c r="G252" s="1118" t="s">
        <v>365</v>
      </c>
      <c r="H252" s="1120">
        <v>2015</v>
      </c>
      <c r="I252" s="1118" t="s">
        <v>3014</v>
      </c>
      <c r="J252" s="1123">
        <v>1</v>
      </c>
      <c r="K252" s="1600">
        <v>218500</v>
      </c>
      <c r="L252" s="1123">
        <v>1</v>
      </c>
      <c r="M252" s="1123"/>
      <c r="N252" s="1123"/>
      <c r="O252" s="1588"/>
      <c r="P252" s="28" t="s">
        <v>3197</v>
      </c>
    </row>
    <row r="253" spans="1:16" s="1127" customFormat="1" ht="11.25" customHeight="1">
      <c r="A253" s="1624">
        <f t="shared" si="5"/>
        <v>15</v>
      </c>
      <c r="B253" s="2021" t="s">
        <v>3211</v>
      </c>
      <c r="C253" s="2022"/>
      <c r="D253" s="1144" t="s">
        <v>3452</v>
      </c>
      <c r="E253" s="1118"/>
      <c r="F253" s="1118"/>
      <c r="G253" s="1118" t="s">
        <v>365</v>
      </c>
      <c r="H253" s="1120">
        <v>2015</v>
      </c>
      <c r="I253" s="1126" t="s">
        <v>3002</v>
      </c>
      <c r="J253" s="1123">
        <v>1</v>
      </c>
      <c r="K253" s="1600">
        <v>2359500</v>
      </c>
      <c r="L253" s="1123">
        <v>1</v>
      </c>
      <c r="M253" s="1123"/>
      <c r="N253" s="1162"/>
      <c r="O253" s="1609"/>
      <c r="P253" s="1127" t="s">
        <v>2864</v>
      </c>
    </row>
    <row r="254" spans="1:16" s="1127" customFormat="1" ht="11.25" customHeight="1">
      <c r="A254" s="1667"/>
      <c r="B254" s="3093"/>
      <c r="C254" s="3094"/>
      <c r="D254" s="1128"/>
      <c r="E254" s="1128"/>
      <c r="F254" s="1128"/>
      <c r="G254" s="1128"/>
      <c r="H254" s="1147"/>
      <c r="I254" s="1128"/>
      <c r="J254" s="1148"/>
      <c r="K254" s="1665"/>
      <c r="L254" s="1148"/>
      <c r="M254" s="1148"/>
      <c r="N254" s="1148"/>
      <c r="O254" s="1657"/>
    </row>
    <row r="255" spans="1:16" s="1127" customFormat="1" ht="14.25" customHeight="1" thickBot="1">
      <c r="A255" s="1592"/>
      <c r="B255" s="3061" t="s">
        <v>34</v>
      </c>
      <c r="C255" s="3062"/>
      <c r="D255" s="1594"/>
      <c r="E255" s="1594"/>
      <c r="F255" s="1594"/>
      <c r="G255" s="1594"/>
      <c r="H255" s="1594"/>
      <c r="I255" s="1594"/>
      <c r="J255" s="1596">
        <f>SUM(J239:J254)</f>
        <v>19</v>
      </c>
      <c r="K255" s="1613">
        <f>SUM(K239:K254)</f>
        <v>21838200</v>
      </c>
      <c r="L255" s="1596">
        <f>SUM(L239:L254)</f>
        <v>18</v>
      </c>
      <c r="M255" s="1596">
        <f>SUM(M239:M254)</f>
        <v>1</v>
      </c>
      <c r="N255" s="1596">
        <f>SUM(N239:N254)</f>
        <v>0</v>
      </c>
      <c r="O255" s="1598"/>
    </row>
    <row r="256" spans="1:16" s="1127" customFormat="1" ht="11.25" customHeight="1">
      <c r="A256" s="1164"/>
      <c r="J256" s="1142"/>
      <c r="K256" s="1165"/>
      <c r="L256" s="1142"/>
    </row>
    <row r="257" spans="1:15" s="1108" customFormat="1" ht="12.75" customHeight="1">
      <c r="C257" s="3053"/>
      <c r="D257" s="3053"/>
      <c r="L257" s="3063" t="s">
        <v>3291</v>
      </c>
      <c r="M257" s="3063"/>
      <c r="N257" s="3063"/>
    </row>
    <row r="258" spans="1:15" s="1108" customFormat="1" ht="12.75" customHeight="1">
      <c r="C258" s="3053" t="s">
        <v>1883</v>
      </c>
      <c r="D258" s="3053"/>
      <c r="E258" s="3053"/>
      <c r="L258" s="1137"/>
      <c r="M258" s="1138"/>
    </row>
    <row r="259" spans="1:15" s="1108" customFormat="1" ht="12.75" customHeight="1">
      <c r="C259" s="3054" t="s">
        <v>2889</v>
      </c>
      <c r="D259" s="3054"/>
      <c r="E259" s="3054"/>
      <c r="L259" s="3073" t="s">
        <v>2887</v>
      </c>
      <c r="M259" s="3073"/>
      <c r="N259" s="3073"/>
    </row>
    <row r="260" spans="1:15" s="1108" customFormat="1" ht="12">
      <c r="C260" s="28"/>
      <c r="D260" s="28"/>
      <c r="E260" s="28"/>
    </row>
    <row r="261" spans="1:15" s="1108" customFormat="1" ht="12">
      <c r="C261" s="28"/>
      <c r="D261" s="28"/>
      <c r="E261" s="28"/>
    </row>
    <row r="262" spans="1:15" s="1108" customFormat="1" ht="12">
      <c r="C262" s="1140"/>
      <c r="D262" s="1141"/>
      <c r="E262" s="28"/>
    </row>
    <row r="263" spans="1:15" s="1108" customFormat="1" ht="15" customHeight="1">
      <c r="C263" s="3133" t="s">
        <v>2848</v>
      </c>
      <c r="D263" s="3133"/>
      <c r="E263" s="3133"/>
      <c r="L263" s="3133" t="s">
        <v>2841</v>
      </c>
      <c r="M263" s="3133"/>
      <c r="N263" s="3133"/>
    </row>
    <row r="264" spans="1:15" s="1108" customFormat="1" ht="15" customHeight="1">
      <c r="C264" s="3052" t="s">
        <v>3121</v>
      </c>
      <c r="D264" s="3052"/>
      <c r="E264" s="3052"/>
      <c r="L264" s="3052" t="s">
        <v>2993</v>
      </c>
      <c r="M264" s="3052"/>
      <c r="N264" s="3052"/>
    </row>
    <row r="265" spans="1:15" s="1108" customFormat="1" ht="15" customHeight="1">
      <c r="C265" s="1139"/>
      <c r="D265" s="1139"/>
      <c r="E265" s="1139"/>
      <c r="L265" s="1139"/>
      <c r="M265" s="1139"/>
      <c r="N265" s="1139"/>
    </row>
    <row r="266" spans="1:15" s="1108" customFormat="1" ht="15" customHeight="1">
      <c r="C266" s="1139"/>
      <c r="D266" s="1139"/>
      <c r="E266" s="1139"/>
      <c r="L266" s="1139"/>
      <c r="M266" s="1139"/>
      <c r="N266" s="1139"/>
    </row>
    <row r="267" spans="1:15" s="1108" customFormat="1" ht="15" customHeight="1">
      <c r="C267" s="1139"/>
      <c r="D267" s="1139"/>
      <c r="E267" s="1139"/>
      <c r="L267" s="1139"/>
      <c r="M267" s="1139"/>
      <c r="N267" s="1139"/>
    </row>
    <row r="268" spans="1:15" s="1108" customFormat="1" ht="15" customHeight="1">
      <c r="C268" s="1139"/>
      <c r="D268" s="1139"/>
      <c r="E268" s="1139"/>
      <c r="L268" s="1139"/>
      <c r="M268" s="1139"/>
      <c r="N268" s="1139"/>
    </row>
    <row r="269" spans="1:15">
      <c r="N269" s="3067" t="s">
        <v>2971</v>
      </c>
      <c r="O269" s="3067"/>
    </row>
    <row r="270" spans="1:15" ht="15.75">
      <c r="A270" s="3131" t="s">
        <v>2972</v>
      </c>
      <c r="B270" s="3131"/>
      <c r="C270" s="3131"/>
      <c r="D270" s="3131"/>
      <c r="E270" s="3131"/>
      <c r="F270" s="3131"/>
      <c r="G270" s="3131"/>
      <c r="H270" s="3131"/>
      <c r="I270" s="3131"/>
      <c r="J270" s="3131"/>
      <c r="K270" s="3131"/>
      <c r="L270" s="3131"/>
      <c r="M270" s="3131"/>
      <c r="N270" s="3131"/>
      <c r="O270" s="3131"/>
    </row>
    <row r="271" spans="1:15" s="28" customFormat="1" ht="12">
      <c r="B271" s="28" t="s">
        <v>1918</v>
      </c>
      <c r="C271" s="28" t="s">
        <v>2855</v>
      </c>
      <c r="N271" s="3067"/>
      <c r="O271" s="3067"/>
    </row>
    <row r="272" spans="1:15" s="28" customFormat="1" ht="12">
      <c r="B272" s="28" t="s">
        <v>1919</v>
      </c>
      <c r="C272" s="28" t="s">
        <v>2856</v>
      </c>
    </row>
    <row r="273" spans="1:16" s="28" customFormat="1" ht="12">
      <c r="B273" s="28" t="s">
        <v>4</v>
      </c>
      <c r="C273" s="28" t="s">
        <v>2853</v>
      </c>
      <c r="L273" s="3067" t="s">
        <v>3123</v>
      </c>
      <c r="M273" s="3067"/>
      <c r="N273" s="3067"/>
      <c r="O273" s="3067"/>
    </row>
    <row r="274" spans="1:16" s="28" customFormat="1" ht="12">
      <c r="B274" s="28" t="s">
        <v>1917</v>
      </c>
      <c r="C274" s="28" t="s">
        <v>2974</v>
      </c>
    </row>
    <row r="275" spans="1:16" s="28" customFormat="1" ht="12">
      <c r="B275" s="28" t="s">
        <v>2975</v>
      </c>
      <c r="C275" s="1708" t="s">
        <v>3015</v>
      </c>
      <c r="D275" s="1708"/>
      <c r="L275" s="3068"/>
      <c r="M275" s="3068"/>
      <c r="N275" s="3068"/>
      <c r="O275" s="3068"/>
    </row>
    <row r="276" spans="1:16" s="28" customFormat="1" ht="12.75" thickBot="1"/>
    <row r="277" spans="1:16" s="1110" customFormat="1" ht="23.25" customHeight="1">
      <c r="A277" s="3076" t="s">
        <v>2970</v>
      </c>
      <c r="B277" s="3071" t="s">
        <v>16</v>
      </c>
      <c r="C277" s="3071"/>
      <c r="D277" s="3071" t="s">
        <v>2977</v>
      </c>
      <c r="E277" s="3071" t="s">
        <v>2978</v>
      </c>
      <c r="F277" s="3071" t="s">
        <v>2979</v>
      </c>
      <c r="G277" s="3071" t="s">
        <v>18</v>
      </c>
      <c r="H277" s="3071" t="s">
        <v>2980</v>
      </c>
      <c r="I277" s="3071" t="s">
        <v>2981</v>
      </c>
      <c r="J277" s="3071" t="s">
        <v>2982</v>
      </c>
      <c r="K277" s="3071" t="s">
        <v>2983</v>
      </c>
      <c r="L277" s="3071" t="s">
        <v>2996</v>
      </c>
      <c r="M277" s="3071"/>
      <c r="N277" s="3071"/>
      <c r="O277" s="3074" t="s">
        <v>2985</v>
      </c>
    </row>
    <row r="278" spans="1:16" s="1110" customFormat="1" ht="12">
      <c r="A278" s="3077"/>
      <c r="B278" s="3072"/>
      <c r="C278" s="3072"/>
      <c r="D278" s="3072"/>
      <c r="E278" s="3072"/>
      <c r="F278" s="3072"/>
      <c r="G278" s="3072"/>
      <c r="H278" s="3072"/>
      <c r="I278" s="3072"/>
      <c r="J278" s="3072"/>
      <c r="K278" s="3072"/>
      <c r="L278" s="1109" t="s">
        <v>2986</v>
      </c>
      <c r="M278" s="1109" t="s">
        <v>2987</v>
      </c>
      <c r="N278" s="1109" t="s">
        <v>2988</v>
      </c>
      <c r="O278" s="3075"/>
    </row>
    <row r="279" spans="1:16" s="1110" customFormat="1" ht="11.25" customHeight="1">
      <c r="A279" s="1604">
        <v>1</v>
      </c>
      <c r="B279" s="3089">
        <v>2</v>
      </c>
      <c r="C279" s="3090"/>
      <c r="D279" s="1152">
        <v>3</v>
      </c>
      <c r="E279" s="1152">
        <v>4</v>
      </c>
      <c r="F279" s="1152">
        <v>5</v>
      </c>
      <c r="G279" s="1152">
        <v>6</v>
      </c>
      <c r="H279" s="1152">
        <v>7</v>
      </c>
      <c r="I279" s="1152">
        <v>8</v>
      </c>
      <c r="J279" s="1152">
        <v>9</v>
      </c>
      <c r="K279" s="1152">
        <v>10</v>
      </c>
      <c r="L279" s="1152">
        <v>11</v>
      </c>
      <c r="M279" s="1152">
        <v>12</v>
      </c>
      <c r="N279" s="1152">
        <v>13</v>
      </c>
      <c r="O279" s="1605">
        <v>14</v>
      </c>
    </row>
    <row r="280" spans="1:16" s="28" customFormat="1" ht="12">
      <c r="A280" s="1606">
        <v>1</v>
      </c>
      <c r="B280" s="3152" t="s">
        <v>426</v>
      </c>
      <c r="C280" s="3152"/>
      <c r="D280" s="1113" t="s">
        <v>2581</v>
      </c>
      <c r="E280" s="1113"/>
      <c r="F280" s="1113"/>
      <c r="G280" s="1113" t="s">
        <v>307</v>
      </c>
      <c r="H280" s="1115">
        <v>2012</v>
      </c>
      <c r="I280" s="1113" t="s">
        <v>2989</v>
      </c>
      <c r="J280" s="1116">
        <v>1</v>
      </c>
      <c r="K280" s="1599">
        <v>1500000</v>
      </c>
      <c r="L280" s="1114">
        <v>1</v>
      </c>
      <c r="M280" s="1113"/>
      <c r="N280" s="1113"/>
      <c r="O280" s="1607"/>
      <c r="P280" s="28" t="s">
        <v>3302</v>
      </c>
    </row>
    <row r="281" spans="1:16" s="28" customFormat="1" ht="12">
      <c r="A281" s="1608">
        <f t="shared" ref="A281:A287" si="6">A280+1</f>
        <v>2</v>
      </c>
      <c r="B281" s="3098" t="s">
        <v>2601</v>
      </c>
      <c r="C281" s="3098"/>
      <c r="D281" s="1118" t="s">
        <v>2581</v>
      </c>
      <c r="E281" s="1118"/>
      <c r="F281" s="1118"/>
      <c r="G281" s="1118" t="s">
        <v>307</v>
      </c>
      <c r="H281" s="1120">
        <v>2007</v>
      </c>
      <c r="I281" s="1118" t="s">
        <v>3016</v>
      </c>
      <c r="J281" s="1123">
        <v>1</v>
      </c>
      <c r="K281" s="1600">
        <v>350000</v>
      </c>
      <c r="L281" s="1122">
        <v>1</v>
      </c>
      <c r="M281" s="1118"/>
      <c r="N281" s="1118"/>
      <c r="O281" s="1588"/>
    </row>
    <row r="282" spans="1:16" s="28" customFormat="1" ht="12">
      <c r="A282" s="1608">
        <f t="shared" si="6"/>
        <v>3</v>
      </c>
      <c r="B282" s="3055" t="s">
        <v>3168</v>
      </c>
      <c r="C282" s="3056"/>
      <c r="D282" s="1118" t="s">
        <v>2581</v>
      </c>
      <c r="E282" s="1118"/>
      <c r="F282" s="1118"/>
      <c r="G282" s="1118" t="s">
        <v>307</v>
      </c>
      <c r="H282" s="1120">
        <v>2007</v>
      </c>
      <c r="I282" s="1118" t="s">
        <v>3016</v>
      </c>
      <c r="J282" s="1123">
        <v>1</v>
      </c>
      <c r="K282" s="1600">
        <v>300000</v>
      </c>
      <c r="L282" s="1122">
        <v>1</v>
      </c>
      <c r="M282" s="1118"/>
      <c r="N282" s="1118"/>
      <c r="O282" s="1588"/>
    </row>
    <row r="283" spans="1:16" s="28" customFormat="1" ht="12">
      <c r="A283" s="1608">
        <f t="shared" si="6"/>
        <v>4</v>
      </c>
      <c r="B283" s="3055" t="s">
        <v>2556</v>
      </c>
      <c r="C283" s="3056"/>
      <c r="D283" s="1603" t="s">
        <v>2581</v>
      </c>
      <c r="E283" s="1118"/>
      <c r="F283" s="1118"/>
      <c r="G283" s="1118" t="s">
        <v>307</v>
      </c>
      <c r="H283" s="1120">
        <v>2007</v>
      </c>
      <c r="I283" s="1118" t="s">
        <v>3169</v>
      </c>
      <c r="J283" s="1123">
        <v>1</v>
      </c>
      <c r="K283" s="1600">
        <v>200000</v>
      </c>
      <c r="L283" s="1122">
        <v>1</v>
      </c>
      <c r="M283" s="1118"/>
      <c r="N283" s="1118"/>
      <c r="O283" s="1588"/>
    </row>
    <row r="284" spans="1:16" s="28" customFormat="1" ht="12.75" customHeight="1">
      <c r="A284" s="1608">
        <f t="shared" si="6"/>
        <v>5</v>
      </c>
      <c r="B284" s="3049" t="s">
        <v>46</v>
      </c>
      <c r="C284" s="3049"/>
      <c r="D284" s="1155" t="s">
        <v>2908</v>
      </c>
      <c r="E284" s="1155"/>
      <c r="F284" s="1155"/>
      <c r="G284" s="1155" t="s">
        <v>365</v>
      </c>
      <c r="H284" s="1154">
        <v>2012</v>
      </c>
      <c r="I284" s="1118" t="s">
        <v>3008</v>
      </c>
      <c r="J284" s="1159">
        <v>1</v>
      </c>
      <c r="K284" s="1617">
        <v>550000</v>
      </c>
      <c r="L284" s="1159">
        <v>1</v>
      </c>
      <c r="M284" s="1159"/>
      <c r="N284" s="1568"/>
      <c r="O284" s="1589"/>
      <c r="P284" s="1946" t="s">
        <v>3334</v>
      </c>
    </row>
    <row r="285" spans="1:16" s="28" customFormat="1" ht="11.25" customHeight="1">
      <c r="A285" s="1608">
        <f t="shared" si="6"/>
        <v>6</v>
      </c>
      <c r="B285" s="3055" t="s">
        <v>3290</v>
      </c>
      <c r="C285" s="3056"/>
      <c r="D285" s="1118" t="s">
        <v>2581</v>
      </c>
      <c r="E285" s="1118"/>
      <c r="F285" s="1118"/>
      <c r="G285" s="1118" t="s">
        <v>307</v>
      </c>
      <c r="H285" s="1120">
        <v>2007</v>
      </c>
      <c r="I285" s="1118" t="s">
        <v>3022</v>
      </c>
      <c r="J285" s="1123">
        <v>1</v>
      </c>
      <c r="K285" s="1600">
        <v>300000</v>
      </c>
      <c r="L285" s="1122">
        <v>1</v>
      </c>
      <c r="M285" s="1118"/>
      <c r="N285" s="1123"/>
      <c r="O285" s="1588"/>
    </row>
    <row r="286" spans="1:16" s="28" customFormat="1" ht="12">
      <c r="A286" s="1608">
        <f t="shared" si="6"/>
        <v>7</v>
      </c>
      <c r="B286" s="3098" t="s">
        <v>427</v>
      </c>
      <c r="C286" s="3098"/>
      <c r="D286" s="1118" t="s">
        <v>2927</v>
      </c>
      <c r="E286" s="1118"/>
      <c r="F286" s="1118"/>
      <c r="G286" s="1118" t="s">
        <v>2630</v>
      </c>
      <c r="H286" s="1120">
        <v>2014</v>
      </c>
      <c r="I286" s="1118" t="s">
        <v>3009</v>
      </c>
      <c r="J286" s="1123">
        <v>1</v>
      </c>
      <c r="K286" s="1600">
        <v>475000</v>
      </c>
      <c r="L286" s="1123">
        <v>1</v>
      </c>
      <c r="M286" s="1162"/>
      <c r="N286" s="1123"/>
      <c r="O286" s="1588"/>
    </row>
    <row r="287" spans="1:16" s="28" customFormat="1" ht="11.25" customHeight="1">
      <c r="A287" s="1608">
        <f t="shared" si="6"/>
        <v>8</v>
      </c>
      <c r="B287" s="3098" t="s">
        <v>427</v>
      </c>
      <c r="C287" s="3098"/>
      <c r="D287" s="1118" t="s">
        <v>3106</v>
      </c>
      <c r="E287" s="1118"/>
      <c r="F287" s="1118"/>
      <c r="G287" s="1118" t="s">
        <v>2630</v>
      </c>
      <c r="H287" s="1120">
        <v>2016</v>
      </c>
      <c r="I287" s="1118" t="s">
        <v>3009</v>
      </c>
      <c r="J287" s="1123">
        <v>1</v>
      </c>
      <c r="K287" s="1600">
        <v>485000</v>
      </c>
      <c r="L287" s="1122">
        <v>1</v>
      </c>
      <c r="M287" s="1118"/>
      <c r="N287" s="1118"/>
      <c r="O287" s="1588"/>
    </row>
    <row r="288" spans="1:16" s="28" customFormat="1" ht="11.25" customHeight="1">
      <c r="A288" s="1610"/>
      <c r="B288" s="1167"/>
      <c r="C288" s="1168"/>
      <c r="D288" s="1169"/>
      <c r="E288" s="1136"/>
      <c r="F288" s="1136"/>
      <c r="G288" s="1136"/>
      <c r="H288" s="1149"/>
      <c r="I288" s="1136"/>
      <c r="J288" s="1150"/>
      <c r="K288" s="1602"/>
      <c r="L288" s="1170"/>
      <c r="M288" s="1136"/>
      <c r="N288" s="1149"/>
      <c r="O288" s="1611"/>
    </row>
    <row r="289" spans="1:15" s="28" customFormat="1" ht="14.25" customHeight="1" thickBot="1">
      <c r="A289" s="1612"/>
      <c r="B289" s="3061" t="s">
        <v>34</v>
      </c>
      <c r="C289" s="3062"/>
      <c r="D289" s="1594"/>
      <c r="E289" s="1594"/>
      <c r="F289" s="1594"/>
      <c r="G289" s="1594"/>
      <c r="H289" s="1596"/>
      <c r="I289" s="1594"/>
      <c r="J289" s="1596">
        <f>SUM(J280:J288)</f>
        <v>8</v>
      </c>
      <c r="K289" s="1613">
        <f>SUM(K280:K288)</f>
        <v>4160000</v>
      </c>
      <c r="L289" s="1596">
        <f>SUM(L280:L288)</f>
        <v>8</v>
      </c>
      <c r="M289" s="1596">
        <f>SUM(M280:M288)</f>
        <v>0</v>
      </c>
      <c r="N289" s="1596">
        <f>SUM(N280:N288)</f>
        <v>0</v>
      </c>
      <c r="O289" s="1598"/>
    </row>
    <row r="290" spans="1:15">
      <c r="J290" s="1156"/>
    </row>
    <row r="291" spans="1:15" s="1108" customFormat="1" ht="12.75" customHeight="1">
      <c r="C291" s="3053"/>
      <c r="D291" s="3053"/>
      <c r="L291" s="3063" t="s">
        <v>3301</v>
      </c>
      <c r="M291" s="3063"/>
      <c r="N291" s="3063"/>
    </row>
    <row r="292" spans="1:15" s="1108" customFormat="1" ht="12.75" customHeight="1">
      <c r="C292" s="3053" t="s">
        <v>1883</v>
      </c>
      <c r="D292" s="3053"/>
      <c r="E292" s="3053"/>
      <c r="L292" s="1137"/>
      <c r="M292" s="1138"/>
    </row>
    <row r="293" spans="1:15" s="1108" customFormat="1" ht="12.75" customHeight="1">
      <c r="C293" s="3054" t="s">
        <v>2889</v>
      </c>
      <c r="D293" s="3054"/>
      <c r="E293" s="3054"/>
      <c r="L293" s="3073" t="s">
        <v>2887</v>
      </c>
      <c r="M293" s="3073"/>
      <c r="N293" s="3073"/>
    </row>
    <row r="294" spans="1:15" s="1108" customFormat="1" ht="12">
      <c r="C294" s="28"/>
      <c r="D294" s="28"/>
      <c r="E294" s="28"/>
    </row>
    <row r="295" spans="1:15" s="1108" customFormat="1" ht="12">
      <c r="C295" s="28"/>
      <c r="D295" s="28"/>
      <c r="E295" s="28"/>
    </row>
    <row r="296" spans="1:15" s="1108" customFormat="1" ht="12">
      <c r="C296" s="1140"/>
      <c r="D296" s="1141"/>
      <c r="E296" s="28"/>
    </row>
    <row r="297" spans="1:15" s="1108" customFormat="1" ht="15" customHeight="1">
      <c r="C297" s="3051" t="s">
        <v>2848</v>
      </c>
      <c r="D297" s="3051"/>
      <c r="E297" s="3051"/>
      <c r="L297" s="3051" t="s">
        <v>2841</v>
      </c>
      <c r="M297" s="3051"/>
      <c r="N297" s="3051"/>
    </row>
    <row r="298" spans="1:15" s="1108" customFormat="1" ht="15" customHeight="1">
      <c r="C298" s="3052" t="s">
        <v>3121</v>
      </c>
      <c r="D298" s="3052"/>
      <c r="E298" s="3052"/>
      <c r="L298" s="3052" t="s">
        <v>2993</v>
      </c>
      <c r="M298" s="3052"/>
      <c r="N298" s="3052"/>
    </row>
    <row r="299" spans="1:15" s="1108" customFormat="1" ht="15" customHeight="1">
      <c r="C299" s="1139"/>
      <c r="D299" s="1139"/>
      <c r="E299" s="1139"/>
      <c r="L299" s="1139"/>
      <c r="M299" s="1139"/>
      <c r="N299" s="1139"/>
    </row>
    <row r="300" spans="1:15" s="1108" customFormat="1" ht="15" customHeight="1">
      <c r="C300" s="1139"/>
      <c r="D300" s="1139"/>
      <c r="E300" s="1139"/>
      <c r="L300" s="1139"/>
      <c r="M300" s="1139"/>
      <c r="N300" s="1139"/>
    </row>
    <row r="301" spans="1:15" s="1108" customFormat="1" ht="15" customHeight="1">
      <c r="C301" s="1139"/>
      <c r="D301" s="1139"/>
      <c r="E301" s="1139"/>
      <c r="L301" s="1139"/>
      <c r="M301" s="1139"/>
      <c r="N301" s="1139"/>
    </row>
    <row r="302" spans="1:15" s="1108" customFormat="1" ht="15" customHeight="1">
      <c r="C302" s="1139"/>
      <c r="D302" s="1139"/>
      <c r="E302" s="1139"/>
      <c r="L302" s="1139"/>
      <c r="M302" s="1139"/>
      <c r="N302" s="1139"/>
    </row>
    <row r="303" spans="1:15" s="1108" customFormat="1" ht="15" customHeight="1">
      <c r="C303" s="1139"/>
      <c r="D303" s="1139"/>
      <c r="E303" s="1139"/>
      <c r="L303" s="1139"/>
      <c r="M303" s="1139"/>
      <c r="N303" s="1139"/>
    </row>
    <row r="304" spans="1:15" s="1108" customFormat="1" ht="15" customHeight="1">
      <c r="C304" s="1139"/>
      <c r="D304" s="1139"/>
      <c r="E304" s="1139"/>
      <c r="L304" s="1139"/>
      <c r="M304" s="1139"/>
      <c r="N304" s="1139"/>
    </row>
    <row r="305" spans="1:15" s="1108" customFormat="1" ht="15" customHeight="1">
      <c r="C305" s="1139"/>
      <c r="D305" s="1139"/>
      <c r="E305" s="1139"/>
      <c r="L305" s="1139"/>
      <c r="M305" s="1139"/>
      <c r="N305" s="1139"/>
    </row>
    <row r="306" spans="1:15" s="1108" customFormat="1" ht="15" customHeight="1">
      <c r="C306" s="1139"/>
      <c r="D306" s="1139"/>
      <c r="E306" s="1139"/>
      <c r="L306" s="1139"/>
      <c r="M306" s="1139"/>
      <c r="N306" s="1139"/>
    </row>
    <row r="307" spans="1:15" s="1108" customFormat="1" ht="15" customHeight="1">
      <c r="C307" s="1139"/>
      <c r="D307" s="1139"/>
      <c r="E307" s="1139"/>
      <c r="L307" s="1139"/>
      <c r="M307" s="1139"/>
      <c r="N307" s="1139"/>
    </row>
    <row r="308" spans="1:15" s="1108" customFormat="1" ht="15" customHeight="1">
      <c r="C308" s="1139"/>
      <c r="D308" s="1139"/>
      <c r="E308" s="1139"/>
      <c r="L308" s="1139"/>
      <c r="M308" s="1139"/>
      <c r="N308" s="1139"/>
    </row>
    <row r="309" spans="1:15" s="1108" customFormat="1" ht="15" customHeight="1">
      <c r="C309" s="1139"/>
      <c r="D309" s="1139"/>
      <c r="E309" s="1139"/>
      <c r="L309" s="1139"/>
      <c r="M309" s="1139"/>
      <c r="N309" s="1139"/>
    </row>
    <row r="310" spans="1:15" s="1108" customFormat="1" ht="15" customHeight="1">
      <c r="C310" s="1139"/>
      <c r="D310" s="1139"/>
      <c r="E310" s="1139"/>
      <c r="L310" s="1139"/>
      <c r="M310" s="1139"/>
      <c r="N310" s="1139"/>
    </row>
    <row r="311" spans="1:15" s="1108" customFormat="1" ht="15" customHeight="1">
      <c r="C311" s="1139"/>
      <c r="D311" s="1139"/>
      <c r="E311" s="1139"/>
      <c r="L311" s="1139"/>
      <c r="M311" s="1139"/>
      <c r="N311" s="1139"/>
    </row>
    <row r="312" spans="1:15">
      <c r="N312" s="3067" t="s">
        <v>2971</v>
      </c>
      <c r="O312" s="3067"/>
    </row>
    <row r="313" spans="1:15" ht="15.75">
      <c r="A313" s="3131" t="s">
        <v>2972</v>
      </c>
      <c r="B313" s="3131"/>
      <c r="C313" s="3131"/>
      <c r="D313" s="3131"/>
      <c r="E313" s="3131"/>
      <c r="F313" s="3131"/>
      <c r="G313" s="3131"/>
      <c r="H313" s="3131"/>
      <c r="I313" s="3131"/>
      <c r="J313" s="3131"/>
      <c r="K313" s="3131"/>
      <c r="L313" s="3131"/>
      <c r="M313" s="3131"/>
      <c r="N313" s="3131"/>
      <c r="O313" s="3131"/>
    </row>
    <row r="314" spans="1:15" s="28" customFormat="1" ht="12">
      <c r="B314" s="28" t="s">
        <v>1918</v>
      </c>
      <c r="C314" s="28" t="s">
        <v>2855</v>
      </c>
      <c r="N314" s="3067"/>
      <c r="O314" s="3067"/>
    </row>
    <row r="315" spans="1:15" s="28" customFormat="1" ht="12">
      <c r="B315" s="28" t="s">
        <v>1919</v>
      </c>
      <c r="C315" s="28" t="s">
        <v>2856</v>
      </c>
    </row>
    <row r="316" spans="1:15" s="28" customFormat="1" ht="12">
      <c r="B316" s="28" t="s">
        <v>4</v>
      </c>
      <c r="C316" s="28" t="s">
        <v>2853</v>
      </c>
      <c r="L316" s="3067" t="s">
        <v>3123</v>
      </c>
      <c r="M316" s="3067"/>
      <c r="N316" s="3067"/>
      <c r="O316" s="3067"/>
    </row>
    <row r="317" spans="1:15" s="28" customFormat="1" ht="12">
      <c r="B317" s="28" t="s">
        <v>1917</v>
      </c>
      <c r="C317" s="28" t="s">
        <v>2974</v>
      </c>
    </row>
    <row r="318" spans="1:15" s="28" customFormat="1" ht="12">
      <c r="B318" s="28" t="s">
        <v>2975</v>
      </c>
      <c r="C318" s="1852" t="s">
        <v>3300</v>
      </c>
      <c r="D318" s="1852"/>
      <c r="L318" s="3068"/>
      <c r="M318" s="3068"/>
      <c r="N318" s="3068"/>
      <c r="O318" s="3068"/>
    </row>
    <row r="319" spans="1:15" s="28" customFormat="1" ht="12.75" thickBot="1"/>
    <row r="320" spans="1:15" s="1110" customFormat="1" ht="23.25" customHeight="1">
      <c r="A320" s="3076" t="s">
        <v>2970</v>
      </c>
      <c r="B320" s="3071" t="s">
        <v>16</v>
      </c>
      <c r="C320" s="3071"/>
      <c r="D320" s="3071" t="s">
        <v>2977</v>
      </c>
      <c r="E320" s="3071" t="s">
        <v>2978</v>
      </c>
      <c r="F320" s="3071" t="s">
        <v>2979</v>
      </c>
      <c r="G320" s="3071" t="s">
        <v>18</v>
      </c>
      <c r="H320" s="3071" t="s">
        <v>2980</v>
      </c>
      <c r="I320" s="3071" t="s">
        <v>2981</v>
      </c>
      <c r="J320" s="3071" t="s">
        <v>2982</v>
      </c>
      <c r="K320" s="3071" t="s">
        <v>2983</v>
      </c>
      <c r="L320" s="3071" t="s">
        <v>2996</v>
      </c>
      <c r="M320" s="3071"/>
      <c r="N320" s="3071"/>
      <c r="O320" s="3074" t="s">
        <v>2985</v>
      </c>
    </row>
    <row r="321" spans="1:16" s="1110" customFormat="1" ht="15.75" customHeight="1">
      <c r="A321" s="3077"/>
      <c r="B321" s="3072"/>
      <c r="C321" s="3072"/>
      <c r="D321" s="3072"/>
      <c r="E321" s="3072"/>
      <c r="F321" s="3072"/>
      <c r="G321" s="3072"/>
      <c r="H321" s="3072"/>
      <c r="I321" s="3072"/>
      <c r="J321" s="3072"/>
      <c r="K321" s="3072"/>
      <c r="L321" s="1109" t="s">
        <v>2986</v>
      </c>
      <c r="M321" s="1109" t="s">
        <v>2987</v>
      </c>
      <c r="N321" s="1109" t="s">
        <v>2988</v>
      </c>
      <c r="O321" s="3075"/>
    </row>
    <row r="322" spans="1:16" s="1110" customFormat="1" ht="9.75" customHeight="1">
      <c r="A322" s="1614">
        <v>1</v>
      </c>
      <c r="B322" s="3150">
        <v>2</v>
      </c>
      <c r="C322" s="3151"/>
      <c r="D322" s="1158">
        <v>3</v>
      </c>
      <c r="E322" s="1158">
        <v>4</v>
      </c>
      <c r="F322" s="1158">
        <v>5</v>
      </c>
      <c r="G322" s="1158">
        <v>6</v>
      </c>
      <c r="H322" s="1158">
        <v>7</v>
      </c>
      <c r="I322" s="1158">
        <v>8</v>
      </c>
      <c r="J322" s="1158">
        <v>9</v>
      </c>
      <c r="K322" s="1158">
        <v>10</v>
      </c>
      <c r="L322" s="1158">
        <v>11</v>
      </c>
      <c r="M322" s="1158">
        <v>12</v>
      </c>
      <c r="N322" s="1158">
        <v>13</v>
      </c>
      <c r="O322" s="1615">
        <v>14</v>
      </c>
    </row>
    <row r="323" spans="1:16" s="1110" customFormat="1" ht="12.75" customHeight="1">
      <c r="A323" s="1717">
        <f>A1+1</f>
        <v>1</v>
      </c>
      <c r="B323" s="3144" t="s">
        <v>2552</v>
      </c>
      <c r="C323" s="3144"/>
      <c r="D323" s="1181" t="s">
        <v>305</v>
      </c>
      <c r="E323" s="1181"/>
      <c r="F323" s="1181"/>
      <c r="G323" s="1181" t="s">
        <v>307</v>
      </c>
      <c r="H323" s="1180">
        <v>2016</v>
      </c>
      <c r="I323" s="1181" t="s">
        <v>2990</v>
      </c>
      <c r="J323" s="1182">
        <v>1</v>
      </c>
      <c r="K323" s="1673">
        <v>8000000</v>
      </c>
      <c r="L323" s="1182">
        <v>1</v>
      </c>
      <c r="M323" s="1855"/>
      <c r="N323" s="1856"/>
      <c r="O323" s="1859"/>
    </row>
    <row r="324" spans="1:16" s="1110" customFormat="1" ht="12.75" customHeight="1">
      <c r="A324" s="1585">
        <f>A323+1</f>
        <v>2</v>
      </c>
      <c r="B324" s="3098" t="s">
        <v>2552</v>
      </c>
      <c r="C324" s="3098"/>
      <c r="D324" s="1118" t="s">
        <v>2908</v>
      </c>
      <c r="E324" s="1118"/>
      <c r="F324" s="1118"/>
      <c r="G324" s="1118" t="s">
        <v>139</v>
      </c>
      <c r="H324" s="1120">
        <v>2013</v>
      </c>
      <c r="I324" s="1118" t="s">
        <v>2990</v>
      </c>
      <c r="J324" s="1123">
        <v>1</v>
      </c>
      <c r="K324" s="1600">
        <v>2800000</v>
      </c>
      <c r="L324" s="1123">
        <v>1</v>
      </c>
      <c r="M324" s="1857"/>
      <c r="N324" s="1858"/>
      <c r="O324" s="1860"/>
      <c r="P324" s="1957" t="s">
        <v>3335</v>
      </c>
    </row>
    <row r="325" spans="1:16" s="1110" customFormat="1" ht="12.75" customHeight="1">
      <c r="A325" s="1585">
        <f t="shared" ref="A325:A340" si="7">A324+1</f>
        <v>3</v>
      </c>
      <c r="B325" s="3055" t="s">
        <v>426</v>
      </c>
      <c r="C325" s="3056"/>
      <c r="D325" s="1155" t="s">
        <v>305</v>
      </c>
      <c r="E325" s="1155"/>
      <c r="F325" s="1155"/>
      <c r="G325" s="1155" t="s">
        <v>307</v>
      </c>
      <c r="H325" s="1154">
        <v>2015</v>
      </c>
      <c r="I325" s="1118" t="s">
        <v>3303</v>
      </c>
      <c r="J325" s="1159">
        <v>1</v>
      </c>
      <c r="K325" s="1617">
        <v>3000000</v>
      </c>
      <c r="L325" s="1159">
        <v>1</v>
      </c>
      <c r="M325" s="1853"/>
      <c r="N325" s="1854"/>
      <c r="O325" s="1861"/>
      <c r="P325" s="1957" t="s">
        <v>3336</v>
      </c>
    </row>
    <row r="326" spans="1:16" s="1110" customFormat="1" ht="12.75" customHeight="1">
      <c r="A326" s="1585">
        <f t="shared" si="7"/>
        <v>4</v>
      </c>
      <c r="B326" s="3055" t="s">
        <v>426</v>
      </c>
      <c r="C326" s="3056"/>
      <c r="D326" s="1155" t="s">
        <v>305</v>
      </c>
      <c r="E326" s="1155"/>
      <c r="F326" s="1155"/>
      <c r="G326" s="1155" t="s">
        <v>307</v>
      </c>
      <c r="H326" s="1154">
        <v>2016</v>
      </c>
      <c r="I326" s="1118" t="s">
        <v>3303</v>
      </c>
      <c r="J326" s="1159">
        <v>1</v>
      </c>
      <c r="K326" s="1617">
        <v>3000000</v>
      </c>
      <c r="L326" s="1159">
        <v>1</v>
      </c>
      <c r="M326" s="1853"/>
      <c r="N326" s="1854"/>
      <c r="O326" s="1861"/>
      <c r="P326" s="1957" t="s">
        <v>3337</v>
      </c>
    </row>
    <row r="327" spans="1:16" s="1110" customFormat="1" ht="12.75" customHeight="1">
      <c r="A327" s="1585">
        <f t="shared" si="7"/>
        <v>5</v>
      </c>
      <c r="B327" s="3055" t="s">
        <v>426</v>
      </c>
      <c r="C327" s="3056"/>
      <c r="D327" s="1155" t="s">
        <v>305</v>
      </c>
      <c r="E327" s="1155"/>
      <c r="F327" s="1155"/>
      <c r="G327" s="1155" t="s">
        <v>307</v>
      </c>
      <c r="H327" s="1154">
        <v>2016</v>
      </c>
      <c r="I327" s="1118" t="s">
        <v>3303</v>
      </c>
      <c r="J327" s="1159">
        <v>1</v>
      </c>
      <c r="K327" s="1617">
        <v>3000000</v>
      </c>
      <c r="L327" s="1159">
        <v>1</v>
      </c>
      <c r="M327" s="1853"/>
      <c r="N327" s="1854"/>
      <c r="O327" s="1861"/>
      <c r="P327" s="1957" t="s">
        <v>3338</v>
      </c>
    </row>
    <row r="328" spans="1:16" s="1110" customFormat="1" ht="12.75" customHeight="1">
      <c r="A328" s="1585">
        <f t="shared" si="7"/>
        <v>6</v>
      </c>
      <c r="B328" s="3055" t="s">
        <v>426</v>
      </c>
      <c r="C328" s="3056"/>
      <c r="D328" s="1155" t="s">
        <v>305</v>
      </c>
      <c r="E328" s="1155"/>
      <c r="F328" s="1155"/>
      <c r="G328" s="1155" t="s">
        <v>307</v>
      </c>
      <c r="H328" s="1154">
        <v>2014</v>
      </c>
      <c r="I328" s="1118" t="s">
        <v>3303</v>
      </c>
      <c r="J328" s="1159">
        <v>1</v>
      </c>
      <c r="K328" s="1617">
        <v>1500000</v>
      </c>
      <c r="L328" s="1159">
        <v>1</v>
      </c>
      <c r="M328" s="1853"/>
      <c r="N328" s="1854"/>
      <c r="O328" s="1861"/>
      <c r="P328" s="1957" t="s">
        <v>3339</v>
      </c>
    </row>
    <row r="329" spans="1:16" s="1110" customFormat="1" ht="12.75" customHeight="1">
      <c r="A329" s="1585">
        <f t="shared" si="7"/>
        <v>7</v>
      </c>
      <c r="B329" s="3055" t="s">
        <v>507</v>
      </c>
      <c r="C329" s="3056"/>
      <c r="D329" s="1155" t="s">
        <v>305</v>
      </c>
      <c r="E329" s="1155"/>
      <c r="F329" s="1155"/>
      <c r="G329" s="1155" t="s">
        <v>307</v>
      </c>
      <c r="H329" s="1154">
        <v>2000</v>
      </c>
      <c r="I329" s="1118" t="s">
        <v>3304</v>
      </c>
      <c r="J329" s="1159">
        <v>1</v>
      </c>
      <c r="K329" s="1617">
        <v>600000</v>
      </c>
      <c r="L329" s="1159">
        <v>1</v>
      </c>
      <c r="M329" s="1853"/>
      <c r="N329" s="1854"/>
      <c r="O329" s="1861"/>
      <c r="P329" s="1957" t="s">
        <v>3311</v>
      </c>
    </row>
    <row r="330" spans="1:16" s="28" customFormat="1" ht="12.75" customHeight="1">
      <c r="A330" s="1585">
        <f t="shared" si="7"/>
        <v>8</v>
      </c>
      <c r="B330" s="3049" t="s">
        <v>662</v>
      </c>
      <c r="C330" s="3049"/>
      <c r="D330" s="1155" t="s">
        <v>2927</v>
      </c>
      <c r="E330" s="1155"/>
      <c r="F330" s="1155"/>
      <c r="G330" s="1155" t="s">
        <v>3161</v>
      </c>
      <c r="H330" s="1154">
        <v>2014</v>
      </c>
      <c r="I330" s="1118" t="s">
        <v>3170</v>
      </c>
      <c r="J330" s="1159">
        <v>3</v>
      </c>
      <c r="K330" s="1617">
        <v>1425000</v>
      </c>
      <c r="L330" s="1159">
        <v>3</v>
      </c>
      <c r="M330" s="1159"/>
      <c r="N330" s="1568"/>
      <c r="O330" s="1589"/>
      <c r="P330" s="1946"/>
    </row>
    <row r="331" spans="1:16" s="28" customFormat="1" ht="12.75" customHeight="1">
      <c r="A331" s="1585">
        <f t="shared" si="7"/>
        <v>9</v>
      </c>
      <c r="B331" s="3049" t="s">
        <v>662</v>
      </c>
      <c r="C331" s="3049"/>
      <c r="D331" s="1155" t="s">
        <v>3306</v>
      </c>
      <c r="E331" s="1155"/>
      <c r="F331" s="1155"/>
      <c r="G331" s="1155" t="s">
        <v>3161</v>
      </c>
      <c r="H331" s="1154">
        <v>2013</v>
      </c>
      <c r="I331" s="1118" t="s">
        <v>3170</v>
      </c>
      <c r="J331" s="1159">
        <v>2</v>
      </c>
      <c r="K331" s="1617">
        <v>850000</v>
      </c>
      <c r="L331" s="1159">
        <v>2</v>
      </c>
      <c r="M331" s="1159"/>
      <c r="N331" s="1568"/>
      <c r="O331" s="1589"/>
      <c r="P331" s="1946"/>
    </row>
    <row r="332" spans="1:16" s="1620" customFormat="1" ht="12.75" customHeight="1">
      <c r="A332" s="1585">
        <f t="shared" si="7"/>
        <v>10</v>
      </c>
      <c r="B332" s="3049" t="s">
        <v>662</v>
      </c>
      <c r="C332" s="3049"/>
      <c r="D332" s="1952" t="s">
        <v>3106</v>
      </c>
      <c r="E332" s="1952"/>
      <c r="F332" s="1952"/>
      <c r="G332" s="1952" t="s">
        <v>3161</v>
      </c>
      <c r="H332" s="1953">
        <v>2016</v>
      </c>
      <c r="I332" s="1603" t="s">
        <v>3170</v>
      </c>
      <c r="J332" s="1954">
        <v>4</v>
      </c>
      <c r="K332" s="1955">
        <v>1940000</v>
      </c>
      <c r="L332" s="1954">
        <v>4</v>
      </c>
      <c r="M332" s="1954"/>
      <c r="N332" s="1947"/>
      <c r="O332" s="1956"/>
      <c r="P332" s="1958" t="s">
        <v>3333</v>
      </c>
    </row>
    <row r="333" spans="1:16" s="28" customFormat="1" ht="12.75" customHeight="1">
      <c r="A333" s="1585">
        <f t="shared" si="7"/>
        <v>11</v>
      </c>
      <c r="B333" s="3055" t="s">
        <v>3322</v>
      </c>
      <c r="C333" s="3056"/>
      <c r="D333" s="1155" t="s">
        <v>305</v>
      </c>
      <c r="E333" s="1155"/>
      <c r="F333" s="1155"/>
      <c r="G333" s="1155" t="s">
        <v>3161</v>
      </c>
      <c r="H333" s="1154">
        <v>2016</v>
      </c>
      <c r="I333" s="1118" t="s">
        <v>3307</v>
      </c>
      <c r="J333" s="1159">
        <v>1</v>
      </c>
      <c r="K333" s="1617">
        <v>2500000</v>
      </c>
      <c r="L333" s="1159">
        <v>1</v>
      </c>
      <c r="M333" s="1159"/>
      <c r="N333" s="1568"/>
      <c r="O333" s="1589"/>
      <c r="P333" s="1946"/>
    </row>
    <row r="334" spans="1:16" s="28" customFormat="1" ht="12.75" customHeight="1">
      <c r="A334" s="1585">
        <f t="shared" si="7"/>
        <v>12</v>
      </c>
      <c r="B334" s="3055" t="s">
        <v>873</v>
      </c>
      <c r="C334" s="3056"/>
      <c r="D334" s="1155" t="s">
        <v>2926</v>
      </c>
      <c r="E334" s="1155" t="s">
        <v>3310</v>
      </c>
      <c r="F334" s="1155"/>
      <c r="G334" s="1155" t="s">
        <v>3308</v>
      </c>
      <c r="H334" s="1154">
        <v>2014</v>
      </c>
      <c r="I334" s="1118" t="s">
        <v>3177</v>
      </c>
      <c r="J334" s="1159">
        <v>1</v>
      </c>
      <c r="K334" s="1617">
        <v>6000000</v>
      </c>
      <c r="L334" s="1159">
        <v>1</v>
      </c>
      <c r="M334" s="1159"/>
      <c r="N334" s="1568"/>
      <c r="O334" s="1589"/>
      <c r="P334" s="1946" t="s">
        <v>3309</v>
      </c>
    </row>
    <row r="335" spans="1:16" s="28" customFormat="1" ht="12.75" customHeight="1">
      <c r="A335" s="1585">
        <f t="shared" si="7"/>
        <v>13</v>
      </c>
      <c r="B335" s="3055" t="s">
        <v>873</v>
      </c>
      <c r="C335" s="3056"/>
      <c r="D335" s="1155" t="s">
        <v>2926</v>
      </c>
      <c r="E335" s="1155" t="s">
        <v>3310</v>
      </c>
      <c r="F335" s="1155"/>
      <c r="G335" s="1155" t="s">
        <v>3308</v>
      </c>
      <c r="H335" s="1154">
        <v>2014</v>
      </c>
      <c r="I335" s="1118" t="s">
        <v>3177</v>
      </c>
      <c r="J335" s="1159">
        <v>1</v>
      </c>
      <c r="K335" s="1617">
        <v>6000000</v>
      </c>
      <c r="L335" s="1159">
        <v>1</v>
      </c>
      <c r="M335" s="1159"/>
      <c r="N335" s="1568"/>
      <c r="O335" s="1589"/>
      <c r="P335" s="1946" t="s">
        <v>3311</v>
      </c>
    </row>
    <row r="336" spans="1:16" s="28" customFormat="1" ht="12.75" customHeight="1">
      <c r="A336" s="1585">
        <f t="shared" si="7"/>
        <v>14</v>
      </c>
      <c r="B336" s="3055" t="s">
        <v>828</v>
      </c>
      <c r="C336" s="3056"/>
      <c r="D336" s="1155" t="s">
        <v>3312</v>
      </c>
      <c r="E336" s="1155" t="s">
        <v>3313</v>
      </c>
      <c r="F336" s="1155"/>
      <c r="G336" s="1155" t="s">
        <v>3308</v>
      </c>
      <c r="H336" s="1154">
        <v>2014</v>
      </c>
      <c r="I336" s="1118" t="s">
        <v>3026</v>
      </c>
      <c r="J336" s="1159">
        <v>3</v>
      </c>
      <c r="K336" s="1617">
        <v>21270000</v>
      </c>
      <c r="L336" s="1159">
        <v>3</v>
      </c>
      <c r="M336" s="1159"/>
      <c r="N336" s="1568"/>
      <c r="O336" s="1589"/>
    </row>
    <row r="337" spans="1:15" s="28" customFormat="1" ht="12.75" customHeight="1">
      <c r="A337" s="1585">
        <f t="shared" si="7"/>
        <v>15</v>
      </c>
      <c r="B337" s="3055" t="s">
        <v>828</v>
      </c>
      <c r="C337" s="3056"/>
      <c r="D337" s="1155" t="s">
        <v>790</v>
      </c>
      <c r="E337" s="1155" t="s">
        <v>3314</v>
      </c>
      <c r="F337" s="1155"/>
      <c r="G337" s="1155" t="s">
        <v>3308</v>
      </c>
      <c r="H337" s="1154">
        <v>2014</v>
      </c>
      <c r="I337" s="1118" t="s">
        <v>3026</v>
      </c>
      <c r="J337" s="1159">
        <v>1</v>
      </c>
      <c r="K337" s="1617">
        <v>10000000</v>
      </c>
      <c r="L337" s="1159">
        <v>1</v>
      </c>
      <c r="M337" s="1159"/>
      <c r="N337" s="1568"/>
      <c r="O337" s="1589"/>
    </row>
    <row r="338" spans="1:15" s="28" customFormat="1" ht="12">
      <c r="A338" s="1585">
        <f t="shared" si="7"/>
        <v>16</v>
      </c>
      <c r="B338" s="3087" t="s">
        <v>21</v>
      </c>
      <c r="C338" s="3088"/>
      <c r="D338" s="1118" t="s">
        <v>3173</v>
      </c>
      <c r="E338" s="1118" t="s">
        <v>3315</v>
      </c>
      <c r="F338" s="1118"/>
      <c r="G338" s="1155" t="s">
        <v>3308</v>
      </c>
      <c r="H338" s="1154">
        <v>2014</v>
      </c>
      <c r="I338" s="1118" t="s">
        <v>3027</v>
      </c>
      <c r="J338" s="1145">
        <v>3</v>
      </c>
      <c r="K338" s="1618">
        <v>3600000</v>
      </c>
      <c r="L338" s="1123">
        <v>3</v>
      </c>
      <c r="M338" s="1123"/>
      <c r="N338" s="1122"/>
      <c r="O338" s="1588"/>
    </row>
    <row r="339" spans="1:15" s="28" customFormat="1" ht="12">
      <c r="A339" s="1585">
        <f t="shared" si="7"/>
        <v>17</v>
      </c>
      <c r="B339" s="3087" t="s">
        <v>21</v>
      </c>
      <c r="C339" s="3088"/>
      <c r="D339" s="1118" t="s">
        <v>1974</v>
      </c>
      <c r="E339" s="1118" t="s">
        <v>3316</v>
      </c>
      <c r="F339" s="1118"/>
      <c r="G339" s="1155" t="s">
        <v>3308</v>
      </c>
      <c r="H339" s="1154">
        <v>2016</v>
      </c>
      <c r="I339" s="1118" t="s">
        <v>3027</v>
      </c>
      <c r="J339" s="1145">
        <v>1</v>
      </c>
      <c r="K339" s="1618">
        <v>5000000</v>
      </c>
      <c r="L339" s="1123">
        <v>1</v>
      </c>
      <c r="M339" s="1123"/>
      <c r="N339" s="1122"/>
      <c r="O339" s="1588"/>
    </row>
    <row r="340" spans="1:15" s="28" customFormat="1" ht="12">
      <c r="A340" s="1585">
        <f t="shared" si="7"/>
        <v>18</v>
      </c>
      <c r="B340" s="3087" t="s">
        <v>21</v>
      </c>
      <c r="C340" s="3088"/>
      <c r="D340" s="1118" t="s">
        <v>3350</v>
      </c>
      <c r="E340" s="1118" t="s">
        <v>2929</v>
      </c>
      <c r="F340" s="1118"/>
      <c r="G340" s="1155" t="s">
        <v>3308</v>
      </c>
      <c r="H340" s="1154">
        <v>2014</v>
      </c>
      <c r="I340" s="1118" t="s">
        <v>3027</v>
      </c>
      <c r="J340" s="1145">
        <v>1</v>
      </c>
      <c r="K340" s="1618">
        <v>1850000</v>
      </c>
      <c r="L340" s="1123">
        <v>1</v>
      </c>
      <c r="M340" s="1123"/>
      <c r="N340" s="1122"/>
      <c r="O340" s="1588"/>
    </row>
    <row r="341" spans="1:15" s="28" customFormat="1" ht="11.25" customHeight="1">
      <c r="A341" s="1590"/>
      <c r="B341" s="3059"/>
      <c r="C341" s="3060"/>
      <c r="D341" s="1133"/>
      <c r="E341" s="1135"/>
      <c r="F341" s="1133"/>
      <c r="G341" s="1133"/>
      <c r="H341" s="1133"/>
      <c r="I341" s="1133"/>
      <c r="J341" s="1135"/>
      <c r="K341" s="1601"/>
      <c r="L341" s="1135"/>
      <c r="M341" s="1135"/>
      <c r="N341" s="1134"/>
      <c r="O341" s="1591"/>
    </row>
    <row r="342" spans="1:15" s="28" customFormat="1" ht="12.75" thickBot="1">
      <c r="A342" s="1612"/>
      <c r="B342" s="3061" t="s">
        <v>34</v>
      </c>
      <c r="C342" s="3062"/>
      <c r="D342" s="1594"/>
      <c r="E342" s="1594"/>
      <c r="F342" s="1594"/>
      <c r="G342" s="1594"/>
      <c r="H342" s="1594"/>
      <c r="I342" s="1594"/>
      <c r="J342" s="1596">
        <f>SUM(J323:J341)</f>
        <v>28</v>
      </c>
      <c r="K342" s="1613">
        <f>SUM(K323:K341)</f>
        <v>82335000</v>
      </c>
      <c r="L342" s="1596">
        <f>SUM(L323:L341)</f>
        <v>28</v>
      </c>
      <c r="M342" s="1596">
        <f>SUM(M323:M341)</f>
        <v>0</v>
      </c>
      <c r="N342" s="1596">
        <f>SUM(N323:N341)</f>
        <v>0</v>
      </c>
      <c r="O342" s="1598"/>
    </row>
    <row r="343" spans="1:15">
      <c r="J343" s="1156"/>
    </row>
    <row r="344" spans="1:15" s="28" customFormat="1" ht="12.75" customHeight="1">
      <c r="C344" s="3053"/>
      <c r="D344" s="3053"/>
      <c r="E344" s="1108"/>
      <c r="F344" s="1108"/>
      <c r="G344" s="1108"/>
      <c r="H344" s="1108"/>
      <c r="I344" s="1108"/>
      <c r="J344" s="1108"/>
      <c r="K344" s="1108"/>
      <c r="L344" s="3063" t="s">
        <v>3301</v>
      </c>
      <c r="M344" s="3063"/>
      <c r="N344" s="3063"/>
    </row>
    <row r="345" spans="1:15" s="28" customFormat="1" ht="12.75" customHeight="1">
      <c r="C345" s="3053" t="s">
        <v>1883</v>
      </c>
      <c r="D345" s="3053"/>
      <c r="E345" s="3053"/>
      <c r="F345" s="1108"/>
      <c r="G345" s="1108"/>
      <c r="H345" s="1108"/>
      <c r="I345" s="1108"/>
      <c r="J345" s="1108"/>
      <c r="K345" s="1108"/>
      <c r="L345" s="1137"/>
      <c r="M345" s="1138"/>
      <c r="N345" s="1108"/>
    </row>
    <row r="346" spans="1:15" s="28" customFormat="1" ht="12.75" customHeight="1">
      <c r="C346" s="3054" t="s">
        <v>2889</v>
      </c>
      <c r="D346" s="3054"/>
      <c r="E346" s="3054"/>
      <c r="F346" s="1108"/>
      <c r="G346" s="1108"/>
      <c r="H346" s="1108"/>
      <c r="I346" s="1108"/>
      <c r="J346" s="1108"/>
      <c r="K346" s="1108"/>
      <c r="L346" s="3073" t="s">
        <v>2887</v>
      </c>
      <c r="M346" s="3073"/>
      <c r="N346" s="3073"/>
    </row>
    <row r="347" spans="1:15" s="28" customFormat="1" ht="12">
      <c r="F347" s="1108"/>
      <c r="G347" s="1108"/>
      <c r="H347" s="1108"/>
      <c r="I347" s="1108"/>
      <c r="J347" s="1108"/>
      <c r="K347" s="1108"/>
      <c r="L347" s="1108"/>
      <c r="M347" s="1108"/>
      <c r="N347" s="1108"/>
    </row>
    <row r="348" spans="1:15" s="28" customFormat="1" ht="12">
      <c r="F348" s="1108"/>
      <c r="G348" s="1108"/>
      <c r="H348" s="1108"/>
      <c r="I348" s="1108"/>
      <c r="J348" s="1108"/>
      <c r="K348" s="1108"/>
      <c r="L348" s="1108"/>
      <c r="M348" s="1108"/>
      <c r="N348" s="1108"/>
    </row>
    <row r="349" spans="1:15" s="28" customFormat="1" ht="12">
      <c r="C349" s="1140"/>
      <c r="D349" s="1141"/>
      <c r="F349" s="1108"/>
      <c r="G349" s="1108"/>
      <c r="H349" s="1108"/>
      <c r="I349" s="1108"/>
      <c r="J349" s="1108"/>
      <c r="K349" s="1108"/>
      <c r="L349" s="1108"/>
      <c r="M349" s="1108"/>
      <c r="N349" s="1108"/>
    </row>
    <row r="350" spans="1:15" s="28" customFormat="1" ht="15" customHeight="1">
      <c r="C350" s="3051" t="s">
        <v>2848</v>
      </c>
      <c r="D350" s="3051"/>
      <c r="E350" s="3051"/>
      <c r="F350" s="1108"/>
      <c r="G350" s="1108"/>
      <c r="H350" s="1108"/>
      <c r="I350" s="1108"/>
      <c r="J350" s="1108"/>
      <c r="K350" s="1108"/>
      <c r="L350" s="3051" t="s">
        <v>2841</v>
      </c>
      <c r="M350" s="3051"/>
      <c r="N350" s="3051"/>
    </row>
    <row r="351" spans="1:15" s="28" customFormat="1" ht="15" customHeight="1">
      <c r="C351" s="3052" t="s">
        <v>3121</v>
      </c>
      <c r="D351" s="3052"/>
      <c r="E351" s="3052"/>
      <c r="F351" s="1108"/>
      <c r="G351" s="1108"/>
      <c r="H351" s="1108"/>
      <c r="I351" s="1108"/>
      <c r="J351" s="1108"/>
      <c r="K351" s="1108"/>
      <c r="L351" s="3052" t="s">
        <v>2993</v>
      </c>
      <c r="M351" s="3052"/>
      <c r="N351" s="3052"/>
    </row>
    <row r="352" spans="1:15" s="28" customFormat="1" ht="15" customHeight="1">
      <c r="C352" s="1139"/>
      <c r="D352" s="1139"/>
      <c r="E352" s="1139"/>
      <c r="L352" s="1139"/>
      <c r="M352" s="1139"/>
      <c r="N352" s="1139"/>
    </row>
    <row r="353" spans="1:16" s="28" customFormat="1" ht="15" customHeight="1">
      <c r="C353" s="1139"/>
      <c r="D353" s="1139"/>
      <c r="E353" s="1139"/>
      <c r="L353" s="1139"/>
      <c r="M353" s="1139"/>
      <c r="N353" s="1139"/>
    </row>
    <row r="354" spans="1:16">
      <c r="C354" s="1171"/>
      <c r="D354" s="1171"/>
      <c r="L354" s="1171"/>
      <c r="M354" s="1171"/>
      <c r="N354" s="3057" t="s">
        <v>2994</v>
      </c>
      <c r="O354" s="3057"/>
    </row>
    <row r="355" spans="1:16" ht="12.75" customHeight="1">
      <c r="A355" s="3149" t="s">
        <v>3017</v>
      </c>
      <c r="B355" s="3149"/>
      <c r="C355" s="3149"/>
      <c r="D355" s="3149"/>
      <c r="E355" s="3149"/>
      <c r="F355" s="3149"/>
      <c r="G355" s="3149"/>
      <c r="H355" s="3149"/>
      <c r="I355" s="3149"/>
      <c r="J355" s="3149"/>
      <c r="K355" s="3149"/>
      <c r="L355" s="3149"/>
      <c r="M355" s="3149"/>
      <c r="N355" s="3149"/>
      <c r="O355" s="3149"/>
    </row>
    <row r="356" spans="1:16" s="28" customFormat="1" ht="12.6" customHeight="1">
      <c r="A356" s="1127"/>
      <c r="B356" s="1127" t="s">
        <v>1918</v>
      </c>
      <c r="C356" s="1127" t="s">
        <v>2855</v>
      </c>
      <c r="D356" s="1127"/>
      <c r="E356" s="1143"/>
      <c r="F356" s="1143"/>
      <c r="G356" s="1172"/>
      <c r="H356" s="1172"/>
      <c r="I356" s="1172"/>
      <c r="J356" s="1172"/>
      <c r="K356" s="1172"/>
      <c r="L356" s="1172"/>
      <c r="M356" s="1172"/>
      <c r="N356" s="3066"/>
      <c r="O356" s="3066"/>
    </row>
    <row r="357" spans="1:16" s="28" customFormat="1" ht="12.6" customHeight="1">
      <c r="A357" s="1127"/>
      <c r="B357" s="1127" t="s">
        <v>1919</v>
      </c>
      <c r="C357" s="1127" t="s">
        <v>2856</v>
      </c>
      <c r="D357" s="1127"/>
      <c r="E357" s="1143"/>
      <c r="F357" s="1143"/>
      <c r="G357" s="1172"/>
      <c r="H357" s="1172"/>
      <c r="I357" s="1172"/>
      <c r="J357" s="1172"/>
      <c r="K357" s="1172"/>
      <c r="L357" s="1172"/>
      <c r="M357" s="1172"/>
      <c r="N357" s="1172"/>
      <c r="O357" s="1172"/>
    </row>
    <row r="358" spans="1:16" s="28" customFormat="1" ht="12.6" customHeight="1">
      <c r="A358" s="1127"/>
      <c r="B358" s="1127" t="s">
        <v>4</v>
      </c>
      <c r="C358" s="1127" t="s">
        <v>2853</v>
      </c>
      <c r="D358" s="1127"/>
      <c r="E358" s="1143"/>
      <c r="F358" s="1143"/>
      <c r="G358" s="1172"/>
      <c r="H358" s="1172"/>
      <c r="I358" s="1172"/>
      <c r="J358" s="1172"/>
      <c r="K358" s="1172"/>
      <c r="L358" s="3067" t="s">
        <v>3123</v>
      </c>
      <c r="M358" s="3067"/>
      <c r="N358" s="3067"/>
      <c r="O358" s="3067"/>
    </row>
    <row r="359" spans="1:16" s="28" customFormat="1" ht="12.6" customHeight="1">
      <c r="A359" s="1127"/>
      <c r="B359" s="1127" t="s">
        <v>1917</v>
      </c>
      <c r="C359" s="1127" t="s">
        <v>2974</v>
      </c>
      <c r="D359" s="1127"/>
      <c r="E359" s="1143"/>
      <c r="F359" s="1143"/>
      <c r="G359" s="1172"/>
      <c r="H359" s="1172"/>
      <c r="I359" s="1172"/>
      <c r="J359" s="1172"/>
      <c r="K359" s="1172"/>
      <c r="L359" s="1172"/>
      <c r="M359" s="1172"/>
      <c r="N359" s="1172"/>
      <c r="O359" s="1172"/>
    </row>
    <row r="360" spans="1:16" s="28" customFormat="1" ht="12.6" customHeight="1">
      <c r="A360" s="1127"/>
      <c r="B360" s="1127" t="s">
        <v>2975</v>
      </c>
      <c r="C360" s="1941" t="s">
        <v>3019</v>
      </c>
      <c r="D360" s="1941"/>
      <c r="E360" s="1143"/>
      <c r="F360" s="1143"/>
      <c r="G360" s="1172"/>
      <c r="H360" s="1172"/>
      <c r="I360" s="1172"/>
      <c r="J360" s="1172"/>
      <c r="K360" s="1172"/>
      <c r="L360" s="3068"/>
      <c r="M360" s="3068"/>
      <c r="N360" s="3068"/>
      <c r="O360" s="3068"/>
    </row>
    <row r="361" spans="1:16" s="28" customFormat="1" ht="12.6" customHeight="1" thickBot="1">
      <c r="A361" s="1127"/>
      <c r="B361" s="1172"/>
      <c r="C361" s="1172"/>
      <c r="D361" s="1172"/>
      <c r="E361" s="1172"/>
      <c r="F361" s="1172"/>
      <c r="G361" s="1172"/>
      <c r="H361" s="1172"/>
      <c r="I361" s="1172"/>
      <c r="J361" s="1172"/>
      <c r="K361" s="1172"/>
      <c r="L361" s="1108"/>
      <c r="M361" s="1108"/>
      <c r="N361" s="1108"/>
      <c r="O361" s="1108"/>
    </row>
    <row r="362" spans="1:16" s="1110" customFormat="1" ht="14.25" customHeight="1">
      <c r="A362" s="3147" t="s">
        <v>2970</v>
      </c>
      <c r="B362" s="3138" t="s">
        <v>16</v>
      </c>
      <c r="C362" s="3138"/>
      <c r="D362" s="3138" t="s">
        <v>2977</v>
      </c>
      <c r="E362" s="3138" t="s">
        <v>2978</v>
      </c>
      <c r="F362" s="3138" t="s">
        <v>2979</v>
      </c>
      <c r="G362" s="3138" t="s">
        <v>18</v>
      </c>
      <c r="H362" s="3138" t="s">
        <v>2980</v>
      </c>
      <c r="I362" s="3138" t="s">
        <v>2981</v>
      </c>
      <c r="J362" s="3138" t="s">
        <v>2982</v>
      </c>
      <c r="K362" s="3138" t="s">
        <v>2983</v>
      </c>
      <c r="L362" s="3138" t="s">
        <v>2996</v>
      </c>
      <c r="M362" s="3138"/>
      <c r="N362" s="3138"/>
      <c r="O362" s="3140" t="s">
        <v>2985</v>
      </c>
    </row>
    <row r="363" spans="1:16" s="1110" customFormat="1" ht="22.5" customHeight="1">
      <c r="A363" s="3148"/>
      <c r="B363" s="3139"/>
      <c r="C363" s="3139"/>
      <c r="D363" s="3139"/>
      <c r="E363" s="3139"/>
      <c r="F363" s="3139"/>
      <c r="G363" s="3139"/>
      <c r="H363" s="3139"/>
      <c r="I363" s="3139"/>
      <c r="J363" s="3139"/>
      <c r="K363" s="3139"/>
      <c r="L363" s="1173" t="s">
        <v>2986</v>
      </c>
      <c r="M363" s="1173" t="s">
        <v>2987</v>
      </c>
      <c r="N363" s="1173" t="s">
        <v>2988</v>
      </c>
      <c r="O363" s="3141"/>
    </row>
    <row r="364" spans="1:16" s="1110" customFormat="1" ht="12">
      <c r="A364" s="1670">
        <v>1</v>
      </c>
      <c r="B364" s="3142">
        <v>2</v>
      </c>
      <c r="C364" s="3143"/>
      <c r="D364" s="1174">
        <v>3</v>
      </c>
      <c r="E364" s="1174">
        <v>4</v>
      </c>
      <c r="F364" s="1174">
        <v>5</v>
      </c>
      <c r="G364" s="1174">
        <v>6</v>
      </c>
      <c r="H364" s="1174">
        <v>7</v>
      </c>
      <c r="I364" s="1174">
        <v>8</v>
      </c>
      <c r="J364" s="1174">
        <v>9</v>
      </c>
      <c r="K364" s="1174">
        <v>10</v>
      </c>
      <c r="L364" s="1174">
        <v>11</v>
      </c>
      <c r="M364" s="1174">
        <v>12</v>
      </c>
      <c r="N364" s="1174">
        <v>13</v>
      </c>
      <c r="O364" s="1671">
        <v>14</v>
      </c>
    </row>
    <row r="365" spans="1:16" s="1110" customFormat="1" ht="12.75" customHeight="1">
      <c r="A365" s="1717">
        <f>A52+1</f>
        <v>1</v>
      </c>
      <c r="B365" s="3144" t="s">
        <v>2552</v>
      </c>
      <c r="C365" s="3144"/>
      <c r="D365" s="1181" t="s">
        <v>305</v>
      </c>
      <c r="E365" s="1181"/>
      <c r="F365" s="1181"/>
      <c r="G365" s="1181" t="s">
        <v>307</v>
      </c>
      <c r="H365" s="1180">
        <v>2016</v>
      </c>
      <c r="I365" s="1181" t="s">
        <v>2990</v>
      </c>
      <c r="J365" s="1182">
        <v>1</v>
      </c>
      <c r="K365" s="1673">
        <v>5000000</v>
      </c>
      <c r="L365" s="1182">
        <v>1</v>
      </c>
      <c r="M365" s="1855"/>
      <c r="N365" s="1856"/>
      <c r="O365" s="1859"/>
      <c r="P365" s="1859" t="s">
        <v>3323</v>
      </c>
    </row>
    <row r="366" spans="1:16" s="1110" customFormat="1" ht="12.75" customHeight="1">
      <c r="A366" s="1585">
        <f>A365+1</f>
        <v>2</v>
      </c>
      <c r="B366" s="3145" t="s">
        <v>2552</v>
      </c>
      <c r="C366" s="3145"/>
      <c r="D366" s="1126" t="s">
        <v>305</v>
      </c>
      <c r="E366" s="1126"/>
      <c r="F366" s="1126"/>
      <c r="G366" s="1126" t="s">
        <v>2562</v>
      </c>
      <c r="H366" s="1161">
        <v>2016</v>
      </c>
      <c r="I366" s="1126" t="s">
        <v>2990</v>
      </c>
      <c r="J366" s="1162">
        <v>1</v>
      </c>
      <c r="K366" s="1664">
        <v>2500000</v>
      </c>
      <c r="L366" s="1162">
        <v>1</v>
      </c>
      <c r="M366" s="1942"/>
      <c r="N366" s="1943"/>
      <c r="O366" s="1944"/>
      <c r="P366" s="1944" t="s">
        <v>3323</v>
      </c>
    </row>
    <row r="367" spans="1:16" s="1110" customFormat="1" ht="12">
      <c r="A367" s="1608">
        <v>1</v>
      </c>
      <c r="B367" s="1959" t="s">
        <v>426</v>
      </c>
      <c r="C367" s="1960"/>
      <c r="D367" s="1681" t="s">
        <v>305</v>
      </c>
      <c r="E367" s="1675"/>
      <c r="F367" s="1675"/>
      <c r="G367" s="1674" t="s">
        <v>307</v>
      </c>
      <c r="H367" s="1675">
        <v>1992</v>
      </c>
      <c r="I367" s="1118" t="s">
        <v>3303</v>
      </c>
      <c r="J367" s="1676">
        <v>1</v>
      </c>
      <c r="K367" s="1677">
        <v>250000</v>
      </c>
      <c r="L367" s="1676">
        <v>1</v>
      </c>
      <c r="M367" s="1675"/>
      <c r="N367" s="1675"/>
      <c r="O367" s="1678"/>
    </row>
    <row r="368" spans="1:16" s="1110" customFormat="1" ht="12">
      <c r="A368" s="1608">
        <f t="shared" ref="A368:A380" si="8">A367+1</f>
        <v>2</v>
      </c>
      <c r="B368" s="1959" t="s">
        <v>426</v>
      </c>
      <c r="C368" s="1960"/>
      <c r="D368" s="1681" t="s">
        <v>305</v>
      </c>
      <c r="E368" s="1675"/>
      <c r="F368" s="1675"/>
      <c r="G368" s="1674" t="s">
        <v>307</v>
      </c>
      <c r="H368" s="1675">
        <v>2007</v>
      </c>
      <c r="I368" s="1118" t="s">
        <v>3303</v>
      </c>
      <c r="J368" s="1676">
        <v>1</v>
      </c>
      <c r="K368" s="1677">
        <v>750000</v>
      </c>
      <c r="L368" s="1676">
        <v>1</v>
      </c>
      <c r="M368" s="1675"/>
      <c r="N368" s="1675"/>
      <c r="O368" s="1678"/>
    </row>
    <row r="369" spans="1:15" s="28" customFormat="1" ht="12.75" customHeight="1">
      <c r="A369" s="1585">
        <f t="shared" si="8"/>
        <v>3</v>
      </c>
      <c r="B369" s="3049" t="s">
        <v>46</v>
      </c>
      <c r="C369" s="3049"/>
      <c r="D369" s="1155" t="s">
        <v>2908</v>
      </c>
      <c r="E369" s="1155"/>
      <c r="F369" s="1155"/>
      <c r="G369" s="1155" t="s">
        <v>365</v>
      </c>
      <c r="H369" s="1154">
        <v>2012</v>
      </c>
      <c r="I369" s="1126" t="s">
        <v>3008</v>
      </c>
      <c r="J369" s="1159">
        <v>1</v>
      </c>
      <c r="K369" s="1617">
        <v>450000</v>
      </c>
      <c r="L369" s="1159">
        <v>1</v>
      </c>
      <c r="M369" s="1159"/>
      <c r="N369" s="1568"/>
      <c r="O369" s="1589"/>
    </row>
    <row r="370" spans="1:15" s="1110" customFormat="1" ht="12">
      <c r="A370" s="1585">
        <f t="shared" si="8"/>
        <v>4</v>
      </c>
      <c r="B370" s="1959" t="s">
        <v>617</v>
      </c>
      <c r="C370" s="1960"/>
      <c r="D370" s="1681" t="s">
        <v>345</v>
      </c>
      <c r="E370" s="1675"/>
      <c r="F370" s="1675"/>
      <c r="G370" s="1674" t="s">
        <v>2713</v>
      </c>
      <c r="H370" s="1675">
        <v>2013</v>
      </c>
      <c r="I370" s="1118" t="s">
        <v>3170</v>
      </c>
      <c r="J370" s="1676">
        <v>2</v>
      </c>
      <c r="K370" s="1677">
        <v>850000</v>
      </c>
      <c r="L370" s="1676">
        <v>2</v>
      </c>
      <c r="M370" s="1675"/>
      <c r="N370" s="1675"/>
      <c r="O370" s="1678"/>
    </row>
    <row r="371" spans="1:15" s="1110" customFormat="1" ht="12">
      <c r="A371" s="1585">
        <f t="shared" si="8"/>
        <v>5</v>
      </c>
      <c r="B371" s="1959" t="s">
        <v>617</v>
      </c>
      <c r="C371" s="1960"/>
      <c r="D371" s="1681" t="s">
        <v>3106</v>
      </c>
      <c r="E371" s="1675"/>
      <c r="F371" s="1675"/>
      <c r="G371" s="1674" t="s">
        <v>2713</v>
      </c>
      <c r="H371" s="1675">
        <v>2016</v>
      </c>
      <c r="I371" s="1118" t="s">
        <v>3170</v>
      </c>
      <c r="J371" s="1676">
        <v>1</v>
      </c>
      <c r="K371" s="1677">
        <v>485000</v>
      </c>
      <c r="L371" s="1676">
        <v>1</v>
      </c>
      <c r="M371" s="1675"/>
      <c r="N371" s="1675"/>
      <c r="O371" s="1678"/>
    </row>
    <row r="372" spans="1:15" s="1110" customFormat="1" ht="12">
      <c r="A372" s="1585">
        <f t="shared" si="8"/>
        <v>6</v>
      </c>
      <c r="B372" s="3136" t="s">
        <v>3205</v>
      </c>
      <c r="C372" s="3137"/>
      <c r="D372" s="1681" t="s">
        <v>370</v>
      </c>
      <c r="E372" s="1675"/>
      <c r="F372" s="1675"/>
      <c r="G372" s="1674" t="s">
        <v>355</v>
      </c>
      <c r="H372" s="1675">
        <v>2014</v>
      </c>
      <c r="I372" s="1945" t="s">
        <v>3167</v>
      </c>
      <c r="J372" s="1676">
        <v>1</v>
      </c>
      <c r="K372" s="1677">
        <v>4200000</v>
      </c>
      <c r="L372" s="1676">
        <v>1</v>
      </c>
      <c r="M372" s="1675"/>
      <c r="N372" s="1675"/>
      <c r="O372" s="1678"/>
    </row>
    <row r="373" spans="1:15" s="1110" customFormat="1" ht="12">
      <c r="A373" s="1585">
        <f t="shared" si="8"/>
        <v>7</v>
      </c>
      <c r="B373" s="3136" t="s">
        <v>3205</v>
      </c>
      <c r="C373" s="3137"/>
      <c r="D373" s="1681" t="s">
        <v>370</v>
      </c>
      <c r="E373" s="1675"/>
      <c r="F373" s="1675"/>
      <c r="G373" s="1674" t="s">
        <v>355</v>
      </c>
      <c r="H373" s="1675">
        <v>2015</v>
      </c>
      <c r="I373" s="1945" t="s">
        <v>3167</v>
      </c>
      <c r="J373" s="1676">
        <v>1</v>
      </c>
      <c r="K373" s="1677">
        <v>4200000</v>
      </c>
      <c r="L373" s="1676">
        <v>1</v>
      </c>
      <c r="M373" s="1675"/>
      <c r="N373" s="1675"/>
      <c r="O373" s="1678"/>
    </row>
    <row r="374" spans="1:15" s="1110" customFormat="1" ht="12">
      <c r="A374" s="1585">
        <f t="shared" si="8"/>
        <v>8</v>
      </c>
      <c r="B374" s="3136" t="s">
        <v>59</v>
      </c>
      <c r="C374" s="3137"/>
      <c r="D374" s="1681"/>
      <c r="E374" s="1675"/>
      <c r="F374" s="1675"/>
      <c r="G374" s="1674" t="s">
        <v>365</v>
      </c>
      <c r="H374" s="1675">
        <v>2007</v>
      </c>
      <c r="I374" s="1945" t="s">
        <v>3324</v>
      </c>
      <c r="J374" s="1676">
        <v>1</v>
      </c>
      <c r="K374" s="1677">
        <v>200000</v>
      </c>
      <c r="L374" s="1676">
        <v>1</v>
      </c>
      <c r="M374" s="1675"/>
      <c r="N374" s="1675"/>
      <c r="O374" s="1678"/>
    </row>
    <row r="375" spans="1:15" s="1110" customFormat="1" ht="12">
      <c r="A375" s="1585">
        <f t="shared" si="8"/>
        <v>9</v>
      </c>
      <c r="B375" s="3136" t="s">
        <v>3187</v>
      </c>
      <c r="C375" s="3137"/>
      <c r="D375" s="1681" t="s">
        <v>2926</v>
      </c>
      <c r="E375" s="1675"/>
      <c r="F375" s="1675"/>
      <c r="G375" s="1674" t="s">
        <v>355</v>
      </c>
      <c r="H375" s="1675">
        <v>2014</v>
      </c>
      <c r="I375" s="1118" t="s">
        <v>3177</v>
      </c>
      <c r="J375" s="1676">
        <v>1</v>
      </c>
      <c r="K375" s="1677">
        <v>6000000</v>
      </c>
      <c r="L375" s="1676">
        <v>1</v>
      </c>
      <c r="M375" s="1675"/>
      <c r="N375" s="1675"/>
      <c r="O375" s="1678"/>
    </row>
    <row r="376" spans="1:15" s="1110" customFormat="1" ht="12">
      <c r="A376" s="1585">
        <f t="shared" si="8"/>
        <v>10</v>
      </c>
      <c r="B376" s="1959" t="s">
        <v>858</v>
      </c>
      <c r="C376" s="1960"/>
      <c r="D376" s="1681" t="s">
        <v>3202</v>
      </c>
      <c r="E376" s="1675" t="s">
        <v>2929</v>
      </c>
      <c r="F376" s="1675"/>
      <c r="G376" s="1674" t="s">
        <v>355</v>
      </c>
      <c r="H376" s="1675">
        <v>2014</v>
      </c>
      <c r="I376" s="1118" t="s">
        <v>3027</v>
      </c>
      <c r="J376" s="1676">
        <v>1</v>
      </c>
      <c r="K376" s="1677">
        <v>1850000</v>
      </c>
      <c r="L376" s="1676">
        <v>1</v>
      </c>
      <c r="M376" s="1675"/>
      <c r="N376" s="1675"/>
      <c r="O376" s="1678"/>
    </row>
    <row r="377" spans="1:15" s="1110" customFormat="1" ht="12">
      <c r="A377" s="1585">
        <f t="shared" si="8"/>
        <v>11</v>
      </c>
      <c r="B377" s="3136" t="s">
        <v>1368</v>
      </c>
      <c r="C377" s="3137"/>
      <c r="D377" s="1681" t="s">
        <v>3052</v>
      </c>
      <c r="E377" s="1675"/>
      <c r="F377" s="1675"/>
      <c r="G377" s="1674" t="s">
        <v>365</v>
      </c>
      <c r="H377" s="1675">
        <v>2015</v>
      </c>
      <c r="I377" s="1118" t="s">
        <v>3014</v>
      </c>
      <c r="J377" s="1676">
        <v>1</v>
      </c>
      <c r="K377" s="1677">
        <v>218500</v>
      </c>
      <c r="L377" s="1676">
        <v>1</v>
      </c>
      <c r="M377" s="1675"/>
      <c r="N377" s="1675"/>
      <c r="O377" s="1678"/>
    </row>
    <row r="378" spans="1:15" s="28" customFormat="1" ht="12">
      <c r="A378" s="1585">
        <f t="shared" si="8"/>
        <v>12</v>
      </c>
      <c r="B378" s="3050" t="s">
        <v>2643</v>
      </c>
      <c r="C378" s="3050"/>
      <c r="D378" s="1603" t="s">
        <v>2656</v>
      </c>
      <c r="E378" s="1118"/>
      <c r="F378" s="1118"/>
      <c r="G378" s="1121" t="s">
        <v>424</v>
      </c>
      <c r="H378" s="1120">
        <v>2000</v>
      </c>
      <c r="I378" s="1118" t="s">
        <v>3325</v>
      </c>
      <c r="J378" s="1118">
        <v>1</v>
      </c>
      <c r="K378" s="1600">
        <v>10000000</v>
      </c>
      <c r="L378" s="1123">
        <v>1</v>
      </c>
      <c r="M378" s="1118"/>
      <c r="N378" s="1118"/>
      <c r="O378" s="1588"/>
    </row>
    <row r="379" spans="1:15" s="28" customFormat="1" ht="12">
      <c r="A379" s="1585">
        <f t="shared" si="8"/>
        <v>13</v>
      </c>
      <c r="B379" s="3050" t="s">
        <v>2643</v>
      </c>
      <c r="C379" s="3050"/>
      <c r="D379" s="1603"/>
      <c r="E379" s="1118"/>
      <c r="F379" s="1118"/>
      <c r="G379" s="1121" t="s">
        <v>424</v>
      </c>
      <c r="H379" s="1120">
        <v>2015</v>
      </c>
      <c r="I379" s="1118" t="s">
        <v>3325</v>
      </c>
      <c r="J379" s="1118">
        <v>1</v>
      </c>
      <c r="K379" s="1600">
        <v>48000000</v>
      </c>
      <c r="L379" s="1123">
        <v>1</v>
      </c>
      <c r="M379" s="1118"/>
      <c r="N379" s="1123"/>
      <c r="O379" s="1588"/>
    </row>
    <row r="380" spans="1:15" s="28" customFormat="1" ht="12">
      <c r="A380" s="1585">
        <f t="shared" si="8"/>
        <v>14</v>
      </c>
      <c r="B380" s="3055" t="s">
        <v>3203</v>
      </c>
      <c r="C380" s="3056"/>
      <c r="D380" s="1603" t="s">
        <v>3326</v>
      </c>
      <c r="E380" s="1118"/>
      <c r="F380" s="1118"/>
      <c r="G380" s="1121" t="s">
        <v>424</v>
      </c>
      <c r="H380" s="1120">
        <v>2016</v>
      </c>
      <c r="I380" s="1118" t="s">
        <v>3327</v>
      </c>
      <c r="J380" s="1118">
        <v>1</v>
      </c>
      <c r="K380" s="1600">
        <v>5000000</v>
      </c>
      <c r="L380" s="1123">
        <v>1</v>
      </c>
      <c r="M380" s="1118"/>
      <c r="N380" s="1123"/>
      <c r="O380" s="1588"/>
    </row>
    <row r="381" spans="1:15" ht="12" customHeight="1">
      <c r="A381" s="1610"/>
      <c r="B381" s="3134"/>
      <c r="C381" s="3135"/>
      <c r="D381" s="1705"/>
      <c r="E381" s="1136"/>
      <c r="F381" s="1136"/>
      <c r="G381" s="1176"/>
      <c r="H381" s="1149"/>
      <c r="I381" s="1136"/>
      <c r="J381" s="1136"/>
      <c r="K381" s="1602"/>
      <c r="L381" s="1150"/>
      <c r="M381" s="1136"/>
      <c r="N381" s="1136"/>
      <c r="O381" s="1611"/>
    </row>
    <row r="382" spans="1:15" s="28" customFormat="1" ht="15" customHeight="1" thickBot="1">
      <c r="A382" s="1658"/>
      <c r="B382" s="3095" t="s">
        <v>34</v>
      </c>
      <c r="C382" s="3146"/>
      <c r="D382" s="1706"/>
      <c r="E382" s="1659"/>
      <c r="F382" s="1659"/>
      <c r="G382" s="1659"/>
      <c r="H382" s="1672"/>
      <c r="I382" s="1659"/>
      <c r="J382" s="1660">
        <f>SUM(J365:J381)</f>
        <v>17</v>
      </c>
      <c r="K382" s="1661">
        <f>SUM(K365:K381)</f>
        <v>89953500</v>
      </c>
      <c r="L382" s="1660">
        <f>SUM(L365:L381)</f>
        <v>17</v>
      </c>
      <c r="M382" s="1660">
        <f>SUM(M365:M381)</f>
        <v>0</v>
      </c>
      <c r="N382" s="1660">
        <f>SUM(N365:N381)</f>
        <v>0</v>
      </c>
      <c r="O382" s="1662"/>
    </row>
    <row r="383" spans="1:15" s="28" customFormat="1" ht="12">
      <c r="A383" s="1127"/>
      <c r="B383" s="1164"/>
      <c r="C383" s="1164"/>
      <c r="D383" s="1127"/>
      <c r="E383" s="1127"/>
      <c r="F383" s="1127"/>
      <c r="G383" s="1127"/>
      <c r="H383" s="1164"/>
      <c r="I383" s="1127"/>
      <c r="J383" s="1143"/>
      <c r="K383" s="1177"/>
      <c r="L383" s="1142"/>
      <c r="M383" s="1127"/>
      <c r="N383" s="1127"/>
      <c r="O383" s="1127"/>
    </row>
    <row r="384" spans="1:15" s="28" customFormat="1" ht="12.75" customHeight="1">
      <c r="C384" s="3053"/>
      <c r="D384" s="3053"/>
      <c r="E384" s="1108"/>
      <c r="F384" s="1108"/>
      <c r="G384" s="1108"/>
      <c r="H384" s="1108"/>
      <c r="I384" s="1108"/>
      <c r="J384" s="1108"/>
      <c r="K384" s="1108"/>
      <c r="L384" s="3063" t="s">
        <v>3291</v>
      </c>
      <c r="M384" s="3063"/>
      <c r="N384" s="3063"/>
    </row>
    <row r="385" spans="1:15" s="28" customFormat="1" ht="12.75" customHeight="1">
      <c r="C385" s="3053" t="s">
        <v>1883</v>
      </c>
      <c r="D385" s="3053"/>
      <c r="E385" s="3053"/>
      <c r="F385" s="1108"/>
      <c r="G385" s="1108"/>
      <c r="H385" s="1108"/>
      <c r="I385" s="1108"/>
      <c r="J385" s="1108"/>
      <c r="K385" s="1108"/>
      <c r="L385" s="1137"/>
      <c r="M385" s="1138"/>
      <c r="N385" s="1108"/>
    </row>
    <row r="386" spans="1:15" s="28" customFormat="1" ht="12.75" customHeight="1">
      <c r="C386" s="3054" t="s">
        <v>2889</v>
      </c>
      <c r="D386" s="3054"/>
      <c r="E386" s="3054"/>
      <c r="F386" s="1108"/>
      <c r="G386" s="1108"/>
      <c r="H386" s="1108"/>
      <c r="I386" s="1108"/>
      <c r="J386" s="1108"/>
      <c r="K386" s="1108"/>
      <c r="L386" s="3073" t="s">
        <v>2887</v>
      </c>
      <c r="M386" s="3073"/>
      <c r="N386" s="3073"/>
    </row>
    <row r="387" spans="1:15" s="28" customFormat="1" ht="12">
      <c r="F387" s="1108"/>
      <c r="G387" s="1108"/>
      <c r="H387" s="1108"/>
      <c r="I387" s="1108"/>
      <c r="J387" s="1108"/>
      <c r="K387" s="1108"/>
      <c r="L387" s="1108"/>
      <c r="M387" s="1108"/>
      <c r="N387" s="1108"/>
    </row>
    <row r="388" spans="1:15" s="28" customFormat="1" ht="12">
      <c r="F388" s="1108"/>
      <c r="G388" s="1108"/>
      <c r="H388" s="1108"/>
      <c r="I388" s="1108"/>
      <c r="J388" s="1108"/>
      <c r="K388" s="1108"/>
      <c r="L388" s="1108"/>
      <c r="M388" s="1108"/>
      <c r="N388" s="1108"/>
    </row>
    <row r="389" spans="1:15" s="28" customFormat="1" ht="15" customHeight="1">
      <c r="C389" s="1140"/>
      <c r="D389" s="1141"/>
      <c r="F389" s="1108"/>
      <c r="G389" s="1108"/>
      <c r="H389" s="1108"/>
      <c r="I389" s="1108"/>
      <c r="J389" s="1108"/>
      <c r="K389" s="1108"/>
      <c r="L389" s="1108"/>
      <c r="M389" s="1108"/>
      <c r="N389" s="1108"/>
    </row>
    <row r="390" spans="1:15" s="28" customFormat="1" ht="15" customHeight="1">
      <c r="C390" s="3133" t="s">
        <v>2848</v>
      </c>
      <c r="D390" s="3133"/>
      <c r="E390" s="3133"/>
      <c r="F390" s="1108"/>
      <c r="G390" s="1108"/>
      <c r="H390" s="1108"/>
      <c r="I390" s="1108"/>
      <c r="J390" s="1108"/>
      <c r="K390" s="1108"/>
      <c r="L390" s="3133" t="s">
        <v>2841</v>
      </c>
      <c r="M390" s="3133"/>
      <c r="N390" s="3133"/>
    </row>
    <row r="391" spans="1:15" s="28" customFormat="1" ht="12.75" customHeight="1">
      <c r="C391" s="3052" t="s">
        <v>3121</v>
      </c>
      <c r="D391" s="3052"/>
      <c r="E391" s="3052"/>
      <c r="F391" s="1108"/>
      <c r="G391" s="1108"/>
      <c r="H391" s="1108"/>
      <c r="I391" s="1108"/>
      <c r="J391" s="1108"/>
      <c r="K391" s="1108"/>
      <c r="L391" s="3052" t="s">
        <v>2993</v>
      </c>
      <c r="M391" s="3052"/>
      <c r="N391" s="3052"/>
    </row>
    <row r="392" spans="1:15" s="28" customFormat="1" ht="12.75" customHeight="1">
      <c r="C392" s="1139"/>
      <c r="D392" s="1139"/>
      <c r="E392" s="1139"/>
      <c r="L392" s="1139"/>
      <c r="M392" s="1139"/>
      <c r="N392" s="1139"/>
    </row>
    <row r="393" spans="1:15" s="28" customFormat="1" ht="12.75" customHeight="1">
      <c r="C393" s="1139"/>
      <c r="D393" s="1139"/>
      <c r="E393" s="1139"/>
      <c r="L393" s="1139"/>
      <c r="M393" s="1139"/>
      <c r="N393" s="1139"/>
    </row>
    <row r="394" spans="1:15" s="28" customFormat="1" ht="12.75" customHeight="1">
      <c r="C394" s="1139"/>
      <c r="D394" s="1139"/>
      <c r="E394" s="1139"/>
      <c r="L394" s="1139"/>
      <c r="M394" s="1139"/>
      <c r="N394" s="1139"/>
    </row>
    <row r="395" spans="1:15" s="28" customFormat="1" ht="12.75" customHeight="1">
      <c r="C395" s="1139"/>
      <c r="D395" s="1139"/>
      <c r="E395" s="1139"/>
      <c r="L395" s="1139"/>
      <c r="M395" s="1139"/>
      <c r="N395" s="1139"/>
    </row>
    <row r="396" spans="1:15" s="28" customFormat="1" ht="12.75" customHeight="1">
      <c r="C396" s="1139"/>
      <c r="D396" s="1139"/>
      <c r="E396" s="1139"/>
      <c r="L396" s="1139"/>
      <c r="M396" s="1139"/>
      <c r="N396" s="1139"/>
    </row>
    <row r="397" spans="1:15" s="28" customFormat="1" ht="12.75" customHeight="1">
      <c r="C397" s="1139"/>
      <c r="D397" s="1139"/>
      <c r="E397" s="1139"/>
      <c r="L397" s="1139"/>
      <c r="M397" s="1139"/>
      <c r="N397" s="1139"/>
    </row>
    <row r="398" spans="1:15" s="28" customFormat="1" ht="12.75" customHeight="1">
      <c r="C398" s="1139"/>
      <c r="D398" s="1139"/>
      <c r="E398" s="1139"/>
      <c r="L398" s="1139"/>
      <c r="M398" s="1139"/>
      <c r="N398" s="1139"/>
    </row>
    <row r="399" spans="1:15" s="28" customFormat="1" ht="12.75" customHeight="1">
      <c r="C399" s="1139"/>
      <c r="D399" s="1139"/>
      <c r="E399" s="1139"/>
      <c r="L399" s="1139"/>
      <c r="M399" s="1139"/>
      <c r="N399" s="3057" t="s">
        <v>2994</v>
      </c>
      <c r="O399" s="3057"/>
    </row>
    <row r="400" spans="1:15" ht="15.75">
      <c r="A400" s="3058" t="s">
        <v>2972</v>
      </c>
      <c r="B400" s="3058"/>
      <c r="C400" s="3058"/>
      <c r="D400" s="3058"/>
      <c r="E400" s="3058"/>
      <c r="F400" s="3058"/>
      <c r="G400" s="3058"/>
      <c r="H400" s="3058"/>
      <c r="I400" s="3058"/>
      <c r="J400" s="3058"/>
      <c r="K400" s="3058"/>
      <c r="L400" s="3058"/>
      <c r="M400" s="3058"/>
      <c r="N400" s="3058"/>
      <c r="O400" s="3058"/>
    </row>
    <row r="401" spans="1:16" s="28" customFormat="1" ht="12">
      <c r="B401" s="1127" t="s">
        <v>1918</v>
      </c>
      <c r="C401" s="1127" t="s">
        <v>2855</v>
      </c>
      <c r="D401" s="1127"/>
      <c r="E401" s="1143"/>
      <c r="F401" s="1143"/>
      <c r="G401" s="1172"/>
      <c r="H401" s="1172"/>
      <c r="I401" s="1172"/>
      <c r="J401" s="1172"/>
      <c r="K401" s="1172"/>
      <c r="L401" s="1172"/>
      <c r="M401" s="1172"/>
      <c r="N401" s="3066"/>
      <c r="O401" s="3066"/>
    </row>
    <row r="402" spans="1:16" s="28" customFormat="1" ht="12">
      <c r="B402" s="1127" t="s">
        <v>1919</v>
      </c>
      <c r="C402" s="1127" t="s">
        <v>2856</v>
      </c>
      <c r="D402" s="1127"/>
      <c r="E402" s="1143"/>
      <c r="F402" s="1143"/>
      <c r="G402" s="1172"/>
      <c r="H402" s="1172"/>
      <c r="I402" s="1172"/>
      <c r="J402" s="1172"/>
      <c r="K402" s="1172"/>
      <c r="L402" s="1172"/>
      <c r="M402" s="1172"/>
      <c r="N402" s="1172"/>
      <c r="O402" s="1172"/>
    </row>
    <row r="403" spans="1:16" s="28" customFormat="1" ht="12">
      <c r="B403" s="1127" t="s">
        <v>4</v>
      </c>
      <c r="C403" s="1127" t="s">
        <v>2853</v>
      </c>
      <c r="D403" s="1127"/>
      <c r="E403" s="1143"/>
      <c r="F403" s="1143"/>
      <c r="G403" s="1172"/>
      <c r="H403" s="1172"/>
      <c r="I403" s="1172"/>
      <c r="J403" s="1172"/>
      <c r="K403" s="1172"/>
      <c r="L403" s="3067" t="s">
        <v>3123</v>
      </c>
      <c r="M403" s="3067"/>
      <c r="N403" s="3067"/>
      <c r="O403" s="3067"/>
    </row>
    <row r="404" spans="1:16" s="28" customFormat="1" ht="12">
      <c r="B404" s="1127" t="s">
        <v>1917</v>
      </c>
      <c r="C404" s="1127" t="s">
        <v>2974</v>
      </c>
      <c r="D404" s="1127"/>
      <c r="E404" s="1143"/>
      <c r="F404" s="1143"/>
      <c r="G404" s="1172"/>
      <c r="H404" s="1172"/>
      <c r="I404" s="1172"/>
      <c r="J404" s="1172"/>
      <c r="K404" s="1172"/>
      <c r="L404" s="1172"/>
      <c r="M404" s="1172"/>
      <c r="N404" s="1172"/>
      <c r="O404" s="1172"/>
    </row>
    <row r="405" spans="1:16" s="28" customFormat="1" ht="12.75" customHeight="1">
      <c r="B405" s="1127" t="s">
        <v>2975</v>
      </c>
      <c r="C405" s="1941" t="s">
        <v>3384</v>
      </c>
      <c r="D405" s="1941"/>
      <c r="E405" s="1143"/>
      <c r="F405" s="1143"/>
      <c r="G405" s="1172"/>
      <c r="H405" s="1172"/>
      <c r="I405" s="1172"/>
      <c r="J405" s="1172"/>
      <c r="K405" s="1172"/>
      <c r="L405" s="3068"/>
      <c r="M405" s="3068"/>
      <c r="N405" s="3068"/>
      <c r="O405" s="3068"/>
    </row>
    <row r="406" spans="1:16" s="28" customFormat="1" ht="12.75" thickBot="1"/>
    <row r="407" spans="1:16" s="1110" customFormat="1" ht="23.25" customHeight="1">
      <c r="A407" s="3076" t="s">
        <v>2970</v>
      </c>
      <c r="B407" s="3071" t="s">
        <v>16</v>
      </c>
      <c r="C407" s="3071"/>
      <c r="D407" s="3071" t="s">
        <v>2977</v>
      </c>
      <c r="E407" s="3071" t="s">
        <v>2978</v>
      </c>
      <c r="F407" s="3071" t="s">
        <v>2979</v>
      </c>
      <c r="G407" s="3071" t="s">
        <v>18</v>
      </c>
      <c r="H407" s="3071" t="s">
        <v>2980</v>
      </c>
      <c r="I407" s="3071" t="s">
        <v>2981</v>
      </c>
      <c r="J407" s="3071" t="s">
        <v>2982</v>
      </c>
      <c r="K407" s="3071" t="s">
        <v>2983</v>
      </c>
      <c r="L407" s="3071" t="s">
        <v>2996</v>
      </c>
      <c r="M407" s="3071"/>
      <c r="N407" s="3071"/>
      <c r="O407" s="3074" t="s">
        <v>2985</v>
      </c>
    </row>
    <row r="408" spans="1:16" s="1110" customFormat="1" ht="29.25" customHeight="1">
      <c r="A408" s="3077"/>
      <c r="B408" s="3072"/>
      <c r="C408" s="3072"/>
      <c r="D408" s="3072"/>
      <c r="E408" s="3072"/>
      <c r="F408" s="3072"/>
      <c r="G408" s="3072"/>
      <c r="H408" s="3072"/>
      <c r="I408" s="3072"/>
      <c r="J408" s="3072"/>
      <c r="K408" s="3072"/>
      <c r="L408" s="1109" t="s">
        <v>2986</v>
      </c>
      <c r="M408" s="1109" t="s">
        <v>2987</v>
      </c>
      <c r="N408" s="1109" t="s">
        <v>2988</v>
      </c>
      <c r="O408" s="3075"/>
    </row>
    <row r="409" spans="1:16" s="1110" customFormat="1" ht="11.25" customHeight="1">
      <c r="A409" s="1636">
        <v>1</v>
      </c>
      <c r="B409" s="3069">
        <v>2</v>
      </c>
      <c r="C409" s="3070"/>
      <c r="D409" s="1637">
        <v>3</v>
      </c>
      <c r="E409" s="1637">
        <v>4</v>
      </c>
      <c r="F409" s="1637">
        <v>5</v>
      </c>
      <c r="G409" s="1637">
        <v>6</v>
      </c>
      <c r="H409" s="1637">
        <v>7</v>
      </c>
      <c r="I409" s="1637">
        <v>8</v>
      </c>
      <c r="J409" s="1637">
        <v>9</v>
      </c>
      <c r="K409" s="1637">
        <v>10</v>
      </c>
      <c r="L409" s="1637">
        <v>11</v>
      </c>
      <c r="M409" s="1111">
        <v>12</v>
      </c>
      <c r="N409" s="1111">
        <v>13</v>
      </c>
      <c r="O409" s="1582">
        <v>14</v>
      </c>
    </row>
    <row r="410" spans="1:16" s="28" customFormat="1" ht="12">
      <c r="A410" s="1616">
        <v>1</v>
      </c>
      <c r="B410" s="3078" t="s">
        <v>3297</v>
      </c>
      <c r="C410" s="3079"/>
      <c r="D410" s="1155" t="s">
        <v>305</v>
      </c>
      <c r="E410" s="1155"/>
      <c r="F410" s="1155"/>
      <c r="G410" s="1155" t="s">
        <v>419</v>
      </c>
      <c r="H410" s="1154">
        <v>2007</v>
      </c>
      <c r="I410" s="1155" t="s">
        <v>3022</v>
      </c>
      <c r="J410" s="1954">
        <v>2</v>
      </c>
      <c r="K410" s="1955">
        <v>900000</v>
      </c>
      <c r="L410" s="1954">
        <v>2</v>
      </c>
      <c r="M410" s="1112"/>
      <c r="N410" s="1113"/>
      <c r="O410" s="1607"/>
    </row>
    <row r="411" spans="1:16" s="28" customFormat="1" ht="12">
      <c r="A411" s="1608">
        <f>A410+1</f>
        <v>2</v>
      </c>
      <c r="B411" s="3055" t="s">
        <v>3297</v>
      </c>
      <c r="C411" s="3056"/>
      <c r="D411" s="1118" t="s">
        <v>3023</v>
      </c>
      <c r="E411" s="1118"/>
      <c r="F411" s="1118"/>
      <c r="G411" s="1118" t="s">
        <v>2630</v>
      </c>
      <c r="H411" s="1120">
        <v>2013</v>
      </c>
      <c r="I411" s="1118" t="s">
        <v>3022</v>
      </c>
      <c r="J411" s="1713">
        <v>2</v>
      </c>
      <c r="K411" s="1714">
        <v>3320000</v>
      </c>
      <c r="L411" s="1713">
        <v>2</v>
      </c>
      <c r="M411" s="1121"/>
      <c r="N411" s="1118"/>
      <c r="O411" s="1588"/>
    </row>
    <row r="412" spans="1:16" s="28" customFormat="1" ht="12">
      <c r="A412" s="1608">
        <f>A411+1</f>
        <v>3</v>
      </c>
      <c r="B412" s="3055" t="s">
        <v>3297</v>
      </c>
      <c r="C412" s="3056"/>
      <c r="D412" s="1118" t="s">
        <v>3023</v>
      </c>
      <c r="E412" s="1118"/>
      <c r="F412" s="1118"/>
      <c r="G412" s="1118" t="s">
        <v>2630</v>
      </c>
      <c r="H412" s="1120">
        <v>2014</v>
      </c>
      <c r="I412" s="1118" t="s">
        <v>3022</v>
      </c>
      <c r="J412" s="1713">
        <v>2</v>
      </c>
      <c r="K412" s="1714">
        <v>3400000</v>
      </c>
      <c r="L412" s="1713">
        <v>2</v>
      </c>
      <c r="M412" s="1121"/>
      <c r="N412" s="1118"/>
      <c r="O412" s="1588"/>
    </row>
    <row r="413" spans="1:16" s="28" customFormat="1" ht="12">
      <c r="A413" s="1608">
        <f>A412+1</f>
        <v>4</v>
      </c>
      <c r="B413" s="3055" t="s">
        <v>3297</v>
      </c>
      <c r="C413" s="3056"/>
      <c r="D413" s="1118" t="s">
        <v>3106</v>
      </c>
      <c r="E413" s="1118"/>
      <c r="F413" s="1118"/>
      <c r="G413" s="1118" t="s">
        <v>2630</v>
      </c>
      <c r="H413" s="1120">
        <v>2015</v>
      </c>
      <c r="I413" s="1118" t="s">
        <v>3022</v>
      </c>
      <c r="J413" s="1713">
        <v>7</v>
      </c>
      <c r="K413" s="1714">
        <v>11900000</v>
      </c>
      <c r="L413" s="1713">
        <v>7</v>
      </c>
      <c r="M413" s="1121"/>
      <c r="N413" s="1118"/>
      <c r="O413" s="1588"/>
    </row>
    <row r="414" spans="1:16" s="28" customFormat="1" ht="12">
      <c r="A414" s="1608">
        <f>A413+1</f>
        <v>5</v>
      </c>
      <c r="B414" s="3055" t="s">
        <v>1625</v>
      </c>
      <c r="C414" s="3056"/>
      <c r="D414" s="1118" t="s">
        <v>1980</v>
      </c>
      <c r="E414" s="1118"/>
      <c r="F414" s="1118" t="s">
        <v>2949</v>
      </c>
      <c r="G414" s="1118" t="s">
        <v>355</v>
      </c>
      <c r="H414" s="1120">
        <v>2014</v>
      </c>
      <c r="I414" s="1118" t="s">
        <v>3181</v>
      </c>
      <c r="J414" s="1713">
        <v>1</v>
      </c>
      <c r="K414" s="1714">
        <v>5500000</v>
      </c>
      <c r="L414" s="1713">
        <v>1</v>
      </c>
      <c r="M414" s="1121"/>
      <c r="N414" s="1118"/>
      <c r="O414" s="1588"/>
    </row>
    <row r="415" spans="1:16" s="28" customFormat="1" ht="12">
      <c r="A415" s="1608">
        <f>A414+1</f>
        <v>6</v>
      </c>
      <c r="B415" s="3055" t="s">
        <v>1625</v>
      </c>
      <c r="C415" s="3056"/>
      <c r="D415" s="1118" t="s">
        <v>361</v>
      </c>
      <c r="E415" s="1118"/>
      <c r="F415" s="1118" t="s">
        <v>3345</v>
      </c>
      <c r="G415" s="1118" t="s">
        <v>355</v>
      </c>
      <c r="H415" s="1120">
        <v>2016</v>
      </c>
      <c r="I415" s="1118" t="s">
        <v>3181</v>
      </c>
      <c r="J415" s="1145">
        <v>1</v>
      </c>
      <c r="K415" s="1618">
        <v>7000000</v>
      </c>
      <c r="L415" s="1123">
        <v>1</v>
      </c>
      <c r="M415" s="1121"/>
      <c r="N415" s="1118"/>
      <c r="O415" s="1588"/>
      <c r="P415" s="28" t="s">
        <v>3344</v>
      </c>
    </row>
    <row r="416" spans="1:16" s="28" customFormat="1" ht="12">
      <c r="A416" s="1608"/>
      <c r="B416" s="3055"/>
      <c r="C416" s="3056"/>
      <c r="D416" s="1118"/>
      <c r="E416" s="1118"/>
      <c r="F416" s="1118"/>
      <c r="G416" s="1118"/>
      <c r="H416" s="1120"/>
      <c r="I416" s="1118"/>
      <c r="J416" s="1145"/>
      <c r="K416" s="1618"/>
      <c r="L416" s="1123"/>
      <c r="M416" s="1121"/>
      <c r="N416" s="1118"/>
      <c r="O416" s="1588"/>
    </row>
    <row r="417" spans="1:15" s="28" customFormat="1" ht="12">
      <c r="A417" s="1608"/>
      <c r="B417" s="3055"/>
      <c r="C417" s="3056"/>
      <c r="D417" s="1118"/>
      <c r="E417" s="1118"/>
      <c r="F417" s="1118"/>
      <c r="G417" s="1118"/>
      <c r="H417" s="1120"/>
      <c r="I417" s="1118"/>
      <c r="J417" s="1145"/>
      <c r="K417" s="1618"/>
      <c r="L417" s="1123"/>
      <c r="M417" s="1121"/>
      <c r="N417" s="1118"/>
      <c r="O417" s="1588"/>
    </row>
    <row r="418" spans="1:15" s="28" customFormat="1" ht="12">
      <c r="A418" s="1608"/>
      <c r="B418" s="3055"/>
      <c r="C418" s="3056"/>
      <c r="D418" s="1118"/>
      <c r="E418" s="1118"/>
      <c r="F418" s="1118"/>
      <c r="G418" s="1118"/>
      <c r="H418" s="1120"/>
      <c r="I418" s="1118"/>
      <c r="J418" s="1145"/>
      <c r="K418" s="1618"/>
      <c r="L418" s="1123"/>
      <c r="M418" s="1121"/>
      <c r="N418" s="1118"/>
      <c r="O418" s="1588"/>
    </row>
    <row r="419" spans="1:15" s="28" customFormat="1" ht="12">
      <c r="A419" s="1608"/>
      <c r="B419" s="3080"/>
      <c r="C419" s="3081"/>
      <c r="D419" s="1118"/>
      <c r="E419" s="1118"/>
      <c r="F419" s="1118"/>
      <c r="G419" s="1118"/>
      <c r="H419" s="1120"/>
      <c r="I419" s="1118"/>
      <c r="J419" s="1145"/>
      <c r="K419" s="1618"/>
      <c r="L419" s="1123"/>
      <c r="M419" s="1121"/>
      <c r="N419" s="1118"/>
      <c r="O419" s="1588"/>
    </row>
    <row r="420" spans="1:15" s="28" customFormat="1" ht="12">
      <c r="A420" s="1608"/>
      <c r="B420" s="1124"/>
      <c r="C420" s="1125"/>
      <c r="D420" s="1118"/>
      <c r="E420" s="1118"/>
      <c r="F420" s="1118"/>
      <c r="G420" s="1118"/>
      <c r="H420" s="1120"/>
      <c r="I420" s="1118"/>
      <c r="J420" s="1145"/>
      <c r="K420" s="1618"/>
      <c r="L420" s="1123"/>
      <c r="M420" s="1121"/>
      <c r="N420" s="1118"/>
      <c r="O420" s="1588"/>
    </row>
    <row r="421" spans="1:15" s="28" customFormat="1" ht="12">
      <c r="A421" s="1608"/>
      <c r="B421" s="3082"/>
      <c r="C421" s="3082"/>
      <c r="D421" s="1118"/>
      <c r="E421" s="1118"/>
      <c r="F421" s="1118"/>
      <c r="G421" s="1118"/>
      <c r="H421" s="1120"/>
      <c r="I421" s="1118"/>
      <c r="J421" s="1123"/>
      <c r="K421" s="1600"/>
      <c r="L421" s="1123"/>
      <c r="M421" s="1121"/>
      <c r="N421" s="1118"/>
      <c r="O421" s="1588"/>
    </row>
    <row r="422" spans="1:15" s="28" customFormat="1" ht="12">
      <c r="A422" s="1608"/>
      <c r="B422" s="3059"/>
      <c r="C422" s="3060"/>
      <c r="D422" s="1133"/>
      <c r="E422" s="1133"/>
      <c r="F422" s="1133"/>
      <c r="G422" s="1133"/>
      <c r="H422" s="1149"/>
      <c r="I422" s="1133"/>
      <c r="J422" s="1178"/>
      <c r="K422" s="1635"/>
      <c r="L422" s="1135"/>
      <c r="M422" s="1132"/>
      <c r="N422" s="1133"/>
      <c r="O422" s="1591"/>
    </row>
    <row r="423" spans="1:15" s="28" customFormat="1" ht="12.75" thickBot="1">
      <c r="A423" s="1592"/>
      <c r="B423" s="3061" t="s">
        <v>34</v>
      </c>
      <c r="C423" s="3062"/>
      <c r="D423" s="1594"/>
      <c r="E423" s="1594"/>
      <c r="F423" s="1594"/>
      <c r="G423" s="1594"/>
      <c r="H423" s="1594"/>
      <c r="I423" s="1594"/>
      <c r="J423" s="1596">
        <f>SUM(J410:J422)</f>
        <v>15</v>
      </c>
      <c r="K423" s="1613">
        <f>SUM(K410:K422)</f>
        <v>32020000</v>
      </c>
      <c r="L423" s="1597">
        <f>SUM(L410:L422)</f>
        <v>15</v>
      </c>
      <c r="M423" s="1597">
        <f>SUM(M410:M422)</f>
        <v>0</v>
      </c>
      <c r="N423" s="1597">
        <f>SUM(N410:N422)</f>
        <v>0</v>
      </c>
      <c r="O423" s="1598"/>
    </row>
    <row r="424" spans="1:15">
      <c r="J424" s="1156"/>
    </row>
    <row r="425" spans="1:15" s="28" customFormat="1" ht="12.75" customHeight="1">
      <c r="C425" s="3053"/>
      <c r="D425" s="3053"/>
      <c r="E425" s="1108"/>
      <c r="F425" s="1108"/>
      <c r="G425" s="1108"/>
      <c r="H425" s="1108"/>
      <c r="I425" s="1108"/>
      <c r="J425" s="1108"/>
      <c r="K425" s="1108"/>
      <c r="L425" s="3063" t="s">
        <v>3291</v>
      </c>
      <c r="M425" s="3063"/>
      <c r="N425" s="3063"/>
    </row>
    <row r="426" spans="1:15" s="28" customFormat="1" ht="12.75" customHeight="1">
      <c r="C426" s="3053" t="s">
        <v>1883</v>
      </c>
      <c r="D426" s="3053"/>
      <c r="E426" s="3053"/>
      <c r="F426" s="1108"/>
      <c r="G426" s="1108"/>
      <c r="H426" s="1108"/>
      <c r="I426" s="1108"/>
      <c r="J426" s="1108"/>
      <c r="K426" s="1108"/>
      <c r="L426" s="1137"/>
      <c r="M426" s="1138"/>
      <c r="N426" s="1108"/>
    </row>
    <row r="427" spans="1:15" s="28" customFormat="1" ht="12.75" customHeight="1">
      <c r="C427" s="3054" t="s">
        <v>2889</v>
      </c>
      <c r="D427" s="3054"/>
      <c r="E427" s="3054"/>
      <c r="F427" s="1108"/>
      <c r="G427" s="1108"/>
      <c r="H427" s="1108"/>
      <c r="I427" s="1108"/>
      <c r="J427" s="1108"/>
      <c r="K427" s="1108"/>
      <c r="L427" s="3073" t="s">
        <v>2887</v>
      </c>
      <c r="M427" s="3073"/>
      <c r="N427" s="3073"/>
    </row>
    <row r="428" spans="1:15" s="28" customFormat="1" ht="12.75" customHeight="1">
      <c r="F428" s="1108"/>
      <c r="G428" s="1108"/>
      <c r="H428" s="1108"/>
      <c r="I428" s="1108"/>
      <c r="J428" s="1108"/>
      <c r="K428" s="1108"/>
      <c r="L428" s="1108"/>
      <c r="M428" s="1108"/>
      <c r="N428" s="1108"/>
    </row>
    <row r="429" spans="1:15" s="28" customFormat="1" ht="12.75" customHeight="1">
      <c r="F429" s="1108"/>
      <c r="G429" s="1108"/>
      <c r="H429" s="1108"/>
      <c r="I429" s="1108"/>
      <c r="J429" s="1108"/>
      <c r="K429" s="1108"/>
      <c r="L429" s="1108"/>
      <c r="M429" s="1108"/>
      <c r="N429" s="1108"/>
    </row>
    <row r="430" spans="1:15" s="28" customFormat="1" ht="12">
      <c r="C430" s="1140"/>
      <c r="D430" s="1141"/>
      <c r="F430" s="1108"/>
      <c r="G430" s="1108"/>
      <c r="H430" s="1108"/>
      <c r="I430" s="1108"/>
      <c r="J430" s="1108"/>
      <c r="K430" s="1108"/>
      <c r="L430" s="1108"/>
      <c r="M430" s="1108"/>
      <c r="N430" s="1108"/>
    </row>
    <row r="431" spans="1:15" s="28" customFormat="1" ht="15" customHeight="1">
      <c r="C431" s="3051" t="s">
        <v>2848</v>
      </c>
      <c r="D431" s="3051"/>
      <c r="E431" s="3051"/>
      <c r="F431" s="1108"/>
      <c r="G431" s="1108"/>
      <c r="H431" s="1108"/>
      <c r="I431" s="1108"/>
      <c r="J431" s="1108"/>
      <c r="K431" s="1108"/>
      <c r="L431" s="3051" t="s">
        <v>2841</v>
      </c>
      <c r="M431" s="3051"/>
      <c r="N431" s="3051"/>
    </row>
    <row r="432" spans="1:15" s="28" customFormat="1" ht="15" customHeight="1">
      <c r="C432" s="3052" t="s">
        <v>3121</v>
      </c>
      <c r="D432" s="3052"/>
      <c r="E432" s="3052"/>
      <c r="F432" s="1108"/>
      <c r="G432" s="1108"/>
      <c r="H432" s="1108"/>
      <c r="I432" s="1108"/>
      <c r="J432" s="1108"/>
      <c r="K432" s="1108"/>
      <c r="L432" s="3052" t="s">
        <v>2993</v>
      </c>
      <c r="M432" s="3052"/>
      <c r="N432" s="3052"/>
    </row>
    <row r="433" spans="1:15" s="28" customFormat="1" ht="15" customHeight="1">
      <c r="C433" s="1139"/>
      <c r="D433" s="1139"/>
      <c r="E433" s="1139"/>
      <c r="F433" s="1108"/>
      <c r="G433" s="1108"/>
      <c r="H433" s="1108"/>
      <c r="I433" s="1108"/>
      <c r="J433" s="1108"/>
      <c r="K433" s="1108"/>
      <c r="L433" s="1139"/>
      <c r="M433" s="1139"/>
      <c r="N433" s="1139"/>
    </row>
    <row r="434" spans="1:15" s="28" customFormat="1" ht="15" customHeight="1">
      <c r="C434" s="1139"/>
      <c r="D434" s="1139"/>
      <c r="E434" s="1139"/>
      <c r="F434" s="1108"/>
      <c r="G434" s="1108"/>
      <c r="H434" s="1108"/>
      <c r="I434" s="1108"/>
      <c r="J434" s="1108"/>
      <c r="K434" s="1108"/>
      <c r="L434" s="1139"/>
      <c r="M434" s="1139"/>
      <c r="N434" s="1139"/>
    </row>
    <row r="435" spans="1:15" s="28" customFormat="1" ht="15" customHeight="1">
      <c r="C435" s="1139"/>
      <c r="D435" s="1139"/>
      <c r="E435" s="1139"/>
      <c r="F435" s="1108"/>
      <c r="G435" s="1108"/>
      <c r="H435" s="1108"/>
      <c r="I435" s="1108"/>
      <c r="J435" s="1108"/>
      <c r="K435" s="1108"/>
      <c r="L435" s="1139"/>
      <c r="M435" s="1139"/>
      <c r="N435" s="1139"/>
    </row>
    <row r="436" spans="1:15" s="28" customFormat="1" ht="15" customHeight="1">
      <c r="C436" s="1139"/>
      <c r="D436" s="1139"/>
      <c r="E436" s="1139"/>
      <c r="F436" s="1108"/>
      <c r="G436" s="1108"/>
      <c r="H436" s="1108"/>
      <c r="I436" s="1108"/>
      <c r="J436" s="1108"/>
      <c r="K436" s="1108"/>
      <c r="L436" s="1139"/>
      <c r="M436" s="1139"/>
      <c r="N436" s="1139"/>
    </row>
    <row r="437" spans="1:15" s="28" customFormat="1" ht="15" customHeight="1">
      <c r="C437" s="1139"/>
      <c r="D437" s="1139"/>
      <c r="E437" s="1139"/>
      <c r="F437" s="1108"/>
      <c r="G437" s="1108"/>
      <c r="H437" s="1108"/>
      <c r="I437" s="1108"/>
      <c r="J437" s="1108"/>
      <c r="K437" s="1108"/>
      <c r="L437" s="1139"/>
      <c r="M437" s="1139"/>
      <c r="N437" s="1139"/>
    </row>
    <row r="438" spans="1:15" s="28" customFormat="1" ht="15" customHeight="1">
      <c r="C438" s="1139"/>
      <c r="D438" s="1139"/>
      <c r="E438" s="1139"/>
      <c r="F438" s="1108"/>
      <c r="G438" s="1108"/>
      <c r="H438" s="1108"/>
      <c r="I438" s="1108"/>
      <c r="J438" s="1108"/>
      <c r="K438" s="1108"/>
      <c r="L438" s="1139"/>
      <c r="M438" s="1139"/>
      <c r="N438" s="1139"/>
    </row>
    <row r="439" spans="1:15" s="28" customFormat="1" ht="15" customHeight="1">
      <c r="C439" s="1139"/>
      <c r="D439" s="1139"/>
      <c r="E439" s="1139"/>
      <c r="F439" s="1108"/>
      <c r="G439" s="1108"/>
      <c r="H439" s="1108"/>
      <c r="I439" s="1108"/>
      <c r="J439" s="1108"/>
      <c r="K439" s="1108"/>
      <c r="L439" s="1139"/>
      <c r="M439" s="1139"/>
      <c r="N439" s="1139"/>
    </row>
    <row r="440" spans="1:15" s="28" customFormat="1" ht="15" customHeight="1">
      <c r="C440" s="1139"/>
      <c r="D440" s="1139"/>
      <c r="E440" s="1139"/>
      <c r="F440" s="1108"/>
      <c r="G440" s="1108"/>
      <c r="H440" s="1108"/>
      <c r="I440" s="1108"/>
      <c r="J440" s="1108"/>
      <c r="K440" s="1108"/>
      <c r="L440" s="1139"/>
      <c r="M440" s="1139"/>
      <c r="N440" s="1139"/>
    </row>
    <row r="441" spans="1:15" s="28" customFormat="1" ht="12.75" customHeight="1">
      <c r="C441" s="1139"/>
      <c r="D441" s="1139"/>
      <c r="E441" s="1139"/>
      <c r="L441" s="1139"/>
      <c r="M441" s="1139"/>
      <c r="N441" s="3057" t="s">
        <v>2994</v>
      </c>
      <c r="O441" s="3057"/>
    </row>
    <row r="442" spans="1:15" ht="15.75">
      <c r="A442" s="3058" t="s">
        <v>2972</v>
      </c>
      <c r="B442" s="3058"/>
      <c r="C442" s="3058"/>
      <c r="D442" s="3058"/>
      <c r="E442" s="3058"/>
      <c r="F442" s="3058"/>
      <c r="G442" s="3058"/>
      <c r="H442" s="3058"/>
      <c r="I442" s="3058"/>
      <c r="J442" s="3058"/>
      <c r="K442" s="3058"/>
      <c r="L442" s="3058"/>
      <c r="M442" s="3058"/>
      <c r="N442" s="3058"/>
      <c r="O442" s="3058"/>
    </row>
    <row r="443" spans="1:15" s="28" customFormat="1" ht="12">
      <c r="B443" s="1127" t="s">
        <v>1918</v>
      </c>
      <c r="C443" s="1127" t="s">
        <v>2855</v>
      </c>
      <c r="D443" s="1127"/>
      <c r="E443" s="1143"/>
      <c r="F443" s="1143"/>
      <c r="G443" s="1172"/>
      <c r="H443" s="1172"/>
      <c r="I443" s="1172"/>
      <c r="J443" s="1172"/>
      <c r="K443" s="1172"/>
      <c r="L443" s="1172"/>
      <c r="M443" s="1172"/>
      <c r="N443" s="3066"/>
      <c r="O443" s="3066"/>
    </row>
    <row r="444" spans="1:15" s="28" customFormat="1" ht="12">
      <c r="B444" s="1127" t="s">
        <v>1919</v>
      </c>
      <c r="C444" s="1127" t="s">
        <v>2856</v>
      </c>
      <c r="D444" s="1127"/>
      <c r="E444" s="1143"/>
      <c r="F444" s="1143"/>
      <c r="G444" s="1172"/>
      <c r="H444" s="1172"/>
      <c r="I444" s="1172"/>
      <c r="J444" s="1172"/>
      <c r="K444" s="1172"/>
      <c r="L444" s="1172"/>
      <c r="M444" s="1172"/>
      <c r="N444" s="1172"/>
      <c r="O444" s="1172"/>
    </row>
    <row r="445" spans="1:15" s="28" customFormat="1" ht="12">
      <c r="B445" s="1127" t="s">
        <v>4</v>
      </c>
      <c r="C445" s="1127" t="s">
        <v>2853</v>
      </c>
      <c r="D445" s="1127"/>
      <c r="E445" s="1143"/>
      <c r="F445" s="1143"/>
      <c r="G445" s="1172"/>
      <c r="H445" s="1172"/>
      <c r="I445" s="1172"/>
      <c r="J445" s="1172"/>
      <c r="K445" s="1172"/>
      <c r="L445" s="3067" t="s">
        <v>3123</v>
      </c>
      <c r="M445" s="3067"/>
      <c r="N445" s="3067"/>
      <c r="O445" s="3067"/>
    </row>
    <row r="446" spans="1:15" s="28" customFormat="1" ht="12">
      <c r="B446" s="1127" t="s">
        <v>1917</v>
      </c>
      <c r="C446" s="1127" t="s">
        <v>2974</v>
      </c>
      <c r="D446" s="1127"/>
      <c r="E446" s="1143"/>
      <c r="F446" s="1143"/>
      <c r="G446" s="1172"/>
      <c r="H446" s="1172"/>
      <c r="I446" s="1172"/>
      <c r="J446" s="1172"/>
      <c r="K446" s="1172"/>
      <c r="L446" s="1172"/>
      <c r="M446" s="1172"/>
      <c r="N446" s="1172"/>
      <c r="O446" s="1172"/>
    </row>
    <row r="447" spans="1:15" s="28" customFormat="1" ht="12.75" customHeight="1">
      <c r="B447" s="1127" t="s">
        <v>2975</v>
      </c>
      <c r="C447" s="1941" t="s">
        <v>3341</v>
      </c>
      <c r="D447" s="1941"/>
      <c r="E447" s="1143"/>
      <c r="F447" s="1143"/>
      <c r="G447" s="1172"/>
      <c r="H447" s="1172"/>
      <c r="I447" s="1172"/>
      <c r="J447" s="1172"/>
      <c r="K447" s="1172"/>
      <c r="L447" s="3068"/>
      <c r="M447" s="3068"/>
      <c r="N447" s="3068"/>
      <c r="O447" s="3068"/>
    </row>
    <row r="448" spans="1:15" s="28" customFormat="1" ht="12.75" thickBot="1"/>
    <row r="449" spans="1:16" s="1110" customFormat="1" ht="23.25" customHeight="1">
      <c r="A449" s="3076" t="s">
        <v>2970</v>
      </c>
      <c r="B449" s="3071" t="s">
        <v>16</v>
      </c>
      <c r="C449" s="3071"/>
      <c r="D449" s="3071" t="s">
        <v>2977</v>
      </c>
      <c r="E449" s="3071" t="s">
        <v>2978</v>
      </c>
      <c r="F449" s="3071" t="s">
        <v>2979</v>
      </c>
      <c r="G449" s="3071" t="s">
        <v>18</v>
      </c>
      <c r="H449" s="3071" t="s">
        <v>2980</v>
      </c>
      <c r="I449" s="3071" t="s">
        <v>2981</v>
      </c>
      <c r="J449" s="3071" t="s">
        <v>2982</v>
      </c>
      <c r="K449" s="3071" t="s">
        <v>2983</v>
      </c>
      <c r="L449" s="3071" t="s">
        <v>2996</v>
      </c>
      <c r="M449" s="3071"/>
      <c r="N449" s="3071"/>
      <c r="O449" s="3074" t="s">
        <v>2985</v>
      </c>
    </row>
    <row r="450" spans="1:16" s="1110" customFormat="1" ht="29.25" customHeight="1">
      <c r="A450" s="3077"/>
      <c r="B450" s="3072"/>
      <c r="C450" s="3072"/>
      <c r="D450" s="3072"/>
      <c r="E450" s="3072"/>
      <c r="F450" s="3072"/>
      <c r="G450" s="3072"/>
      <c r="H450" s="3072"/>
      <c r="I450" s="3072"/>
      <c r="J450" s="3072"/>
      <c r="K450" s="3072"/>
      <c r="L450" s="1109" t="s">
        <v>2986</v>
      </c>
      <c r="M450" s="1109" t="s">
        <v>2987</v>
      </c>
      <c r="N450" s="1109" t="s">
        <v>2988</v>
      </c>
      <c r="O450" s="3075"/>
    </row>
    <row r="451" spans="1:16" s="1110" customFormat="1" ht="11.25" customHeight="1">
      <c r="A451" s="1636">
        <v>1</v>
      </c>
      <c r="B451" s="3069">
        <v>2</v>
      </c>
      <c r="C451" s="3070"/>
      <c r="D451" s="1637">
        <v>3</v>
      </c>
      <c r="E451" s="1637">
        <v>4</v>
      </c>
      <c r="F451" s="1637">
        <v>5</v>
      </c>
      <c r="G451" s="1637">
        <v>6</v>
      </c>
      <c r="H451" s="1637">
        <v>7</v>
      </c>
      <c r="I451" s="1637">
        <v>8</v>
      </c>
      <c r="J451" s="1637">
        <v>9</v>
      </c>
      <c r="K451" s="1637">
        <v>10</v>
      </c>
      <c r="L451" s="1637">
        <v>11</v>
      </c>
      <c r="M451" s="1111">
        <v>12</v>
      </c>
      <c r="N451" s="1111">
        <v>13</v>
      </c>
      <c r="O451" s="1582">
        <v>14</v>
      </c>
    </row>
    <row r="452" spans="1:16" s="28" customFormat="1" ht="12">
      <c r="A452" s="1616">
        <v>1</v>
      </c>
      <c r="B452" s="3078" t="s">
        <v>3297</v>
      </c>
      <c r="C452" s="3079"/>
      <c r="D452" s="1155" t="s">
        <v>3023</v>
      </c>
      <c r="E452" s="1155"/>
      <c r="F452" s="1155"/>
      <c r="G452" s="1155" t="s">
        <v>2630</v>
      </c>
      <c r="H452" s="1154">
        <v>2014</v>
      </c>
      <c r="I452" s="1155" t="s">
        <v>3022</v>
      </c>
      <c r="J452" s="1159">
        <v>1</v>
      </c>
      <c r="K452" s="1617">
        <v>1700000</v>
      </c>
      <c r="L452" s="1159">
        <v>1</v>
      </c>
      <c r="M452" s="1112"/>
      <c r="N452" s="1113"/>
      <c r="O452" s="1607"/>
    </row>
    <row r="453" spans="1:16" s="28" customFormat="1" ht="12">
      <c r="A453" s="1608">
        <f>A452+1</f>
        <v>2</v>
      </c>
      <c r="B453" s="3055" t="s">
        <v>3297</v>
      </c>
      <c r="C453" s="3056"/>
      <c r="D453" s="1118" t="s">
        <v>3106</v>
      </c>
      <c r="E453" s="1118"/>
      <c r="F453" s="1118"/>
      <c r="G453" s="1118" t="s">
        <v>2630</v>
      </c>
      <c r="H453" s="1120">
        <v>2016</v>
      </c>
      <c r="I453" s="1118" t="s">
        <v>3022</v>
      </c>
      <c r="J453" s="1123">
        <v>1</v>
      </c>
      <c r="K453" s="1600">
        <v>1850000</v>
      </c>
      <c r="L453" s="1123">
        <v>1</v>
      </c>
      <c r="M453" s="1121"/>
      <c r="N453" s="1118"/>
      <c r="O453" s="1588"/>
    </row>
    <row r="454" spans="1:16" s="28" customFormat="1" ht="12">
      <c r="A454" s="1608">
        <f>A453+1</f>
        <v>3</v>
      </c>
      <c r="B454" s="3055" t="s">
        <v>2608</v>
      </c>
      <c r="C454" s="3056"/>
      <c r="D454" s="1118" t="s">
        <v>3342</v>
      </c>
      <c r="E454" s="1118"/>
      <c r="F454" s="1118"/>
      <c r="G454" s="1118" t="s">
        <v>365</v>
      </c>
      <c r="H454" s="1120">
        <v>2007</v>
      </c>
      <c r="I454" s="1118" t="s">
        <v>3010</v>
      </c>
      <c r="J454" s="1145">
        <v>1</v>
      </c>
      <c r="K454" s="1618">
        <v>200000</v>
      </c>
      <c r="L454" s="1123">
        <v>1</v>
      </c>
      <c r="M454" s="1121"/>
      <c r="N454" s="1118"/>
      <c r="O454" s="1588"/>
      <c r="P454" s="1946" t="s">
        <v>3343</v>
      </c>
    </row>
    <row r="455" spans="1:16" s="28" customFormat="1" ht="12">
      <c r="A455" s="1608">
        <f>A454+1</f>
        <v>4</v>
      </c>
      <c r="B455" s="3055" t="s">
        <v>22</v>
      </c>
      <c r="C455" s="3056"/>
      <c r="D455" s="1118" t="s">
        <v>305</v>
      </c>
      <c r="E455" s="1118"/>
      <c r="F455" s="1118"/>
      <c r="G455" s="1118" t="s">
        <v>307</v>
      </c>
      <c r="H455" s="1120">
        <v>1985</v>
      </c>
      <c r="I455" s="1118" t="s">
        <v>3352</v>
      </c>
      <c r="J455" s="1145">
        <v>1</v>
      </c>
      <c r="K455" s="1618">
        <v>100000</v>
      </c>
      <c r="L455" s="1123">
        <v>1</v>
      </c>
      <c r="M455" s="1121"/>
      <c r="N455" s="1118"/>
      <c r="O455" s="1588"/>
      <c r="P455" s="1946" t="s">
        <v>3353</v>
      </c>
    </row>
    <row r="456" spans="1:16" s="28" customFormat="1" ht="12">
      <c r="A456" s="1608">
        <f>A455+1</f>
        <v>5</v>
      </c>
      <c r="B456" s="3055" t="s">
        <v>22</v>
      </c>
      <c r="C456" s="3056"/>
      <c r="D456" s="1118" t="s">
        <v>305</v>
      </c>
      <c r="E456" s="1118"/>
      <c r="F456" s="1118"/>
      <c r="G456" s="1118" t="s">
        <v>307</v>
      </c>
      <c r="H456" s="1120">
        <v>1985</v>
      </c>
      <c r="I456" s="1118" t="s">
        <v>3352</v>
      </c>
      <c r="J456" s="1145">
        <v>1</v>
      </c>
      <c r="K456" s="1618">
        <v>100000</v>
      </c>
      <c r="L456" s="1123">
        <v>1</v>
      </c>
      <c r="M456" s="1121"/>
      <c r="N456" s="1118"/>
      <c r="O456" s="1588"/>
      <c r="P456" s="1946" t="s">
        <v>3353</v>
      </c>
    </row>
    <row r="457" spans="1:16" s="28" customFormat="1" ht="15" customHeight="1">
      <c r="A457" s="1608"/>
      <c r="B457" s="3080"/>
      <c r="C457" s="3081"/>
      <c r="D457" s="1118"/>
      <c r="E457" s="1118"/>
      <c r="F457" s="1118"/>
      <c r="G457" s="1118"/>
      <c r="H457" s="1120"/>
      <c r="I457" s="1118"/>
      <c r="J457" s="1145"/>
      <c r="K457" s="1618"/>
      <c r="L457" s="1123"/>
      <c r="M457" s="1121"/>
      <c r="N457" s="1118"/>
      <c r="O457" s="1588"/>
    </row>
    <row r="458" spans="1:16" s="28" customFormat="1" ht="12">
      <c r="A458" s="1608"/>
      <c r="B458" s="3082"/>
      <c r="C458" s="3082"/>
      <c r="D458" s="1118"/>
      <c r="E458" s="1118"/>
      <c r="F458" s="1118"/>
      <c r="G458" s="1118"/>
      <c r="H458" s="1120"/>
      <c r="I458" s="1118"/>
      <c r="J458" s="1123"/>
      <c r="K458" s="1600"/>
      <c r="L458" s="1123"/>
      <c r="M458" s="1121"/>
      <c r="N458" s="1118"/>
      <c r="O458" s="1588"/>
    </row>
    <row r="459" spans="1:16" s="28" customFormat="1" ht="12">
      <c r="A459" s="1608"/>
      <c r="B459" s="3059"/>
      <c r="C459" s="3060"/>
      <c r="D459" s="1133"/>
      <c r="E459" s="1133"/>
      <c r="F459" s="1133"/>
      <c r="G459" s="1133"/>
      <c r="H459" s="1149"/>
      <c r="I459" s="1133"/>
      <c r="J459" s="1178"/>
      <c r="K459" s="1635"/>
      <c r="L459" s="1135"/>
      <c r="M459" s="1132"/>
      <c r="N459" s="1133"/>
      <c r="O459" s="1591"/>
    </row>
    <row r="460" spans="1:16" s="28" customFormat="1" ht="12.75" thickBot="1">
      <c r="A460" s="1592"/>
      <c r="B460" s="3061" t="s">
        <v>34</v>
      </c>
      <c r="C460" s="3062"/>
      <c r="D460" s="1594"/>
      <c r="E460" s="1594"/>
      <c r="F460" s="1594"/>
      <c r="G460" s="1594"/>
      <c r="H460" s="1594"/>
      <c r="I460" s="1594"/>
      <c r="J460" s="1596">
        <f>SUM(J452:J459)</f>
        <v>5</v>
      </c>
      <c r="K460" s="1613">
        <f>SUM(K452:K459)</f>
        <v>3950000</v>
      </c>
      <c r="L460" s="1597">
        <f>SUM(L452:L459)</f>
        <v>5</v>
      </c>
      <c r="M460" s="1597">
        <f>SUM(M452:M459)</f>
        <v>0</v>
      </c>
      <c r="N460" s="1597">
        <f>SUM(N452:N459)</f>
        <v>0</v>
      </c>
      <c r="O460" s="1598"/>
    </row>
    <row r="461" spans="1:16">
      <c r="J461" s="1156"/>
    </row>
    <row r="462" spans="1:16" s="28" customFormat="1" ht="12.75" customHeight="1">
      <c r="C462" s="3053"/>
      <c r="D462" s="3053"/>
      <c r="E462" s="1108"/>
      <c r="F462" s="1108"/>
      <c r="G462" s="1108"/>
      <c r="H462" s="1108"/>
      <c r="I462" s="1108"/>
      <c r="J462" s="1108"/>
      <c r="K462" s="1108"/>
      <c r="L462" s="3063" t="s">
        <v>3301</v>
      </c>
      <c r="M462" s="3063"/>
      <c r="N462" s="3063"/>
    </row>
    <row r="463" spans="1:16" s="28" customFormat="1" ht="12.75" customHeight="1">
      <c r="C463" s="3053" t="s">
        <v>1883</v>
      </c>
      <c r="D463" s="3053"/>
      <c r="E463" s="3053"/>
      <c r="F463" s="1108"/>
      <c r="G463" s="1108"/>
      <c r="H463" s="1108"/>
      <c r="I463" s="1108"/>
      <c r="J463" s="1108"/>
      <c r="K463" s="1108"/>
      <c r="L463" s="1137"/>
      <c r="M463" s="1138"/>
      <c r="N463" s="1108"/>
    </row>
    <row r="464" spans="1:16" s="28" customFormat="1" ht="12.75" customHeight="1">
      <c r="C464" s="3054" t="s">
        <v>2889</v>
      </c>
      <c r="D464" s="3054"/>
      <c r="E464" s="3054"/>
      <c r="F464" s="1108"/>
      <c r="G464" s="1108"/>
      <c r="H464" s="1108"/>
      <c r="I464" s="1108"/>
      <c r="J464" s="1108"/>
      <c r="K464" s="1108"/>
      <c r="L464" s="3073" t="s">
        <v>2887</v>
      </c>
      <c r="M464" s="3073"/>
      <c r="N464" s="3073"/>
    </row>
    <row r="465" spans="3:14" s="28" customFormat="1" ht="12.75" customHeight="1">
      <c r="F465" s="1108"/>
      <c r="G465" s="1108"/>
      <c r="H465" s="1108"/>
      <c r="I465" s="1108"/>
      <c r="J465" s="1108"/>
      <c r="K465" s="1108"/>
      <c r="L465" s="1108"/>
      <c r="M465" s="1108"/>
      <c r="N465" s="1108"/>
    </row>
    <row r="466" spans="3:14" s="28" customFormat="1" ht="12.75" customHeight="1">
      <c r="F466" s="1108"/>
      <c r="G466" s="1108"/>
      <c r="H466" s="1108"/>
      <c r="I466" s="1108"/>
      <c r="J466" s="1108"/>
      <c r="K466" s="1108"/>
      <c r="L466" s="1108"/>
      <c r="M466" s="1108"/>
      <c r="N466" s="1108"/>
    </row>
    <row r="467" spans="3:14" s="28" customFormat="1" ht="12">
      <c r="C467" s="1140"/>
      <c r="D467" s="1141"/>
      <c r="F467" s="1108"/>
      <c r="G467" s="1108"/>
      <c r="H467" s="1108"/>
      <c r="I467" s="1108"/>
      <c r="J467" s="1108"/>
      <c r="K467" s="1108"/>
      <c r="L467" s="1108"/>
      <c r="M467" s="1108"/>
      <c r="N467" s="1108"/>
    </row>
    <row r="468" spans="3:14" s="28" customFormat="1" ht="15" customHeight="1">
      <c r="C468" s="3051" t="s">
        <v>2848</v>
      </c>
      <c r="D468" s="3051"/>
      <c r="E468" s="3051"/>
      <c r="F468" s="1108"/>
      <c r="G468" s="1108"/>
      <c r="H468" s="1108"/>
      <c r="I468" s="1108"/>
      <c r="J468" s="1108"/>
      <c r="K468" s="1108"/>
      <c r="L468" s="3051" t="s">
        <v>2841</v>
      </c>
      <c r="M468" s="3051"/>
      <c r="N468" s="3051"/>
    </row>
    <row r="469" spans="3:14" s="28" customFormat="1" ht="15" customHeight="1">
      <c r="C469" s="3052" t="s">
        <v>3121</v>
      </c>
      <c r="D469" s="3052"/>
      <c r="E469" s="3052"/>
      <c r="F469" s="1108"/>
      <c r="G469" s="1108"/>
      <c r="H469" s="1108"/>
      <c r="I469" s="1108"/>
      <c r="J469" s="1108"/>
      <c r="K469" s="1108"/>
      <c r="L469" s="3052" t="s">
        <v>2993</v>
      </c>
      <c r="M469" s="3052"/>
      <c r="N469" s="3052"/>
    </row>
    <row r="470" spans="3:14" s="28" customFormat="1" ht="15" customHeight="1">
      <c r="C470" s="1139"/>
      <c r="D470" s="1139"/>
      <c r="E470" s="1139"/>
      <c r="F470" s="1108"/>
      <c r="G470" s="1108"/>
      <c r="H470" s="1108"/>
      <c r="I470" s="1108"/>
      <c r="J470" s="1108"/>
      <c r="K470" s="1108"/>
      <c r="L470" s="1139"/>
      <c r="M470" s="1139"/>
      <c r="N470" s="1139"/>
    </row>
    <row r="471" spans="3:14" s="28" customFormat="1" ht="15" customHeight="1">
      <c r="C471" s="1139"/>
      <c r="D471" s="1139"/>
      <c r="E471" s="1139"/>
      <c r="F471" s="1108"/>
      <c r="G471" s="1108"/>
      <c r="H471" s="1108"/>
      <c r="I471" s="1108"/>
      <c r="J471" s="1108"/>
      <c r="K471" s="1108"/>
      <c r="L471" s="1139"/>
      <c r="M471" s="1139"/>
      <c r="N471" s="1139"/>
    </row>
    <row r="472" spans="3:14" s="28" customFormat="1" ht="15" customHeight="1">
      <c r="C472" s="1139"/>
      <c r="D472" s="1139"/>
      <c r="E472" s="1139"/>
      <c r="F472" s="1108"/>
      <c r="G472" s="1108"/>
      <c r="H472" s="1108"/>
      <c r="I472" s="1108"/>
      <c r="J472" s="1108"/>
      <c r="K472" s="1108"/>
      <c r="L472" s="1139"/>
      <c r="M472" s="1139"/>
      <c r="N472" s="1139"/>
    </row>
    <row r="473" spans="3:14" s="28" customFormat="1" ht="15" customHeight="1">
      <c r="C473" s="1139"/>
      <c r="D473" s="1139"/>
      <c r="E473" s="1139"/>
      <c r="L473" s="1139"/>
      <c r="M473" s="1139"/>
      <c r="N473" s="1139"/>
    </row>
    <row r="474" spans="3:14" s="28" customFormat="1" ht="15" customHeight="1">
      <c r="C474" s="1139"/>
      <c r="D474" s="1139"/>
      <c r="E474" s="1139"/>
      <c r="L474" s="1139"/>
      <c r="M474" s="1139"/>
      <c r="N474" s="1139"/>
    </row>
    <row r="475" spans="3:14" s="28" customFormat="1" ht="15" customHeight="1">
      <c r="C475" s="1139"/>
      <c r="D475" s="1139"/>
      <c r="E475" s="1139"/>
      <c r="L475" s="1139"/>
      <c r="M475" s="1139"/>
      <c r="N475" s="1139"/>
    </row>
    <row r="476" spans="3:14" s="28" customFormat="1" ht="15" customHeight="1">
      <c r="C476" s="1139"/>
      <c r="D476" s="1139"/>
      <c r="E476" s="1139"/>
      <c r="L476" s="1139"/>
      <c r="M476" s="1139"/>
      <c r="N476" s="1139"/>
    </row>
    <row r="477" spans="3:14" s="28" customFormat="1" ht="15" customHeight="1">
      <c r="C477" s="1139"/>
      <c r="D477" s="1139"/>
      <c r="E477" s="1139"/>
      <c r="L477" s="1139"/>
      <c r="M477" s="1139"/>
      <c r="N477" s="1139"/>
    </row>
    <row r="478" spans="3:14" s="28" customFormat="1" ht="15" customHeight="1">
      <c r="C478" s="1139"/>
      <c r="D478" s="1139"/>
      <c r="E478" s="1139"/>
      <c r="L478" s="1139"/>
      <c r="M478" s="1139"/>
      <c r="N478" s="1139"/>
    </row>
    <row r="479" spans="3:14" s="28" customFormat="1" ht="15" customHeight="1">
      <c r="C479" s="1139"/>
      <c r="D479" s="1139"/>
      <c r="E479" s="1139"/>
      <c r="L479" s="1139"/>
      <c r="M479" s="1139"/>
      <c r="N479" s="1139"/>
    </row>
    <row r="480" spans="3:14" s="28" customFormat="1" ht="15" customHeight="1">
      <c r="C480" s="1139"/>
      <c r="D480" s="1139"/>
      <c r="E480" s="1139"/>
      <c r="L480" s="1139"/>
      <c r="M480" s="1139"/>
      <c r="N480" s="1139"/>
    </row>
    <row r="481" spans="1:16" s="28" customFormat="1" ht="15" customHeight="1">
      <c r="C481" s="1139"/>
      <c r="D481" s="1139"/>
      <c r="E481" s="1139"/>
      <c r="L481" s="1139"/>
      <c r="M481" s="1139"/>
      <c r="N481" s="1139"/>
    </row>
    <row r="482" spans="1:16" s="28" customFormat="1" ht="12.75" customHeight="1">
      <c r="C482" s="1139"/>
      <c r="D482" s="1139"/>
      <c r="E482" s="1139"/>
      <c r="L482" s="1139"/>
      <c r="M482" s="1139"/>
      <c r="N482" s="3057" t="s">
        <v>2994</v>
      </c>
      <c r="O482" s="3057"/>
    </row>
    <row r="483" spans="1:16" ht="15.75">
      <c r="A483" s="3058" t="s">
        <v>2972</v>
      </c>
      <c r="B483" s="3058"/>
      <c r="C483" s="3058"/>
      <c r="D483" s="3058"/>
      <c r="E483" s="3058"/>
      <c r="F483" s="3058"/>
      <c r="G483" s="3058"/>
      <c r="H483" s="3058"/>
      <c r="I483" s="3058"/>
      <c r="J483" s="3058"/>
      <c r="K483" s="3058"/>
      <c r="L483" s="3058"/>
      <c r="M483" s="3058"/>
      <c r="N483" s="3058"/>
      <c r="O483" s="3058"/>
    </row>
    <row r="484" spans="1:16" s="28" customFormat="1" ht="12">
      <c r="B484" s="1127" t="s">
        <v>1918</v>
      </c>
      <c r="C484" s="1127" t="s">
        <v>2855</v>
      </c>
      <c r="D484" s="1127"/>
      <c r="E484" s="1143"/>
      <c r="F484" s="1143"/>
      <c r="G484" s="1172"/>
      <c r="H484" s="1172"/>
      <c r="I484" s="1172"/>
      <c r="J484" s="1172"/>
      <c r="K484" s="1172"/>
      <c r="L484" s="1172"/>
      <c r="M484" s="1172"/>
      <c r="N484" s="3066"/>
      <c r="O484" s="3066"/>
    </row>
    <row r="485" spans="1:16" s="28" customFormat="1" ht="12">
      <c r="B485" s="1127" t="s">
        <v>1919</v>
      </c>
      <c r="C485" s="1127" t="s">
        <v>2856</v>
      </c>
      <c r="D485" s="1127"/>
      <c r="E485" s="1143"/>
      <c r="F485" s="1143"/>
      <c r="G485" s="1172"/>
      <c r="H485" s="1172"/>
      <c r="I485" s="1172"/>
      <c r="J485" s="1172"/>
      <c r="K485" s="1172"/>
      <c r="L485" s="1172"/>
      <c r="M485" s="1172"/>
      <c r="N485" s="1172"/>
      <c r="O485" s="1172"/>
    </row>
    <row r="486" spans="1:16" s="28" customFormat="1" ht="12">
      <c r="B486" s="1127" t="s">
        <v>4</v>
      </c>
      <c r="C486" s="1127" t="s">
        <v>2853</v>
      </c>
      <c r="D486" s="1127"/>
      <c r="E486" s="1143"/>
      <c r="F486" s="1143"/>
      <c r="G486" s="1172"/>
      <c r="H486" s="1172"/>
      <c r="I486" s="1172"/>
      <c r="J486" s="1172"/>
      <c r="K486" s="1172"/>
      <c r="L486" s="3067" t="s">
        <v>3123</v>
      </c>
      <c r="M486" s="3067"/>
      <c r="N486" s="3067"/>
      <c r="O486" s="3067"/>
    </row>
    <row r="487" spans="1:16" s="28" customFormat="1" ht="12">
      <c r="B487" s="1127" t="s">
        <v>1917</v>
      </c>
      <c r="C487" s="1127" t="s">
        <v>2974</v>
      </c>
      <c r="D487" s="1127"/>
      <c r="E487" s="1143"/>
      <c r="F487" s="1143"/>
      <c r="G487" s="1172"/>
      <c r="H487" s="1172"/>
      <c r="I487" s="1172"/>
      <c r="J487" s="1172"/>
      <c r="K487" s="1172"/>
      <c r="L487" s="1172"/>
      <c r="M487" s="1172"/>
      <c r="N487" s="1172"/>
      <c r="O487" s="1172"/>
    </row>
    <row r="488" spans="1:16" s="28" customFormat="1" ht="12.75" customHeight="1">
      <c r="B488" s="1127" t="s">
        <v>2975</v>
      </c>
      <c r="C488" s="1941" t="s">
        <v>3346</v>
      </c>
      <c r="D488" s="1941"/>
      <c r="E488" s="1143"/>
      <c r="F488" s="1143"/>
      <c r="G488" s="1172"/>
      <c r="H488" s="1172"/>
      <c r="I488" s="1172"/>
      <c r="J488" s="1172"/>
      <c r="K488" s="1172"/>
      <c r="L488" s="3068"/>
      <c r="M488" s="3068"/>
      <c r="N488" s="3068"/>
      <c r="O488" s="3068"/>
    </row>
    <row r="489" spans="1:16" s="28" customFormat="1" ht="12.75" thickBot="1"/>
    <row r="490" spans="1:16" s="1110" customFormat="1" ht="23.25" customHeight="1">
      <c r="A490" s="3076" t="s">
        <v>2970</v>
      </c>
      <c r="B490" s="3071" t="s">
        <v>16</v>
      </c>
      <c r="C490" s="3071"/>
      <c r="D490" s="3071" t="s">
        <v>2977</v>
      </c>
      <c r="E490" s="3071" t="s">
        <v>2978</v>
      </c>
      <c r="F490" s="3071" t="s">
        <v>2979</v>
      </c>
      <c r="G490" s="3071" t="s">
        <v>18</v>
      </c>
      <c r="H490" s="3071" t="s">
        <v>2980</v>
      </c>
      <c r="I490" s="3071" t="s">
        <v>2981</v>
      </c>
      <c r="J490" s="3071" t="s">
        <v>2982</v>
      </c>
      <c r="K490" s="3071" t="s">
        <v>2983</v>
      </c>
      <c r="L490" s="3071" t="s">
        <v>2996</v>
      </c>
      <c r="M490" s="3071"/>
      <c r="N490" s="3071"/>
      <c r="O490" s="3074" t="s">
        <v>2985</v>
      </c>
    </row>
    <row r="491" spans="1:16" s="1110" customFormat="1" ht="29.25" customHeight="1">
      <c r="A491" s="3077"/>
      <c r="B491" s="3072"/>
      <c r="C491" s="3072"/>
      <c r="D491" s="3072"/>
      <c r="E491" s="3072"/>
      <c r="F491" s="3072"/>
      <c r="G491" s="3072"/>
      <c r="H491" s="3072"/>
      <c r="I491" s="3072"/>
      <c r="J491" s="3072"/>
      <c r="K491" s="3072"/>
      <c r="L491" s="1109" t="s">
        <v>2986</v>
      </c>
      <c r="M491" s="1109" t="s">
        <v>2987</v>
      </c>
      <c r="N491" s="1109" t="s">
        <v>2988</v>
      </c>
      <c r="O491" s="3075"/>
    </row>
    <row r="492" spans="1:16" s="1110" customFormat="1" ht="11.25" customHeight="1">
      <c r="A492" s="1636">
        <v>1</v>
      </c>
      <c r="B492" s="3069">
        <v>2</v>
      </c>
      <c r="C492" s="3070"/>
      <c r="D492" s="1637">
        <v>3</v>
      </c>
      <c r="E492" s="1637">
        <v>4</v>
      </c>
      <c r="F492" s="1637">
        <v>5</v>
      </c>
      <c r="G492" s="1637">
        <v>6</v>
      </c>
      <c r="H492" s="1637">
        <v>7</v>
      </c>
      <c r="I492" s="1637">
        <v>8</v>
      </c>
      <c r="J492" s="1637">
        <v>9</v>
      </c>
      <c r="K492" s="1637">
        <v>10</v>
      </c>
      <c r="L492" s="1637">
        <v>11</v>
      </c>
      <c r="M492" s="1111">
        <v>12</v>
      </c>
      <c r="N492" s="1111">
        <v>13</v>
      </c>
      <c r="O492" s="1582">
        <v>14</v>
      </c>
    </row>
    <row r="493" spans="1:16" s="28" customFormat="1" ht="12">
      <c r="A493" s="1616">
        <v>1</v>
      </c>
      <c r="B493" s="3078" t="s">
        <v>49</v>
      </c>
      <c r="C493" s="3079"/>
      <c r="D493" s="1155" t="s">
        <v>305</v>
      </c>
      <c r="E493" s="1155"/>
      <c r="F493" s="1155"/>
      <c r="G493" s="1155" t="s">
        <v>307</v>
      </c>
      <c r="H493" s="1154">
        <v>2016</v>
      </c>
      <c r="I493" s="1155" t="s">
        <v>3349</v>
      </c>
      <c r="J493" s="1159">
        <v>1</v>
      </c>
      <c r="K493" s="1617">
        <v>3000000</v>
      </c>
      <c r="L493" s="1159">
        <v>1</v>
      </c>
      <c r="M493" s="1112"/>
      <c r="N493" s="1113"/>
      <c r="O493" s="1607"/>
      <c r="P493" s="1107" t="s">
        <v>3347</v>
      </c>
    </row>
    <row r="494" spans="1:16" s="28" customFormat="1" ht="12">
      <c r="A494" s="1608">
        <f>A493+1</f>
        <v>2</v>
      </c>
      <c r="B494" s="3055" t="s">
        <v>51</v>
      </c>
      <c r="C494" s="3056"/>
      <c r="D494" s="1118" t="s">
        <v>3348</v>
      </c>
      <c r="E494" s="1118"/>
      <c r="F494" s="1118"/>
      <c r="G494" s="1118" t="s">
        <v>3308</v>
      </c>
      <c r="H494" s="1120">
        <v>2016</v>
      </c>
      <c r="I494" s="1118" t="s">
        <v>3195</v>
      </c>
      <c r="J494" s="1123">
        <v>1</v>
      </c>
      <c r="K494" s="1600">
        <v>4000000</v>
      </c>
      <c r="L494" s="1123">
        <v>1</v>
      </c>
      <c r="M494" s="1121"/>
      <c r="N494" s="1118"/>
      <c r="O494" s="1588"/>
    </row>
    <row r="495" spans="1:16" s="28" customFormat="1" ht="12">
      <c r="A495" s="1608">
        <f>A494+1</f>
        <v>3</v>
      </c>
      <c r="B495" s="3055" t="s">
        <v>2608</v>
      </c>
      <c r="C495" s="3056"/>
      <c r="D495" s="1118" t="s">
        <v>2553</v>
      </c>
      <c r="E495" s="1118"/>
      <c r="F495" s="1118"/>
      <c r="G495" s="1118" t="s">
        <v>365</v>
      </c>
      <c r="H495" s="1120">
        <v>2007</v>
      </c>
      <c r="I495" s="1118" t="s">
        <v>3010</v>
      </c>
      <c r="J495" s="1145">
        <v>1</v>
      </c>
      <c r="K495" s="1618">
        <v>175000</v>
      </c>
      <c r="L495" s="1123">
        <v>1</v>
      </c>
      <c r="M495" s="1121"/>
      <c r="N495" s="1118"/>
      <c r="O495" s="1588"/>
      <c r="P495" s="1946" t="s">
        <v>3343</v>
      </c>
    </row>
    <row r="496" spans="1:16" s="28" customFormat="1" ht="12">
      <c r="A496" s="1608"/>
      <c r="B496" s="3055"/>
      <c r="C496" s="3056"/>
      <c r="D496" s="1118"/>
      <c r="E496" s="1118"/>
      <c r="F496" s="1118"/>
      <c r="G496" s="1118"/>
      <c r="H496" s="1120"/>
      <c r="I496" s="1118"/>
      <c r="J496" s="1145"/>
      <c r="K496" s="1618"/>
      <c r="L496" s="1123"/>
      <c r="M496" s="1121"/>
      <c r="N496" s="1118"/>
      <c r="O496" s="1588"/>
    </row>
    <row r="497" spans="1:15" s="28" customFormat="1" ht="12">
      <c r="A497" s="1608"/>
      <c r="B497" s="1124"/>
      <c r="C497" s="1125"/>
      <c r="D497" s="1118"/>
      <c r="E497" s="1118"/>
      <c r="F497" s="1118"/>
      <c r="G497" s="1118"/>
      <c r="H497" s="1120"/>
      <c r="I497" s="1118"/>
      <c r="J497" s="1145"/>
      <c r="K497" s="1618"/>
      <c r="L497" s="1123"/>
      <c r="M497" s="1121"/>
      <c r="N497" s="1118"/>
      <c r="O497" s="1588"/>
    </row>
    <row r="498" spans="1:15" s="28" customFormat="1" ht="15" customHeight="1">
      <c r="A498" s="1608"/>
      <c r="B498" s="3080"/>
      <c r="C498" s="3081"/>
      <c r="D498" s="1118"/>
      <c r="E498" s="1118"/>
      <c r="F498" s="1118"/>
      <c r="G498" s="1118"/>
      <c r="H498" s="1120"/>
      <c r="I498" s="1118"/>
      <c r="J498" s="1145"/>
      <c r="K498" s="1618"/>
      <c r="L498" s="1123"/>
      <c r="M498" s="1121"/>
      <c r="N498" s="1118"/>
      <c r="O498" s="1588"/>
    </row>
    <row r="499" spans="1:15" s="28" customFormat="1" ht="12">
      <c r="A499" s="1608"/>
      <c r="B499" s="3082"/>
      <c r="C499" s="3082"/>
      <c r="D499" s="1118"/>
      <c r="E499" s="1118"/>
      <c r="F499" s="1118"/>
      <c r="G499" s="1118"/>
      <c r="H499" s="1120"/>
      <c r="I499" s="1118"/>
      <c r="J499" s="1123"/>
      <c r="K499" s="1600"/>
      <c r="L499" s="1123"/>
      <c r="M499" s="1121"/>
      <c r="N499" s="1118"/>
      <c r="O499" s="1588"/>
    </row>
    <row r="500" spans="1:15" s="28" customFormat="1" ht="12">
      <c r="A500" s="1608"/>
      <c r="B500" s="3059"/>
      <c r="C500" s="3060"/>
      <c r="D500" s="1133"/>
      <c r="E500" s="1133"/>
      <c r="F500" s="1133"/>
      <c r="G500" s="1133"/>
      <c r="H500" s="1149"/>
      <c r="I500" s="1133"/>
      <c r="J500" s="1178"/>
      <c r="K500" s="1635"/>
      <c r="L500" s="1135"/>
      <c r="M500" s="1132"/>
      <c r="N500" s="1133"/>
      <c r="O500" s="1591"/>
    </row>
    <row r="501" spans="1:15" s="28" customFormat="1" ht="12.75" thickBot="1">
      <c r="A501" s="1592"/>
      <c r="B501" s="3061" t="s">
        <v>34</v>
      </c>
      <c r="C501" s="3062"/>
      <c r="D501" s="1594"/>
      <c r="E501" s="1594"/>
      <c r="F501" s="1594"/>
      <c r="G501" s="1594"/>
      <c r="H501" s="1594"/>
      <c r="I501" s="1594"/>
      <c r="J501" s="1596">
        <f>SUM(J493:J500)</f>
        <v>3</v>
      </c>
      <c r="K501" s="1613">
        <f>SUM(K493:K500)</f>
        <v>7175000</v>
      </c>
      <c r="L501" s="1597">
        <f>SUM(L493:L500)</f>
        <v>3</v>
      </c>
      <c r="M501" s="1597">
        <f>SUM(M493:M500)</f>
        <v>0</v>
      </c>
      <c r="N501" s="1597">
        <f>SUM(N493:N500)</f>
        <v>0</v>
      </c>
      <c r="O501" s="1598"/>
    </row>
    <row r="502" spans="1:15">
      <c r="J502" s="1156"/>
    </row>
    <row r="503" spans="1:15" s="28" customFormat="1" ht="12.75" customHeight="1">
      <c r="C503" s="3053"/>
      <c r="D503" s="3053"/>
      <c r="E503" s="1108"/>
      <c r="F503" s="1108"/>
      <c r="G503" s="1108"/>
      <c r="H503" s="1108"/>
      <c r="I503" s="1108"/>
      <c r="J503" s="1108"/>
      <c r="K503" s="1108"/>
      <c r="L503" s="3063" t="s">
        <v>3301</v>
      </c>
      <c r="M503" s="3063"/>
      <c r="N503" s="3063"/>
    </row>
    <row r="504" spans="1:15" s="28" customFormat="1" ht="12.75" customHeight="1">
      <c r="C504" s="3053" t="s">
        <v>1883</v>
      </c>
      <c r="D504" s="3053"/>
      <c r="E504" s="3053"/>
      <c r="F504" s="1108"/>
      <c r="G504" s="1108"/>
      <c r="H504" s="1108"/>
      <c r="I504" s="1108"/>
      <c r="J504" s="1108"/>
      <c r="K504" s="1108"/>
      <c r="L504" s="1137"/>
      <c r="M504" s="1138"/>
      <c r="N504" s="1108"/>
    </row>
    <row r="505" spans="1:15" s="28" customFormat="1" ht="12.75" customHeight="1">
      <c r="C505" s="3054" t="s">
        <v>2889</v>
      </c>
      <c r="D505" s="3054"/>
      <c r="E505" s="3054"/>
      <c r="F505" s="1108"/>
      <c r="G505" s="1108"/>
      <c r="H505" s="1108"/>
      <c r="I505" s="1108"/>
      <c r="J505" s="1108"/>
      <c r="K505" s="1108"/>
      <c r="L505" s="3073" t="s">
        <v>2887</v>
      </c>
      <c r="M505" s="3073"/>
      <c r="N505" s="3073"/>
    </row>
    <row r="506" spans="1:15" s="28" customFormat="1" ht="12.75" customHeight="1">
      <c r="F506" s="1108"/>
      <c r="G506" s="1108"/>
      <c r="H506" s="1108"/>
      <c r="I506" s="1108"/>
      <c r="J506" s="1108"/>
      <c r="K506" s="1108"/>
      <c r="L506" s="1108"/>
      <c r="M506" s="1108"/>
      <c r="N506" s="1108"/>
    </row>
    <row r="507" spans="1:15" s="28" customFormat="1" ht="12.75" customHeight="1">
      <c r="F507" s="1108"/>
      <c r="G507" s="1108"/>
      <c r="H507" s="1108"/>
      <c r="I507" s="1108"/>
      <c r="J507" s="1108"/>
      <c r="K507" s="1108"/>
      <c r="L507" s="1108"/>
      <c r="M507" s="1108"/>
      <c r="N507" s="1108"/>
    </row>
    <row r="508" spans="1:15" s="28" customFormat="1" ht="12">
      <c r="C508" s="1140"/>
      <c r="D508" s="1141"/>
      <c r="F508" s="1108"/>
      <c r="G508" s="1108"/>
      <c r="H508" s="1108"/>
      <c r="I508" s="1108"/>
      <c r="J508" s="1108"/>
      <c r="K508" s="1108"/>
      <c r="L508" s="1108"/>
      <c r="M508" s="1108"/>
      <c r="N508" s="1108"/>
    </row>
    <row r="509" spans="1:15" s="28" customFormat="1" ht="15" customHeight="1">
      <c r="C509" s="3051" t="s">
        <v>2848</v>
      </c>
      <c r="D509" s="3051"/>
      <c r="E509" s="3051"/>
      <c r="F509" s="1108"/>
      <c r="G509" s="1108"/>
      <c r="H509" s="1108"/>
      <c r="I509" s="1108"/>
      <c r="J509" s="1108"/>
      <c r="K509" s="1108"/>
      <c r="L509" s="3051" t="s">
        <v>2841</v>
      </c>
      <c r="M509" s="3051"/>
      <c r="N509" s="3051"/>
    </row>
    <row r="510" spans="1:15" s="28" customFormat="1" ht="15" customHeight="1">
      <c r="C510" s="3052" t="s">
        <v>3121</v>
      </c>
      <c r="D510" s="3052"/>
      <c r="E510" s="3052"/>
      <c r="F510" s="1108"/>
      <c r="G510" s="1108"/>
      <c r="H510" s="1108"/>
      <c r="I510" s="1108"/>
      <c r="J510" s="1108"/>
      <c r="K510" s="1108"/>
      <c r="L510" s="3052" t="s">
        <v>2993</v>
      </c>
      <c r="M510" s="3052"/>
      <c r="N510" s="3052"/>
    </row>
    <row r="511" spans="1:15" s="28" customFormat="1" ht="15" customHeight="1">
      <c r="C511" s="1139"/>
      <c r="D511" s="1139"/>
      <c r="E511" s="1139"/>
      <c r="L511" s="1139"/>
      <c r="M511" s="1139"/>
      <c r="N511" s="1139"/>
    </row>
    <row r="512" spans="1:15" s="28" customFormat="1" ht="15" customHeight="1">
      <c r="C512" s="1139"/>
      <c r="D512" s="1139"/>
      <c r="E512" s="1139"/>
      <c r="L512" s="1139"/>
      <c r="M512" s="1139"/>
      <c r="N512" s="1139"/>
    </row>
    <row r="513" spans="1:15" s="28" customFormat="1" ht="15" customHeight="1">
      <c r="C513" s="1139"/>
      <c r="D513" s="1139"/>
      <c r="E513" s="1139"/>
      <c r="L513" s="1139"/>
      <c r="M513" s="1139"/>
      <c r="N513" s="1139"/>
    </row>
    <row r="514" spans="1:15" s="28" customFormat="1" ht="15" customHeight="1">
      <c r="C514" s="1139"/>
      <c r="D514" s="1139"/>
      <c r="E514" s="1139"/>
      <c r="L514" s="1139"/>
      <c r="M514" s="1139"/>
      <c r="N514" s="1139"/>
    </row>
    <row r="515" spans="1:15" s="28" customFormat="1" ht="15" customHeight="1">
      <c r="C515" s="1139"/>
      <c r="D515" s="1139"/>
      <c r="E515" s="1139"/>
      <c r="L515" s="1139"/>
      <c r="M515" s="1139"/>
      <c r="N515" s="1139"/>
    </row>
    <row r="516" spans="1:15" s="28" customFormat="1" ht="15" customHeight="1">
      <c r="C516" s="1139"/>
      <c r="D516" s="1139"/>
      <c r="E516" s="1139"/>
      <c r="L516" s="1139"/>
      <c r="M516" s="1139"/>
      <c r="N516" s="1139"/>
    </row>
    <row r="517" spans="1:15" s="28" customFormat="1" ht="15" customHeight="1">
      <c r="C517" s="1139"/>
      <c r="D517" s="1139"/>
      <c r="E517" s="1139"/>
      <c r="L517" s="1139"/>
      <c r="M517" s="1139"/>
      <c r="N517" s="1139"/>
    </row>
    <row r="518" spans="1:15" s="28" customFormat="1" ht="15" customHeight="1">
      <c r="C518" s="1139"/>
      <c r="D518" s="1139"/>
      <c r="E518" s="1139"/>
      <c r="L518" s="1139"/>
      <c r="M518" s="1139"/>
      <c r="N518" s="1139"/>
    </row>
    <row r="519" spans="1:15" s="28" customFormat="1" ht="15" customHeight="1">
      <c r="C519" s="1139"/>
      <c r="D519" s="1139"/>
      <c r="E519" s="1139"/>
      <c r="L519" s="1139"/>
      <c r="M519" s="1139"/>
      <c r="N519" s="1139"/>
    </row>
    <row r="520" spans="1:15" s="28" customFormat="1" ht="15" customHeight="1">
      <c r="C520" s="1139"/>
      <c r="D520" s="1139"/>
      <c r="E520" s="1139"/>
      <c r="L520" s="1139"/>
      <c r="M520" s="1139"/>
      <c r="N520" s="1139"/>
    </row>
    <row r="521" spans="1:15" s="28" customFormat="1" ht="15" customHeight="1">
      <c r="C521" s="1139"/>
      <c r="D521" s="1139"/>
      <c r="E521" s="1139"/>
      <c r="L521" s="1139"/>
      <c r="M521" s="1139"/>
      <c r="N521" s="1139"/>
    </row>
    <row r="522" spans="1:15" s="28" customFormat="1" ht="12.75" customHeight="1">
      <c r="C522" s="1139"/>
      <c r="D522" s="1139"/>
      <c r="E522" s="1139"/>
      <c r="L522" s="1139"/>
      <c r="M522" s="1139"/>
      <c r="N522" s="3057" t="s">
        <v>2994</v>
      </c>
      <c r="O522" s="3057"/>
    </row>
    <row r="523" spans="1:15" ht="15.75">
      <c r="A523" s="3058" t="s">
        <v>2972</v>
      </c>
      <c r="B523" s="3058"/>
      <c r="C523" s="3058"/>
      <c r="D523" s="3058"/>
      <c r="E523" s="3058"/>
      <c r="F523" s="3058"/>
      <c r="G523" s="3058"/>
      <c r="H523" s="3058"/>
      <c r="I523" s="3058"/>
      <c r="J523" s="3058"/>
      <c r="K523" s="3058"/>
      <c r="L523" s="3058"/>
      <c r="M523" s="3058"/>
      <c r="N523" s="3058"/>
      <c r="O523" s="3058"/>
    </row>
    <row r="524" spans="1:15" s="28" customFormat="1" ht="12">
      <c r="B524" s="1127" t="s">
        <v>1918</v>
      </c>
      <c r="C524" s="1127" t="s">
        <v>2855</v>
      </c>
      <c r="D524" s="1127"/>
      <c r="E524" s="1143"/>
      <c r="F524" s="1143"/>
      <c r="G524" s="1172"/>
      <c r="H524" s="1172"/>
      <c r="I524" s="1172"/>
      <c r="J524" s="1172"/>
      <c r="K524" s="1172"/>
      <c r="L524" s="1172"/>
      <c r="M524" s="1172"/>
      <c r="N524" s="3066"/>
      <c r="O524" s="3066"/>
    </row>
    <row r="525" spans="1:15" s="28" customFormat="1" ht="12">
      <c r="B525" s="1127" t="s">
        <v>1919</v>
      </c>
      <c r="C525" s="1127" t="s">
        <v>2856</v>
      </c>
      <c r="D525" s="1127"/>
      <c r="E525" s="1143"/>
      <c r="F525" s="1143"/>
      <c r="G525" s="1172"/>
      <c r="H525" s="1172"/>
      <c r="I525" s="1172"/>
      <c r="J525" s="1172"/>
      <c r="K525" s="1172"/>
      <c r="L525" s="1172"/>
      <c r="M525" s="1172"/>
      <c r="N525" s="1172"/>
      <c r="O525" s="1172"/>
    </row>
    <row r="526" spans="1:15" s="28" customFormat="1" ht="12">
      <c r="B526" s="1127" t="s">
        <v>4</v>
      </c>
      <c r="C526" s="1127" t="s">
        <v>2853</v>
      </c>
      <c r="D526" s="1127"/>
      <c r="E526" s="1143"/>
      <c r="F526" s="1143"/>
      <c r="G526" s="1172"/>
      <c r="H526" s="1172"/>
      <c r="I526" s="1172"/>
      <c r="J526" s="1172"/>
      <c r="K526" s="1172"/>
      <c r="L526" s="3067" t="s">
        <v>3123</v>
      </c>
      <c r="M526" s="3067"/>
      <c r="N526" s="3067"/>
      <c r="O526" s="3067"/>
    </row>
    <row r="527" spans="1:15" s="28" customFormat="1" ht="12">
      <c r="B527" s="1127" t="s">
        <v>1917</v>
      </c>
      <c r="C527" s="1127" t="s">
        <v>2974</v>
      </c>
      <c r="D527" s="1127"/>
      <c r="E527" s="1143"/>
      <c r="F527" s="1143"/>
      <c r="G527" s="1172"/>
      <c r="H527" s="1172"/>
      <c r="I527" s="1172"/>
      <c r="J527" s="1172"/>
      <c r="K527" s="1172"/>
      <c r="L527" s="1172"/>
      <c r="M527" s="1172"/>
      <c r="N527" s="1172"/>
      <c r="O527" s="1172"/>
    </row>
    <row r="528" spans="1:15" s="28" customFormat="1" ht="12.75" customHeight="1">
      <c r="B528" s="1127" t="s">
        <v>2975</v>
      </c>
      <c r="C528" s="1941" t="s">
        <v>3375</v>
      </c>
      <c r="D528" s="1941"/>
      <c r="E528" s="1143"/>
      <c r="F528" s="1143"/>
      <c r="G528" s="1172"/>
      <c r="H528" s="1172"/>
      <c r="I528" s="1172"/>
      <c r="J528" s="1172"/>
      <c r="K528" s="1172"/>
      <c r="L528" s="3068"/>
      <c r="M528" s="3068"/>
      <c r="N528" s="3068"/>
      <c r="O528" s="3068"/>
    </row>
    <row r="529" spans="1:16" s="28" customFormat="1" ht="12.75" thickBot="1"/>
    <row r="530" spans="1:16" s="1110" customFormat="1" ht="23.25" customHeight="1">
      <c r="A530" s="3076" t="s">
        <v>2970</v>
      </c>
      <c r="B530" s="3071" t="s">
        <v>16</v>
      </c>
      <c r="C530" s="3071"/>
      <c r="D530" s="3071" t="s">
        <v>2977</v>
      </c>
      <c r="E530" s="3071" t="s">
        <v>2978</v>
      </c>
      <c r="F530" s="3071" t="s">
        <v>2979</v>
      </c>
      <c r="G530" s="3071" t="s">
        <v>18</v>
      </c>
      <c r="H530" s="3071" t="s">
        <v>2980</v>
      </c>
      <c r="I530" s="3071" t="s">
        <v>2981</v>
      </c>
      <c r="J530" s="3071" t="s">
        <v>2982</v>
      </c>
      <c r="K530" s="3071" t="s">
        <v>2983</v>
      </c>
      <c r="L530" s="3071" t="s">
        <v>2996</v>
      </c>
      <c r="M530" s="3071"/>
      <c r="N530" s="3071"/>
      <c r="O530" s="3074" t="s">
        <v>2985</v>
      </c>
    </row>
    <row r="531" spans="1:16" s="1110" customFormat="1" ht="29.25" customHeight="1">
      <c r="A531" s="3077"/>
      <c r="B531" s="3072"/>
      <c r="C531" s="3072"/>
      <c r="D531" s="3072"/>
      <c r="E531" s="3072"/>
      <c r="F531" s="3072"/>
      <c r="G531" s="3072"/>
      <c r="H531" s="3072"/>
      <c r="I531" s="3072"/>
      <c r="J531" s="3072"/>
      <c r="K531" s="3072"/>
      <c r="L531" s="1109" t="s">
        <v>2986</v>
      </c>
      <c r="M531" s="1109" t="s">
        <v>2987</v>
      </c>
      <c r="N531" s="1109" t="s">
        <v>2988</v>
      </c>
      <c r="O531" s="3075"/>
    </row>
    <row r="532" spans="1:16" s="1110" customFormat="1" ht="11.25" customHeight="1">
      <c r="A532" s="1636">
        <v>1</v>
      </c>
      <c r="B532" s="3069">
        <v>2</v>
      </c>
      <c r="C532" s="3070"/>
      <c r="D532" s="1637">
        <v>3</v>
      </c>
      <c r="E532" s="1637">
        <v>4</v>
      </c>
      <c r="F532" s="1637">
        <v>5</v>
      </c>
      <c r="G532" s="1637">
        <v>6</v>
      </c>
      <c r="H532" s="1637">
        <v>7</v>
      </c>
      <c r="I532" s="1637">
        <v>8</v>
      </c>
      <c r="J532" s="1637">
        <v>9</v>
      </c>
      <c r="K532" s="1637">
        <v>10</v>
      </c>
      <c r="L532" s="1637">
        <v>11</v>
      </c>
      <c r="M532" s="1111">
        <v>12</v>
      </c>
      <c r="N532" s="1111">
        <v>13</v>
      </c>
      <c r="O532" s="1582">
        <v>14</v>
      </c>
    </row>
    <row r="533" spans="1:16" s="28" customFormat="1" ht="12">
      <c r="A533" s="1616">
        <v>1</v>
      </c>
      <c r="B533" s="3078" t="s">
        <v>3376</v>
      </c>
      <c r="C533" s="3079"/>
      <c r="D533" s="1155" t="s">
        <v>2638</v>
      </c>
      <c r="E533" s="1155"/>
      <c r="F533" s="1155"/>
      <c r="G533" s="1155" t="s">
        <v>3308</v>
      </c>
      <c r="H533" s="1154">
        <v>2007</v>
      </c>
      <c r="I533" s="1155" t="s">
        <v>3380</v>
      </c>
      <c r="J533" s="1159">
        <v>1</v>
      </c>
      <c r="K533" s="1617">
        <v>1650000</v>
      </c>
      <c r="L533" s="1159">
        <v>1</v>
      </c>
      <c r="M533" s="1112"/>
      <c r="N533" s="1113"/>
      <c r="O533" s="1607"/>
      <c r="P533" s="1946" t="s">
        <v>3377</v>
      </c>
    </row>
    <row r="534" spans="1:16" s="28" customFormat="1" ht="12">
      <c r="A534" s="1608">
        <f>A533+1</f>
        <v>2</v>
      </c>
      <c r="B534" s="3078" t="s">
        <v>3376</v>
      </c>
      <c r="C534" s="3079"/>
      <c r="D534" s="1155" t="s">
        <v>2638</v>
      </c>
      <c r="E534" s="1118"/>
      <c r="F534" s="1118"/>
      <c r="G534" s="1118" t="s">
        <v>3308</v>
      </c>
      <c r="H534" s="1120">
        <v>2008</v>
      </c>
      <c r="I534" s="1155" t="s">
        <v>3380</v>
      </c>
      <c r="J534" s="1123">
        <v>1</v>
      </c>
      <c r="K534" s="1600">
        <v>1661000</v>
      </c>
      <c r="L534" s="1123">
        <v>1</v>
      </c>
      <c r="M534" s="1121"/>
      <c r="N534" s="1118"/>
      <c r="O534" s="1588"/>
      <c r="P534" s="1946" t="s">
        <v>3378</v>
      </c>
    </row>
    <row r="535" spans="1:16" s="28" customFormat="1" ht="12">
      <c r="A535" s="1608">
        <f>A534+1</f>
        <v>3</v>
      </c>
      <c r="B535" s="3078" t="s">
        <v>3376</v>
      </c>
      <c r="C535" s="3079"/>
      <c r="D535" s="1155" t="s">
        <v>2638</v>
      </c>
      <c r="E535" s="1118"/>
      <c r="F535" s="1118"/>
      <c r="G535" s="1118" t="s">
        <v>3308</v>
      </c>
      <c r="H535" s="1120">
        <v>2008</v>
      </c>
      <c r="I535" s="1155" t="s">
        <v>3380</v>
      </c>
      <c r="J535" s="1145">
        <v>1</v>
      </c>
      <c r="K535" s="1600">
        <v>1661000</v>
      </c>
      <c r="L535" s="1123">
        <v>1</v>
      </c>
      <c r="M535" s="1121"/>
      <c r="N535" s="1118"/>
      <c r="O535" s="1588"/>
      <c r="P535" s="1946" t="s">
        <v>3379</v>
      </c>
    </row>
    <row r="536" spans="1:16" s="28" customFormat="1" ht="12">
      <c r="A536" s="1608"/>
      <c r="B536" s="3055"/>
      <c r="C536" s="3056"/>
      <c r="D536" s="1118"/>
      <c r="E536" s="1118"/>
      <c r="F536" s="1118"/>
      <c r="G536" s="1118"/>
      <c r="H536" s="1120"/>
      <c r="I536" s="1118"/>
      <c r="J536" s="1145"/>
      <c r="K536" s="1618"/>
      <c r="L536" s="1123"/>
      <c r="M536" s="1121"/>
      <c r="N536" s="1118"/>
      <c r="O536" s="1588"/>
    </row>
    <row r="537" spans="1:16" s="28" customFormat="1" ht="12">
      <c r="A537" s="1608"/>
      <c r="B537" s="1124"/>
      <c r="C537" s="1125"/>
      <c r="D537" s="1118"/>
      <c r="E537" s="1118"/>
      <c r="F537" s="1118"/>
      <c r="G537" s="1118"/>
      <c r="H537" s="1120"/>
      <c r="I537" s="1118"/>
      <c r="J537" s="1145"/>
      <c r="K537" s="1618"/>
      <c r="L537" s="1123"/>
      <c r="M537" s="1121"/>
      <c r="N537" s="1118"/>
      <c r="O537" s="1588"/>
    </row>
    <row r="538" spans="1:16" s="28" customFormat="1" ht="15" customHeight="1">
      <c r="A538" s="1608"/>
      <c r="B538" s="3080"/>
      <c r="C538" s="3081"/>
      <c r="D538" s="1118"/>
      <c r="E538" s="1118"/>
      <c r="F538" s="1118"/>
      <c r="G538" s="1118"/>
      <c r="H538" s="1120"/>
      <c r="I538" s="1118"/>
      <c r="J538" s="1145"/>
      <c r="K538" s="1618"/>
      <c r="L538" s="1123"/>
      <c r="M538" s="1121"/>
      <c r="N538" s="1118"/>
      <c r="O538" s="1588"/>
    </row>
    <row r="539" spans="1:16" s="28" customFormat="1" ht="12">
      <c r="A539" s="1608"/>
      <c r="B539" s="3082"/>
      <c r="C539" s="3082"/>
      <c r="D539" s="1118"/>
      <c r="E539" s="1118"/>
      <c r="F539" s="1118"/>
      <c r="G539" s="1118"/>
      <c r="H539" s="1120"/>
      <c r="I539" s="1118"/>
      <c r="J539" s="1123"/>
      <c r="K539" s="1600"/>
      <c r="L539" s="1123"/>
      <c r="M539" s="1121"/>
      <c r="N539" s="1118"/>
      <c r="O539" s="1588"/>
    </row>
    <row r="540" spans="1:16" s="28" customFormat="1" ht="12">
      <c r="A540" s="1608"/>
      <c r="B540" s="3059"/>
      <c r="C540" s="3060"/>
      <c r="D540" s="1133"/>
      <c r="E540" s="1133"/>
      <c r="F540" s="1133"/>
      <c r="G540" s="1133"/>
      <c r="H540" s="1149"/>
      <c r="I540" s="1133"/>
      <c r="J540" s="1178"/>
      <c r="K540" s="1635"/>
      <c r="L540" s="1135"/>
      <c r="M540" s="1132"/>
      <c r="N540" s="1133"/>
      <c r="O540" s="1591"/>
    </row>
    <row r="541" spans="1:16" s="28" customFormat="1" ht="12.75" thickBot="1">
      <c r="A541" s="1592"/>
      <c r="B541" s="3061" t="s">
        <v>34</v>
      </c>
      <c r="C541" s="3062"/>
      <c r="D541" s="1594"/>
      <c r="E541" s="1594"/>
      <c r="F541" s="1594"/>
      <c r="G541" s="1594"/>
      <c r="H541" s="1594"/>
      <c r="I541" s="1594"/>
      <c r="J541" s="1596">
        <f>SUM(J533:J540)</f>
        <v>3</v>
      </c>
      <c r="K541" s="1613">
        <f>SUM(K533:K540)</f>
        <v>4972000</v>
      </c>
      <c r="L541" s="1597">
        <f>SUM(L533:L540)</f>
        <v>3</v>
      </c>
      <c r="M541" s="1597">
        <f>SUM(M533:M540)</f>
        <v>0</v>
      </c>
      <c r="N541" s="1597">
        <f>SUM(N533:N540)</f>
        <v>0</v>
      </c>
      <c r="O541" s="1598"/>
    </row>
    <row r="542" spans="1:16">
      <c r="J542" s="1156"/>
    </row>
    <row r="543" spans="1:16" s="28" customFormat="1" ht="12.75" customHeight="1">
      <c r="C543" s="3053"/>
      <c r="D543" s="3053"/>
      <c r="E543" s="1108"/>
      <c r="F543" s="1108"/>
      <c r="G543" s="1108"/>
      <c r="H543" s="1108"/>
      <c r="I543" s="1108"/>
      <c r="J543" s="1108"/>
      <c r="K543" s="1108"/>
      <c r="L543" s="3063" t="s">
        <v>3301</v>
      </c>
      <c r="M543" s="3063"/>
      <c r="N543" s="3063"/>
    </row>
    <row r="544" spans="1:16" s="28" customFormat="1" ht="12.75" customHeight="1">
      <c r="C544" s="3053" t="s">
        <v>1883</v>
      </c>
      <c r="D544" s="3053"/>
      <c r="E544" s="3053"/>
      <c r="F544" s="1108"/>
      <c r="G544" s="1108"/>
      <c r="H544" s="1108"/>
      <c r="I544" s="1108"/>
      <c r="J544" s="1108"/>
      <c r="K544" s="1108"/>
      <c r="L544" s="1137"/>
      <c r="M544" s="1138"/>
      <c r="N544" s="1108"/>
    </row>
    <row r="545" spans="3:14" s="28" customFormat="1" ht="12.75" customHeight="1">
      <c r="C545" s="3054" t="s">
        <v>2889</v>
      </c>
      <c r="D545" s="3054"/>
      <c r="E545" s="3054"/>
      <c r="F545" s="1108"/>
      <c r="G545" s="1108"/>
      <c r="H545" s="1108"/>
      <c r="I545" s="1108"/>
      <c r="J545" s="1108"/>
      <c r="K545" s="1108"/>
      <c r="L545" s="3073" t="s">
        <v>2887</v>
      </c>
      <c r="M545" s="3073"/>
      <c r="N545" s="3073"/>
    </row>
    <row r="546" spans="3:14" s="28" customFormat="1" ht="12.75" customHeight="1">
      <c r="F546" s="1108"/>
      <c r="G546" s="1108"/>
      <c r="H546" s="1108"/>
      <c r="I546" s="1108"/>
      <c r="J546" s="1108"/>
      <c r="K546" s="1108"/>
      <c r="L546" s="1108"/>
      <c r="M546" s="1108"/>
      <c r="N546" s="1108"/>
    </row>
    <row r="547" spans="3:14" s="28" customFormat="1" ht="12.75" customHeight="1">
      <c r="F547" s="1108"/>
      <c r="G547" s="1108"/>
      <c r="H547" s="1108"/>
      <c r="I547" s="1108"/>
      <c r="J547" s="1108"/>
      <c r="K547" s="1108"/>
      <c r="L547" s="1108"/>
      <c r="M547" s="1108"/>
      <c r="N547" s="1108"/>
    </row>
    <row r="548" spans="3:14" s="28" customFormat="1" ht="12">
      <c r="C548" s="1140"/>
      <c r="D548" s="1141"/>
      <c r="F548" s="1108"/>
      <c r="G548" s="1108"/>
      <c r="H548" s="1108"/>
      <c r="I548" s="1108"/>
      <c r="J548" s="1108"/>
      <c r="K548" s="1108"/>
      <c r="L548" s="1108"/>
      <c r="M548" s="1108"/>
      <c r="N548" s="1108"/>
    </row>
    <row r="549" spans="3:14" s="28" customFormat="1" ht="15" customHeight="1">
      <c r="C549" s="3051" t="s">
        <v>2848</v>
      </c>
      <c r="D549" s="3051"/>
      <c r="E549" s="3051"/>
      <c r="F549" s="1108"/>
      <c r="G549" s="1108"/>
      <c r="H549" s="1108"/>
      <c r="I549" s="1108"/>
      <c r="J549" s="1108"/>
      <c r="K549" s="1108"/>
      <c r="L549" s="3051" t="s">
        <v>2841</v>
      </c>
      <c r="M549" s="3051"/>
      <c r="N549" s="3051"/>
    </row>
    <row r="550" spans="3:14" s="28" customFormat="1" ht="15" customHeight="1">
      <c r="C550" s="3052" t="s">
        <v>3121</v>
      </c>
      <c r="D550" s="3052"/>
      <c r="E550" s="3052"/>
      <c r="F550" s="1108"/>
      <c r="G550" s="1108"/>
      <c r="H550" s="1108"/>
      <c r="I550" s="1108"/>
      <c r="J550" s="1108"/>
      <c r="K550" s="1108"/>
      <c r="L550" s="3052" t="s">
        <v>2993</v>
      </c>
      <c r="M550" s="3052"/>
      <c r="N550" s="3052"/>
    </row>
    <row r="551" spans="3:14" s="28" customFormat="1" ht="15" customHeight="1">
      <c r="C551" s="1139"/>
      <c r="D551" s="1139"/>
      <c r="E551" s="1139"/>
      <c r="L551" s="1139"/>
      <c r="M551" s="1139"/>
      <c r="N551" s="1139"/>
    </row>
    <row r="552" spans="3:14" s="28" customFormat="1" ht="15" customHeight="1">
      <c r="C552" s="1139"/>
      <c r="D552" s="1139"/>
      <c r="E552" s="1139"/>
      <c r="L552" s="1139"/>
      <c r="M552" s="1139"/>
      <c r="N552" s="1139"/>
    </row>
    <row r="553" spans="3:14" s="28" customFormat="1" ht="15" customHeight="1">
      <c r="C553" s="1139"/>
      <c r="D553" s="1139"/>
      <c r="E553" s="1139"/>
      <c r="L553" s="1139"/>
      <c r="M553" s="1139"/>
      <c r="N553" s="1139"/>
    </row>
    <row r="554" spans="3:14" s="28" customFormat="1" ht="15" customHeight="1">
      <c r="C554" s="1139"/>
      <c r="D554" s="1139"/>
      <c r="E554" s="1139"/>
      <c r="L554" s="1139"/>
      <c r="M554" s="1139"/>
      <c r="N554" s="1139"/>
    </row>
    <row r="555" spans="3:14" s="28" customFormat="1" ht="15" customHeight="1">
      <c r="C555" s="1139"/>
      <c r="D555" s="1139"/>
      <c r="E555" s="1139"/>
      <c r="L555" s="1139"/>
      <c r="M555" s="1139"/>
      <c r="N555" s="1139"/>
    </row>
    <row r="556" spans="3:14" s="28" customFormat="1" ht="15" customHeight="1">
      <c r="C556" s="1139"/>
      <c r="D556" s="1139"/>
      <c r="E556" s="1139"/>
      <c r="L556" s="1139"/>
      <c r="M556" s="1139"/>
      <c r="N556" s="1139"/>
    </row>
    <row r="557" spans="3:14" s="28" customFormat="1" ht="15" customHeight="1">
      <c r="C557" s="1139"/>
      <c r="D557" s="1139"/>
      <c r="E557" s="1139"/>
      <c r="L557" s="1139"/>
      <c r="M557" s="1139"/>
      <c r="N557" s="1139"/>
    </row>
    <row r="558" spans="3:14" s="28" customFormat="1" ht="15" customHeight="1">
      <c r="C558" s="1139"/>
      <c r="D558" s="1139"/>
      <c r="E558" s="1139"/>
      <c r="L558" s="1139"/>
      <c r="M558" s="1139"/>
      <c r="N558" s="1139"/>
    </row>
    <row r="559" spans="3:14" s="28" customFormat="1" ht="15" customHeight="1">
      <c r="C559" s="1139"/>
      <c r="D559" s="1139"/>
      <c r="E559" s="1139"/>
      <c r="L559" s="1139"/>
      <c r="M559" s="1139"/>
      <c r="N559" s="1139"/>
    </row>
    <row r="560" spans="3:14" s="28" customFormat="1" ht="15" customHeight="1">
      <c r="C560" s="1139"/>
      <c r="D560" s="1139"/>
      <c r="E560" s="1139"/>
      <c r="L560" s="1139"/>
      <c r="M560" s="1139"/>
      <c r="N560" s="1139"/>
    </row>
    <row r="561" spans="1:16" s="28" customFormat="1" ht="12.75" customHeight="1">
      <c r="C561" s="1139"/>
      <c r="D561" s="1139"/>
      <c r="E561" s="1139"/>
      <c r="L561" s="1139"/>
      <c r="M561" s="1139"/>
      <c r="N561" s="3057" t="s">
        <v>2994</v>
      </c>
      <c r="O561" s="3057"/>
    </row>
    <row r="562" spans="1:16" ht="15.75">
      <c r="A562" s="3058" t="s">
        <v>2972</v>
      </c>
      <c r="B562" s="3058"/>
      <c r="C562" s="3058"/>
      <c r="D562" s="3058"/>
      <c r="E562" s="3058"/>
      <c r="F562" s="3058"/>
      <c r="G562" s="3058"/>
      <c r="H562" s="3058"/>
      <c r="I562" s="3058"/>
      <c r="J562" s="3058"/>
      <c r="K562" s="3058"/>
      <c r="L562" s="3058"/>
      <c r="M562" s="3058"/>
      <c r="N562" s="3058"/>
      <c r="O562" s="3058"/>
    </row>
    <row r="563" spans="1:16" s="28" customFormat="1" ht="12">
      <c r="B563" s="1127" t="s">
        <v>1918</v>
      </c>
      <c r="C563" s="1127" t="s">
        <v>2855</v>
      </c>
      <c r="D563" s="1127"/>
      <c r="E563" s="1143"/>
      <c r="F563" s="1143"/>
      <c r="G563" s="1172"/>
      <c r="H563" s="1172"/>
      <c r="I563" s="1172"/>
      <c r="J563" s="1172"/>
      <c r="K563" s="1172"/>
      <c r="L563" s="1172"/>
      <c r="M563" s="1172"/>
      <c r="N563" s="3066"/>
      <c r="O563" s="3066"/>
    </row>
    <row r="564" spans="1:16" s="28" customFormat="1" ht="12">
      <c r="B564" s="1127" t="s">
        <v>1919</v>
      </c>
      <c r="C564" s="1127" t="s">
        <v>2856</v>
      </c>
      <c r="D564" s="1127"/>
      <c r="E564" s="1143"/>
      <c r="F564" s="1143"/>
      <c r="G564" s="1172"/>
      <c r="H564" s="1172"/>
      <c r="I564" s="1172"/>
      <c r="J564" s="1172"/>
      <c r="K564" s="1172"/>
      <c r="L564" s="1172"/>
      <c r="M564" s="1172"/>
      <c r="N564" s="1172"/>
      <c r="O564" s="1172"/>
    </row>
    <row r="565" spans="1:16" s="28" customFormat="1" ht="12">
      <c r="B565" s="1127" t="s">
        <v>4</v>
      </c>
      <c r="C565" s="1127" t="s">
        <v>2853</v>
      </c>
      <c r="D565" s="1127"/>
      <c r="E565" s="1143"/>
      <c r="F565" s="1143"/>
      <c r="G565" s="1172"/>
      <c r="H565" s="1172"/>
      <c r="I565" s="1172"/>
      <c r="J565" s="1172"/>
      <c r="K565" s="1172"/>
      <c r="L565" s="3067" t="s">
        <v>3123</v>
      </c>
      <c r="M565" s="3067"/>
      <c r="N565" s="3067"/>
      <c r="O565" s="3067"/>
    </row>
    <row r="566" spans="1:16" s="28" customFormat="1" ht="12">
      <c r="B566" s="1127" t="s">
        <v>1917</v>
      </c>
      <c r="C566" s="1127" t="s">
        <v>2974</v>
      </c>
      <c r="D566" s="1127"/>
      <c r="E566" s="1143"/>
      <c r="F566" s="1143"/>
      <c r="G566" s="1172"/>
      <c r="H566" s="1172"/>
      <c r="I566" s="1172"/>
      <c r="J566" s="1172"/>
      <c r="K566" s="1172"/>
      <c r="L566" s="1172"/>
      <c r="M566" s="1172"/>
      <c r="N566" s="1172"/>
      <c r="O566" s="1172"/>
    </row>
    <row r="567" spans="1:16" s="28" customFormat="1" ht="12.75" customHeight="1">
      <c r="B567" s="1127" t="s">
        <v>2975</v>
      </c>
      <c r="C567" s="1941" t="s">
        <v>3381</v>
      </c>
      <c r="D567" s="1941"/>
      <c r="E567" s="1143"/>
      <c r="F567" s="1143"/>
      <c r="G567" s="1172"/>
      <c r="H567" s="1172"/>
      <c r="I567" s="1172"/>
      <c r="J567" s="1172"/>
      <c r="K567" s="1172"/>
      <c r="L567" s="3068"/>
      <c r="M567" s="3068"/>
      <c r="N567" s="3068"/>
      <c r="O567" s="3068"/>
    </row>
    <row r="568" spans="1:16" s="28" customFormat="1" ht="12.75" thickBot="1"/>
    <row r="569" spans="1:16" s="1110" customFormat="1" ht="23.25" customHeight="1">
      <c r="A569" s="3076" t="s">
        <v>2970</v>
      </c>
      <c r="B569" s="3071" t="s">
        <v>16</v>
      </c>
      <c r="C569" s="3071"/>
      <c r="D569" s="3071" t="s">
        <v>2977</v>
      </c>
      <c r="E569" s="3071" t="s">
        <v>2978</v>
      </c>
      <c r="F569" s="3071" t="s">
        <v>2979</v>
      </c>
      <c r="G569" s="3071" t="s">
        <v>18</v>
      </c>
      <c r="H569" s="3071" t="s">
        <v>2980</v>
      </c>
      <c r="I569" s="3071" t="s">
        <v>2981</v>
      </c>
      <c r="J569" s="3071" t="s">
        <v>2982</v>
      </c>
      <c r="K569" s="3071" t="s">
        <v>2983</v>
      </c>
      <c r="L569" s="3071" t="s">
        <v>2996</v>
      </c>
      <c r="M569" s="3071"/>
      <c r="N569" s="3071"/>
      <c r="O569" s="3074" t="s">
        <v>2985</v>
      </c>
    </row>
    <row r="570" spans="1:16" s="1110" customFormat="1" ht="29.25" customHeight="1">
      <c r="A570" s="3077"/>
      <c r="B570" s="3072"/>
      <c r="C570" s="3072"/>
      <c r="D570" s="3072"/>
      <c r="E570" s="3072"/>
      <c r="F570" s="3072"/>
      <c r="G570" s="3072"/>
      <c r="H570" s="3072"/>
      <c r="I570" s="3072"/>
      <c r="J570" s="3072"/>
      <c r="K570" s="3072"/>
      <c r="L570" s="1109" t="s">
        <v>2986</v>
      </c>
      <c r="M570" s="1109" t="s">
        <v>2987</v>
      </c>
      <c r="N570" s="1109" t="s">
        <v>2988</v>
      </c>
      <c r="O570" s="3075"/>
    </row>
    <row r="571" spans="1:16" s="1110" customFormat="1" ht="11.25" customHeight="1">
      <c r="A571" s="1636">
        <v>1</v>
      </c>
      <c r="B571" s="3069">
        <v>2</v>
      </c>
      <c r="C571" s="3070"/>
      <c r="D571" s="1637">
        <v>3</v>
      </c>
      <c r="E571" s="1637">
        <v>4</v>
      </c>
      <c r="F571" s="1637">
        <v>5</v>
      </c>
      <c r="G571" s="1637">
        <v>6</v>
      </c>
      <c r="H571" s="1637">
        <v>7</v>
      </c>
      <c r="I571" s="1637">
        <v>8</v>
      </c>
      <c r="J571" s="1637">
        <v>9</v>
      </c>
      <c r="K571" s="1637">
        <v>10</v>
      </c>
      <c r="L571" s="1637">
        <v>11</v>
      </c>
      <c r="M571" s="1111">
        <v>12</v>
      </c>
      <c r="N571" s="1111">
        <v>13</v>
      </c>
      <c r="O571" s="1582">
        <v>14</v>
      </c>
    </row>
    <row r="572" spans="1:16" s="28" customFormat="1" ht="12">
      <c r="A572" s="1616">
        <v>1</v>
      </c>
      <c r="B572" s="3055" t="s">
        <v>2580</v>
      </c>
      <c r="C572" s="3056"/>
      <c r="D572" s="1118" t="s">
        <v>305</v>
      </c>
      <c r="E572" s="1118"/>
      <c r="F572" s="1118"/>
      <c r="G572" s="1118" t="s">
        <v>2562</v>
      </c>
      <c r="H572" s="1120">
        <v>2014</v>
      </c>
      <c r="I572" s="1118" t="s">
        <v>2990</v>
      </c>
      <c r="J572" s="1145">
        <v>1</v>
      </c>
      <c r="K572" s="1618">
        <v>1591000</v>
      </c>
      <c r="L572" s="1123">
        <v>1</v>
      </c>
      <c r="M572" s="1112"/>
      <c r="N572" s="1113"/>
      <c r="O572" s="1607"/>
      <c r="P572" s="1946"/>
    </row>
    <row r="573" spans="1:16" s="28" customFormat="1" ht="12">
      <c r="A573" s="1608">
        <f t="shared" ref="A573:A579" si="9">A572+1</f>
        <v>2</v>
      </c>
      <c r="B573" s="3055" t="s">
        <v>22</v>
      </c>
      <c r="C573" s="3056"/>
      <c r="D573" s="1118" t="s">
        <v>305</v>
      </c>
      <c r="E573" s="1118"/>
      <c r="F573" s="1118"/>
      <c r="G573" s="1118" t="s">
        <v>307</v>
      </c>
      <c r="H573" s="1120">
        <v>2015</v>
      </c>
      <c r="I573" s="1118" t="s">
        <v>3303</v>
      </c>
      <c r="J573" s="1145">
        <v>1</v>
      </c>
      <c r="K573" s="1618">
        <v>3000000</v>
      </c>
      <c r="L573" s="1123">
        <v>1</v>
      </c>
      <c r="M573" s="1160"/>
      <c r="N573" s="1155"/>
      <c r="O573" s="1589"/>
      <c r="P573" s="1946"/>
    </row>
    <row r="574" spans="1:16" s="28" customFormat="1" ht="12">
      <c r="A574" s="1608">
        <f t="shared" si="9"/>
        <v>3</v>
      </c>
      <c r="B574" s="3055" t="s">
        <v>22</v>
      </c>
      <c r="C574" s="3056"/>
      <c r="D574" s="1118" t="s">
        <v>305</v>
      </c>
      <c r="E574" s="1118"/>
      <c r="F574" s="1118"/>
      <c r="G574" s="1118" t="s">
        <v>307</v>
      </c>
      <c r="H574" s="1120">
        <v>1980</v>
      </c>
      <c r="I574" s="1118" t="s">
        <v>3303</v>
      </c>
      <c r="J574" s="1145">
        <v>1</v>
      </c>
      <c r="K574" s="1618">
        <v>100000</v>
      </c>
      <c r="L574" s="1123">
        <v>1</v>
      </c>
      <c r="M574" s="1160"/>
      <c r="N574" s="1155"/>
      <c r="O574" s="1589"/>
      <c r="P574" s="1946"/>
    </row>
    <row r="575" spans="1:16" s="28" customFormat="1" ht="12">
      <c r="A575" s="1608">
        <f t="shared" si="9"/>
        <v>4</v>
      </c>
      <c r="B575" s="1965" t="s">
        <v>427</v>
      </c>
      <c r="C575" s="1966"/>
      <c r="D575" s="1155" t="s">
        <v>3383</v>
      </c>
      <c r="E575" s="1118"/>
      <c r="F575" s="1118"/>
      <c r="G575" s="1118" t="s">
        <v>3161</v>
      </c>
      <c r="H575" s="1120">
        <v>2013</v>
      </c>
      <c r="I575" s="1118" t="s">
        <v>3170</v>
      </c>
      <c r="J575" s="1145">
        <v>1</v>
      </c>
      <c r="K575" s="1600">
        <v>425000</v>
      </c>
      <c r="L575" s="1123">
        <v>1</v>
      </c>
      <c r="M575" s="1121"/>
      <c r="N575" s="1118"/>
      <c r="O575" s="1588"/>
    </row>
    <row r="576" spans="1:16" s="28" customFormat="1" ht="12">
      <c r="A576" s="1608">
        <f t="shared" si="9"/>
        <v>5</v>
      </c>
      <c r="B576" s="1965" t="s">
        <v>427</v>
      </c>
      <c r="C576" s="1966"/>
      <c r="D576" s="1155" t="s">
        <v>2927</v>
      </c>
      <c r="E576" s="1118"/>
      <c r="F576" s="1118"/>
      <c r="G576" s="1118" t="s">
        <v>3161</v>
      </c>
      <c r="H576" s="1120">
        <v>2014</v>
      </c>
      <c r="I576" s="1118" t="s">
        <v>3170</v>
      </c>
      <c r="J576" s="1145">
        <v>1</v>
      </c>
      <c r="K576" s="1600">
        <v>475000</v>
      </c>
      <c r="L576" s="1123">
        <v>1</v>
      </c>
      <c r="M576" s="1121"/>
      <c r="N576" s="1118"/>
      <c r="O576" s="1588"/>
    </row>
    <row r="577" spans="1:15" s="28" customFormat="1" ht="12">
      <c r="A577" s="1608">
        <f t="shared" si="9"/>
        <v>6</v>
      </c>
      <c r="B577" s="1965" t="s">
        <v>427</v>
      </c>
      <c r="C577" s="1966"/>
      <c r="D577" s="1155" t="s">
        <v>3106</v>
      </c>
      <c r="E577" s="1118"/>
      <c r="F577" s="1118"/>
      <c r="G577" s="1118" t="s">
        <v>3161</v>
      </c>
      <c r="H577" s="1120">
        <v>2013</v>
      </c>
      <c r="I577" s="1118" t="s">
        <v>3170</v>
      </c>
      <c r="J577" s="1145">
        <v>1</v>
      </c>
      <c r="K577" s="1600">
        <v>485000</v>
      </c>
      <c r="L577" s="1123">
        <v>1</v>
      </c>
      <c r="M577" s="1121"/>
      <c r="N577" s="1118"/>
      <c r="O577" s="1588"/>
    </row>
    <row r="578" spans="1:15" s="28" customFormat="1" ht="12">
      <c r="A578" s="1608">
        <f t="shared" si="9"/>
        <v>7</v>
      </c>
      <c r="B578" s="2023" t="s">
        <v>427</v>
      </c>
      <c r="C578" s="2024"/>
      <c r="D578" s="1155" t="s">
        <v>305</v>
      </c>
      <c r="E578" s="1118"/>
      <c r="F578" s="1118"/>
      <c r="G578" s="1118" t="s">
        <v>139</v>
      </c>
      <c r="H578" s="1120">
        <v>1990</v>
      </c>
      <c r="I578" s="1118" t="s">
        <v>3170</v>
      </c>
      <c r="J578" s="1145">
        <v>1</v>
      </c>
      <c r="K578" s="1600">
        <v>50000</v>
      </c>
      <c r="L578" s="1123"/>
      <c r="M578" s="1123">
        <v>1</v>
      </c>
      <c r="N578" s="1118"/>
      <c r="O578" s="1588"/>
    </row>
    <row r="579" spans="1:15" s="28" customFormat="1" ht="12">
      <c r="A579" s="1608">
        <f t="shared" si="9"/>
        <v>8</v>
      </c>
      <c r="B579" s="2049" t="s">
        <v>2648</v>
      </c>
      <c r="C579" s="2050"/>
      <c r="D579" s="1118" t="s">
        <v>3052</v>
      </c>
      <c r="E579" s="1118"/>
      <c r="F579" s="1118"/>
      <c r="G579" s="1118" t="s">
        <v>365</v>
      </c>
      <c r="H579" s="1120">
        <v>2015</v>
      </c>
      <c r="I579" s="1118" t="s">
        <v>3014</v>
      </c>
      <c r="J579" s="1145">
        <v>1</v>
      </c>
      <c r="K579" s="1600">
        <v>218500</v>
      </c>
      <c r="L579" s="1123">
        <v>1</v>
      </c>
      <c r="M579" s="1123"/>
      <c r="N579" s="1118"/>
      <c r="O579" s="1588"/>
    </row>
    <row r="580" spans="1:15" s="28" customFormat="1" ht="12">
      <c r="A580" s="1608"/>
      <c r="B580" s="3059"/>
      <c r="C580" s="3060"/>
      <c r="D580" s="1133"/>
      <c r="E580" s="1133"/>
      <c r="F580" s="1133"/>
      <c r="G580" s="1133"/>
      <c r="H580" s="1149"/>
      <c r="I580" s="1133"/>
      <c r="J580" s="1178"/>
      <c r="K580" s="1635"/>
      <c r="L580" s="1135"/>
      <c r="M580" s="1132"/>
      <c r="N580" s="1133"/>
      <c r="O580" s="1591"/>
    </row>
    <row r="581" spans="1:15" s="28" customFormat="1" ht="12.75" thickBot="1">
      <c r="A581" s="1592"/>
      <c r="B581" s="3061" t="s">
        <v>34</v>
      </c>
      <c r="C581" s="3062"/>
      <c r="D581" s="1594"/>
      <c r="E581" s="1594"/>
      <c r="F581" s="1594"/>
      <c r="G581" s="1594"/>
      <c r="H581" s="1594"/>
      <c r="I581" s="1594"/>
      <c r="J581" s="1596">
        <f>SUM(J572:J580)</f>
        <v>8</v>
      </c>
      <c r="K581" s="1613">
        <f>SUM(K572:K580)</f>
        <v>6344500</v>
      </c>
      <c r="L581" s="1597">
        <f>SUM(L572:L580)</f>
        <v>7</v>
      </c>
      <c r="M581" s="1597">
        <f>SUM(M572:M580)</f>
        <v>1</v>
      </c>
      <c r="N581" s="1597">
        <f>SUM(N572:N580)</f>
        <v>0</v>
      </c>
      <c r="O581" s="1598"/>
    </row>
    <row r="582" spans="1:15">
      <c r="J582" s="1156"/>
    </row>
    <row r="583" spans="1:15" s="28" customFormat="1" ht="12.75" customHeight="1">
      <c r="C583" s="3053"/>
      <c r="D583" s="3053"/>
      <c r="E583" s="1108"/>
      <c r="F583" s="1108"/>
      <c r="G583" s="1108"/>
      <c r="H583" s="1108"/>
      <c r="I583" s="1108"/>
      <c r="J583" s="1108"/>
      <c r="K583" s="1108"/>
      <c r="L583" s="3063" t="s">
        <v>3301</v>
      </c>
      <c r="M583" s="3063"/>
      <c r="N583" s="3063"/>
    </row>
    <row r="584" spans="1:15" s="28" customFormat="1" ht="12.75" customHeight="1">
      <c r="C584" s="3053" t="s">
        <v>1883</v>
      </c>
      <c r="D584" s="3053"/>
      <c r="E584" s="3053"/>
      <c r="F584" s="1108"/>
      <c r="G584" s="1108"/>
      <c r="H584" s="1108"/>
      <c r="I584" s="1108"/>
      <c r="J584" s="1108"/>
      <c r="K584" s="1108"/>
      <c r="L584" s="1137"/>
      <c r="M584" s="1138"/>
      <c r="N584" s="1108"/>
    </row>
    <row r="585" spans="1:15" s="28" customFormat="1" ht="12.75" customHeight="1">
      <c r="C585" s="3054" t="s">
        <v>2889</v>
      </c>
      <c r="D585" s="3054"/>
      <c r="E585" s="3054"/>
      <c r="F585" s="1108"/>
      <c r="G585" s="1108"/>
      <c r="H585" s="1108"/>
      <c r="I585" s="1108"/>
      <c r="J585" s="1108"/>
      <c r="K585" s="1108"/>
      <c r="L585" s="3073" t="s">
        <v>2887</v>
      </c>
      <c r="M585" s="3073"/>
      <c r="N585" s="3073"/>
    </row>
    <row r="586" spans="1:15" s="28" customFormat="1" ht="12.75" customHeight="1">
      <c r="F586" s="1108"/>
      <c r="G586" s="1108"/>
      <c r="H586" s="1108"/>
      <c r="I586" s="1108"/>
      <c r="J586" s="1108"/>
      <c r="K586" s="1108"/>
      <c r="L586" s="1108"/>
      <c r="M586" s="1108"/>
      <c r="N586" s="1108"/>
    </row>
    <row r="587" spans="1:15" s="28" customFormat="1" ht="12.75" customHeight="1">
      <c r="F587" s="1108"/>
      <c r="G587" s="1108"/>
      <c r="H587" s="1108"/>
      <c r="I587" s="1108"/>
      <c r="J587" s="1108"/>
      <c r="K587" s="1108"/>
      <c r="L587" s="1108"/>
      <c r="M587" s="1108"/>
      <c r="N587" s="1108"/>
    </row>
    <row r="588" spans="1:15" s="28" customFormat="1" ht="12">
      <c r="C588" s="1140"/>
      <c r="D588" s="1141"/>
      <c r="F588" s="1108"/>
      <c r="G588" s="1108"/>
      <c r="H588" s="1108"/>
      <c r="I588" s="1108"/>
      <c r="J588" s="1108"/>
      <c r="K588" s="1108"/>
      <c r="L588" s="1108"/>
      <c r="M588" s="1108"/>
      <c r="N588" s="1108"/>
    </row>
    <row r="589" spans="1:15" s="28" customFormat="1" ht="15" customHeight="1">
      <c r="C589" s="3051" t="s">
        <v>2848</v>
      </c>
      <c r="D589" s="3051"/>
      <c r="E589" s="3051"/>
      <c r="F589" s="1108"/>
      <c r="G589" s="1108"/>
      <c r="H589" s="1108"/>
      <c r="I589" s="1108"/>
      <c r="J589" s="1108"/>
      <c r="K589" s="1108"/>
      <c r="L589" s="3051" t="s">
        <v>2841</v>
      </c>
      <c r="M589" s="3051"/>
      <c r="N589" s="3051"/>
    </row>
    <row r="590" spans="1:15" s="28" customFormat="1" ht="15" customHeight="1">
      <c r="C590" s="3052" t="s">
        <v>3121</v>
      </c>
      <c r="D590" s="3052"/>
      <c r="E590" s="3052"/>
      <c r="F590" s="1108"/>
      <c r="G590" s="1108"/>
      <c r="H590" s="1108"/>
      <c r="I590" s="1108"/>
      <c r="J590" s="1108"/>
      <c r="K590" s="1108"/>
      <c r="L590" s="3052" t="s">
        <v>2993</v>
      </c>
      <c r="M590" s="3052"/>
      <c r="N590" s="3052"/>
    </row>
    <row r="591" spans="1:15" s="28" customFormat="1" ht="15" customHeight="1">
      <c r="C591" s="1139"/>
      <c r="D591" s="1139"/>
      <c r="E591" s="1139"/>
      <c r="F591" s="1108"/>
      <c r="G591" s="1108"/>
      <c r="H591" s="1108"/>
      <c r="I591" s="1108"/>
      <c r="J591" s="1108"/>
      <c r="K591" s="1108"/>
      <c r="L591" s="1139"/>
      <c r="M591" s="1139"/>
      <c r="N591" s="1139"/>
    </row>
    <row r="592" spans="1:15" s="28" customFormat="1" ht="15" customHeight="1">
      <c r="C592" s="1139"/>
      <c r="D592" s="1139"/>
      <c r="E592" s="1139"/>
      <c r="F592" s="1108"/>
      <c r="G592" s="1108"/>
      <c r="H592" s="1108"/>
      <c r="I592" s="1108"/>
      <c r="J592" s="1108"/>
      <c r="K592" s="1108"/>
      <c r="L592" s="1139"/>
      <c r="M592" s="1139"/>
      <c r="N592" s="1139"/>
    </row>
    <row r="593" spans="1:15" s="28" customFormat="1" ht="15" customHeight="1">
      <c r="C593" s="1139"/>
      <c r="D593" s="1139"/>
      <c r="E593" s="1139"/>
      <c r="F593" s="1108"/>
      <c r="G593" s="1108"/>
      <c r="H593" s="1108"/>
      <c r="I593" s="1108"/>
      <c r="J593" s="1108"/>
      <c r="K593" s="1108"/>
      <c r="L593" s="1139"/>
      <c r="M593" s="1139"/>
      <c r="N593" s="1139"/>
    </row>
    <row r="594" spans="1:15" s="28" customFormat="1" ht="15" customHeight="1">
      <c r="C594" s="1139"/>
      <c r="D594" s="1139"/>
      <c r="E594" s="1139"/>
      <c r="F594" s="1108"/>
      <c r="G594" s="1108"/>
      <c r="H594" s="1108"/>
      <c r="I594" s="1108"/>
      <c r="J594" s="1108"/>
      <c r="K594" s="1108"/>
      <c r="L594" s="1139"/>
      <c r="M594" s="1139"/>
      <c r="N594" s="1139"/>
    </row>
    <row r="595" spans="1:15" s="28" customFormat="1" ht="15" customHeight="1">
      <c r="C595" s="1139"/>
      <c r="D595" s="1139"/>
      <c r="E595" s="1139"/>
      <c r="F595" s="1108"/>
      <c r="G595" s="1108"/>
      <c r="H595" s="1108"/>
      <c r="I595" s="1108"/>
      <c r="J595" s="1108"/>
      <c r="K595" s="1108"/>
      <c r="L595" s="1139"/>
      <c r="M595" s="1139"/>
      <c r="N595" s="1139"/>
    </row>
    <row r="596" spans="1:15" s="28" customFormat="1" ht="15" customHeight="1">
      <c r="C596" s="1139"/>
      <c r="D596" s="1139"/>
      <c r="E596" s="1139"/>
      <c r="F596" s="1108"/>
      <c r="G596" s="1108"/>
      <c r="H596" s="1108"/>
      <c r="I596" s="1108"/>
      <c r="J596" s="1108"/>
      <c r="K596" s="1108"/>
      <c r="L596" s="1139"/>
      <c r="M596" s="1139"/>
      <c r="N596" s="1139"/>
    </row>
    <row r="597" spans="1:15" s="28" customFormat="1" ht="15" customHeight="1">
      <c r="C597" s="1139"/>
      <c r="D597" s="1139"/>
      <c r="E597" s="1139"/>
      <c r="F597" s="1108"/>
      <c r="G597" s="1108"/>
      <c r="H597" s="1108"/>
      <c r="I597" s="1108"/>
      <c r="J597" s="1108"/>
      <c r="K597" s="1108"/>
      <c r="L597" s="1139"/>
      <c r="M597" s="1139"/>
      <c r="N597" s="1139"/>
    </row>
    <row r="598" spans="1:15" s="28" customFormat="1" ht="15" customHeight="1">
      <c r="C598" s="1139"/>
      <c r="D598" s="1139"/>
      <c r="E598" s="1139"/>
      <c r="F598" s="1108"/>
      <c r="G598" s="1108"/>
      <c r="H598" s="1108"/>
      <c r="I598" s="1108"/>
      <c r="J598" s="1108"/>
      <c r="K598" s="1108"/>
      <c r="L598" s="1139"/>
      <c r="M598" s="1139"/>
      <c r="N598" s="1139"/>
    </row>
    <row r="599" spans="1:15" s="28" customFormat="1" ht="12.75" customHeight="1">
      <c r="C599" s="1139"/>
      <c r="D599" s="1139"/>
      <c r="E599" s="1139"/>
      <c r="L599" s="1139"/>
      <c r="M599" s="1139"/>
      <c r="N599" s="3057" t="s">
        <v>2994</v>
      </c>
      <c r="O599" s="3057"/>
    </row>
    <row r="600" spans="1:15" ht="15.75">
      <c r="A600" s="3058" t="s">
        <v>2972</v>
      </c>
      <c r="B600" s="3058"/>
      <c r="C600" s="3058"/>
      <c r="D600" s="3058"/>
      <c r="E600" s="3058"/>
      <c r="F600" s="3058"/>
      <c r="G600" s="3058"/>
      <c r="H600" s="3058"/>
      <c r="I600" s="3058"/>
      <c r="J600" s="3058"/>
      <c r="K600" s="3058"/>
      <c r="L600" s="3058"/>
      <c r="M600" s="3058"/>
      <c r="N600" s="3058"/>
      <c r="O600" s="3058"/>
    </row>
    <row r="601" spans="1:15" s="28" customFormat="1" ht="12">
      <c r="B601" s="1127" t="s">
        <v>1918</v>
      </c>
      <c r="C601" s="1127" t="s">
        <v>2855</v>
      </c>
      <c r="D601" s="1127"/>
      <c r="E601" s="1143"/>
      <c r="F601" s="1143"/>
      <c r="G601" s="1172"/>
      <c r="H601" s="1172"/>
      <c r="I601" s="1172"/>
      <c r="J601" s="1172"/>
      <c r="K601" s="1172"/>
      <c r="L601" s="1172"/>
      <c r="M601" s="1172"/>
      <c r="N601" s="3066"/>
      <c r="O601" s="3066"/>
    </row>
    <row r="602" spans="1:15" s="28" customFormat="1" ht="12">
      <c r="B602" s="1127" t="s">
        <v>1919</v>
      </c>
      <c r="C602" s="1127" t="s">
        <v>2856</v>
      </c>
      <c r="D602" s="1127"/>
      <c r="E602" s="1143"/>
      <c r="F602" s="1143"/>
      <c r="G602" s="1172"/>
      <c r="H602" s="1172"/>
      <c r="I602" s="1172"/>
      <c r="J602" s="1172"/>
      <c r="K602" s="1172"/>
      <c r="L602" s="1172"/>
      <c r="M602" s="1172"/>
      <c r="N602" s="1172"/>
      <c r="O602" s="1172"/>
    </row>
    <row r="603" spans="1:15" s="28" customFormat="1" ht="12">
      <c r="B603" s="1127" t="s">
        <v>4</v>
      </c>
      <c r="C603" s="1127" t="s">
        <v>2853</v>
      </c>
      <c r="D603" s="1127"/>
      <c r="E603" s="1143"/>
      <c r="F603" s="1143"/>
      <c r="G603" s="1172"/>
      <c r="H603" s="1172"/>
      <c r="I603" s="1172"/>
      <c r="J603" s="1172"/>
      <c r="K603" s="1172"/>
      <c r="L603" s="3067" t="s">
        <v>3123</v>
      </c>
      <c r="M603" s="3067"/>
      <c r="N603" s="3067"/>
      <c r="O603" s="3067"/>
    </row>
    <row r="604" spans="1:15" s="28" customFormat="1" ht="12">
      <c r="B604" s="1127" t="s">
        <v>1917</v>
      </c>
      <c r="C604" s="1127" t="s">
        <v>2974</v>
      </c>
      <c r="D604" s="1127"/>
      <c r="E604" s="1143"/>
      <c r="F604" s="1143"/>
      <c r="G604" s="1172"/>
      <c r="H604" s="1172"/>
      <c r="I604" s="1172"/>
      <c r="J604" s="1172"/>
      <c r="K604" s="1172"/>
      <c r="L604" s="1172"/>
      <c r="M604" s="1172"/>
      <c r="N604" s="1172"/>
      <c r="O604" s="1172"/>
    </row>
    <row r="605" spans="1:15" s="28" customFormat="1" ht="12.75" customHeight="1">
      <c r="B605" s="1127" t="s">
        <v>2975</v>
      </c>
      <c r="C605" s="1941" t="s">
        <v>3412</v>
      </c>
      <c r="D605" s="1941"/>
      <c r="E605" s="1143"/>
      <c r="F605" s="1143"/>
      <c r="G605" s="1172"/>
      <c r="H605" s="1172"/>
      <c r="I605" s="1172"/>
      <c r="J605" s="1172"/>
      <c r="K605" s="1172"/>
      <c r="L605" s="3068"/>
      <c r="M605" s="3068"/>
      <c r="N605" s="3068"/>
      <c r="O605" s="3068"/>
    </row>
    <row r="606" spans="1:15" s="28" customFormat="1" ht="12.75" thickBot="1"/>
    <row r="607" spans="1:15" s="1110" customFormat="1" ht="23.25" customHeight="1">
      <c r="A607" s="3076" t="s">
        <v>2970</v>
      </c>
      <c r="B607" s="3071" t="s">
        <v>16</v>
      </c>
      <c r="C607" s="3071"/>
      <c r="D607" s="3071" t="s">
        <v>2977</v>
      </c>
      <c r="E607" s="3071" t="s">
        <v>2978</v>
      </c>
      <c r="F607" s="3071" t="s">
        <v>2979</v>
      </c>
      <c r="G607" s="3071" t="s">
        <v>18</v>
      </c>
      <c r="H607" s="3071" t="s">
        <v>2980</v>
      </c>
      <c r="I607" s="3071" t="s">
        <v>2981</v>
      </c>
      <c r="J607" s="3071" t="s">
        <v>2982</v>
      </c>
      <c r="K607" s="3071" t="s">
        <v>2983</v>
      </c>
      <c r="L607" s="3071" t="s">
        <v>2996</v>
      </c>
      <c r="M607" s="3071"/>
      <c r="N607" s="3071"/>
      <c r="O607" s="3074" t="s">
        <v>2985</v>
      </c>
    </row>
    <row r="608" spans="1:15" s="1110" customFormat="1" ht="29.25" customHeight="1">
      <c r="A608" s="3077"/>
      <c r="B608" s="3072"/>
      <c r="C608" s="3072"/>
      <c r="D608" s="3072"/>
      <c r="E608" s="3072"/>
      <c r="F608" s="3072"/>
      <c r="G608" s="3072"/>
      <c r="H608" s="3072"/>
      <c r="I608" s="3072"/>
      <c r="J608" s="3072"/>
      <c r="K608" s="3072"/>
      <c r="L608" s="1109" t="s">
        <v>2986</v>
      </c>
      <c r="M608" s="1109" t="s">
        <v>2987</v>
      </c>
      <c r="N608" s="1109" t="s">
        <v>2988</v>
      </c>
      <c r="O608" s="3075"/>
    </row>
    <row r="609" spans="1:16" s="1110" customFormat="1" ht="11.25" customHeight="1">
      <c r="A609" s="1636">
        <v>1</v>
      </c>
      <c r="B609" s="3069">
        <v>2</v>
      </c>
      <c r="C609" s="3070"/>
      <c r="D609" s="1637">
        <v>3</v>
      </c>
      <c r="E609" s="1637">
        <v>4</v>
      </c>
      <c r="F609" s="1637">
        <v>5</v>
      </c>
      <c r="G609" s="1637">
        <v>6</v>
      </c>
      <c r="H609" s="1637">
        <v>7</v>
      </c>
      <c r="I609" s="1637">
        <v>8</v>
      </c>
      <c r="J609" s="1637">
        <v>9</v>
      </c>
      <c r="K609" s="1637">
        <v>10</v>
      </c>
      <c r="L609" s="1637">
        <v>11</v>
      </c>
      <c r="M609" s="1111">
        <v>12</v>
      </c>
      <c r="N609" s="1111">
        <v>13</v>
      </c>
      <c r="O609" s="1582">
        <v>14</v>
      </c>
    </row>
    <row r="610" spans="1:16" s="28" customFormat="1" ht="12">
      <c r="A610" s="1616">
        <v>1</v>
      </c>
      <c r="B610" s="3055" t="s">
        <v>3171</v>
      </c>
      <c r="C610" s="3056"/>
      <c r="D610" s="1118" t="s">
        <v>2423</v>
      </c>
      <c r="E610" s="1118"/>
      <c r="F610" s="1118"/>
      <c r="G610" s="1118" t="s">
        <v>139</v>
      </c>
      <c r="H610" s="1120">
        <v>2014</v>
      </c>
      <c r="I610" s="1118" t="s">
        <v>2990</v>
      </c>
      <c r="J610" s="1145">
        <v>1</v>
      </c>
      <c r="K610" s="1618">
        <v>2170000</v>
      </c>
      <c r="L610" s="1123">
        <v>1</v>
      </c>
      <c r="M610" s="1112"/>
      <c r="N610" s="1113"/>
      <c r="O610" s="1607"/>
      <c r="P610" s="1946"/>
    </row>
    <row r="611" spans="1:16" s="28" customFormat="1" ht="12">
      <c r="A611" s="1608">
        <f t="shared" ref="A611:A618" si="10">A610+1</f>
        <v>2</v>
      </c>
      <c r="B611" s="3055" t="s">
        <v>22</v>
      </c>
      <c r="C611" s="3056"/>
      <c r="D611" s="1118" t="s">
        <v>305</v>
      </c>
      <c r="E611" s="1118"/>
      <c r="F611" s="1118"/>
      <c r="G611" s="1118" t="s">
        <v>307</v>
      </c>
      <c r="H611" s="1120">
        <v>2014</v>
      </c>
      <c r="I611" s="1118" t="s">
        <v>3303</v>
      </c>
      <c r="J611" s="1145">
        <v>1</v>
      </c>
      <c r="K611" s="1618">
        <v>1250000</v>
      </c>
      <c r="L611" s="1123">
        <v>1</v>
      </c>
      <c r="M611" s="1160"/>
      <c r="N611" s="1155"/>
      <c r="O611" s="1589"/>
      <c r="P611" s="1946"/>
    </row>
    <row r="612" spans="1:16" s="28" customFormat="1" ht="12">
      <c r="A612" s="1608">
        <f t="shared" si="10"/>
        <v>3</v>
      </c>
      <c r="B612" s="3055" t="s">
        <v>22</v>
      </c>
      <c r="C612" s="3056"/>
      <c r="D612" s="1118" t="s">
        <v>305</v>
      </c>
      <c r="E612" s="1118"/>
      <c r="F612" s="1118"/>
      <c r="G612" s="1118" t="s">
        <v>307</v>
      </c>
      <c r="H612" s="1120">
        <v>1985</v>
      </c>
      <c r="I612" s="1118" t="s">
        <v>3303</v>
      </c>
      <c r="J612" s="1145">
        <v>1</v>
      </c>
      <c r="K612" s="1618">
        <v>100000</v>
      </c>
      <c r="L612" s="1123">
        <v>1</v>
      </c>
      <c r="M612" s="1160"/>
      <c r="N612" s="1155"/>
      <c r="O612" s="1589"/>
      <c r="P612" s="1946"/>
    </row>
    <row r="613" spans="1:16" s="28" customFormat="1" ht="12">
      <c r="A613" s="1608">
        <f t="shared" si="10"/>
        <v>4</v>
      </c>
      <c r="B613" s="1981" t="s">
        <v>427</v>
      </c>
      <c r="C613" s="1982"/>
      <c r="D613" s="1155" t="s">
        <v>3106</v>
      </c>
      <c r="E613" s="1118"/>
      <c r="F613" s="1118"/>
      <c r="G613" s="1118" t="s">
        <v>3161</v>
      </c>
      <c r="H613" s="1120">
        <v>2016</v>
      </c>
      <c r="I613" s="1118" t="s">
        <v>3170</v>
      </c>
      <c r="J613" s="1145">
        <v>1</v>
      </c>
      <c r="K613" s="1600">
        <v>485000</v>
      </c>
      <c r="L613" s="1123">
        <v>1</v>
      </c>
      <c r="M613" s="1121"/>
      <c r="N613" s="1118"/>
      <c r="O613" s="1588"/>
    </row>
    <row r="614" spans="1:16" s="28" customFormat="1" ht="12">
      <c r="A614" s="1608">
        <f t="shared" si="10"/>
        <v>5</v>
      </c>
      <c r="B614" s="1981" t="s">
        <v>3413</v>
      </c>
      <c r="C614" s="1982"/>
      <c r="D614" s="1155" t="s">
        <v>788</v>
      </c>
      <c r="E614" s="1118"/>
      <c r="F614" s="1118"/>
      <c r="G614" s="1118" t="s">
        <v>3308</v>
      </c>
      <c r="H614" s="1120">
        <v>2016</v>
      </c>
      <c r="I614" s="1118" t="s">
        <v>3170</v>
      </c>
      <c r="J614" s="1145">
        <v>1</v>
      </c>
      <c r="K614" s="1600">
        <v>6000000</v>
      </c>
      <c r="L614" s="1123">
        <v>1</v>
      </c>
      <c r="M614" s="1121"/>
      <c r="N614" s="1118"/>
      <c r="O614" s="1588"/>
    </row>
    <row r="615" spans="1:16" s="28" customFormat="1" ht="12">
      <c r="A615" s="1608">
        <f t="shared" si="10"/>
        <v>6</v>
      </c>
      <c r="B615" s="1981" t="s">
        <v>828</v>
      </c>
      <c r="C615" s="1982"/>
      <c r="D615" s="1155" t="s">
        <v>3414</v>
      </c>
      <c r="E615" s="1118"/>
      <c r="F615" s="1118"/>
      <c r="G615" s="1118" t="s">
        <v>3308</v>
      </c>
      <c r="H615" s="1120">
        <v>2013</v>
      </c>
      <c r="I615" s="1118" t="s">
        <v>3170</v>
      </c>
      <c r="J615" s="1145">
        <v>1</v>
      </c>
      <c r="K615" s="1600">
        <v>6000000</v>
      </c>
      <c r="L615" s="1123">
        <v>1</v>
      </c>
      <c r="M615" s="1121"/>
      <c r="N615" s="1118"/>
      <c r="O615" s="1588"/>
    </row>
    <row r="616" spans="1:16" s="28" customFormat="1" ht="12">
      <c r="A616" s="1608">
        <f t="shared" si="10"/>
        <v>7</v>
      </c>
      <c r="B616" s="1977" t="s">
        <v>52</v>
      </c>
      <c r="C616" s="1978"/>
      <c r="D616" s="1118" t="s">
        <v>369</v>
      </c>
      <c r="E616" s="1118"/>
      <c r="F616" s="1118"/>
      <c r="G616" s="1118" t="s">
        <v>365</v>
      </c>
      <c r="H616" s="1120">
        <v>2007</v>
      </c>
      <c r="I616" s="1118" t="s">
        <v>3010</v>
      </c>
      <c r="J616" s="1145">
        <v>1</v>
      </c>
      <c r="K616" s="1600">
        <v>175000</v>
      </c>
      <c r="L616" s="1123"/>
      <c r="M616" s="1123">
        <v>1</v>
      </c>
      <c r="N616" s="1118"/>
      <c r="O616" s="1588"/>
    </row>
    <row r="617" spans="1:16" s="28" customFormat="1" ht="12">
      <c r="A617" s="1608">
        <f t="shared" si="10"/>
        <v>8</v>
      </c>
      <c r="B617" s="1977" t="s">
        <v>3415</v>
      </c>
      <c r="C617" s="1978"/>
      <c r="D617" s="1118" t="s">
        <v>3416</v>
      </c>
      <c r="E617" s="1118"/>
      <c r="F617" s="1118"/>
      <c r="G617" s="1118" t="s">
        <v>3308</v>
      </c>
      <c r="H617" s="1120">
        <v>2016</v>
      </c>
      <c r="I617" s="1118" t="s">
        <v>3419</v>
      </c>
      <c r="J617" s="1145">
        <v>1</v>
      </c>
      <c r="K617" s="1600">
        <v>7000000</v>
      </c>
      <c r="L617" s="1123">
        <v>1</v>
      </c>
      <c r="M617" s="1121"/>
      <c r="N617" s="1118"/>
      <c r="O617" s="1588"/>
    </row>
    <row r="618" spans="1:16" s="28" customFormat="1" ht="12">
      <c r="A618" s="1608">
        <f t="shared" si="10"/>
        <v>9</v>
      </c>
      <c r="B618" s="1977" t="s">
        <v>3415</v>
      </c>
      <c r="C618" s="1978"/>
      <c r="D618" s="1118" t="s">
        <v>3417</v>
      </c>
      <c r="E618" s="1118"/>
      <c r="F618" s="1118"/>
      <c r="G618" s="1118" t="s">
        <v>3308</v>
      </c>
      <c r="H618" s="1120">
        <v>2011</v>
      </c>
      <c r="I618" s="1118" t="s">
        <v>3418</v>
      </c>
      <c r="J618" s="1145">
        <v>1</v>
      </c>
      <c r="K618" s="1600">
        <v>2500000</v>
      </c>
      <c r="L618" s="1123">
        <v>1</v>
      </c>
      <c r="M618" s="1121"/>
      <c r="N618" s="1118"/>
      <c r="O618" s="1588"/>
    </row>
    <row r="619" spans="1:16" s="28" customFormat="1" ht="12">
      <c r="A619" s="1608"/>
      <c r="B619" s="3059"/>
      <c r="C619" s="3060"/>
      <c r="D619" s="1133"/>
      <c r="E619" s="1133"/>
      <c r="F619" s="1133"/>
      <c r="G619" s="1133"/>
      <c r="H619" s="1149"/>
      <c r="I619" s="1133"/>
      <c r="J619" s="1178"/>
      <c r="K619" s="1635"/>
      <c r="L619" s="1135"/>
      <c r="M619" s="1132"/>
      <c r="N619" s="1133"/>
      <c r="O619" s="1591"/>
    </row>
    <row r="620" spans="1:16" s="28" customFormat="1" ht="12.75" thickBot="1">
      <c r="A620" s="1592"/>
      <c r="B620" s="3061" t="s">
        <v>34</v>
      </c>
      <c r="C620" s="3062"/>
      <c r="D620" s="1594"/>
      <c r="E620" s="1594"/>
      <c r="F620" s="1594"/>
      <c r="G620" s="1594"/>
      <c r="H620" s="1594"/>
      <c r="I620" s="1594"/>
      <c r="J620" s="1596">
        <f>SUM(J610:J619)</f>
        <v>9</v>
      </c>
      <c r="K620" s="1613">
        <f>SUM(K610:K619)</f>
        <v>25680000</v>
      </c>
      <c r="L620" s="1597">
        <f>SUM(L610:L619)</f>
        <v>8</v>
      </c>
      <c r="M620" s="1597">
        <f>SUM(M610:M619)</f>
        <v>1</v>
      </c>
      <c r="N620" s="1597">
        <f>SUM(N610:N619)</f>
        <v>0</v>
      </c>
      <c r="O620" s="1598"/>
    </row>
    <row r="621" spans="1:16">
      <c r="J621" s="1156"/>
    </row>
    <row r="622" spans="1:16" s="28" customFormat="1" ht="12.75" customHeight="1">
      <c r="C622" s="3053"/>
      <c r="D622" s="3053"/>
      <c r="E622" s="1108"/>
      <c r="F622" s="1108"/>
      <c r="G622" s="1108"/>
      <c r="H622" s="1108"/>
      <c r="I622" s="1108"/>
      <c r="J622" s="1108"/>
      <c r="K622" s="1108"/>
      <c r="L622" s="3063" t="s">
        <v>3301</v>
      </c>
      <c r="M622" s="3063"/>
      <c r="N622" s="3063"/>
    </row>
    <row r="623" spans="1:16" s="28" customFormat="1" ht="12.75" customHeight="1">
      <c r="C623" s="3053" t="s">
        <v>1883</v>
      </c>
      <c r="D623" s="3053"/>
      <c r="E623" s="3053"/>
      <c r="F623" s="1108"/>
      <c r="G623" s="1108"/>
      <c r="H623" s="1108"/>
      <c r="I623" s="1108"/>
      <c r="J623" s="1108"/>
      <c r="K623" s="1108"/>
      <c r="L623" s="1137"/>
      <c r="M623" s="1138"/>
      <c r="N623" s="1108"/>
    </row>
    <row r="624" spans="1:16" s="28" customFormat="1" ht="12.75" customHeight="1">
      <c r="C624" s="3054" t="s">
        <v>2889</v>
      </c>
      <c r="D624" s="3054"/>
      <c r="E624" s="3054"/>
      <c r="F624" s="1108"/>
      <c r="G624" s="1108"/>
      <c r="H624" s="1108"/>
      <c r="I624" s="1108"/>
      <c r="J624" s="1108"/>
      <c r="K624" s="1108"/>
      <c r="L624" s="3073" t="s">
        <v>2887</v>
      </c>
      <c r="M624" s="3073"/>
      <c r="N624" s="3073"/>
    </row>
    <row r="625" spans="3:15" s="28" customFormat="1" ht="12.75" customHeight="1">
      <c r="F625" s="1108"/>
      <c r="G625" s="1108"/>
      <c r="H625" s="1108"/>
      <c r="I625" s="1108"/>
      <c r="J625" s="1108"/>
      <c r="K625" s="1108"/>
      <c r="L625" s="1108"/>
      <c r="M625" s="1108"/>
      <c r="N625" s="1108"/>
    </row>
    <row r="626" spans="3:15" s="28" customFormat="1" ht="12.75" customHeight="1">
      <c r="F626" s="1108"/>
      <c r="G626" s="1108"/>
      <c r="H626" s="1108"/>
      <c r="I626" s="1108"/>
      <c r="J626" s="1108"/>
      <c r="K626" s="1108"/>
      <c r="L626" s="1108"/>
      <c r="M626" s="1108"/>
      <c r="N626" s="1108"/>
    </row>
    <row r="627" spans="3:15" s="28" customFormat="1" ht="12">
      <c r="C627" s="1140"/>
      <c r="D627" s="1141"/>
      <c r="F627" s="1108"/>
      <c r="G627" s="1108"/>
      <c r="H627" s="1108"/>
      <c r="I627" s="1108"/>
      <c r="J627" s="1108"/>
      <c r="K627" s="1108"/>
      <c r="L627" s="1108"/>
      <c r="M627" s="1108"/>
      <c r="N627" s="1108"/>
    </row>
    <row r="628" spans="3:15" s="28" customFormat="1" ht="15" customHeight="1">
      <c r="C628" s="3051" t="s">
        <v>2848</v>
      </c>
      <c r="D628" s="3051"/>
      <c r="E628" s="3051"/>
      <c r="F628" s="1108"/>
      <c r="G628" s="1108"/>
      <c r="H628" s="1108"/>
      <c r="I628" s="1108"/>
      <c r="J628" s="1108"/>
      <c r="K628" s="1108"/>
      <c r="L628" s="3051" t="s">
        <v>2841</v>
      </c>
      <c r="M628" s="3051"/>
      <c r="N628" s="3051"/>
    </row>
    <row r="629" spans="3:15" s="28" customFormat="1" ht="15" customHeight="1">
      <c r="C629" s="3052" t="s">
        <v>3121</v>
      </c>
      <c r="D629" s="3052"/>
      <c r="E629" s="3052"/>
      <c r="F629" s="1108"/>
      <c r="G629" s="1108"/>
      <c r="H629" s="1108"/>
      <c r="I629" s="1108"/>
      <c r="J629" s="1108"/>
      <c r="K629" s="1108"/>
      <c r="L629" s="3052" t="s">
        <v>2993</v>
      </c>
      <c r="M629" s="3052"/>
      <c r="N629" s="3052"/>
    </row>
    <row r="630" spans="3:15" s="28" customFormat="1" ht="15" customHeight="1">
      <c r="C630" s="1139"/>
      <c r="D630" s="1139"/>
      <c r="E630" s="1139"/>
      <c r="L630" s="1139"/>
      <c r="M630" s="1139"/>
      <c r="N630" s="1139"/>
    </row>
    <row r="631" spans="3:15" s="28" customFormat="1" ht="15" customHeight="1">
      <c r="C631" s="1139"/>
      <c r="D631" s="1139"/>
      <c r="E631" s="1139"/>
      <c r="L631" s="1139"/>
      <c r="M631" s="1139"/>
      <c r="N631" s="1139"/>
    </row>
    <row r="632" spans="3:15" s="28" customFormat="1" ht="15" customHeight="1">
      <c r="C632" s="1139"/>
      <c r="D632" s="1139"/>
      <c r="E632" s="1139"/>
      <c r="L632" s="1139"/>
      <c r="M632" s="1139"/>
      <c r="N632" s="1139"/>
    </row>
    <row r="633" spans="3:15" s="28" customFormat="1" ht="15" customHeight="1">
      <c r="C633" s="1139"/>
      <c r="D633" s="1139"/>
      <c r="E633" s="1139"/>
      <c r="L633" s="1139"/>
      <c r="M633" s="1139"/>
      <c r="N633" s="1139"/>
    </row>
    <row r="634" spans="3:15" s="28" customFormat="1" ht="15" customHeight="1">
      <c r="C634" s="1139"/>
      <c r="D634" s="1139"/>
      <c r="E634" s="1139"/>
      <c r="L634" s="1139"/>
      <c r="M634" s="1139"/>
      <c r="N634" s="1139"/>
    </row>
    <row r="635" spans="3:15" s="28" customFormat="1" ht="15" customHeight="1">
      <c r="C635" s="1139"/>
      <c r="D635" s="1139"/>
      <c r="E635" s="1139"/>
      <c r="L635" s="1139"/>
      <c r="M635" s="1139"/>
      <c r="N635" s="1139"/>
    </row>
    <row r="636" spans="3:15" s="28" customFormat="1" ht="15" customHeight="1">
      <c r="C636" s="1139"/>
      <c r="D636" s="1139"/>
      <c r="E636" s="1139"/>
      <c r="L636" s="1139"/>
      <c r="M636" s="1139"/>
      <c r="N636" s="1139"/>
    </row>
    <row r="637" spans="3:15" s="28" customFormat="1" ht="15" customHeight="1">
      <c r="C637" s="1139"/>
      <c r="D637" s="1139"/>
      <c r="E637" s="1139"/>
      <c r="L637" s="1139"/>
      <c r="M637" s="1139"/>
      <c r="N637" s="1139"/>
    </row>
    <row r="638" spans="3:15" s="28" customFormat="1" ht="15" customHeight="1">
      <c r="C638" s="1139"/>
      <c r="D638" s="1139"/>
      <c r="E638" s="1139"/>
      <c r="L638" s="1139"/>
      <c r="M638" s="1139"/>
      <c r="N638" s="1139"/>
    </row>
    <row r="639" spans="3:15" s="28" customFormat="1" ht="15" customHeight="1">
      <c r="C639" s="1139"/>
      <c r="D639" s="1139"/>
      <c r="E639" s="1139"/>
      <c r="L639" s="1139"/>
      <c r="M639" s="1139"/>
      <c r="N639" s="1139"/>
    </row>
    <row r="640" spans="3:15" s="28" customFormat="1" ht="12.75" customHeight="1">
      <c r="C640" s="1139"/>
      <c r="D640" s="1139"/>
      <c r="E640" s="1139"/>
      <c r="L640" s="1139"/>
      <c r="M640" s="1139"/>
      <c r="N640" s="3057" t="s">
        <v>2994</v>
      </c>
      <c r="O640" s="3057"/>
    </row>
    <row r="641" spans="1:16" ht="15.75">
      <c r="A641" s="3058" t="s">
        <v>2972</v>
      </c>
      <c r="B641" s="3058"/>
      <c r="C641" s="3058"/>
      <c r="D641" s="3058"/>
      <c r="E641" s="3058"/>
      <c r="F641" s="3058"/>
      <c r="G641" s="3058"/>
      <c r="H641" s="3058"/>
      <c r="I641" s="3058"/>
      <c r="J641" s="3058"/>
      <c r="K641" s="3058"/>
      <c r="L641" s="3058"/>
      <c r="M641" s="3058"/>
      <c r="N641" s="3058"/>
      <c r="O641" s="3058"/>
    </row>
    <row r="642" spans="1:16" s="28" customFormat="1" ht="12">
      <c r="B642" s="1127" t="s">
        <v>1918</v>
      </c>
      <c r="C642" s="1127" t="s">
        <v>2855</v>
      </c>
      <c r="D642" s="1127"/>
      <c r="E642" s="1143"/>
      <c r="F642" s="1143"/>
      <c r="G642" s="1172"/>
      <c r="H642" s="1172"/>
      <c r="I642" s="1172"/>
      <c r="J642" s="1172"/>
      <c r="K642" s="1172"/>
      <c r="L642" s="1172"/>
      <c r="M642" s="1172"/>
      <c r="N642" s="3066"/>
      <c r="O642" s="3066"/>
    </row>
    <row r="643" spans="1:16" s="28" customFormat="1" ht="12">
      <c r="B643" s="1127" t="s">
        <v>1919</v>
      </c>
      <c r="C643" s="1127" t="s">
        <v>2856</v>
      </c>
      <c r="D643" s="1127"/>
      <c r="E643" s="1143"/>
      <c r="F643" s="1143"/>
      <c r="G643" s="1172"/>
      <c r="H643" s="1172"/>
      <c r="I643" s="1172"/>
      <c r="J643" s="1172"/>
      <c r="K643" s="1172"/>
      <c r="L643" s="1172"/>
      <c r="M643" s="1172"/>
      <c r="N643" s="1172"/>
      <c r="O643" s="1172"/>
    </row>
    <row r="644" spans="1:16" s="28" customFormat="1" ht="12">
      <c r="B644" s="1127" t="s">
        <v>4</v>
      </c>
      <c r="C644" s="1127" t="s">
        <v>2853</v>
      </c>
      <c r="D644" s="1127"/>
      <c r="E644" s="1143"/>
      <c r="F644" s="1143"/>
      <c r="G644" s="1172"/>
      <c r="H644" s="1172"/>
      <c r="I644" s="1172"/>
      <c r="J644" s="1172"/>
      <c r="K644" s="1172"/>
      <c r="L644" s="3067" t="s">
        <v>3123</v>
      </c>
      <c r="M644" s="3067"/>
      <c r="N644" s="3067"/>
      <c r="O644" s="3067"/>
    </row>
    <row r="645" spans="1:16" s="28" customFormat="1" ht="12">
      <c r="B645" s="1127" t="s">
        <v>1917</v>
      </c>
      <c r="C645" s="1127" t="s">
        <v>2974</v>
      </c>
      <c r="D645" s="1127"/>
      <c r="E645" s="1143"/>
      <c r="F645" s="1143"/>
      <c r="G645" s="1172"/>
      <c r="H645" s="1172"/>
      <c r="I645" s="1172"/>
      <c r="J645" s="1172"/>
      <c r="K645" s="1172"/>
      <c r="L645" s="1172"/>
      <c r="M645" s="1172"/>
      <c r="N645" s="1172"/>
      <c r="O645" s="1172"/>
    </row>
    <row r="646" spans="1:16" s="28" customFormat="1" ht="12.75" customHeight="1">
      <c r="B646" s="1127" t="s">
        <v>2975</v>
      </c>
      <c r="C646" s="1941" t="s">
        <v>3420</v>
      </c>
      <c r="D646" s="1941"/>
      <c r="E646" s="1143"/>
      <c r="F646" s="1143"/>
      <c r="G646" s="1172"/>
      <c r="H646" s="1172"/>
      <c r="I646" s="1172"/>
      <c r="J646" s="1172"/>
      <c r="K646" s="1172"/>
      <c r="L646" s="3068"/>
      <c r="M646" s="3068"/>
      <c r="N646" s="3068"/>
      <c r="O646" s="3068"/>
    </row>
    <row r="647" spans="1:16" s="28" customFormat="1" ht="12.75" thickBot="1"/>
    <row r="648" spans="1:16" s="1110" customFormat="1" ht="23.25" customHeight="1">
      <c r="A648" s="3076" t="s">
        <v>2970</v>
      </c>
      <c r="B648" s="3071" t="s">
        <v>16</v>
      </c>
      <c r="C648" s="3071"/>
      <c r="D648" s="3071" t="s">
        <v>2977</v>
      </c>
      <c r="E648" s="3071" t="s">
        <v>2978</v>
      </c>
      <c r="F648" s="3071" t="s">
        <v>2979</v>
      </c>
      <c r="G648" s="3071" t="s">
        <v>18</v>
      </c>
      <c r="H648" s="3071" t="s">
        <v>2980</v>
      </c>
      <c r="I648" s="3071" t="s">
        <v>2981</v>
      </c>
      <c r="J648" s="3071" t="s">
        <v>2982</v>
      </c>
      <c r="K648" s="3071" t="s">
        <v>2983</v>
      </c>
      <c r="L648" s="3071" t="s">
        <v>2996</v>
      </c>
      <c r="M648" s="3071"/>
      <c r="N648" s="3071"/>
      <c r="O648" s="3074" t="s">
        <v>2985</v>
      </c>
    </row>
    <row r="649" spans="1:16" s="1110" customFormat="1" ht="29.25" customHeight="1">
      <c r="A649" s="3077"/>
      <c r="B649" s="3072"/>
      <c r="C649" s="3072"/>
      <c r="D649" s="3072"/>
      <c r="E649" s="3072"/>
      <c r="F649" s="3072"/>
      <c r="G649" s="3072"/>
      <c r="H649" s="3072"/>
      <c r="I649" s="3072"/>
      <c r="J649" s="3072"/>
      <c r="K649" s="3072"/>
      <c r="L649" s="1109" t="s">
        <v>2986</v>
      </c>
      <c r="M649" s="1109" t="s">
        <v>2987</v>
      </c>
      <c r="N649" s="1109" t="s">
        <v>2988</v>
      </c>
      <c r="O649" s="3075"/>
    </row>
    <row r="650" spans="1:16" s="1110" customFormat="1" ht="11.25" customHeight="1">
      <c r="A650" s="1636">
        <v>1</v>
      </c>
      <c r="B650" s="3069">
        <v>2</v>
      </c>
      <c r="C650" s="3070"/>
      <c r="D650" s="1637">
        <v>3</v>
      </c>
      <c r="E650" s="1637">
        <v>4</v>
      </c>
      <c r="F650" s="1637">
        <v>5</v>
      </c>
      <c r="G650" s="1637">
        <v>6</v>
      </c>
      <c r="H650" s="1637">
        <v>7</v>
      </c>
      <c r="I650" s="1637">
        <v>8</v>
      </c>
      <c r="J650" s="1637">
        <v>9</v>
      </c>
      <c r="K650" s="1637">
        <v>10</v>
      </c>
      <c r="L650" s="1637">
        <v>11</v>
      </c>
      <c r="M650" s="1111">
        <v>12</v>
      </c>
      <c r="N650" s="1111">
        <v>13</v>
      </c>
      <c r="O650" s="1582">
        <v>14</v>
      </c>
    </row>
    <row r="651" spans="1:16" s="28" customFormat="1" ht="12">
      <c r="A651" s="1616">
        <v>1</v>
      </c>
      <c r="B651" s="3055" t="s">
        <v>2580</v>
      </c>
      <c r="C651" s="3056"/>
      <c r="D651" s="1118" t="s">
        <v>305</v>
      </c>
      <c r="E651" s="1118"/>
      <c r="F651" s="1118"/>
      <c r="G651" s="1118" t="s">
        <v>2562</v>
      </c>
      <c r="H651" s="1120">
        <v>2014</v>
      </c>
      <c r="I651" s="1118" t="s">
        <v>2990</v>
      </c>
      <c r="J651" s="1145">
        <v>1</v>
      </c>
      <c r="K651" s="1618">
        <v>1591000</v>
      </c>
      <c r="L651" s="1123">
        <v>1</v>
      </c>
      <c r="M651" s="1112"/>
      <c r="N651" s="1113"/>
      <c r="O651" s="1607"/>
      <c r="P651" s="1946"/>
    </row>
    <row r="652" spans="1:16" s="28" customFormat="1" ht="12" customHeight="1">
      <c r="A652" s="1608">
        <f t="shared" ref="A652:A657" si="11">A651+1</f>
        <v>2</v>
      </c>
      <c r="B652" s="3055" t="s">
        <v>22</v>
      </c>
      <c r="C652" s="3056"/>
      <c r="D652" s="1118" t="s">
        <v>305</v>
      </c>
      <c r="E652" s="1118"/>
      <c r="F652" s="1118"/>
      <c r="G652" s="1118" t="s">
        <v>307</v>
      </c>
      <c r="H652" s="1120">
        <v>1992</v>
      </c>
      <c r="I652" s="1118" t="s">
        <v>3303</v>
      </c>
      <c r="J652" s="1145">
        <v>1</v>
      </c>
      <c r="K652" s="1618">
        <v>250000</v>
      </c>
      <c r="L652" s="1123">
        <v>1</v>
      </c>
      <c r="M652" s="1160"/>
      <c r="N652" s="1155"/>
      <c r="O652" s="1589"/>
      <c r="P652" s="1946"/>
    </row>
    <row r="653" spans="1:16" s="28" customFormat="1" ht="12">
      <c r="A653" s="1608">
        <f t="shared" si="11"/>
        <v>3</v>
      </c>
      <c r="B653" s="1981" t="s">
        <v>427</v>
      </c>
      <c r="C653" s="1982"/>
      <c r="D653" s="1155" t="s">
        <v>3106</v>
      </c>
      <c r="E653" s="1118"/>
      <c r="F653" s="1118"/>
      <c r="G653" s="1118" t="s">
        <v>3161</v>
      </c>
      <c r="H653" s="1120">
        <v>2016</v>
      </c>
      <c r="I653" s="1118" t="s">
        <v>3170</v>
      </c>
      <c r="J653" s="1145">
        <v>2</v>
      </c>
      <c r="K653" s="1600">
        <f>485000*2</f>
        <v>970000</v>
      </c>
      <c r="L653" s="1123">
        <v>2</v>
      </c>
      <c r="M653" s="1121"/>
      <c r="N653" s="1118"/>
      <c r="O653" s="1588"/>
    </row>
    <row r="654" spans="1:16" s="28" customFormat="1" ht="12">
      <c r="A654" s="1608">
        <f t="shared" si="11"/>
        <v>4</v>
      </c>
      <c r="B654" s="1981" t="s">
        <v>828</v>
      </c>
      <c r="C654" s="1982"/>
      <c r="D654" s="1155" t="s">
        <v>3422</v>
      </c>
      <c r="E654" s="1118"/>
      <c r="F654" s="1118"/>
      <c r="G654" s="1118" t="s">
        <v>3308</v>
      </c>
      <c r="H654" s="1120">
        <v>2014</v>
      </c>
      <c r="I654" s="1118" t="s">
        <v>3170</v>
      </c>
      <c r="J654" s="1145">
        <v>1</v>
      </c>
      <c r="K654" s="1600">
        <v>7090000</v>
      </c>
      <c r="L654" s="1123">
        <v>1</v>
      </c>
      <c r="M654" s="1121"/>
      <c r="N654" s="1118"/>
      <c r="O654" s="1588"/>
    </row>
    <row r="655" spans="1:16" s="28" customFormat="1" ht="12">
      <c r="A655" s="1608">
        <f t="shared" si="11"/>
        <v>5</v>
      </c>
      <c r="B655" s="1981" t="s">
        <v>21</v>
      </c>
      <c r="C655" s="1982"/>
      <c r="D655" s="1155" t="s">
        <v>3421</v>
      </c>
      <c r="E655" s="1118" t="s">
        <v>2929</v>
      </c>
      <c r="F655" s="1118"/>
      <c r="G655" s="1118" t="s">
        <v>3308</v>
      </c>
      <c r="H655" s="1120">
        <v>2014</v>
      </c>
      <c r="I655" s="1118" t="s">
        <v>3018</v>
      </c>
      <c r="J655" s="1145">
        <v>1</v>
      </c>
      <c r="K655" s="1600">
        <v>1850000</v>
      </c>
      <c r="L655" s="1123">
        <v>1</v>
      </c>
      <c r="M655" s="1121"/>
      <c r="N655" s="1118"/>
      <c r="O655" s="1588"/>
    </row>
    <row r="656" spans="1:16" s="28" customFormat="1" ht="12">
      <c r="A656" s="1608">
        <f t="shared" si="11"/>
        <v>6</v>
      </c>
      <c r="B656" s="1977" t="s">
        <v>52</v>
      </c>
      <c r="C656" s="1978"/>
      <c r="D656" s="1118" t="s">
        <v>369</v>
      </c>
      <c r="E656" s="1118"/>
      <c r="F656" s="1118"/>
      <c r="G656" s="1118" t="s">
        <v>365</v>
      </c>
      <c r="H656" s="1120">
        <v>2007</v>
      </c>
      <c r="I656" s="1118" t="s">
        <v>3010</v>
      </c>
      <c r="J656" s="1145">
        <v>1</v>
      </c>
      <c r="K656" s="1600">
        <v>200000</v>
      </c>
      <c r="L656" s="1123"/>
      <c r="M656" s="1123">
        <v>1</v>
      </c>
      <c r="N656" s="1118"/>
      <c r="O656" s="1588"/>
    </row>
    <row r="657" spans="1:15" s="28" customFormat="1" ht="12">
      <c r="A657" s="1608">
        <f t="shared" si="11"/>
        <v>7</v>
      </c>
      <c r="B657" s="1977" t="s">
        <v>59</v>
      </c>
      <c r="C657" s="1978"/>
      <c r="D657" s="1118"/>
      <c r="E657" s="1118"/>
      <c r="F657" s="1118"/>
      <c r="G657" s="1118" t="s">
        <v>365</v>
      </c>
      <c r="H657" s="1120">
        <v>2007</v>
      </c>
      <c r="I657" s="1118" t="s">
        <v>3324</v>
      </c>
      <c r="J657" s="1145">
        <v>1</v>
      </c>
      <c r="K657" s="1600">
        <v>200000</v>
      </c>
      <c r="L657" s="1123">
        <v>1</v>
      </c>
      <c r="M657" s="1121"/>
      <c r="N657" s="1118"/>
      <c r="O657" s="1588"/>
    </row>
    <row r="658" spans="1:15" s="28" customFormat="1" ht="12">
      <c r="A658" s="1608"/>
      <c r="B658" s="3059"/>
      <c r="C658" s="3060"/>
      <c r="D658" s="1133"/>
      <c r="E658" s="1133"/>
      <c r="F658" s="1133"/>
      <c r="G658" s="1133"/>
      <c r="H658" s="1149"/>
      <c r="I658" s="1133"/>
      <c r="J658" s="1178"/>
      <c r="K658" s="1635"/>
      <c r="L658" s="1135"/>
      <c r="M658" s="1132"/>
      <c r="N658" s="1133"/>
      <c r="O658" s="1591"/>
    </row>
    <row r="659" spans="1:15" s="28" customFormat="1" ht="12.75" thickBot="1">
      <c r="A659" s="1592"/>
      <c r="B659" s="3061" t="s">
        <v>34</v>
      </c>
      <c r="C659" s="3062"/>
      <c r="D659" s="1594"/>
      <c r="E659" s="1594"/>
      <c r="F659" s="1594"/>
      <c r="G659" s="1594"/>
      <c r="H659" s="1594"/>
      <c r="I659" s="1594"/>
      <c r="J659" s="1596">
        <f>SUM(J651:J658)</f>
        <v>8</v>
      </c>
      <c r="K659" s="1613">
        <f>SUM(K651:K658)</f>
        <v>12151000</v>
      </c>
      <c r="L659" s="1597">
        <f>SUM(L651:L658)</f>
        <v>7</v>
      </c>
      <c r="M659" s="1597">
        <f>SUM(M651:M658)</f>
        <v>1</v>
      </c>
      <c r="N659" s="1597">
        <f>SUM(N651:N658)</f>
        <v>0</v>
      </c>
      <c r="O659" s="1598"/>
    </row>
    <row r="660" spans="1:15">
      <c r="J660" s="1156"/>
    </row>
    <row r="661" spans="1:15" s="28" customFormat="1" ht="12.75" customHeight="1">
      <c r="C661" s="3053"/>
      <c r="D661" s="3053"/>
      <c r="E661" s="1108"/>
      <c r="F661" s="1108"/>
      <c r="G661" s="1108"/>
      <c r="H661" s="1108"/>
      <c r="I661" s="1108"/>
      <c r="J661" s="1108"/>
      <c r="K661" s="1108"/>
      <c r="L661" s="3063" t="s">
        <v>3301</v>
      </c>
      <c r="M661" s="3063"/>
      <c r="N661" s="3063"/>
    </row>
    <row r="662" spans="1:15" s="28" customFormat="1" ht="12.75" customHeight="1">
      <c r="C662" s="3053" t="s">
        <v>1883</v>
      </c>
      <c r="D662" s="3053"/>
      <c r="E662" s="3053"/>
      <c r="F662" s="1108"/>
      <c r="G662" s="1108"/>
      <c r="H662" s="1108"/>
      <c r="I662" s="1108"/>
      <c r="J662" s="1108"/>
      <c r="K662" s="1108"/>
      <c r="L662" s="1137"/>
      <c r="M662" s="1138"/>
      <c r="N662" s="1108"/>
    </row>
    <row r="663" spans="1:15" s="28" customFormat="1" ht="12.75" customHeight="1">
      <c r="C663" s="3054" t="s">
        <v>2889</v>
      </c>
      <c r="D663" s="3054"/>
      <c r="E663" s="3054"/>
      <c r="F663" s="1108"/>
      <c r="G663" s="1108"/>
      <c r="H663" s="1108"/>
      <c r="I663" s="1108"/>
      <c r="J663" s="1108"/>
      <c r="K663" s="1108"/>
      <c r="L663" s="3073" t="s">
        <v>2887</v>
      </c>
      <c r="M663" s="3073"/>
      <c r="N663" s="3073"/>
    </row>
    <row r="664" spans="1:15" s="28" customFormat="1" ht="12.75" customHeight="1">
      <c r="F664" s="1108"/>
      <c r="G664" s="1108"/>
      <c r="H664" s="1108"/>
      <c r="I664" s="1108"/>
      <c r="J664" s="1108"/>
      <c r="K664" s="1108"/>
      <c r="L664" s="1108"/>
      <c r="M664" s="1108"/>
      <c r="N664" s="1108"/>
    </row>
    <row r="665" spans="1:15" s="28" customFormat="1" ht="12.75" customHeight="1">
      <c r="F665" s="1108"/>
      <c r="G665" s="1108"/>
      <c r="H665" s="1108"/>
      <c r="I665" s="1108"/>
      <c r="J665" s="1108"/>
      <c r="K665" s="1108"/>
      <c r="L665" s="1108"/>
      <c r="M665" s="1108"/>
      <c r="N665" s="1108"/>
    </row>
    <row r="666" spans="1:15" s="28" customFormat="1" ht="12">
      <c r="C666" s="1140"/>
      <c r="D666" s="1141"/>
      <c r="F666" s="1108"/>
      <c r="G666" s="1108"/>
      <c r="H666" s="1108"/>
      <c r="I666" s="1108"/>
      <c r="J666" s="1108"/>
      <c r="K666" s="1108"/>
      <c r="L666" s="1108"/>
      <c r="M666" s="1108"/>
      <c r="N666" s="1108"/>
    </row>
    <row r="667" spans="1:15" s="28" customFormat="1" ht="15" customHeight="1">
      <c r="C667" s="3051" t="s">
        <v>2848</v>
      </c>
      <c r="D667" s="3051"/>
      <c r="E667" s="3051"/>
      <c r="F667" s="1108"/>
      <c r="G667" s="1108"/>
      <c r="H667" s="1108"/>
      <c r="I667" s="1108"/>
      <c r="J667" s="1108"/>
      <c r="K667" s="1108"/>
      <c r="L667" s="3051" t="s">
        <v>2841</v>
      </c>
      <c r="M667" s="3051"/>
      <c r="N667" s="3051"/>
    </row>
    <row r="668" spans="1:15" s="28" customFormat="1" ht="15" customHeight="1">
      <c r="C668" s="3052" t="s">
        <v>3121</v>
      </c>
      <c r="D668" s="3052"/>
      <c r="E668" s="3052"/>
      <c r="F668" s="1108"/>
      <c r="G668" s="1108"/>
      <c r="H668" s="1108"/>
      <c r="I668" s="1108"/>
      <c r="J668" s="1108"/>
      <c r="K668" s="1108"/>
      <c r="L668" s="3052" t="s">
        <v>2993</v>
      </c>
      <c r="M668" s="3052"/>
      <c r="N668" s="3052"/>
    </row>
    <row r="669" spans="1:15" s="28" customFormat="1" ht="15" customHeight="1">
      <c r="C669" s="1139"/>
      <c r="D669" s="1139"/>
      <c r="E669" s="1139"/>
      <c r="L669" s="1139"/>
      <c r="M669" s="1139"/>
      <c r="N669" s="1139"/>
    </row>
    <row r="670" spans="1:15" s="28" customFormat="1" ht="15" customHeight="1">
      <c r="C670" s="1139"/>
      <c r="D670" s="1139"/>
      <c r="E670" s="1139"/>
      <c r="L670" s="1139"/>
      <c r="M670" s="1139"/>
      <c r="N670" s="1139"/>
    </row>
    <row r="671" spans="1:15" s="28" customFormat="1" ht="15" customHeight="1">
      <c r="C671" s="1139"/>
      <c r="D671" s="1139"/>
      <c r="E671" s="1139"/>
      <c r="L671" s="1139"/>
      <c r="M671" s="1139"/>
      <c r="N671" s="1139"/>
    </row>
    <row r="672" spans="1:15" s="28" customFormat="1" ht="15" customHeight="1">
      <c r="C672" s="1139"/>
      <c r="D672" s="1139"/>
      <c r="E672" s="1139"/>
      <c r="L672" s="1139"/>
      <c r="M672" s="1139"/>
      <c r="N672" s="1139"/>
    </row>
    <row r="673" spans="1:15" s="28" customFormat="1" ht="15" customHeight="1">
      <c r="C673" s="1139"/>
      <c r="D673" s="1139"/>
      <c r="E673" s="1139"/>
      <c r="L673" s="1139"/>
      <c r="M673" s="1139"/>
      <c r="N673" s="1139"/>
    </row>
    <row r="674" spans="1:15" s="28" customFormat="1" ht="15" customHeight="1">
      <c r="C674" s="1139"/>
      <c r="D674" s="1139"/>
      <c r="E674" s="1139"/>
      <c r="L674" s="1139"/>
      <c r="M674" s="1139"/>
      <c r="N674" s="1139"/>
    </row>
    <row r="675" spans="1:15" s="28" customFormat="1" ht="15" customHeight="1">
      <c r="C675" s="1139"/>
      <c r="D675" s="1139"/>
      <c r="E675" s="1139"/>
      <c r="L675" s="1139"/>
      <c r="M675" s="1139"/>
      <c r="N675" s="1139"/>
    </row>
    <row r="676" spans="1:15" s="28" customFormat="1" ht="15" customHeight="1">
      <c r="C676" s="1139"/>
      <c r="D676" s="1139"/>
      <c r="E676" s="1139"/>
      <c r="L676" s="1139"/>
      <c r="M676" s="1139"/>
      <c r="N676" s="1139"/>
    </row>
    <row r="677" spans="1:15" s="28" customFormat="1" ht="15" customHeight="1">
      <c r="C677" s="1139"/>
      <c r="D677" s="1139"/>
      <c r="E677" s="1139"/>
      <c r="L677" s="1139"/>
      <c r="M677" s="1139"/>
      <c r="N677" s="1139"/>
    </row>
    <row r="678" spans="1:15" s="28" customFormat="1" ht="15" customHeight="1">
      <c r="C678" s="1139"/>
      <c r="D678" s="1139"/>
      <c r="E678" s="1139"/>
      <c r="L678" s="1139"/>
      <c r="M678" s="1139"/>
      <c r="N678" s="1139"/>
    </row>
    <row r="679" spans="1:15" s="28" customFormat="1" ht="15" customHeight="1">
      <c r="C679" s="1139"/>
      <c r="D679" s="1139"/>
      <c r="E679" s="1139"/>
      <c r="L679" s="1139"/>
      <c r="M679" s="1139"/>
      <c r="N679" s="1139"/>
    </row>
    <row r="680" spans="1:15" s="28" customFormat="1" ht="15" customHeight="1">
      <c r="C680" s="1139"/>
      <c r="D680" s="1139"/>
      <c r="E680" s="1139"/>
      <c r="L680" s="1139"/>
      <c r="M680" s="1139"/>
      <c r="N680" s="1139"/>
    </row>
    <row r="681" spans="1:15" s="28" customFormat="1" ht="12.7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 s="3132" t="s">
        <v>2994</v>
      </c>
      <c r="O681" s="3132"/>
    </row>
    <row r="682" spans="1:15" s="28" customFormat="1" ht="12.75" customHeight="1">
      <c r="A682" s="3058" t="s">
        <v>3017</v>
      </c>
      <c r="B682" s="3058"/>
      <c r="C682" s="3058"/>
      <c r="D682" s="3058"/>
      <c r="E682" s="3058"/>
      <c r="F682" s="3058"/>
      <c r="G682" s="3058"/>
      <c r="H682" s="3058"/>
      <c r="I682" s="3058"/>
      <c r="J682" s="3058"/>
      <c r="K682" s="3058"/>
      <c r="L682" s="3058"/>
      <c r="M682" s="3058"/>
      <c r="N682" s="3058"/>
      <c r="O682" s="3058"/>
    </row>
    <row r="683" spans="1:15" s="28" customFormat="1" ht="12.75" customHeight="1">
      <c r="B683" s="1127" t="s">
        <v>1918</v>
      </c>
      <c r="C683" s="1127" t="s">
        <v>2855</v>
      </c>
      <c r="D683" s="1127"/>
      <c r="E683" s="1143"/>
      <c r="F683" s="1143"/>
      <c r="G683" s="1172"/>
      <c r="H683" s="1172"/>
      <c r="I683" s="1172"/>
      <c r="J683" s="1172"/>
      <c r="K683" s="1172"/>
      <c r="L683" s="1172"/>
      <c r="M683" s="1172"/>
      <c r="N683" s="3066"/>
      <c r="O683" s="3066"/>
    </row>
    <row r="684" spans="1:15" s="28" customFormat="1" ht="12.75" customHeight="1">
      <c r="B684" s="1127" t="s">
        <v>1919</v>
      </c>
      <c r="C684" s="1127" t="s">
        <v>2856</v>
      </c>
      <c r="D684" s="1127"/>
      <c r="E684" s="1143"/>
      <c r="F684" s="1143"/>
      <c r="G684" s="1172"/>
      <c r="H684" s="1172"/>
      <c r="I684" s="1172"/>
      <c r="J684" s="1172"/>
      <c r="K684" s="1172"/>
      <c r="L684" s="1172"/>
      <c r="M684" s="1172"/>
      <c r="N684" s="1172"/>
      <c r="O684" s="1172"/>
    </row>
    <row r="685" spans="1:15" s="28" customFormat="1" ht="12.75" customHeight="1">
      <c r="B685" s="1127" t="s">
        <v>4</v>
      </c>
      <c r="C685" s="1127" t="s">
        <v>2853</v>
      </c>
      <c r="D685" s="1127"/>
      <c r="E685" s="1143"/>
      <c r="F685" s="1143"/>
      <c r="G685" s="1172"/>
      <c r="H685" s="1172"/>
      <c r="I685" s="1172"/>
      <c r="J685" s="1172"/>
      <c r="K685" s="1172"/>
      <c r="L685" s="3067" t="s">
        <v>3123</v>
      </c>
      <c r="M685" s="3067"/>
      <c r="N685" s="3067"/>
      <c r="O685" s="3067"/>
    </row>
    <row r="686" spans="1:15" s="28" customFormat="1" ht="12.75" customHeight="1">
      <c r="B686" s="1127" t="s">
        <v>1917</v>
      </c>
      <c r="C686" s="1127" t="s">
        <v>2974</v>
      </c>
      <c r="D686" s="1127"/>
      <c r="E686" s="1143"/>
      <c r="F686" s="1143"/>
      <c r="G686" s="1172"/>
      <c r="H686" s="1172"/>
      <c r="I686" s="1172"/>
      <c r="J686" s="1172"/>
      <c r="K686" s="1172"/>
      <c r="L686" s="1172"/>
      <c r="M686" s="1172"/>
      <c r="N686" s="1172"/>
      <c r="O686" s="1172"/>
    </row>
    <row r="687" spans="1:15" s="28" customFormat="1" ht="12.75" customHeight="1">
      <c r="B687" s="28" t="s">
        <v>2975</v>
      </c>
      <c r="C687" s="2014" t="s">
        <v>3356</v>
      </c>
      <c r="D687" s="2014"/>
      <c r="E687" s="1179"/>
      <c r="L687" s="3068"/>
      <c r="M687" s="3068"/>
      <c r="N687" s="3068"/>
      <c r="O687" s="3068"/>
    </row>
    <row r="688" spans="1:15" s="28" customFormat="1" ht="12.75" customHeight="1" thickBot="1">
      <c r="C688" s="1139"/>
      <c r="D688" s="1139"/>
      <c r="E688" s="1139"/>
      <c r="L688" s="1139"/>
      <c r="M688" s="1139"/>
      <c r="N688" s="1139"/>
    </row>
    <row r="689" spans="1:17" s="28" customFormat="1" ht="12.75" customHeight="1">
      <c r="A689" s="3076" t="s">
        <v>2995</v>
      </c>
      <c r="B689" s="3071" t="s">
        <v>16</v>
      </c>
      <c r="C689" s="3071"/>
      <c r="D689" s="3071" t="s">
        <v>2977</v>
      </c>
      <c r="E689" s="3071" t="s">
        <v>2978</v>
      </c>
      <c r="F689" s="3071" t="s">
        <v>2979</v>
      </c>
      <c r="G689" s="3071" t="s">
        <v>18</v>
      </c>
      <c r="H689" s="3071" t="s">
        <v>2980</v>
      </c>
      <c r="I689" s="3071" t="s">
        <v>2981</v>
      </c>
      <c r="J689" s="3071" t="s">
        <v>2982</v>
      </c>
      <c r="K689" s="3071" t="s">
        <v>2983</v>
      </c>
      <c r="L689" s="3071" t="s">
        <v>2996</v>
      </c>
      <c r="M689" s="3071"/>
      <c r="N689" s="3071"/>
      <c r="O689" s="3074" t="s">
        <v>2985</v>
      </c>
    </row>
    <row r="690" spans="1:17" ht="27.75" customHeight="1">
      <c r="A690" s="3077"/>
      <c r="B690" s="3072"/>
      <c r="C690" s="3072"/>
      <c r="D690" s="3072"/>
      <c r="E690" s="3072"/>
      <c r="F690" s="3072"/>
      <c r="G690" s="3072"/>
      <c r="H690" s="3072"/>
      <c r="I690" s="3072"/>
      <c r="J690" s="3072"/>
      <c r="K690" s="3072"/>
      <c r="L690" s="1109" t="s">
        <v>2986</v>
      </c>
      <c r="M690" s="1109" t="s">
        <v>2987</v>
      </c>
      <c r="N690" s="1109" t="s">
        <v>2988</v>
      </c>
      <c r="O690" s="3075"/>
    </row>
    <row r="691" spans="1:17">
      <c r="A691" s="1961">
        <v>1</v>
      </c>
      <c r="B691" s="3089">
        <v>2</v>
      </c>
      <c r="C691" s="3090"/>
      <c r="D691" s="1153">
        <v>3</v>
      </c>
      <c r="E691" s="1153">
        <v>4</v>
      </c>
      <c r="F691" s="1153">
        <v>5</v>
      </c>
      <c r="G691" s="1153">
        <v>6</v>
      </c>
      <c r="H691" s="1153">
        <v>7</v>
      </c>
      <c r="I691" s="1153">
        <v>8</v>
      </c>
      <c r="J691" s="1153">
        <v>9</v>
      </c>
      <c r="K691" s="1153">
        <v>10</v>
      </c>
      <c r="L691" s="1153">
        <v>11</v>
      </c>
      <c r="M691" s="1153">
        <v>12</v>
      </c>
      <c r="N691" s="1153">
        <v>13</v>
      </c>
      <c r="O691" s="1962">
        <v>14</v>
      </c>
    </row>
    <row r="692" spans="1:17" s="28" customFormat="1" ht="12.75" customHeight="1">
      <c r="A692" s="1608">
        <v>1</v>
      </c>
      <c r="B692" s="1948" t="s">
        <v>2648</v>
      </c>
      <c r="C692" s="1949"/>
      <c r="D692" s="1118" t="s">
        <v>3052</v>
      </c>
      <c r="E692" s="1118"/>
      <c r="F692" s="1118"/>
      <c r="G692" s="1118" t="s">
        <v>365</v>
      </c>
      <c r="H692" s="1120">
        <v>2015</v>
      </c>
      <c r="I692" s="1118" t="s">
        <v>3354</v>
      </c>
      <c r="J692" s="1603">
        <v>1</v>
      </c>
      <c r="K692" s="1725">
        <v>218500</v>
      </c>
      <c r="L692" s="1123">
        <v>1</v>
      </c>
      <c r="M692" s="1118"/>
      <c r="N692" s="1118"/>
      <c r="O692" s="1588"/>
    </row>
    <row r="693" spans="1:17" s="28" customFormat="1" ht="12.75" customHeight="1">
      <c r="A693" s="1608">
        <f t="shared" ref="A693:A702" si="12">A692+1</f>
        <v>2</v>
      </c>
      <c r="B693" s="1948" t="s">
        <v>2575</v>
      </c>
      <c r="C693" s="1949"/>
      <c r="D693" s="1118" t="s">
        <v>305</v>
      </c>
      <c r="E693" s="1118"/>
      <c r="F693" s="1118"/>
      <c r="G693" s="1118" t="s">
        <v>2551</v>
      </c>
      <c r="H693" s="1711">
        <v>1985</v>
      </c>
      <c r="I693" s="1118" t="s">
        <v>2990</v>
      </c>
      <c r="J693" s="1118">
        <v>1</v>
      </c>
      <c r="K693" s="1639">
        <v>100000</v>
      </c>
      <c r="L693" s="1123"/>
      <c r="M693" s="1118">
        <v>1</v>
      </c>
      <c r="N693" s="1118"/>
      <c r="O693" s="1588"/>
    </row>
    <row r="694" spans="1:17" s="28" customFormat="1" ht="12.75" customHeight="1">
      <c r="A694" s="1608">
        <f t="shared" si="12"/>
        <v>3</v>
      </c>
      <c r="B694" s="1948" t="s">
        <v>3296</v>
      </c>
      <c r="C694" s="1949"/>
      <c r="D694" s="1118" t="s">
        <v>305</v>
      </c>
      <c r="E694" s="1118"/>
      <c r="F694" s="1118"/>
      <c r="G694" s="1118" t="s">
        <v>365</v>
      </c>
      <c r="H694" s="1711">
        <v>2007</v>
      </c>
      <c r="I694" s="1118" t="s">
        <v>2990</v>
      </c>
      <c r="J694" s="1118">
        <v>1</v>
      </c>
      <c r="K694" s="1639">
        <v>150000</v>
      </c>
      <c r="L694" s="1123">
        <v>1</v>
      </c>
      <c r="M694" s="1118"/>
      <c r="N694" s="1118"/>
      <c r="O694" s="1588"/>
    </row>
    <row r="695" spans="1:17" s="28" customFormat="1" ht="12.75" customHeight="1">
      <c r="A695" s="1608">
        <f t="shared" si="12"/>
        <v>4</v>
      </c>
      <c r="B695" s="1948" t="s">
        <v>2580</v>
      </c>
      <c r="C695" s="1949"/>
      <c r="D695" s="1118" t="s">
        <v>305</v>
      </c>
      <c r="E695" s="1118"/>
      <c r="F695" s="1118"/>
      <c r="G695" s="1118" t="s">
        <v>2562</v>
      </c>
      <c r="H695" s="1711">
        <v>2014</v>
      </c>
      <c r="I695" s="1118" t="s">
        <v>2990</v>
      </c>
      <c r="J695" s="1118">
        <v>1</v>
      </c>
      <c r="K695" s="1639">
        <v>1591000</v>
      </c>
      <c r="L695" s="1123">
        <v>1</v>
      </c>
      <c r="M695" s="1118"/>
      <c r="N695" s="1118"/>
      <c r="O695" s="1588"/>
    </row>
    <row r="696" spans="1:17" s="28" customFormat="1" ht="12.75" customHeight="1">
      <c r="A696" s="1608">
        <f t="shared" si="12"/>
        <v>5</v>
      </c>
      <c r="B696" s="1948" t="s">
        <v>787</v>
      </c>
      <c r="C696" s="1949"/>
      <c r="D696" s="1118" t="s">
        <v>3024</v>
      </c>
      <c r="E696" s="1118"/>
      <c r="F696" s="1118"/>
      <c r="G696" s="1118" t="s">
        <v>355</v>
      </c>
      <c r="H696" s="1711">
        <v>2011</v>
      </c>
      <c r="I696" s="1118" t="s">
        <v>3011</v>
      </c>
      <c r="J696" s="1118">
        <v>1</v>
      </c>
      <c r="K696" s="1639">
        <v>6000000</v>
      </c>
      <c r="L696" s="1123"/>
      <c r="M696" s="1118">
        <v>1</v>
      </c>
      <c r="N696" s="1118"/>
      <c r="O696" s="1588"/>
    </row>
    <row r="697" spans="1:17" s="1110" customFormat="1" ht="12.75" customHeight="1">
      <c r="A697" s="1608">
        <f>A696+1</f>
        <v>6</v>
      </c>
      <c r="B697" s="1948" t="s">
        <v>2592</v>
      </c>
      <c r="C697" s="1949"/>
      <c r="D697" s="1118" t="s">
        <v>2927</v>
      </c>
      <c r="E697" s="1118"/>
      <c r="F697" s="1118"/>
      <c r="G697" s="1118" t="s">
        <v>2630</v>
      </c>
      <c r="H697" s="1120">
        <v>2014</v>
      </c>
      <c r="I697" s="1118" t="s">
        <v>3170</v>
      </c>
      <c r="J697" s="1603">
        <v>3</v>
      </c>
      <c r="K697" s="1725">
        <v>1425000</v>
      </c>
      <c r="L697" s="1123">
        <v>3</v>
      </c>
      <c r="M697" s="1118"/>
      <c r="N697" s="1118"/>
      <c r="O697" s="1588"/>
      <c r="Q697" s="1725"/>
    </row>
    <row r="698" spans="1:17" s="1110" customFormat="1" ht="12.75" customHeight="1">
      <c r="A698" s="1608">
        <f t="shared" si="12"/>
        <v>7</v>
      </c>
      <c r="B698" s="1948" t="s">
        <v>2592</v>
      </c>
      <c r="C698" s="1949"/>
      <c r="D698" s="1118" t="s">
        <v>345</v>
      </c>
      <c r="E698" s="1118"/>
      <c r="F698" s="1118"/>
      <c r="G698" s="1118" t="s">
        <v>2630</v>
      </c>
      <c r="H698" s="1120">
        <v>2013</v>
      </c>
      <c r="I698" s="1118" t="s">
        <v>3170</v>
      </c>
      <c r="J698" s="1603">
        <v>1</v>
      </c>
      <c r="K698" s="1725">
        <v>425000</v>
      </c>
      <c r="L698" s="1123">
        <v>1</v>
      </c>
      <c r="M698" s="1118"/>
      <c r="N698" s="1118"/>
      <c r="O698" s="1588"/>
    </row>
    <row r="699" spans="1:17" s="28" customFormat="1" ht="12.75" customHeight="1">
      <c r="A699" s="1608">
        <f t="shared" si="12"/>
        <v>8</v>
      </c>
      <c r="B699" s="1948" t="s">
        <v>3193</v>
      </c>
      <c r="C699" s="1949"/>
      <c r="D699" s="1118" t="s">
        <v>370</v>
      </c>
      <c r="E699" s="1118"/>
      <c r="F699" s="1118"/>
      <c r="G699" s="1118" t="s">
        <v>355</v>
      </c>
      <c r="H699" s="1711">
        <v>2015</v>
      </c>
      <c r="I699" s="1118" t="s">
        <v>3167</v>
      </c>
      <c r="J699" s="1118">
        <v>1</v>
      </c>
      <c r="K699" s="1639">
        <v>4200000</v>
      </c>
      <c r="L699" s="1123">
        <v>1</v>
      </c>
      <c r="M699" s="1118"/>
      <c r="N699" s="1118"/>
      <c r="O699" s="1588"/>
      <c r="P699" s="1946" t="s">
        <v>3355</v>
      </c>
    </row>
    <row r="700" spans="1:17" s="28" customFormat="1" ht="12.75" customHeight="1">
      <c r="A700" s="1608">
        <f t="shared" si="12"/>
        <v>9</v>
      </c>
      <c r="B700" s="1936" t="s">
        <v>426</v>
      </c>
      <c r="C700" s="1937"/>
      <c r="D700" s="1118" t="s">
        <v>305</v>
      </c>
      <c r="E700" s="1118"/>
      <c r="F700" s="1118"/>
      <c r="G700" s="1118" t="s">
        <v>307</v>
      </c>
      <c r="H700" s="1120">
        <v>2007</v>
      </c>
      <c r="I700" s="1118" t="s">
        <v>3352</v>
      </c>
      <c r="J700" s="1118">
        <v>1</v>
      </c>
      <c r="K700" s="1639">
        <v>300000</v>
      </c>
      <c r="L700" s="1123">
        <v>1</v>
      </c>
      <c r="M700" s="1118"/>
      <c r="N700" s="1118"/>
      <c r="O700" s="1588"/>
    </row>
    <row r="701" spans="1:17" s="28" customFormat="1" ht="12.75" customHeight="1">
      <c r="A701" s="1608">
        <f t="shared" si="12"/>
        <v>10</v>
      </c>
      <c r="B701" s="1948" t="s">
        <v>426</v>
      </c>
      <c r="C701" s="1949"/>
      <c r="D701" s="1118" t="s">
        <v>305</v>
      </c>
      <c r="E701" s="1118"/>
      <c r="F701" s="1118"/>
      <c r="G701" s="1118" t="s">
        <v>307</v>
      </c>
      <c r="H701" s="1711">
        <v>2014</v>
      </c>
      <c r="I701" s="1118" t="s">
        <v>3352</v>
      </c>
      <c r="J701" s="1118">
        <v>1</v>
      </c>
      <c r="K701" s="1639">
        <v>1250000</v>
      </c>
      <c r="L701" s="1123">
        <v>1</v>
      </c>
      <c r="M701" s="1118"/>
      <c r="N701" s="1118"/>
      <c r="O701" s="1588"/>
      <c r="P701" s="1946" t="s">
        <v>3305</v>
      </c>
    </row>
    <row r="702" spans="1:17" s="28" customFormat="1" ht="12.75" customHeight="1">
      <c r="A702" s="1608">
        <f t="shared" si="12"/>
        <v>11</v>
      </c>
      <c r="B702" s="1948" t="s">
        <v>3351</v>
      </c>
      <c r="C702" s="1949"/>
      <c r="D702" s="1118"/>
      <c r="E702" s="1118"/>
      <c r="F702" s="1118"/>
      <c r="G702" s="1118" t="s">
        <v>2549</v>
      </c>
      <c r="H702" s="1120">
        <v>2016</v>
      </c>
      <c r="I702" s="1118" t="s">
        <v>3002</v>
      </c>
      <c r="J702" s="1603">
        <v>1</v>
      </c>
      <c r="K702" s="1725">
        <v>6585917</v>
      </c>
      <c r="L702" s="1123">
        <v>1</v>
      </c>
      <c r="M702" s="1118"/>
      <c r="N702" s="1118"/>
      <c r="O702" s="1650"/>
    </row>
    <row r="703" spans="1:17" s="28" customFormat="1" ht="12.75" customHeight="1">
      <c r="A703" s="1590"/>
      <c r="B703" s="1130"/>
      <c r="C703" s="1131"/>
      <c r="D703" s="1133"/>
      <c r="E703" s="1133"/>
      <c r="F703" s="1133"/>
      <c r="G703" s="1133"/>
      <c r="H703" s="1129"/>
      <c r="I703" s="1133"/>
      <c r="J703" s="1133"/>
      <c r="K703" s="1640"/>
      <c r="L703" s="1135"/>
      <c r="M703" s="1133"/>
      <c r="N703" s="1133"/>
      <c r="O703" s="1648"/>
    </row>
    <row r="704" spans="1:17" s="28" customFormat="1" ht="12.75" customHeight="1" thickBot="1">
      <c r="A704" s="1612"/>
      <c r="B704" s="3061" t="s">
        <v>34</v>
      </c>
      <c r="C704" s="3062"/>
      <c r="D704" s="1643"/>
      <c r="E704" s="1643"/>
      <c r="F704" s="1643"/>
      <c r="G704" s="1643"/>
      <c r="H704" s="1643"/>
      <c r="I704" s="1643"/>
      <c r="J704" s="1593">
        <f>SUM(J692:J703)</f>
        <v>13</v>
      </c>
      <c r="K704" s="1645">
        <f>SUM(K692:K703)</f>
        <v>22245417</v>
      </c>
      <c r="L704" s="1593">
        <f>SUM(L692:L703)</f>
        <v>11</v>
      </c>
      <c r="M704" s="1593">
        <f>SUM(M692:M703)</f>
        <v>2</v>
      </c>
      <c r="N704" s="1593">
        <f>SUM(N692:N703)</f>
        <v>0</v>
      </c>
      <c r="O704" s="1649"/>
    </row>
    <row r="705" spans="1:15" s="28" customFormat="1" ht="12.75" customHeight="1">
      <c r="C705" s="1139"/>
      <c r="D705" s="1139"/>
      <c r="E705" s="1139"/>
      <c r="L705" s="1139"/>
      <c r="M705" s="1139"/>
      <c r="N705" s="1139"/>
    </row>
    <row r="706" spans="1:15" s="28" customFormat="1" ht="12.75" customHeight="1">
      <c r="C706" s="3053"/>
      <c r="D706" s="3053"/>
      <c r="E706" s="1108"/>
      <c r="F706" s="1108"/>
      <c r="G706" s="1108"/>
      <c r="H706" s="1108"/>
      <c r="I706" s="1108"/>
      <c r="J706" s="1108"/>
      <c r="K706" s="1108"/>
      <c r="L706" s="3063" t="s">
        <v>3301</v>
      </c>
      <c r="M706" s="3063"/>
      <c r="N706" s="3063"/>
    </row>
    <row r="707" spans="1:15" s="28" customFormat="1" ht="12.75" customHeight="1">
      <c r="C707" s="3053" t="s">
        <v>1883</v>
      </c>
      <c r="D707" s="3053"/>
      <c r="E707" s="3053"/>
      <c r="F707" s="1108"/>
      <c r="G707" s="1108"/>
      <c r="H707" s="1108"/>
      <c r="I707" s="1108"/>
      <c r="J707" s="1108"/>
      <c r="K707" s="1108"/>
      <c r="L707" s="1137"/>
      <c r="M707" s="1138"/>
      <c r="N707" s="1108"/>
    </row>
    <row r="708" spans="1:15" s="28" customFormat="1" ht="12.75" customHeight="1">
      <c r="C708" s="3054" t="s">
        <v>2889</v>
      </c>
      <c r="D708" s="3054"/>
      <c r="E708" s="3054"/>
      <c r="F708" s="1108"/>
      <c r="G708" s="1108"/>
      <c r="H708" s="1108"/>
      <c r="I708" s="1108"/>
      <c r="J708" s="1108"/>
      <c r="K708" s="1108"/>
      <c r="L708" s="3073" t="s">
        <v>2887</v>
      </c>
      <c r="M708" s="3073"/>
      <c r="N708" s="3073"/>
    </row>
    <row r="709" spans="1:15" s="28" customFormat="1" ht="12.75" customHeight="1">
      <c r="F709" s="1108"/>
      <c r="G709" s="1108"/>
      <c r="H709" s="1108"/>
      <c r="I709" s="1108"/>
      <c r="J709" s="1108"/>
      <c r="K709" s="1108"/>
      <c r="L709" s="1108"/>
      <c r="M709" s="1108"/>
      <c r="N709" s="1108"/>
    </row>
    <row r="710" spans="1:15" s="28" customFormat="1" ht="12.75" customHeight="1">
      <c r="F710" s="1108"/>
      <c r="G710" s="1108"/>
      <c r="H710" s="1108"/>
      <c r="I710" s="1108"/>
      <c r="J710" s="1108"/>
      <c r="K710" s="1108"/>
      <c r="L710" s="1108"/>
      <c r="M710" s="1108"/>
      <c r="N710" s="1108"/>
    </row>
    <row r="711" spans="1:15" s="28" customFormat="1" ht="12.75" customHeight="1">
      <c r="C711" s="1140"/>
      <c r="D711" s="1141"/>
      <c r="F711" s="1108"/>
      <c r="G711" s="1108"/>
      <c r="H711" s="1108"/>
      <c r="I711" s="1108"/>
      <c r="J711" s="1108"/>
      <c r="K711" s="1108"/>
      <c r="L711" s="1108"/>
      <c r="M711" s="1108"/>
      <c r="N711" s="1108"/>
    </row>
    <row r="712" spans="1:15" s="28" customFormat="1" ht="12.75" customHeight="1">
      <c r="C712" s="3051" t="s">
        <v>2848</v>
      </c>
      <c r="D712" s="3051"/>
      <c r="E712" s="3051"/>
      <c r="F712" s="1108"/>
      <c r="G712" s="1108"/>
      <c r="H712" s="1108"/>
      <c r="I712" s="1108"/>
      <c r="J712" s="1108"/>
      <c r="K712" s="1108"/>
      <c r="L712" s="3051" t="s">
        <v>2841</v>
      </c>
      <c r="M712" s="3051"/>
      <c r="N712" s="3051"/>
    </row>
    <row r="713" spans="1:15" s="28" customFormat="1" ht="12.75" customHeight="1">
      <c r="A713"/>
      <c r="B713"/>
      <c r="C713" s="3052" t="s">
        <v>3121</v>
      </c>
      <c r="D713" s="3052"/>
      <c r="E713" s="3052"/>
      <c r="F713" s="1108"/>
      <c r="G713" s="1108"/>
      <c r="H713" s="1108"/>
      <c r="I713" s="1108"/>
      <c r="J713" s="1108"/>
      <c r="K713" s="1108"/>
      <c r="L713" s="3052" t="s">
        <v>2993</v>
      </c>
      <c r="M713" s="3052"/>
      <c r="N713" s="3052"/>
      <c r="O713"/>
    </row>
    <row r="714" spans="1:15" s="28" customFormat="1" ht="12.75" customHeight="1">
      <c r="A714"/>
      <c r="B714"/>
      <c r="C714" s="1139"/>
      <c r="D714" s="1139"/>
      <c r="E714" s="1139"/>
      <c r="F714"/>
      <c r="G714"/>
      <c r="H714"/>
      <c r="I714"/>
      <c r="J714"/>
      <c r="K714"/>
      <c r="L714" s="1139"/>
      <c r="M714" s="1139"/>
      <c r="N714" s="1139"/>
      <c r="O714"/>
    </row>
    <row r="715" spans="1:15" s="28" customFormat="1" ht="12.75" customHeight="1">
      <c r="A715"/>
      <c r="B715"/>
      <c r="C715" s="1139"/>
      <c r="D715" s="1139"/>
      <c r="E715" s="1139"/>
      <c r="F715"/>
      <c r="G715"/>
      <c r="H715"/>
      <c r="I715"/>
      <c r="J715"/>
      <c r="K715"/>
      <c r="L715" s="1139"/>
      <c r="M715" s="1139"/>
      <c r="N715" s="1139"/>
      <c r="O715"/>
    </row>
    <row r="716" spans="1:15" s="28" customFormat="1" ht="12.75" customHeight="1">
      <c r="A716"/>
      <c r="B716"/>
      <c r="C716" s="1139"/>
      <c r="D716" s="1139"/>
      <c r="E716" s="1139"/>
      <c r="F716"/>
      <c r="G716"/>
      <c r="H716"/>
      <c r="I716"/>
      <c r="J716"/>
      <c r="K716"/>
      <c r="L716" s="1139"/>
      <c r="M716" s="1139"/>
      <c r="N716" s="1139"/>
      <c r="O716"/>
    </row>
    <row r="717" spans="1:15" s="28" customFormat="1" ht="12.75" customHeight="1">
      <c r="A717"/>
      <c r="B717"/>
      <c r="C717" s="1139"/>
      <c r="D717" s="1139"/>
      <c r="E717" s="1139"/>
      <c r="F717"/>
      <c r="G717"/>
      <c r="H717"/>
      <c r="I717"/>
      <c r="J717"/>
      <c r="K717"/>
      <c r="L717" s="1139"/>
      <c r="M717" s="1139"/>
      <c r="N717" s="1139"/>
      <c r="O717"/>
    </row>
    <row r="718" spans="1:15" s="28" customFormat="1" ht="12.75" customHeight="1">
      <c r="A718"/>
      <c r="B718"/>
      <c r="C718" s="1139"/>
      <c r="D718" s="1139"/>
      <c r="E718" s="1139"/>
      <c r="F718"/>
      <c r="G718"/>
      <c r="H718"/>
      <c r="I718"/>
      <c r="J718"/>
      <c r="K718"/>
      <c r="L718" s="1139"/>
      <c r="M718" s="1139"/>
      <c r="N718" s="1139"/>
      <c r="O718"/>
    </row>
    <row r="719" spans="1:15" s="28" customFormat="1" ht="12.75" customHeight="1">
      <c r="A719"/>
      <c r="B719"/>
      <c r="C719" s="1139"/>
      <c r="D719" s="1139"/>
      <c r="E719" s="1139"/>
      <c r="F719"/>
      <c r="G719"/>
      <c r="H719"/>
      <c r="I719"/>
      <c r="J719"/>
      <c r="K719"/>
      <c r="L719" s="1139"/>
      <c r="M719" s="1139"/>
      <c r="N719" s="1139"/>
      <c r="O719"/>
    </row>
    <row r="720" spans="1:15" s="28" customFormat="1" ht="12.75" customHeight="1">
      <c r="A720"/>
      <c r="B720"/>
      <c r="C720" s="1139"/>
      <c r="D720" s="1139"/>
      <c r="E720" s="1139"/>
      <c r="F720"/>
      <c r="G720"/>
      <c r="H720"/>
      <c r="I720"/>
      <c r="J720"/>
      <c r="K720"/>
      <c r="L720" s="1139"/>
      <c r="M720" s="1139"/>
      <c r="N720" s="1139"/>
      <c r="O720"/>
    </row>
    <row r="721" spans="1:15" s="28" customFormat="1" ht="12.75" customHeight="1">
      <c r="A721"/>
      <c r="B721"/>
      <c r="C721" s="1139"/>
      <c r="D721" s="1139"/>
      <c r="E721" s="1139"/>
      <c r="F721"/>
      <c r="G721"/>
      <c r="H721"/>
      <c r="I721"/>
      <c r="J721"/>
      <c r="K721"/>
      <c r="L721" s="1139"/>
      <c r="M721" s="1139"/>
      <c r="N721" s="1139"/>
      <c r="O721"/>
    </row>
    <row r="722" spans="1:15" s="28" customFormat="1" ht="12.75" customHeight="1">
      <c r="A722"/>
      <c r="B722"/>
      <c r="C722" s="1139"/>
      <c r="D722" s="1139"/>
      <c r="E722" s="1139"/>
      <c r="F722"/>
      <c r="G722"/>
      <c r="H722"/>
      <c r="I722"/>
      <c r="J722"/>
      <c r="K722"/>
      <c r="L722" s="1139"/>
      <c r="M722" s="1139"/>
      <c r="N722" s="1139"/>
      <c r="O722"/>
    </row>
    <row r="723" spans="1:15" s="28" customFormat="1" ht="12.75" customHeight="1">
      <c r="A723"/>
      <c r="B723"/>
      <c r="C723" s="1139"/>
      <c r="D723" s="1139"/>
      <c r="E723" s="1139"/>
      <c r="F723"/>
      <c r="G723"/>
      <c r="H723"/>
      <c r="I723"/>
      <c r="J723"/>
      <c r="K723"/>
      <c r="L723" s="1139"/>
      <c r="M723" s="1139"/>
      <c r="N723" s="1139"/>
      <c r="O723"/>
    </row>
    <row r="724" spans="1:15" s="28" customFormat="1" ht="12.7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 s="3067" t="s">
        <v>2994</v>
      </c>
      <c r="O724" s="3067"/>
    </row>
    <row r="725" spans="1:15" s="28" customFormat="1" ht="15.75">
      <c r="A725" s="3131" t="s">
        <v>3017</v>
      </c>
      <c r="B725" s="3131"/>
      <c r="C725" s="3131"/>
      <c r="D725" s="3131"/>
      <c r="E725" s="3131"/>
      <c r="F725" s="3131"/>
      <c r="G725" s="3131"/>
      <c r="H725" s="3131"/>
      <c r="I725" s="3131"/>
      <c r="J725" s="3131"/>
      <c r="K725" s="3131"/>
      <c r="L725" s="3131"/>
      <c r="M725" s="3131"/>
      <c r="N725" s="3131"/>
      <c r="O725" s="3131"/>
    </row>
    <row r="726" spans="1:15" s="28" customFormat="1" ht="12">
      <c r="B726" s="1127" t="s">
        <v>1918</v>
      </c>
      <c r="C726" s="1127" t="s">
        <v>2855</v>
      </c>
      <c r="D726" s="1127"/>
      <c r="E726" s="1143"/>
      <c r="F726" s="1143"/>
      <c r="G726" s="1172"/>
      <c r="H726" s="1172"/>
      <c r="I726" s="1172"/>
      <c r="J726" s="1172"/>
      <c r="K726" s="1172"/>
      <c r="L726" s="1172"/>
      <c r="M726" s="1172"/>
      <c r="N726" s="3066"/>
      <c r="O726" s="3066"/>
    </row>
    <row r="727" spans="1:15" s="28" customFormat="1" ht="11.25" customHeight="1">
      <c r="B727" s="1127" t="s">
        <v>1919</v>
      </c>
      <c r="C727" s="1127" t="s">
        <v>2856</v>
      </c>
      <c r="D727" s="1127"/>
      <c r="E727" s="1143"/>
      <c r="F727" s="1143"/>
      <c r="G727" s="1172"/>
      <c r="H727" s="1172"/>
      <c r="I727" s="1172"/>
      <c r="J727" s="1172"/>
      <c r="K727" s="1172"/>
      <c r="L727" s="1172"/>
      <c r="M727" s="1172"/>
      <c r="N727" s="1172"/>
      <c r="O727" s="1172"/>
    </row>
    <row r="728" spans="1:15" s="28" customFormat="1" ht="11.25" customHeight="1">
      <c r="B728" s="1127" t="s">
        <v>4</v>
      </c>
      <c r="C728" s="1127" t="s">
        <v>2853</v>
      </c>
      <c r="D728" s="1127"/>
      <c r="E728" s="1143"/>
      <c r="F728" s="1143"/>
      <c r="G728" s="1172"/>
      <c r="H728" s="1172"/>
      <c r="I728" s="1172"/>
      <c r="J728" s="1172"/>
      <c r="K728" s="1172"/>
      <c r="L728" s="3067" t="s">
        <v>3123</v>
      </c>
      <c r="M728" s="3067"/>
      <c r="N728" s="3067"/>
      <c r="O728" s="3067"/>
    </row>
    <row r="729" spans="1:15" s="28" customFormat="1" ht="11.25" customHeight="1">
      <c r="B729" s="1127" t="s">
        <v>1917</v>
      </c>
      <c r="C729" s="1127" t="s">
        <v>2974</v>
      </c>
      <c r="D729" s="1127"/>
      <c r="E729" s="1143"/>
      <c r="F729" s="1143"/>
      <c r="G729" s="1172"/>
      <c r="H729" s="1172"/>
      <c r="I729" s="1172"/>
      <c r="J729" s="1172"/>
      <c r="K729" s="1172"/>
      <c r="L729" s="1172"/>
      <c r="M729" s="1172"/>
      <c r="N729" s="1172"/>
      <c r="O729" s="1172"/>
    </row>
    <row r="730" spans="1:15" s="28" customFormat="1" ht="11.25" customHeight="1">
      <c r="B730" s="28" t="s">
        <v>2975</v>
      </c>
      <c r="C730" s="1708" t="s">
        <v>3358</v>
      </c>
      <c r="D730" s="1708"/>
      <c r="L730" s="3068"/>
      <c r="M730" s="3068"/>
      <c r="N730" s="3068"/>
      <c r="O730" s="3068"/>
    </row>
    <row r="731" spans="1:15" s="28" customFormat="1" ht="11.25" customHeight="1" thickBot="1"/>
    <row r="732" spans="1:15" s="28" customFormat="1" ht="12">
      <c r="A732" s="3120" t="s">
        <v>2970</v>
      </c>
      <c r="B732" s="3122" t="s">
        <v>16</v>
      </c>
      <c r="C732" s="3123"/>
      <c r="D732" s="3118" t="s">
        <v>2977</v>
      </c>
      <c r="E732" s="3118" t="s">
        <v>2978</v>
      </c>
      <c r="F732" s="3118" t="s">
        <v>2979</v>
      </c>
      <c r="G732" s="3118" t="s">
        <v>18</v>
      </c>
      <c r="H732" s="3118" t="s">
        <v>2980</v>
      </c>
      <c r="I732" s="3118" t="s">
        <v>2981</v>
      </c>
      <c r="J732" s="3118" t="s">
        <v>2982</v>
      </c>
      <c r="K732" s="3118" t="s">
        <v>2983</v>
      </c>
      <c r="L732" s="3126" t="s">
        <v>2996</v>
      </c>
      <c r="M732" s="3127"/>
      <c r="N732" s="3128"/>
      <c r="O732" s="3129" t="s">
        <v>2985</v>
      </c>
    </row>
    <row r="733" spans="1:15" ht="24.75" customHeight="1">
      <c r="A733" s="3121"/>
      <c r="B733" s="3124"/>
      <c r="C733" s="3125"/>
      <c r="D733" s="3119"/>
      <c r="E733" s="3119"/>
      <c r="F733" s="3119"/>
      <c r="G733" s="3119"/>
      <c r="H733" s="3119"/>
      <c r="I733" s="3119"/>
      <c r="J733" s="3119"/>
      <c r="K733" s="3119"/>
      <c r="L733" s="1109" t="s">
        <v>2986</v>
      </c>
      <c r="M733" s="1109" t="s">
        <v>2987</v>
      </c>
      <c r="N733" s="1109" t="s">
        <v>2988</v>
      </c>
      <c r="O733" s="3130"/>
    </row>
    <row r="734" spans="1:15" s="28" customFormat="1" ht="12.75" customHeight="1">
      <c r="A734" s="1604">
        <v>1</v>
      </c>
      <c r="B734" s="3089">
        <v>2</v>
      </c>
      <c r="C734" s="3090"/>
      <c r="D734" s="1153">
        <v>3</v>
      </c>
      <c r="E734" s="1153">
        <v>4</v>
      </c>
      <c r="F734" s="1153">
        <v>5</v>
      </c>
      <c r="G734" s="1153">
        <v>6</v>
      </c>
      <c r="H734" s="1153">
        <v>7</v>
      </c>
      <c r="I734" s="1153">
        <v>8</v>
      </c>
      <c r="J734" s="1153">
        <v>9</v>
      </c>
      <c r="K734" s="1153">
        <v>10</v>
      </c>
      <c r="L734" s="1153">
        <v>11</v>
      </c>
      <c r="M734" s="1153">
        <v>12</v>
      </c>
      <c r="N734" s="1153">
        <v>13</v>
      </c>
      <c r="O734" s="1962">
        <v>14</v>
      </c>
    </row>
    <row r="735" spans="1:15" s="28" customFormat="1" ht="12.75" customHeight="1">
      <c r="A735" s="1621">
        <v>1</v>
      </c>
      <c r="B735" s="2023" t="s">
        <v>94</v>
      </c>
      <c r="C735" s="2024"/>
      <c r="D735" s="1155"/>
      <c r="E735" s="1155"/>
      <c r="F735" s="1155"/>
      <c r="G735" s="1155" t="s">
        <v>139</v>
      </c>
      <c r="H735" s="1154">
        <v>1999</v>
      </c>
      <c r="I735" s="1155" t="s">
        <v>3183</v>
      </c>
      <c r="J735" s="2038">
        <v>1</v>
      </c>
      <c r="K735" s="2039">
        <v>1000000</v>
      </c>
      <c r="L735" s="1159"/>
      <c r="M735" s="1159">
        <v>1</v>
      </c>
      <c r="N735" s="1155"/>
      <c r="O735" s="1591"/>
    </row>
    <row r="736" spans="1:15" s="28" customFormat="1" ht="12.75" customHeight="1">
      <c r="A736" s="1608">
        <f>A735+1</f>
        <v>2</v>
      </c>
      <c r="B736" s="2025" t="s">
        <v>3280</v>
      </c>
      <c r="C736" s="2026"/>
      <c r="D736" s="1126" t="s">
        <v>305</v>
      </c>
      <c r="E736" s="1126"/>
      <c r="F736" s="1126"/>
      <c r="G736" s="1126" t="s">
        <v>2549</v>
      </c>
      <c r="H736" s="1161">
        <v>2016</v>
      </c>
      <c r="I736" s="1126" t="s">
        <v>3446</v>
      </c>
      <c r="J736" s="1162">
        <v>1</v>
      </c>
      <c r="K736" s="1619">
        <v>10000000</v>
      </c>
      <c r="L736" s="1162">
        <v>1</v>
      </c>
      <c r="M736" s="1123" t="s">
        <v>1343</v>
      </c>
      <c r="N736" s="1123" t="s">
        <v>1343</v>
      </c>
      <c r="O736" s="1588"/>
    </row>
    <row r="737" spans="1:16" s="28" customFormat="1" ht="12.75" customHeight="1">
      <c r="A737" s="1608">
        <f>A736+1</f>
        <v>3</v>
      </c>
      <c r="B737" s="2025" t="s">
        <v>3445</v>
      </c>
      <c r="C737" s="2026"/>
      <c r="D737" s="1126" t="s">
        <v>305</v>
      </c>
      <c r="E737" s="1126"/>
      <c r="F737" s="1126"/>
      <c r="G737" s="1126" t="s">
        <v>2549</v>
      </c>
      <c r="H737" s="1161">
        <v>2016</v>
      </c>
      <c r="I737" s="1126" t="s">
        <v>3447</v>
      </c>
      <c r="J737" s="1162">
        <v>1</v>
      </c>
      <c r="K737" s="1619">
        <v>23000000</v>
      </c>
      <c r="L737" s="1162">
        <v>1</v>
      </c>
      <c r="M737" s="1162"/>
      <c r="N737" s="1162"/>
      <c r="O737" s="1588"/>
      <c r="P737" s="28" t="s">
        <v>3441</v>
      </c>
    </row>
    <row r="738" spans="1:16" s="28" customFormat="1" ht="12.75" customHeight="1">
      <c r="A738" s="1608">
        <f>A737+1</f>
        <v>4</v>
      </c>
      <c r="B738" s="3047" t="s">
        <v>426</v>
      </c>
      <c r="C738" s="3048"/>
      <c r="D738" s="1118" t="s">
        <v>305</v>
      </c>
      <c r="E738" s="1118"/>
      <c r="F738" s="1118"/>
      <c r="G738" s="1118" t="s">
        <v>307</v>
      </c>
      <c r="H738" s="1120">
        <v>1995</v>
      </c>
      <c r="I738" s="1118" t="s">
        <v>2989</v>
      </c>
      <c r="J738" s="1123">
        <v>1</v>
      </c>
      <c r="K738" s="1575">
        <v>100000</v>
      </c>
      <c r="L738" s="1123" t="s">
        <v>1343</v>
      </c>
      <c r="M738" s="1122">
        <v>1</v>
      </c>
      <c r="N738" s="1123" t="s">
        <v>1343</v>
      </c>
      <c r="O738" s="1588"/>
      <c r="P738" s="28" t="s">
        <v>3441</v>
      </c>
    </row>
    <row r="739" spans="1:16" s="28" customFormat="1" ht="12">
      <c r="A739" s="1608">
        <f>A738+1</f>
        <v>5</v>
      </c>
      <c r="B739" s="3047" t="s">
        <v>426</v>
      </c>
      <c r="C739" s="3048"/>
      <c r="D739" s="1118" t="s">
        <v>305</v>
      </c>
      <c r="E739" s="1118"/>
      <c r="F739" s="1118"/>
      <c r="G739" s="1118" t="s">
        <v>307</v>
      </c>
      <c r="H739" s="1120">
        <v>2007</v>
      </c>
      <c r="I739" s="1118" t="s">
        <v>3174</v>
      </c>
      <c r="J739" s="1123">
        <v>1</v>
      </c>
      <c r="K739" s="1575">
        <v>300000</v>
      </c>
      <c r="L739" s="1122">
        <v>1</v>
      </c>
      <c r="M739" s="1123" t="s">
        <v>1343</v>
      </c>
      <c r="N739" s="1123" t="s">
        <v>1343</v>
      </c>
      <c r="O739" s="1588"/>
    </row>
    <row r="740" spans="1:16" s="28" customFormat="1" ht="12">
      <c r="A740" s="1608">
        <f>A739+1</f>
        <v>6</v>
      </c>
      <c r="B740" s="2027" t="s">
        <v>1634</v>
      </c>
      <c r="C740" s="2028"/>
      <c r="D740" s="1118" t="s">
        <v>305</v>
      </c>
      <c r="E740" s="1118"/>
      <c r="F740" s="1118"/>
      <c r="G740" s="1118" t="s">
        <v>2597</v>
      </c>
      <c r="H740" s="1120">
        <v>2016</v>
      </c>
      <c r="I740" s="1118" t="s">
        <v>3307</v>
      </c>
      <c r="J740" s="1123">
        <v>1</v>
      </c>
      <c r="K740" s="1575">
        <v>15000000</v>
      </c>
      <c r="L740" s="1122">
        <v>1</v>
      </c>
      <c r="M740" s="1123"/>
      <c r="N740" s="1123"/>
      <c r="O740" s="1588"/>
    </row>
    <row r="741" spans="1:16" s="28" customFormat="1" ht="12">
      <c r="A741" s="1608">
        <f t="shared" ref="A741:A755" si="13">A740+1</f>
        <v>7</v>
      </c>
      <c r="B741" s="2027" t="s">
        <v>3438</v>
      </c>
      <c r="C741" s="2028"/>
      <c r="D741" s="1118" t="s">
        <v>305</v>
      </c>
      <c r="E741" s="1118"/>
      <c r="F741" s="1118"/>
      <c r="G741" s="1118" t="s">
        <v>2597</v>
      </c>
      <c r="H741" s="1120">
        <v>2016</v>
      </c>
      <c r="I741" s="1118" t="s">
        <v>2991</v>
      </c>
      <c r="J741" s="1123">
        <v>6</v>
      </c>
      <c r="K741" s="1575">
        <v>4500000</v>
      </c>
      <c r="L741" s="1122">
        <v>6</v>
      </c>
      <c r="M741" s="1123" t="s">
        <v>1343</v>
      </c>
      <c r="N741" s="1123" t="s">
        <v>1343</v>
      </c>
      <c r="O741" s="1588"/>
      <c r="P741" s="28" t="s">
        <v>3439</v>
      </c>
    </row>
    <row r="742" spans="1:16" s="28" customFormat="1" ht="12">
      <c r="A742" s="1608">
        <f t="shared" si="13"/>
        <v>8</v>
      </c>
      <c r="B742" s="2027" t="s">
        <v>3193</v>
      </c>
      <c r="C742" s="2028"/>
      <c r="D742" s="1118" t="s">
        <v>370</v>
      </c>
      <c r="E742" s="1118"/>
      <c r="F742" s="1118"/>
      <c r="G742" s="1118" t="s">
        <v>355</v>
      </c>
      <c r="H742" s="1120">
        <v>2015</v>
      </c>
      <c r="I742" s="1118" t="s">
        <v>2991</v>
      </c>
      <c r="J742" s="1123">
        <v>1</v>
      </c>
      <c r="K742" s="1575">
        <v>4200000</v>
      </c>
      <c r="L742" s="1122">
        <v>1</v>
      </c>
      <c r="M742" s="1123" t="s">
        <v>1343</v>
      </c>
      <c r="N742" s="1123" t="s">
        <v>1343</v>
      </c>
      <c r="O742" s="1588"/>
    </row>
    <row r="743" spans="1:16" s="28" customFormat="1" ht="12">
      <c r="A743" s="1608">
        <f t="shared" si="13"/>
        <v>9</v>
      </c>
      <c r="B743" s="2027" t="s">
        <v>2592</v>
      </c>
      <c r="C743" s="2028"/>
      <c r="D743" s="1118" t="s">
        <v>345</v>
      </c>
      <c r="E743" s="1118"/>
      <c r="F743" s="1118"/>
      <c r="G743" s="1118" t="s">
        <v>3161</v>
      </c>
      <c r="H743" s="1120">
        <v>2013</v>
      </c>
      <c r="I743" s="1118" t="s">
        <v>2991</v>
      </c>
      <c r="J743" s="1123">
        <v>1</v>
      </c>
      <c r="K743" s="1575">
        <v>425000</v>
      </c>
      <c r="L743" s="1123">
        <v>1</v>
      </c>
      <c r="M743" s="1123" t="s">
        <v>1343</v>
      </c>
      <c r="N743" s="1123" t="s">
        <v>1343</v>
      </c>
      <c r="O743" s="1588"/>
      <c r="P743" s="28" t="s">
        <v>3441</v>
      </c>
    </row>
    <row r="744" spans="1:16" s="28" customFormat="1" ht="12">
      <c r="A744" s="1608">
        <f t="shared" si="13"/>
        <v>10</v>
      </c>
      <c r="B744" s="2027" t="s">
        <v>2592</v>
      </c>
      <c r="C744" s="2028"/>
      <c r="D744" s="1118" t="s">
        <v>2927</v>
      </c>
      <c r="E744" s="1118"/>
      <c r="F744" s="1118"/>
      <c r="G744" s="1118" t="s">
        <v>3161</v>
      </c>
      <c r="H744" s="1120">
        <v>2014</v>
      </c>
      <c r="I744" s="1118" t="s">
        <v>2991</v>
      </c>
      <c r="J744" s="1123">
        <v>3</v>
      </c>
      <c r="K744" s="1575">
        <f>475000*3</f>
        <v>1425000</v>
      </c>
      <c r="L744" s="1123">
        <v>3</v>
      </c>
      <c r="M744" s="1123" t="s">
        <v>1343</v>
      </c>
      <c r="N744" s="1123" t="s">
        <v>1343</v>
      </c>
      <c r="O744" s="1588"/>
    </row>
    <row r="745" spans="1:16" s="28" customFormat="1" ht="12">
      <c r="A745" s="1608">
        <f t="shared" si="13"/>
        <v>11</v>
      </c>
      <c r="B745" s="2027" t="s">
        <v>3448</v>
      </c>
      <c r="C745" s="2028"/>
      <c r="D745" s="1118"/>
      <c r="E745" s="1118"/>
      <c r="F745" s="1118"/>
      <c r="G745" s="1118" t="s">
        <v>3161</v>
      </c>
      <c r="H745" s="1120">
        <v>2016</v>
      </c>
      <c r="I745" s="1118" t="s">
        <v>2991</v>
      </c>
      <c r="J745" s="1123">
        <v>2</v>
      </c>
      <c r="K745" s="1575">
        <v>1000000</v>
      </c>
      <c r="L745" s="1123">
        <v>2</v>
      </c>
      <c r="M745" s="1123" t="s">
        <v>1343</v>
      </c>
      <c r="N745" s="1123" t="s">
        <v>1343</v>
      </c>
      <c r="O745" s="1588"/>
    </row>
    <row r="746" spans="1:16" s="28" customFormat="1" ht="12">
      <c r="A746" s="1608">
        <f t="shared" si="13"/>
        <v>12</v>
      </c>
      <c r="B746" s="2027" t="s">
        <v>3440</v>
      </c>
      <c r="C746" s="2028"/>
      <c r="D746" s="1118" t="s">
        <v>305</v>
      </c>
      <c r="E746" s="1118"/>
      <c r="F746" s="1118"/>
      <c r="G746" s="1118" t="s">
        <v>2597</v>
      </c>
      <c r="H746" s="1120">
        <v>2016</v>
      </c>
      <c r="I746" s="1118" t="s">
        <v>3011</v>
      </c>
      <c r="J746" s="1123">
        <v>1</v>
      </c>
      <c r="K746" s="1575">
        <v>10000000</v>
      </c>
      <c r="L746" s="1123">
        <v>1</v>
      </c>
      <c r="M746" s="1123"/>
      <c r="N746" s="1123"/>
      <c r="O746" s="1588"/>
    </row>
    <row r="747" spans="1:16" s="28" customFormat="1" ht="12">
      <c r="A747" s="1608">
        <f t="shared" si="13"/>
        <v>13</v>
      </c>
      <c r="B747" s="2021" t="s">
        <v>52</v>
      </c>
      <c r="C747" s="2022"/>
      <c r="D747" s="1118" t="s">
        <v>364</v>
      </c>
      <c r="E747" s="1118"/>
      <c r="F747" s="1118"/>
      <c r="G747" s="1118" t="s">
        <v>420</v>
      </c>
      <c r="H747" s="1120">
        <v>2014</v>
      </c>
      <c r="I747" s="1118" t="s">
        <v>3025</v>
      </c>
      <c r="J747" s="1123">
        <v>1</v>
      </c>
      <c r="K747" s="1575">
        <v>250000</v>
      </c>
      <c r="L747" s="1123" t="s">
        <v>1343</v>
      </c>
      <c r="M747" s="1123">
        <v>1</v>
      </c>
      <c r="N747" s="1123" t="s">
        <v>1343</v>
      </c>
      <c r="O747" s="1588"/>
    </row>
    <row r="748" spans="1:16" s="28" customFormat="1" ht="12">
      <c r="A748" s="1608">
        <f t="shared" si="13"/>
        <v>14</v>
      </c>
      <c r="B748" s="2021" t="s">
        <v>59</v>
      </c>
      <c r="C748" s="2022"/>
      <c r="D748" s="1118" t="s">
        <v>2553</v>
      </c>
      <c r="E748" s="1118"/>
      <c r="F748" s="1118"/>
      <c r="G748" s="1118" t="s">
        <v>420</v>
      </c>
      <c r="H748" s="1120">
        <v>2007</v>
      </c>
      <c r="I748" s="1118" t="s">
        <v>3324</v>
      </c>
      <c r="J748" s="1123">
        <v>1</v>
      </c>
      <c r="K748" s="1575">
        <v>200000</v>
      </c>
      <c r="L748" s="1123">
        <v>1</v>
      </c>
      <c r="M748" s="1123"/>
      <c r="N748" s="1123"/>
      <c r="O748" s="1588"/>
    </row>
    <row r="749" spans="1:16" s="28" customFormat="1" ht="12">
      <c r="A749" s="1608">
        <f t="shared" si="13"/>
        <v>15</v>
      </c>
      <c r="B749" s="2027" t="s">
        <v>1634</v>
      </c>
      <c r="C749" s="2028"/>
      <c r="D749" s="1118" t="s">
        <v>305</v>
      </c>
      <c r="E749" s="1118"/>
      <c r="F749" s="1118"/>
      <c r="G749" s="1118" t="s">
        <v>2597</v>
      </c>
      <c r="H749" s="1120">
        <v>2016</v>
      </c>
      <c r="I749" s="1118" t="s">
        <v>3307</v>
      </c>
      <c r="J749" s="1123">
        <v>1</v>
      </c>
      <c r="K749" s="1575">
        <v>15000000</v>
      </c>
      <c r="L749" s="1122">
        <v>1</v>
      </c>
      <c r="M749" s="1123"/>
      <c r="N749" s="1123"/>
      <c r="O749" s="1588"/>
    </row>
    <row r="750" spans="1:16" s="28" customFormat="1" ht="12">
      <c r="A750" s="1608">
        <f t="shared" si="13"/>
        <v>16</v>
      </c>
      <c r="B750" s="2021" t="s">
        <v>3175</v>
      </c>
      <c r="C750" s="2022"/>
      <c r="D750" s="1118" t="s">
        <v>2926</v>
      </c>
      <c r="E750" s="1118"/>
      <c r="F750" s="1118"/>
      <c r="G750" s="1118" t="s">
        <v>355</v>
      </c>
      <c r="H750" s="1120">
        <v>2014</v>
      </c>
      <c r="I750" s="1118" t="s">
        <v>3177</v>
      </c>
      <c r="J750" s="1123">
        <v>1</v>
      </c>
      <c r="K750" s="1575">
        <v>6000000</v>
      </c>
      <c r="L750" s="1123">
        <v>1</v>
      </c>
      <c r="M750" s="1123" t="s">
        <v>1343</v>
      </c>
      <c r="N750" s="1123" t="s">
        <v>1343</v>
      </c>
      <c r="O750" s="1609"/>
    </row>
    <row r="751" spans="1:16" s="28" customFormat="1" ht="12">
      <c r="A751" s="1608">
        <f t="shared" si="13"/>
        <v>17</v>
      </c>
      <c r="B751" s="2021" t="s">
        <v>3175</v>
      </c>
      <c r="C751" s="2022"/>
      <c r="D751" s="1144" t="s">
        <v>3176</v>
      </c>
      <c r="E751" s="1118"/>
      <c r="F751" s="1118"/>
      <c r="G751" s="1118" t="s">
        <v>355</v>
      </c>
      <c r="H751" s="1120">
        <v>2015</v>
      </c>
      <c r="I751" s="1118" t="s">
        <v>3177</v>
      </c>
      <c r="J751" s="1123">
        <v>1</v>
      </c>
      <c r="K751" s="1575">
        <v>6000000</v>
      </c>
      <c r="L751" s="1123">
        <v>1</v>
      </c>
      <c r="M751" s="1123" t="s">
        <v>1343</v>
      </c>
      <c r="N751" s="1123" t="s">
        <v>1343</v>
      </c>
      <c r="O751" s="1623"/>
    </row>
    <row r="752" spans="1:16" s="28" customFormat="1" ht="12">
      <c r="A752" s="1608">
        <f t="shared" si="13"/>
        <v>18</v>
      </c>
      <c r="B752" s="2021" t="s">
        <v>3175</v>
      </c>
      <c r="C752" s="2022"/>
      <c r="D752" s="1118" t="s">
        <v>3442</v>
      </c>
      <c r="E752" s="1118"/>
      <c r="F752" s="1118"/>
      <c r="G752" s="1118" t="s">
        <v>355</v>
      </c>
      <c r="H752" s="1120">
        <v>2016</v>
      </c>
      <c r="I752" s="1118" t="s">
        <v>3177</v>
      </c>
      <c r="J752" s="1123">
        <v>1</v>
      </c>
      <c r="K752" s="1575">
        <v>6000000</v>
      </c>
      <c r="L752" s="1123">
        <v>1</v>
      </c>
      <c r="M752" s="1123" t="s">
        <v>1343</v>
      </c>
      <c r="N752" s="1123" t="s">
        <v>1343</v>
      </c>
      <c r="O752" s="1623"/>
    </row>
    <row r="753" spans="1:16" s="28" customFormat="1" ht="12">
      <c r="A753" s="1608">
        <f t="shared" si="13"/>
        <v>19</v>
      </c>
      <c r="B753" s="2025" t="s">
        <v>21</v>
      </c>
      <c r="C753" s="2026"/>
      <c r="D753" s="1126" t="s">
        <v>3173</v>
      </c>
      <c r="E753" s="1126"/>
      <c r="F753" s="1126"/>
      <c r="G753" s="1126" t="s">
        <v>355</v>
      </c>
      <c r="H753" s="1161">
        <v>2014</v>
      </c>
      <c r="I753" s="1118" t="s">
        <v>3018</v>
      </c>
      <c r="J753" s="1162">
        <v>1</v>
      </c>
      <c r="K753" s="1619">
        <v>1200000</v>
      </c>
      <c r="L753" s="1162">
        <v>1</v>
      </c>
      <c r="M753" s="1162" t="s">
        <v>1343</v>
      </c>
      <c r="N753" s="1162" t="s">
        <v>1343</v>
      </c>
      <c r="O753" s="1623"/>
    </row>
    <row r="754" spans="1:16" s="28" customFormat="1" ht="12">
      <c r="A754" s="1608">
        <f t="shared" si="13"/>
        <v>20</v>
      </c>
      <c r="B754" s="2025" t="s">
        <v>3444</v>
      </c>
      <c r="C754" s="2026"/>
      <c r="D754" s="1126" t="s">
        <v>3443</v>
      </c>
      <c r="E754" s="1126"/>
      <c r="F754" s="1126"/>
      <c r="G754" s="1126" t="s">
        <v>420</v>
      </c>
      <c r="H754" s="1161">
        <v>2016</v>
      </c>
      <c r="I754" s="1126" t="s">
        <v>3400</v>
      </c>
      <c r="J754" s="1162">
        <v>1</v>
      </c>
      <c r="K754" s="1619">
        <v>7500000</v>
      </c>
      <c r="L754" s="1162">
        <v>1</v>
      </c>
      <c r="M754" s="1166"/>
      <c r="N754" s="1162" t="s">
        <v>1343</v>
      </c>
      <c r="O754" s="1623"/>
    </row>
    <row r="755" spans="1:16" s="28" customFormat="1" ht="12">
      <c r="A755" s="1608">
        <f t="shared" si="13"/>
        <v>21</v>
      </c>
      <c r="B755" s="2021" t="s">
        <v>3450</v>
      </c>
      <c r="C755" s="2022"/>
      <c r="D755" s="1118"/>
      <c r="E755" s="1118"/>
      <c r="F755" s="1118"/>
      <c r="G755" s="1118" t="s">
        <v>355</v>
      </c>
      <c r="H755" s="1120">
        <v>2016</v>
      </c>
      <c r="I755" s="1155" t="s">
        <v>3449</v>
      </c>
      <c r="J755" s="1145">
        <v>1</v>
      </c>
      <c r="K755" s="1618">
        <v>15000000</v>
      </c>
      <c r="L755" s="1123">
        <v>1</v>
      </c>
      <c r="M755" s="1123"/>
      <c r="N755" s="1118"/>
      <c r="O755" s="1588"/>
      <c r="P755" s="28" t="s">
        <v>3441</v>
      </c>
    </row>
    <row r="756" spans="1:16" s="1620" customFormat="1" ht="12">
      <c r="A756" s="1624"/>
      <c r="B756" s="2025"/>
      <c r="C756" s="2026"/>
      <c r="D756" s="1126"/>
      <c r="E756" s="1126"/>
      <c r="F756" s="1126"/>
      <c r="G756" s="1126"/>
      <c r="H756" s="1161"/>
      <c r="I756" s="1126"/>
      <c r="J756" s="1162"/>
      <c r="K756" s="1619"/>
      <c r="L756" s="1162"/>
      <c r="M756" s="1166"/>
      <c r="N756" s="1162"/>
      <c r="O756" s="1625"/>
    </row>
    <row r="757" spans="1:16" s="28" customFormat="1" ht="12.75" thickBot="1">
      <c r="A757" s="1612"/>
      <c r="B757" s="3061" t="s">
        <v>34</v>
      </c>
      <c r="C757" s="3062"/>
      <c r="D757" s="1594"/>
      <c r="E757" s="1594"/>
      <c r="F757" s="1594"/>
      <c r="G757" s="1594"/>
      <c r="H757" s="1594"/>
      <c r="I757" s="1594"/>
      <c r="J757" s="1596">
        <f>SUM(J735:J756)</f>
        <v>29</v>
      </c>
      <c r="K757" s="1613">
        <f>SUM(K735:K756)</f>
        <v>128100000</v>
      </c>
      <c r="L757" s="1596">
        <f>SUM(L735:L756)</f>
        <v>26</v>
      </c>
      <c r="M757" s="1595">
        <f>SUM(M735:M756)</f>
        <v>3</v>
      </c>
      <c r="N757" s="1596">
        <f>SUM(N735:N756)</f>
        <v>0</v>
      </c>
      <c r="O757" s="1626"/>
    </row>
    <row r="758" spans="1:16" s="28" customFormat="1" ht="12">
      <c r="A758" s="1127"/>
      <c r="B758" s="2018"/>
      <c r="C758" s="2018"/>
      <c r="D758" s="1143"/>
      <c r="E758" s="1143"/>
      <c r="F758" s="1143"/>
      <c r="G758" s="1143"/>
      <c r="H758" s="1143"/>
      <c r="I758" s="1143"/>
      <c r="J758" s="1967"/>
      <c r="K758" s="2019"/>
      <c r="L758" s="1967"/>
      <c r="M758" s="2020"/>
      <c r="N758" s="1967"/>
      <c r="O758" s="1142"/>
    </row>
    <row r="759" spans="1:16" s="1110" customFormat="1" ht="12.75" customHeight="1">
      <c r="A759" s="28"/>
      <c r="B759" s="28"/>
      <c r="C759" s="3053"/>
      <c r="D759" s="3053"/>
      <c r="E759" s="1108"/>
      <c r="F759" s="1108"/>
      <c r="G759" s="1108"/>
      <c r="H759" s="1108"/>
      <c r="I759" s="1108"/>
      <c r="J759" s="1108"/>
      <c r="K759" s="1108"/>
      <c r="L759" s="3068" t="s">
        <v>3301</v>
      </c>
      <c r="M759" s="3068"/>
      <c r="N759" s="3068"/>
      <c r="O759" s="28"/>
    </row>
    <row r="760" spans="1:16" s="1110" customFormat="1" ht="12" customHeight="1">
      <c r="A760" s="28"/>
      <c r="B760" s="28"/>
      <c r="C760" s="3053" t="s">
        <v>1883</v>
      </c>
      <c r="D760" s="3053"/>
      <c r="E760" s="3053"/>
      <c r="F760" s="1108"/>
      <c r="G760" s="1108"/>
      <c r="H760" s="1108"/>
      <c r="I760" s="1108"/>
      <c r="J760" s="1108"/>
      <c r="K760" s="1108"/>
      <c r="L760" s="1137"/>
      <c r="M760" s="1138"/>
      <c r="N760" s="1108"/>
      <c r="O760" s="28"/>
    </row>
    <row r="761" spans="1:16" s="1110" customFormat="1" ht="12" customHeight="1">
      <c r="A761" s="28"/>
      <c r="B761" s="28"/>
      <c r="C761" s="3054" t="s">
        <v>2889</v>
      </c>
      <c r="D761" s="3054"/>
      <c r="E761" s="3054"/>
      <c r="F761" s="1108"/>
      <c r="G761" s="1108"/>
      <c r="H761" s="1108"/>
      <c r="I761" s="1108"/>
      <c r="J761" s="1108"/>
      <c r="K761" s="1108"/>
      <c r="L761" s="3073" t="s">
        <v>2887</v>
      </c>
      <c r="M761" s="3073"/>
      <c r="N761" s="3073"/>
      <c r="O761" s="28"/>
    </row>
    <row r="762" spans="1:16" s="28" customFormat="1" ht="12">
      <c r="F762" s="1108"/>
      <c r="G762" s="1108"/>
      <c r="H762" s="1108"/>
      <c r="I762" s="1108"/>
      <c r="J762" s="1108"/>
      <c r="K762" s="1108"/>
      <c r="L762" s="1108"/>
      <c r="M762" s="1108"/>
      <c r="N762" s="1108"/>
    </row>
    <row r="763" spans="1:16" s="28" customFormat="1" ht="12">
      <c r="F763" s="1108"/>
      <c r="G763" s="1108"/>
      <c r="H763" s="1108"/>
      <c r="I763" s="1108"/>
      <c r="J763" s="1108"/>
      <c r="K763" s="1108"/>
      <c r="L763" s="1108"/>
      <c r="M763" s="1108"/>
      <c r="N763" s="1108"/>
    </row>
    <row r="764" spans="1:16" s="28" customFormat="1" ht="12.75" customHeight="1">
      <c r="C764" s="1140"/>
      <c r="D764" s="1141"/>
      <c r="F764" s="1108"/>
      <c r="G764" s="1108"/>
      <c r="H764" s="1108"/>
      <c r="I764" s="1108"/>
      <c r="J764" s="1108"/>
      <c r="K764" s="1108"/>
      <c r="L764" s="1108"/>
      <c r="M764" s="1108"/>
      <c r="N764" s="1108"/>
    </row>
    <row r="765" spans="1:16" s="28" customFormat="1" ht="14.25" customHeight="1">
      <c r="C765" s="3051" t="s">
        <v>2848</v>
      </c>
      <c r="D765" s="3051"/>
      <c r="E765" s="3051"/>
      <c r="F765" s="1108"/>
      <c r="G765" s="1108"/>
      <c r="H765" s="1108"/>
      <c r="I765" s="1108"/>
      <c r="J765" s="1108"/>
      <c r="K765" s="1108"/>
      <c r="L765" s="3051" t="s">
        <v>2841</v>
      </c>
      <c r="M765" s="3051"/>
      <c r="N765" s="3051"/>
    </row>
    <row r="766" spans="1:16" s="28" customFormat="1" ht="12.75" customHeight="1">
      <c r="C766" s="3052" t="s">
        <v>3121</v>
      </c>
      <c r="D766" s="3052"/>
      <c r="E766" s="3052"/>
      <c r="F766" s="1108"/>
      <c r="G766" s="1108"/>
      <c r="H766" s="1108"/>
      <c r="I766" s="1108"/>
      <c r="J766" s="1108"/>
      <c r="K766" s="1108"/>
      <c r="L766" s="3052" t="s">
        <v>2993</v>
      </c>
      <c r="M766" s="3052"/>
      <c r="N766" s="3052"/>
    </row>
    <row r="767" spans="1:16" s="28" customFormat="1" ht="12.75" customHeight="1">
      <c r="C767" s="1139"/>
      <c r="D767" s="1139"/>
      <c r="E767" s="1139"/>
      <c r="L767" s="1139"/>
      <c r="M767" s="1139"/>
      <c r="N767" s="1139"/>
    </row>
    <row r="768" spans="1:16" s="28" customFormat="1" ht="12.75" customHeight="1">
      <c r="C768" s="1139"/>
      <c r="D768" s="1139"/>
      <c r="E768" s="1139"/>
      <c r="L768" s="1139"/>
      <c r="M768" s="1139"/>
      <c r="N768" s="1139"/>
    </row>
    <row r="769" spans="1:15" s="28" customFormat="1" ht="12.75" customHeight="1">
      <c r="C769" s="1139"/>
      <c r="D769" s="1139"/>
      <c r="E769" s="1139"/>
      <c r="L769" s="1139"/>
      <c r="M769" s="1139"/>
      <c r="N769" s="1139"/>
    </row>
    <row r="770" spans="1:15" s="28" customFormat="1" ht="12.75" customHeight="1">
      <c r="C770" s="1139"/>
      <c r="D770" s="1139"/>
      <c r="E770" s="1139"/>
      <c r="L770" s="1139"/>
      <c r="M770" s="1139"/>
      <c r="N770" s="1139"/>
    </row>
    <row r="771" spans="1:15" s="28" customFormat="1" ht="12.75" customHeight="1">
      <c r="A771" s="1629"/>
      <c r="B771" s="1629"/>
      <c r="C771" s="1629"/>
      <c r="D771" s="1629"/>
      <c r="E771" s="1629"/>
      <c r="F771" s="1629"/>
      <c r="G771" s="1629"/>
      <c r="H771" s="1629"/>
      <c r="I771" s="1629"/>
      <c r="J771" s="1629"/>
      <c r="K771" s="1629"/>
      <c r="L771" s="1629"/>
      <c r="M771" s="1629"/>
      <c r="N771" s="3057" t="s">
        <v>2971</v>
      </c>
      <c r="O771" s="3057"/>
    </row>
    <row r="772" spans="1:15" s="28" customFormat="1" ht="13.5" customHeight="1">
      <c r="A772" s="3111" t="s">
        <v>3017</v>
      </c>
      <c r="B772" s="3111"/>
      <c r="C772" s="3111"/>
      <c r="D772" s="3111"/>
      <c r="E772" s="3111"/>
      <c r="F772" s="3111"/>
      <c r="G772" s="3111"/>
      <c r="H772" s="3111"/>
      <c r="I772" s="3111"/>
      <c r="J772" s="3111"/>
      <c r="K772" s="3111"/>
      <c r="L772" s="3111"/>
      <c r="M772" s="3111"/>
      <c r="N772" s="3111"/>
      <c r="O772" s="3111"/>
    </row>
    <row r="773" spans="1:15" s="28" customFormat="1" ht="13.5" customHeight="1">
      <c r="A773" s="1127"/>
      <c r="B773" s="1127" t="s">
        <v>1918</v>
      </c>
      <c r="C773" s="1127" t="s">
        <v>2855</v>
      </c>
      <c r="D773" s="1127"/>
      <c r="E773" s="1143"/>
      <c r="F773" s="1143"/>
      <c r="G773" s="1172"/>
      <c r="H773" s="1172"/>
      <c r="I773" s="1172"/>
      <c r="J773" s="1172"/>
      <c r="K773" s="1172"/>
      <c r="L773" s="1172"/>
      <c r="M773" s="1172"/>
      <c r="N773" s="3066"/>
      <c r="O773" s="3066"/>
    </row>
    <row r="774" spans="1:15" s="28" customFormat="1" ht="12.75" customHeight="1">
      <c r="A774" s="1127"/>
      <c r="B774" s="1127" t="s">
        <v>1919</v>
      </c>
      <c r="C774" s="1127" t="s">
        <v>2856</v>
      </c>
      <c r="D774" s="1127"/>
      <c r="E774" s="1143"/>
      <c r="F774" s="1143"/>
      <c r="G774" s="1172"/>
      <c r="H774" s="1172"/>
      <c r="I774" s="1172"/>
      <c r="J774" s="1172"/>
      <c r="K774" s="1172"/>
      <c r="L774" s="1172"/>
      <c r="M774" s="1172"/>
      <c r="N774" s="1172"/>
      <c r="O774" s="1172"/>
    </row>
    <row r="775" spans="1:15" s="28" customFormat="1" ht="12.75" customHeight="1">
      <c r="A775" s="1127"/>
      <c r="B775" s="1127" t="s">
        <v>4</v>
      </c>
      <c r="C775" s="1127" t="s">
        <v>2853</v>
      </c>
      <c r="D775" s="1127"/>
      <c r="E775" s="1143"/>
      <c r="F775" s="1143"/>
      <c r="G775" s="1172"/>
      <c r="H775" s="1172"/>
      <c r="I775" s="1172"/>
      <c r="J775" s="1172"/>
      <c r="K775" s="1172"/>
      <c r="L775" s="3057" t="s">
        <v>3123</v>
      </c>
      <c r="M775" s="3057"/>
      <c r="N775" s="3057"/>
      <c r="O775" s="3057"/>
    </row>
    <row r="776" spans="1:15">
      <c r="A776" s="1127"/>
      <c r="B776" s="1127" t="s">
        <v>1917</v>
      </c>
      <c r="C776" s="1127" t="s">
        <v>2974</v>
      </c>
      <c r="D776" s="1127"/>
      <c r="E776" s="1143"/>
      <c r="F776" s="1143"/>
      <c r="G776" s="1172"/>
      <c r="H776" s="1172"/>
      <c r="I776" s="1172"/>
      <c r="J776" s="1172"/>
      <c r="K776" s="1172"/>
      <c r="L776" s="1172"/>
      <c r="M776" s="1172"/>
      <c r="N776" s="1172"/>
      <c r="O776" s="1172"/>
    </row>
    <row r="777" spans="1:15" s="28" customFormat="1" ht="12.75" customHeight="1">
      <c r="A777" s="1127"/>
      <c r="B777" s="1127" t="s">
        <v>2975</v>
      </c>
      <c r="C777" s="1941" t="s">
        <v>3382</v>
      </c>
      <c r="D777" s="1941"/>
      <c r="E777" s="1127"/>
      <c r="F777" s="1127"/>
      <c r="G777" s="1127"/>
      <c r="H777" s="1127"/>
      <c r="I777" s="1127"/>
      <c r="J777" s="1127"/>
      <c r="K777" s="1127"/>
      <c r="L777" s="3117"/>
      <c r="M777" s="3117"/>
      <c r="N777" s="3117"/>
      <c r="O777" s="3117"/>
    </row>
    <row r="778" spans="1:15" s="28" customFormat="1" ht="12.75" customHeight="1" thickBot="1">
      <c r="A778" s="1634"/>
      <c r="B778" s="1634"/>
      <c r="C778" s="1634"/>
      <c r="D778" s="1634"/>
      <c r="E778" s="1634"/>
      <c r="F778" s="1634"/>
      <c r="G778" s="1634"/>
      <c r="H778" s="1634"/>
      <c r="I778" s="1634"/>
      <c r="J778" s="1634"/>
      <c r="K778" s="1634"/>
      <c r="L778" s="1634"/>
      <c r="M778" s="1634"/>
      <c r="N778" s="1634"/>
      <c r="O778" s="1634"/>
    </row>
    <row r="779" spans="1:15" s="28" customFormat="1" ht="12.75" customHeight="1">
      <c r="A779" s="3076" t="s">
        <v>2970</v>
      </c>
      <c r="B779" s="3071" t="s">
        <v>16</v>
      </c>
      <c r="C779" s="3071"/>
      <c r="D779" s="3071" t="s">
        <v>2977</v>
      </c>
      <c r="E779" s="3071" t="s">
        <v>2978</v>
      </c>
      <c r="F779" s="3071" t="s">
        <v>2979</v>
      </c>
      <c r="G779" s="3071" t="s">
        <v>18</v>
      </c>
      <c r="H779" s="3071" t="s">
        <v>2980</v>
      </c>
      <c r="I779" s="3071" t="s">
        <v>2981</v>
      </c>
      <c r="J779" s="3071" t="s">
        <v>2982</v>
      </c>
      <c r="K779" s="3071" t="s">
        <v>2983</v>
      </c>
      <c r="L779" s="3071" t="s">
        <v>2996</v>
      </c>
      <c r="M779" s="3071"/>
      <c r="N779" s="3071"/>
      <c r="O779" s="3074" t="s">
        <v>2985</v>
      </c>
    </row>
    <row r="780" spans="1:15" s="28" customFormat="1" ht="21.75" customHeight="1">
      <c r="A780" s="3077"/>
      <c r="B780" s="3072"/>
      <c r="C780" s="3072"/>
      <c r="D780" s="3072"/>
      <c r="E780" s="3072"/>
      <c r="F780" s="3072"/>
      <c r="G780" s="3072"/>
      <c r="H780" s="3072"/>
      <c r="I780" s="3072"/>
      <c r="J780" s="3072"/>
      <c r="K780" s="3072"/>
      <c r="L780" s="1109" t="s">
        <v>2986</v>
      </c>
      <c r="M780" s="1109" t="s">
        <v>2987</v>
      </c>
      <c r="N780" s="1109" t="s">
        <v>2988</v>
      </c>
      <c r="O780" s="3075"/>
    </row>
    <row r="781" spans="1:15" s="28" customFormat="1" ht="12">
      <c r="A781" s="1961">
        <v>1</v>
      </c>
      <c r="B781" s="3089">
        <v>2</v>
      </c>
      <c r="C781" s="3090"/>
      <c r="D781" s="1153">
        <v>3</v>
      </c>
      <c r="E781" s="1153">
        <v>4</v>
      </c>
      <c r="F781" s="1153">
        <v>5</v>
      </c>
      <c r="G781" s="1153">
        <v>6</v>
      </c>
      <c r="H781" s="1153">
        <v>7</v>
      </c>
      <c r="I781" s="1153">
        <v>8</v>
      </c>
      <c r="J781" s="1153">
        <v>9</v>
      </c>
      <c r="K781" s="1153">
        <v>10</v>
      </c>
      <c r="L781" s="1153">
        <v>11</v>
      </c>
      <c r="M781" s="1153">
        <v>12</v>
      </c>
      <c r="N781" s="1153">
        <v>13</v>
      </c>
      <c r="O781" s="1962">
        <v>14</v>
      </c>
    </row>
    <row r="782" spans="1:15" s="28" customFormat="1" ht="12">
      <c r="A782" s="1608">
        <v>1</v>
      </c>
      <c r="B782" s="1950" t="s">
        <v>2580</v>
      </c>
      <c r="C782" s="1951"/>
      <c r="D782" s="1121" t="s">
        <v>305</v>
      </c>
      <c r="E782" s="1118"/>
      <c r="F782" s="1118"/>
      <c r="G782" s="1118" t="s">
        <v>2562</v>
      </c>
      <c r="H782" s="1120">
        <v>2014</v>
      </c>
      <c r="I782" s="1118" t="s">
        <v>2990</v>
      </c>
      <c r="J782" s="1123">
        <v>1</v>
      </c>
      <c r="K782" s="1600">
        <v>1591000</v>
      </c>
      <c r="L782" s="1123">
        <v>1</v>
      </c>
      <c r="M782" s="1123"/>
      <c r="N782" s="1123"/>
      <c r="O782" s="1588"/>
    </row>
    <row r="783" spans="1:15" s="28" customFormat="1" ht="12">
      <c r="A783" s="1608">
        <f t="shared" ref="A783:A796" si="14">A782+1</f>
        <v>2</v>
      </c>
      <c r="B783" s="1950" t="s">
        <v>2580</v>
      </c>
      <c r="C783" s="1951"/>
      <c r="D783" s="1121" t="s">
        <v>305</v>
      </c>
      <c r="E783" s="1118"/>
      <c r="F783" s="1118"/>
      <c r="G783" s="1118" t="s">
        <v>2562</v>
      </c>
      <c r="H783" s="1120">
        <v>2007</v>
      </c>
      <c r="I783" s="1118" t="s">
        <v>2990</v>
      </c>
      <c r="J783" s="1123">
        <v>1</v>
      </c>
      <c r="K783" s="1600">
        <v>750000</v>
      </c>
      <c r="L783" s="1123">
        <v>1</v>
      </c>
      <c r="M783" s="1123"/>
      <c r="N783" s="1123"/>
      <c r="O783" s="1588"/>
    </row>
    <row r="784" spans="1:15" s="28" customFormat="1" ht="11.25" customHeight="1">
      <c r="A784" s="1975">
        <f t="shared" si="14"/>
        <v>3</v>
      </c>
      <c r="B784" s="1950" t="s">
        <v>2580</v>
      </c>
      <c r="C784" s="1951"/>
      <c r="D784" s="1121" t="s">
        <v>305</v>
      </c>
      <c r="E784" s="1118"/>
      <c r="F784" s="1118"/>
      <c r="G784" s="1118" t="s">
        <v>2562</v>
      </c>
      <c r="H784" s="1120">
        <v>2010</v>
      </c>
      <c r="I784" s="1118" t="s">
        <v>2990</v>
      </c>
      <c r="J784" s="1123">
        <v>1</v>
      </c>
      <c r="K784" s="1600">
        <v>2340000</v>
      </c>
      <c r="L784" s="1123"/>
      <c r="M784" s="1123">
        <v>1</v>
      </c>
      <c r="N784" s="1123"/>
      <c r="O784" s="1588"/>
    </row>
    <row r="785" spans="1:33" s="28" customFormat="1" ht="12">
      <c r="A785" s="1975">
        <f t="shared" si="14"/>
        <v>4</v>
      </c>
      <c r="B785" s="3083" t="s">
        <v>2608</v>
      </c>
      <c r="C785" s="3084"/>
      <c r="D785" s="1146" t="s">
        <v>369</v>
      </c>
      <c r="E785" s="1118"/>
      <c r="F785" s="1118"/>
      <c r="G785" s="1118" t="s">
        <v>420</v>
      </c>
      <c r="H785" s="1183">
        <v>2007</v>
      </c>
      <c r="I785" s="1118" t="s">
        <v>3025</v>
      </c>
      <c r="J785" s="1123">
        <v>1</v>
      </c>
      <c r="K785" s="1600">
        <v>175000</v>
      </c>
      <c r="L785" s="1123"/>
      <c r="M785" s="1123">
        <v>1</v>
      </c>
      <c r="N785" s="1123"/>
      <c r="O785" s="1588"/>
      <c r="P785" s="1946"/>
    </row>
    <row r="786" spans="1:33" s="1620" customFormat="1" ht="13.5" customHeight="1">
      <c r="A786" s="1624">
        <f t="shared" si="14"/>
        <v>5</v>
      </c>
      <c r="B786" s="3083" t="s">
        <v>2608</v>
      </c>
      <c r="C786" s="3084"/>
      <c r="D786" s="1969" t="s">
        <v>369</v>
      </c>
      <c r="E786" s="1603"/>
      <c r="F786" s="1603"/>
      <c r="G786" s="1603" t="s">
        <v>420</v>
      </c>
      <c r="H786" s="1985">
        <v>2007</v>
      </c>
      <c r="I786" s="1603" t="s">
        <v>3025</v>
      </c>
      <c r="J786" s="1713">
        <v>1</v>
      </c>
      <c r="K786" s="1714">
        <v>175000</v>
      </c>
      <c r="L786" s="1713"/>
      <c r="M786" s="1713">
        <v>1</v>
      </c>
      <c r="N786" s="1713"/>
      <c r="O786" s="1983"/>
      <c r="P786" s="1958" t="s">
        <v>3357</v>
      </c>
    </row>
    <row r="787" spans="1:33" s="28" customFormat="1" ht="12">
      <c r="A787" s="1624">
        <f t="shared" si="14"/>
        <v>6</v>
      </c>
      <c r="B787" s="3049" t="s">
        <v>22</v>
      </c>
      <c r="C787" s="3049"/>
      <c r="D787" s="1160" t="s">
        <v>305</v>
      </c>
      <c r="E787" s="1155"/>
      <c r="F787" s="1155"/>
      <c r="G787" s="1155" t="s">
        <v>2576</v>
      </c>
      <c r="H787" s="1154">
        <v>2007</v>
      </c>
      <c r="I787" s="1155" t="s">
        <v>2989</v>
      </c>
      <c r="J787" s="1159">
        <v>1</v>
      </c>
      <c r="K787" s="1617">
        <v>350000</v>
      </c>
      <c r="L787" s="1159"/>
      <c r="M787" s="1159">
        <v>1</v>
      </c>
      <c r="N787" s="1159"/>
      <c r="O787" s="1589"/>
      <c r="P787" s="1946"/>
    </row>
    <row r="788" spans="1:33" s="28" customFormat="1" ht="12">
      <c r="A788" s="1624">
        <f t="shared" si="14"/>
        <v>7</v>
      </c>
      <c r="B788" s="3098" t="s">
        <v>2594</v>
      </c>
      <c r="C788" s="3098"/>
      <c r="D788" s="1121" t="s">
        <v>305</v>
      </c>
      <c r="E788" s="1118"/>
      <c r="F788" s="1118"/>
      <c r="G788" s="1118" t="s">
        <v>419</v>
      </c>
      <c r="H788" s="1120">
        <v>1985</v>
      </c>
      <c r="I788" s="1118" t="s">
        <v>2989</v>
      </c>
      <c r="J788" s="1123">
        <v>1</v>
      </c>
      <c r="K788" s="1600">
        <v>200000</v>
      </c>
      <c r="L788" s="1123">
        <v>1</v>
      </c>
      <c r="M788" s="1123"/>
      <c r="N788" s="1123"/>
      <c r="O788" s="1588"/>
      <c r="P788" s="1946"/>
    </row>
    <row r="789" spans="1:33" s="28" customFormat="1" ht="12">
      <c r="A789" s="1608">
        <f t="shared" si="14"/>
        <v>8</v>
      </c>
      <c r="B789" s="3098" t="s">
        <v>2559</v>
      </c>
      <c r="C789" s="3098"/>
      <c r="D789" s="1121" t="s">
        <v>305</v>
      </c>
      <c r="E789" s="1118"/>
      <c r="F789" s="1118"/>
      <c r="G789" s="1118" t="s">
        <v>419</v>
      </c>
      <c r="H789" s="1120">
        <v>1985</v>
      </c>
      <c r="I789" s="1118" t="s">
        <v>2989</v>
      </c>
      <c r="J789" s="1123">
        <v>1</v>
      </c>
      <c r="K789" s="1600">
        <v>100000</v>
      </c>
      <c r="L789" s="1123">
        <v>1</v>
      </c>
      <c r="M789" s="1123"/>
      <c r="N789" s="1123"/>
      <c r="O789" s="1588"/>
      <c r="P789" s="1946"/>
    </row>
    <row r="790" spans="1:33" ht="11.25" customHeight="1">
      <c r="A790" s="1608">
        <f t="shared" si="14"/>
        <v>9</v>
      </c>
      <c r="B790" s="3050" t="s">
        <v>617</v>
      </c>
      <c r="C790" s="3050"/>
      <c r="D790" s="1121" t="s">
        <v>345</v>
      </c>
      <c r="E790" s="1118"/>
      <c r="F790" s="1118"/>
      <c r="G790" s="1118" t="s">
        <v>3161</v>
      </c>
      <c r="H790" s="1120">
        <v>2013</v>
      </c>
      <c r="I790" s="1118" t="s">
        <v>3170</v>
      </c>
      <c r="J790" s="1123">
        <v>3</v>
      </c>
      <c r="K790" s="1600">
        <v>1275000</v>
      </c>
      <c r="L790" s="1123">
        <v>3</v>
      </c>
      <c r="M790" s="1123"/>
      <c r="N790" s="1123"/>
      <c r="O790" s="1588"/>
      <c r="P790" s="1976"/>
    </row>
    <row r="791" spans="1:33" s="1438" customFormat="1" ht="11.25" customHeight="1">
      <c r="A791" s="1975">
        <f t="shared" si="14"/>
        <v>10</v>
      </c>
      <c r="B791" s="3055" t="s">
        <v>1666</v>
      </c>
      <c r="C791" s="3056"/>
      <c r="D791" s="1968" t="s">
        <v>305</v>
      </c>
      <c r="E791" s="1603"/>
      <c r="F791" s="1603"/>
      <c r="G791" s="1603" t="s">
        <v>139</v>
      </c>
      <c r="H791" s="1711">
        <v>2007</v>
      </c>
      <c r="I791" s="1603" t="s">
        <v>3172</v>
      </c>
      <c r="J791" s="1713">
        <v>1</v>
      </c>
      <c r="K791" s="1714">
        <v>250000</v>
      </c>
      <c r="L791" s="1713">
        <v>1</v>
      </c>
      <c r="M791" s="1713"/>
      <c r="N791" s="1713"/>
      <c r="O791" s="1983"/>
      <c r="P791" s="1984" t="s">
        <v>3357</v>
      </c>
    </row>
    <row r="792" spans="1:33" ht="12" customHeight="1">
      <c r="A792" s="1608">
        <f t="shared" si="14"/>
        <v>11</v>
      </c>
      <c r="B792" s="3098" t="s">
        <v>3297</v>
      </c>
      <c r="C792" s="3098"/>
      <c r="D792" s="1121" t="s">
        <v>2908</v>
      </c>
      <c r="E792" s="1118"/>
      <c r="F792" s="1118"/>
      <c r="G792" s="1118" t="s">
        <v>3161</v>
      </c>
      <c r="H792" s="1120">
        <v>2014</v>
      </c>
      <c r="I792" s="1118" t="s">
        <v>3022</v>
      </c>
      <c r="J792" s="1123">
        <v>2</v>
      </c>
      <c r="K792" s="1600">
        <v>3400000</v>
      </c>
      <c r="L792" s="1123">
        <v>2</v>
      </c>
      <c r="M792" s="1123"/>
      <c r="N792" s="1123"/>
      <c r="O792" s="1588"/>
      <c r="P792" s="1976"/>
    </row>
    <row r="793" spans="1:33" ht="12" customHeight="1">
      <c r="A793" s="1608">
        <f t="shared" si="14"/>
        <v>12</v>
      </c>
      <c r="B793" s="3098" t="s">
        <v>3297</v>
      </c>
      <c r="C793" s="3098"/>
      <c r="D793" s="1121" t="s">
        <v>305</v>
      </c>
      <c r="E793" s="1118"/>
      <c r="F793" s="1118"/>
      <c r="G793" s="1118" t="s">
        <v>307</v>
      </c>
      <c r="H793" s="1120">
        <v>2007</v>
      </c>
      <c r="I793" s="1118" t="s">
        <v>3022</v>
      </c>
      <c r="J793" s="1123">
        <v>1</v>
      </c>
      <c r="K793" s="1600">
        <v>250000</v>
      </c>
      <c r="L793" s="1123">
        <v>1</v>
      </c>
      <c r="M793" s="1123"/>
      <c r="N793" s="1123"/>
      <c r="O793" s="1588"/>
      <c r="P793" s="1976"/>
    </row>
    <row r="794" spans="1:33" s="28" customFormat="1" ht="12">
      <c r="A794" s="1608">
        <f t="shared" si="14"/>
        <v>13</v>
      </c>
      <c r="B794" s="3085" t="s">
        <v>3050</v>
      </c>
      <c r="C794" s="3086"/>
      <c r="D794" s="1121" t="s">
        <v>3051</v>
      </c>
      <c r="E794" s="1118"/>
      <c r="F794" s="1118"/>
      <c r="G794" s="1118" t="s">
        <v>355</v>
      </c>
      <c r="H794" s="1120">
        <v>2015</v>
      </c>
      <c r="I794" s="1118" t="s">
        <v>3199</v>
      </c>
      <c r="J794" s="1123">
        <v>1</v>
      </c>
      <c r="K794" s="1600">
        <v>2517000</v>
      </c>
      <c r="L794" s="1123">
        <v>1</v>
      </c>
      <c r="M794" s="1123"/>
      <c r="N794" s="1123"/>
      <c r="O794" s="1588"/>
    </row>
    <row r="795" spans="1:33" s="1136" customFormat="1" ht="12.75" customHeight="1">
      <c r="A795" s="1608">
        <f t="shared" si="14"/>
        <v>14</v>
      </c>
      <c r="B795" s="3055" t="s">
        <v>828</v>
      </c>
      <c r="C795" s="3056"/>
      <c r="D795" s="1121" t="s">
        <v>3163</v>
      </c>
      <c r="E795" s="1118"/>
      <c r="F795" s="1118"/>
      <c r="G795" s="1122" t="s">
        <v>355</v>
      </c>
      <c r="H795" s="1120">
        <v>2013</v>
      </c>
      <c r="I795" s="1118" t="s">
        <v>3026</v>
      </c>
      <c r="J795" s="1123">
        <v>1</v>
      </c>
      <c r="K795" s="1575">
        <v>4769000</v>
      </c>
      <c r="L795" s="1123">
        <v>1</v>
      </c>
      <c r="M795" s="1123" t="s">
        <v>1343</v>
      </c>
      <c r="N795" s="1123" t="s">
        <v>1343</v>
      </c>
      <c r="O795" s="1589"/>
      <c r="P795" s="1142"/>
      <c r="Q795" s="1127"/>
      <c r="R795" s="1127"/>
      <c r="S795" s="1127"/>
      <c r="T795" s="1127"/>
      <c r="U795" s="1127"/>
      <c r="V795" s="1127"/>
      <c r="W795" s="1127"/>
      <c r="X795" s="1127"/>
      <c r="Y795" s="1127"/>
      <c r="Z795" s="1127"/>
      <c r="AA795" s="1127"/>
      <c r="AB795" s="1127"/>
      <c r="AC795" s="1127"/>
      <c r="AD795" s="1127"/>
      <c r="AE795" s="1127"/>
      <c r="AF795" s="1127"/>
      <c r="AG795" s="1127"/>
    </row>
    <row r="796" spans="1:33" s="1136" customFormat="1" ht="12.75" customHeight="1">
      <c r="A796" s="1608">
        <f t="shared" si="14"/>
        <v>15</v>
      </c>
      <c r="B796" s="3055" t="s">
        <v>21</v>
      </c>
      <c r="C796" s="3056"/>
      <c r="D796" s="1121" t="s">
        <v>3164</v>
      </c>
      <c r="E796" s="1118"/>
      <c r="F796" s="1118"/>
      <c r="G796" s="1122" t="s">
        <v>355</v>
      </c>
      <c r="H796" s="1120">
        <v>2013</v>
      </c>
      <c r="I796" s="1118" t="s">
        <v>3018</v>
      </c>
      <c r="J796" s="1123">
        <v>1</v>
      </c>
      <c r="K796" s="1575">
        <v>500000</v>
      </c>
      <c r="L796" s="1123" t="s">
        <v>1343</v>
      </c>
      <c r="M796" s="1123">
        <v>1</v>
      </c>
      <c r="N796" s="1123" t="s">
        <v>1343</v>
      </c>
      <c r="O796" s="1589"/>
      <c r="P796" s="1142"/>
      <c r="Q796" s="1127"/>
      <c r="R796" s="1127"/>
      <c r="S796" s="1127"/>
      <c r="T796" s="1127"/>
      <c r="U796" s="1127"/>
      <c r="V796" s="1127"/>
      <c r="W796" s="1127"/>
      <c r="X796" s="1127"/>
      <c r="Y796" s="1127"/>
      <c r="Z796" s="1127"/>
      <c r="AA796" s="1127"/>
      <c r="AB796" s="1127"/>
      <c r="AC796" s="1127"/>
      <c r="AD796" s="1127"/>
      <c r="AE796" s="1127"/>
      <c r="AF796" s="1127"/>
      <c r="AG796" s="1127"/>
    </row>
    <row r="797" spans="1:33" s="28" customFormat="1" ht="12">
      <c r="A797" s="1590"/>
      <c r="B797" s="3115"/>
      <c r="C797" s="3116"/>
      <c r="D797" s="1132"/>
      <c r="E797" s="1133"/>
      <c r="F797" s="1133"/>
      <c r="G797" s="1133"/>
      <c r="H797" s="1129"/>
      <c r="I797" s="1133"/>
      <c r="J797" s="1135"/>
      <c r="K797" s="1601"/>
      <c r="L797" s="1135"/>
      <c r="M797" s="1135"/>
      <c r="N797" s="1135"/>
      <c r="O797" s="1591"/>
    </row>
    <row r="798" spans="1:33" s="28" customFormat="1" ht="12.75" thickBot="1">
      <c r="A798" s="1612"/>
      <c r="B798" s="3061" t="s">
        <v>34</v>
      </c>
      <c r="C798" s="3062"/>
      <c r="D798" s="1594"/>
      <c r="E798" s="1594"/>
      <c r="F798" s="1594"/>
      <c r="G798" s="1594"/>
      <c r="H798" s="1594"/>
      <c r="I798" s="1594"/>
      <c r="J798" s="1596">
        <f>SUM(J782:J797)</f>
        <v>18</v>
      </c>
      <c r="K798" s="1613">
        <f>SUM(K782:K797)</f>
        <v>18642000</v>
      </c>
      <c r="L798" s="1596">
        <f>SUM(L782:L797)</f>
        <v>13</v>
      </c>
      <c r="M798" s="1596">
        <f>SUM(M782:M797)</f>
        <v>5</v>
      </c>
      <c r="N798" s="1596">
        <f>SUM(N782:N797)</f>
        <v>0</v>
      </c>
      <c r="O798" s="1598"/>
    </row>
    <row r="799" spans="1:33" s="1110" customFormat="1" ht="12.75" customHeight="1">
      <c r="A799" s="1629"/>
      <c r="B799" s="1629"/>
      <c r="C799" s="1629"/>
      <c r="D799" s="1629"/>
      <c r="E799" s="1629"/>
      <c r="F799" s="1629"/>
      <c r="G799" s="1629"/>
      <c r="H799" s="1629"/>
      <c r="I799" s="1629"/>
      <c r="J799" s="1185"/>
      <c r="K799" s="1629"/>
      <c r="L799" s="1629"/>
      <c r="M799" s="1629"/>
      <c r="N799" s="1629"/>
      <c r="O799" s="1629"/>
    </row>
    <row r="800" spans="1:33" s="1110" customFormat="1" ht="12">
      <c r="A800" s="1127"/>
      <c r="B800" s="1127"/>
      <c r="C800" s="3112"/>
      <c r="D800" s="3112"/>
      <c r="E800" s="1164"/>
      <c r="F800" s="1164"/>
      <c r="G800" s="1164"/>
      <c r="H800" s="1164"/>
      <c r="I800" s="1164"/>
      <c r="J800" s="1164"/>
      <c r="K800" s="1164"/>
      <c r="L800" s="3113" t="s">
        <v>3301</v>
      </c>
      <c r="M800" s="3113"/>
      <c r="N800" s="3113"/>
      <c r="O800" s="1127"/>
    </row>
    <row r="801" spans="1:15" s="1110" customFormat="1" ht="11.25" customHeight="1">
      <c r="A801" s="1127"/>
      <c r="B801" s="1127"/>
      <c r="C801" s="3112" t="s">
        <v>1883</v>
      </c>
      <c r="D801" s="3112"/>
      <c r="E801" s="3112"/>
      <c r="F801" s="1164"/>
      <c r="G801" s="1164"/>
      <c r="H801" s="1164"/>
      <c r="I801" s="1164"/>
      <c r="J801" s="1164"/>
      <c r="K801" s="1164"/>
      <c r="L801" s="1630"/>
      <c r="M801" s="1631"/>
      <c r="N801" s="1164"/>
      <c r="O801" s="1127"/>
    </row>
    <row r="802" spans="1:15" s="28" customFormat="1" ht="12" customHeight="1">
      <c r="A802" s="1127"/>
      <c r="B802" s="1127"/>
      <c r="C802" s="3114" t="s">
        <v>2889</v>
      </c>
      <c r="D802" s="3114"/>
      <c r="E802" s="3114"/>
      <c r="F802" s="1164"/>
      <c r="G802" s="1164"/>
      <c r="H802" s="1164"/>
      <c r="I802" s="1164"/>
      <c r="J802" s="1164"/>
      <c r="K802" s="1164"/>
      <c r="L802" s="3108" t="s">
        <v>2887</v>
      </c>
      <c r="M802" s="3108"/>
      <c r="N802" s="3108"/>
      <c r="O802" s="1127"/>
    </row>
    <row r="803" spans="1:15" s="28" customFormat="1" ht="12">
      <c r="A803" s="1127"/>
      <c r="B803" s="1127"/>
      <c r="C803" s="1127"/>
      <c r="D803" s="1127"/>
      <c r="E803" s="1127"/>
      <c r="F803" s="1164"/>
      <c r="G803" s="1164"/>
      <c r="H803" s="1164"/>
      <c r="I803" s="1164"/>
      <c r="J803" s="1164"/>
      <c r="K803" s="1164"/>
      <c r="L803" s="1164"/>
      <c r="M803" s="1164"/>
      <c r="N803" s="1164"/>
      <c r="O803" s="1127"/>
    </row>
    <row r="804" spans="1:15" s="28" customFormat="1" ht="12">
      <c r="A804" s="1127"/>
      <c r="B804" s="1127"/>
      <c r="C804" s="1127"/>
      <c r="D804" s="1127"/>
      <c r="E804" s="1127"/>
      <c r="F804" s="1164"/>
      <c r="G804" s="1164"/>
      <c r="H804" s="1164"/>
      <c r="I804" s="1164"/>
      <c r="J804" s="1164"/>
      <c r="K804" s="1164"/>
      <c r="L804" s="1164"/>
      <c r="M804" s="1164"/>
      <c r="N804" s="1164"/>
      <c r="O804" s="1127"/>
    </row>
    <row r="805" spans="1:15" s="28" customFormat="1" ht="12">
      <c r="A805" s="1127"/>
      <c r="B805" s="1127"/>
      <c r="C805" s="1632"/>
      <c r="D805" s="1633"/>
      <c r="E805" s="1127"/>
      <c r="F805" s="1164"/>
      <c r="G805" s="1164"/>
      <c r="H805" s="1164"/>
      <c r="I805" s="1164"/>
      <c r="J805" s="1164"/>
      <c r="K805" s="1164"/>
      <c r="L805" s="1164"/>
      <c r="M805" s="1164"/>
      <c r="N805" s="1164"/>
      <c r="O805" s="1127"/>
    </row>
    <row r="806" spans="1:15" s="28" customFormat="1" ht="14.25" customHeight="1">
      <c r="A806" s="1127"/>
      <c r="B806" s="1127"/>
      <c r="C806" s="3109" t="s">
        <v>2848</v>
      </c>
      <c r="D806" s="3109"/>
      <c r="E806" s="3109"/>
      <c r="F806" s="1164"/>
      <c r="G806" s="1164"/>
      <c r="H806" s="1164"/>
      <c r="I806" s="1164"/>
      <c r="J806" s="1164"/>
      <c r="K806" s="1164"/>
      <c r="L806" s="3109" t="s">
        <v>2841</v>
      </c>
      <c r="M806" s="3109"/>
      <c r="N806" s="3109"/>
      <c r="O806" s="1127"/>
    </row>
    <row r="807" spans="1:15" s="28" customFormat="1" ht="12" customHeight="1">
      <c r="A807" s="1127"/>
      <c r="B807" s="1127"/>
      <c r="C807" s="3110" t="s">
        <v>3121</v>
      </c>
      <c r="D807" s="3110"/>
      <c r="E807" s="3110"/>
      <c r="F807" s="1164"/>
      <c r="G807" s="1164"/>
      <c r="H807" s="1164"/>
      <c r="I807" s="1164"/>
      <c r="J807" s="1164"/>
      <c r="K807" s="1164"/>
      <c r="L807" s="3110" t="s">
        <v>2993</v>
      </c>
      <c r="M807" s="3110"/>
      <c r="N807" s="3110"/>
      <c r="O807" s="1127"/>
    </row>
    <row r="808" spans="1:15" s="28" customFormat="1" ht="12">
      <c r="C808" s="1139"/>
      <c r="D808" s="1139"/>
      <c r="E808" s="1139"/>
      <c r="L808" s="1139"/>
      <c r="M808" s="1139"/>
      <c r="N808" s="1139"/>
    </row>
    <row r="809" spans="1:15" s="28" customFormat="1" ht="12">
      <c r="C809" s="1139"/>
      <c r="D809" s="1139"/>
      <c r="E809" s="1139"/>
      <c r="L809" s="1139"/>
      <c r="M809" s="1139"/>
      <c r="N809" s="1139"/>
    </row>
    <row r="810" spans="1:15" s="28" customFormat="1" ht="12">
      <c r="C810" s="1139"/>
      <c r="D810" s="1139"/>
      <c r="E810" s="1139"/>
      <c r="L810" s="1139"/>
      <c r="M810" s="1139"/>
      <c r="N810" s="1139"/>
    </row>
    <row r="811" spans="1:15" s="28" customFormat="1" ht="12">
      <c r="C811" s="1139"/>
      <c r="D811" s="1139"/>
      <c r="E811" s="1139"/>
      <c r="L811" s="1139"/>
      <c r="M811" s="1139"/>
      <c r="N811" s="1139"/>
    </row>
    <row r="812" spans="1:15" s="28" customFormat="1" ht="12">
      <c r="C812" s="1139"/>
      <c r="D812" s="1139"/>
      <c r="E812" s="1139"/>
      <c r="L812" s="1139"/>
      <c r="M812" s="1139"/>
      <c r="N812" s="1139"/>
    </row>
    <row r="813" spans="1:15" s="28" customFormat="1" ht="12">
      <c r="C813" s="1139"/>
      <c r="D813" s="1139"/>
      <c r="E813" s="1139"/>
      <c r="L813" s="1139"/>
      <c r="M813" s="1139"/>
      <c r="N813" s="1139"/>
    </row>
    <row r="814" spans="1:15" s="28" customFormat="1" ht="12">
      <c r="C814" s="1139"/>
      <c r="D814" s="1139"/>
      <c r="E814" s="1139"/>
      <c r="L814" s="1139"/>
      <c r="M814" s="1139"/>
      <c r="N814" s="1139"/>
    </row>
    <row r="815" spans="1:15" s="28" customForma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 s="3067" t="s">
        <v>2971</v>
      </c>
      <c r="O815" s="3067"/>
    </row>
    <row r="816" spans="1:15" s="28" customFormat="1" ht="15.75">
      <c r="A816" s="3111" t="s">
        <v>3017</v>
      </c>
      <c r="B816" s="3111"/>
      <c r="C816" s="3111"/>
      <c r="D816" s="3111"/>
      <c r="E816" s="3111"/>
      <c r="F816" s="3111"/>
      <c r="G816" s="3111"/>
      <c r="H816" s="3111"/>
      <c r="I816" s="3111"/>
      <c r="J816" s="3111"/>
      <c r="K816" s="3111"/>
      <c r="L816" s="3111"/>
      <c r="M816" s="3111"/>
      <c r="N816" s="3111"/>
      <c r="O816" s="3111"/>
    </row>
    <row r="817" spans="1:16" s="28" customFormat="1" ht="12">
      <c r="A817" s="1172"/>
      <c r="B817" s="1127" t="s">
        <v>1918</v>
      </c>
      <c r="C817" s="1127" t="s">
        <v>2855</v>
      </c>
      <c r="D817" s="1127"/>
      <c r="E817" s="1185"/>
      <c r="F817" s="1172"/>
      <c r="G817" s="1172"/>
      <c r="H817" s="1172"/>
      <c r="I817" s="1172"/>
      <c r="J817" s="1172"/>
      <c r="K817" s="1172"/>
      <c r="L817" s="1172"/>
      <c r="M817" s="1172"/>
      <c r="N817" s="3105"/>
      <c r="O817" s="3105"/>
    </row>
    <row r="818" spans="1:16" s="28" customFormat="1" ht="12">
      <c r="A818" s="1172"/>
      <c r="B818" s="1127" t="s">
        <v>1919</v>
      </c>
      <c r="C818" s="1127" t="s">
        <v>2856</v>
      </c>
      <c r="D818" s="1127"/>
      <c r="E818" s="1185"/>
      <c r="F818" s="1172"/>
      <c r="G818" s="1172"/>
      <c r="H818" s="1172"/>
      <c r="I818" s="1172"/>
      <c r="J818" s="1172"/>
      <c r="K818" s="1172"/>
      <c r="L818" s="1172"/>
      <c r="M818" s="1172"/>
      <c r="N818" s="1172"/>
      <c r="O818" s="1172"/>
    </row>
    <row r="819" spans="1:16" s="28" customFormat="1" ht="12">
      <c r="A819" s="1172"/>
      <c r="B819" s="1127" t="s">
        <v>4</v>
      </c>
      <c r="C819" s="1127" t="s">
        <v>2853</v>
      </c>
      <c r="D819" s="1127"/>
      <c r="E819" s="1185"/>
      <c r="F819" s="1172"/>
      <c r="G819" s="1172"/>
      <c r="H819" s="1172"/>
      <c r="I819" s="1172"/>
      <c r="J819" s="1172"/>
      <c r="K819" s="1172"/>
      <c r="L819" s="1172"/>
      <c r="M819" s="3068" t="s">
        <v>3123</v>
      </c>
      <c r="N819" s="3068"/>
      <c r="O819" s="3068"/>
    </row>
    <row r="820" spans="1:16" s="28" customFormat="1" ht="12">
      <c r="A820" s="1172"/>
      <c r="B820" s="1127" t="s">
        <v>1917</v>
      </c>
      <c r="C820" s="1127" t="s">
        <v>2974</v>
      </c>
      <c r="D820" s="1127"/>
      <c r="E820" s="1185"/>
      <c r="F820" s="1172"/>
      <c r="G820" s="1172"/>
      <c r="H820" s="1172"/>
      <c r="I820" s="1172"/>
      <c r="J820" s="1172"/>
      <c r="K820" s="1172"/>
      <c r="L820" s="1172"/>
      <c r="M820" s="1172"/>
      <c r="N820" s="1172"/>
      <c r="O820" s="1172"/>
    </row>
    <row r="821" spans="1:16" s="28" customFormat="1" ht="12">
      <c r="A821" s="1172"/>
      <c r="B821" s="28" t="s">
        <v>2975</v>
      </c>
      <c r="C821" s="1708" t="s">
        <v>3028</v>
      </c>
      <c r="D821" s="1708"/>
      <c r="E821" s="1172"/>
      <c r="F821" s="1172"/>
      <c r="G821" s="1172"/>
      <c r="H821" s="1172"/>
      <c r="I821" s="1172"/>
      <c r="J821" s="1172"/>
      <c r="K821" s="1172"/>
      <c r="L821" s="3068"/>
      <c r="M821" s="3068"/>
      <c r="N821" s="3068"/>
      <c r="O821" s="3068"/>
    </row>
    <row r="822" spans="1:16" s="28" customFormat="1" ht="12.75" thickBot="1">
      <c r="A822" s="1172"/>
      <c r="B822" s="1172"/>
      <c r="C822" s="1172"/>
      <c r="D822" s="1172"/>
      <c r="E822" s="1172"/>
      <c r="F822" s="1172"/>
      <c r="G822" s="1172"/>
      <c r="H822" s="1172"/>
      <c r="I822" s="1172"/>
      <c r="J822" s="1172"/>
      <c r="K822" s="1172"/>
      <c r="L822" s="1108"/>
      <c r="M822" s="1108"/>
      <c r="N822" s="1108"/>
      <c r="O822" s="1108"/>
    </row>
    <row r="823" spans="1:16" s="28" customFormat="1" ht="12">
      <c r="A823" s="3076" t="s">
        <v>2995</v>
      </c>
      <c r="B823" s="3071" t="s">
        <v>16</v>
      </c>
      <c r="C823" s="3071"/>
      <c r="D823" s="3071" t="s">
        <v>2977</v>
      </c>
      <c r="E823" s="3071" t="s">
        <v>2978</v>
      </c>
      <c r="F823" s="3071" t="s">
        <v>2979</v>
      </c>
      <c r="G823" s="3071" t="s">
        <v>18</v>
      </c>
      <c r="H823" s="3071" t="s">
        <v>2980</v>
      </c>
      <c r="I823" s="3071" t="s">
        <v>2981</v>
      </c>
      <c r="J823" s="3071" t="s">
        <v>2982</v>
      </c>
      <c r="K823" s="3071" t="s">
        <v>2983</v>
      </c>
      <c r="L823" s="3071" t="s">
        <v>2996</v>
      </c>
      <c r="M823" s="3071"/>
      <c r="N823" s="3071"/>
      <c r="O823" s="3074" t="s">
        <v>2985</v>
      </c>
    </row>
    <row r="824" spans="1:16" s="28" customFormat="1" ht="29.25" customHeight="1">
      <c r="A824" s="3077"/>
      <c r="B824" s="3072"/>
      <c r="C824" s="3072"/>
      <c r="D824" s="3072"/>
      <c r="E824" s="3072"/>
      <c r="F824" s="3072"/>
      <c r="G824" s="3072"/>
      <c r="H824" s="3072"/>
      <c r="I824" s="3072"/>
      <c r="J824" s="3072"/>
      <c r="K824" s="3072"/>
      <c r="L824" s="1109" t="s">
        <v>2986</v>
      </c>
      <c r="M824" s="1109" t="s">
        <v>2987</v>
      </c>
      <c r="N824" s="1109" t="s">
        <v>2988</v>
      </c>
      <c r="O824" s="3075"/>
    </row>
    <row r="825" spans="1:16" s="28" customFormat="1" ht="12.75" customHeight="1">
      <c r="A825" s="2046">
        <v>1</v>
      </c>
      <c r="B825" s="3106">
        <v>2</v>
      </c>
      <c r="C825" s="3107"/>
      <c r="D825" s="1109">
        <v>3</v>
      </c>
      <c r="E825" s="1109">
        <v>4</v>
      </c>
      <c r="F825" s="1109">
        <v>5</v>
      </c>
      <c r="G825" s="1109">
        <v>6</v>
      </c>
      <c r="H825" s="1109">
        <v>7</v>
      </c>
      <c r="I825" s="1109">
        <v>8</v>
      </c>
      <c r="J825" s="1109">
        <v>9</v>
      </c>
      <c r="K825" s="1109">
        <v>10</v>
      </c>
      <c r="L825" s="1109">
        <v>11</v>
      </c>
      <c r="M825" s="1109">
        <v>12</v>
      </c>
      <c r="N825" s="1109">
        <v>13</v>
      </c>
      <c r="O825" s="2045">
        <v>14</v>
      </c>
    </row>
    <row r="826" spans="1:16" s="28" customFormat="1" ht="12.75" customHeight="1">
      <c r="A826" s="2051">
        <v>1</v>
      </c>
      <c r="B826" s="3097" t="s">
        <v>2574</v>
      </c>
      <c r="C826" s="3097"/>
      <c r="D826" s="1952" t="s">
        <v>305</v>
      </c>
      <c r="E826" s="1952"/>
      <c r="F826" s="1952"/>
      <c r="G826" s="1952" t="s">
        <v>419</v>
      </c>
      <c r="H826" s="1953">
        <v>1980</v>
      </c>
      <c r="I826" s="1953" t="s">
        <v>2991</v>
      </c>
      <c r="J826" s="2052">
        <v>1</v>
      </c>
      <c r="K826" s="2053">
        <v>200000</v>
      </c>
      <c r="L826" s="2054"/>
      <c r="M826" s="1952">
        <v>1</v>
      </c>
      <c r="N826" s="1159"/>
      <c r="O826" s="2055"/>
      <c r="P826" s="1620"/>
    </row>
    <row r="827" spans="1:16" s="28" customFormat="1" ht="12.75" customHeight="1">
      <c r="A827" s="1718">
        <f>A826+1</f>
        <v>2</v>
      </c>
      <c r="B827" s="3050" t="s">
        <v>3171</v>
      </c>
      <c r="C827" s="3050"/>
      <c r="D827" s="1603" t="s">
        <v>2965</v>
      </c>
      <c r="E827" s="1603"/>
      <c r="F827" s="1603"/>
      <c r="G827" s="1603" t="s">
        <v>139</v>
      </c>
      <c r="H827" s="1711">
        <v>2015</v>
      </c>
      <c r="I827" s="1711" t="s">
        <v>2990</v>
      </c>
      <c r="J827" s="1724">
        <v>1</v>
      </c>
      <c r="K827" s="1725">
        <v>2685000</v>
      </c>
      <c r="L827" s="1726">
        <v>1</v>
      </c>
      <c r="M827" s="1603"/>
      <c r="N827" s="1123"/>
      <c r="O827" s="1719"/>
    </row>
    <row r="828" spans="1:16" s="28" customFormat="1" ht="12.75" customHeight="1">
      <c r="A828" s="1718">
        <f>A827+1</f>
        <v>3</v>
      </c>
      <c r="B828" s="3050" t="s">
        <v>3171</v>
      </c>
      <c r="C828" s="3050"/>
      <c r="D828" s="1603" t="s">
        <v>2423</v>
      </c>
      <c r="E828" s="1603"/>
      <c r="F828" s="1603"/>
      <c r="G828" s="1603" t="s">
        <v>139</v>
      </c>
      <c r="H828" s="1711">
        <v>2014</v>
      </c>
      <c r="I828" s="1711" t="s">
        <v>2990</v>
      </c>
      <c r="J828" s="1724">
        <v>1</v>
      </c>
      <c r="K828" s="1725">
        <v>2170000</v>
      </c>
      <c r="L828" s="1726">
        <v>1</v>
      </c>
      <c r="M828" s="1603"/>
      <c r="N828" s="1123"/>
      <c r="O828" s="1719"/>
    </row>
    <row r="829" spans="1:16" s="28" customFormat="1" ht="12.75" customHeight="1">
      <c r="A829" s="1718">
        <f t="shared" ref="A829:A834" si="15">A828+1</f>
        <v>4</v>
      </c>
      <c r="B829" s="3055" t="s">
        <v>1666</v>
      </c>
      <c r="C829" s="3056"/>
      <c r="D829" s="1603" t="s">
        <v>305</v>
      </c>
      <c r="E829" s="1603"/>
      <c r="F829" s="1603"/>
      <c r="G829" s="1603" t="s">
        <v>139</v>
      </c>
      <c r="H829" s="1711">
        <v>2007</v>
      </c>
      <c r="I829" s="1711" t="s">
        <v>3178</v>
      </c>
      <c r="J829" s="1724">
        <v>1</v>
      </c>
      <c r="K829" s="1725">
        <v>250000</v>
      </c>
      <c r="L829" s="1726"/>
      <c r="M829" s="1603">
        <v>1</v>
      </c>
      <c r="N829" s="1123"/>
      <c r="O829" s="1719"/>
    </row>
    <row r="830" spans="1:16" s="28" customFormat="1" ht="12.75" customHeight="1">
      <c r="A830" s="1718">
        <f t="shared" si="15"/>
        <v>5</v>
      </c>
      <c r="B830" s="2047" t="s">
        <v>638</v>
      </c>
      <c r="C830" s="2048"/>
      <c r="D830" s="1603" t="s">
        <v>305</v>
      </c>
      <c r="E830" s="1603"/>
      <c r="F830" s="1603"/>
      <c r="G830" s="1603" t="s">
        <v>419</v>
      </c>
      <c r="H830" s="1711">
        <v>2007</v>
      </c>
      <c r="I830" s="1711" t="s">
        <v>3179</v>
      </c>
      <c r="J830" s="1724">
        <v>1</v>
      </c>
      <c r="K830" s="1725">
        <v>250000</v>
      </c>
      <c r="L830" s="1726"/>
      <c r="M830" s="1603">
        <v>1</v>
      </c>
      <c r="N830" s="1123"/>
      <c r="O830" s="1719"/>
    </row>
    <row r="831" spans="1:16" s="28" customFormat="1" ht="12.75" customHeight="1">
      <c r="A831" s="1718">
        <f t="shared" si="15"/>
        <v>6</v>
      </c>
      <c r="B831" s="2047" t="s">
        <v>2598</v>
      </c>
      <c r="C831" s="2048"/>
      <c r="D831" s="1603" t="s">
        <v>305</v>
      </c>
      <c r="E831" s="1603"/>
      <c r="F831" s="1603"/>
      <c r="G831" s="1603" t="s">
        <v>419</v>
      </c>
      <c r="H831" s="1711">
        <v>1985</v>
      </c>
      <c r="I831" s="1711" t="s">
        <v>3241</v>
      </c>
      <c r="J831" s="1724">
        <v>1</v>
      </c>
      <c r="K831" s="1725">
        <v>100000</v>
      </c>
      <c r="L831" s="1726"/>
      <c r="M831" s="1603">
        <v>1</v>
      </c>
      <c r="N831" s="1123"/>
      <c r="O831" s="1719"/>
    </row>
    <row r="832" spans="1:16" s="28" customFormat="1" ht="12.75" customHeight="1">
      <c r="A832" s="1718">
        <f t="shared" si="15"/>
        <v>7</v>
      </c>
      <c r="B832" s="1488" t="s">
        <v>2604</v>
      </c>
      <c r="C832" s="1939"/>
      <c r="D832" s="687" t="s">
        <v>2605</v>
      </c>
      <c r="E832" s="1712"/>
      <c r="F832" s="1712"/>
      <c r="G832" s="1712" t="s">
        <v>139</v>
      </c>
      <c r="H832" s="1711">
        <v>2008</v>
      </c>
      <c r="I832" s="1711" t="s">
        <v>3170</v>
      </c>
      <c r="J832" s="1724">
        <v>1</v>
      </c>
      <c r="K832" s="719">
        <v>3625000</v>
      </c>
      <c r="L832" s="1726"/>
      <c r="M832" s="1603">
        <v>1</v>
      </c>
      <c r="N832" s="1123"/>
      <c r="O832" s="1719"/>
      <c r="P832" s="1651" t="s">
        <v>3286</v>
      </c>
    </row>
    <row r="833" spans="1:16" s="28" customFormat="1" ht="12.75" customHeight="1">
      <c r="A833" s="1718">
        <f t="shared" si="15"/>
        <v>8</v>
      </c>
      <c r="B833" s="1488" t="s">
        <v>2564</v>
      </c>
      <c r="C833" s="1939"/>
      <c r="D833" s="687" t="s">
        <v>2606</v>
      </c>
      <c r="E833" s="1712"/>
      <c r="F833" s="1712"/>
      <c r="G833" s="1712" t="s">
        <v>139</v>
      </c>
      <c r="H833" s="1711">
        <v>2008</v>
      </c>
      <c r="I833" s="1711" t="s">
        <v>3242</v>
      </c>
      <c r="J833" s="1724">
        <v>1</v>
      </c>
      <c r="K833" s="719">
        <v>17000000</v>
      </c>
      <c r="L833" s="1726"/>
      <c r="M833" s="1603">
        <v>1</v>
      </c>
      <c r="N833" s="1123"/>
      <c r="O833" s="1719"/>
    </row>
    <row r="834" spans="1:16" s="28" customFormat="1" ht="12.75" customHeight="1">
      <c r="A834" s="1718">
        <f t="shared" si="15"/>
        <v>9</v>
      </c>
      <c r="B834" s="1488" t="s">
        <v>607</v>
      </c>
      <c r="C834" s="1939"/>
      <c r="D834" s="1712"/>
      <c r="E834" s="1712"/>
      <c r="F834" s="1712"/>
      <c r="G834" s="1712" t="s">
        <v>139</v>
      </c>
      <c r="H834" s="688">
        <v>1995</v>
      </c>
      <c r="I834" s="1711" t="s">
        <v>3012</v>
      </c>
      <c r="J834" s="1724">
        <v>1</v>
      </c>
      <c r="K834" s="719">
        <v>200000</v>
      </c>
      <c r="L834" s="1726"/>
      <c r="M834" s="1603">
        <v>1</v>
      </c>
      <c r="N834" s="1123"/>
      <c r="O834" s="1719"/>
      <c r="P834" s="1651" t="s">
        <v>3286</v>
      </c>
    </row>
    <row r="835" spans="1:16" s="28" customFormat="1" ht="12.75" customHeight="1">
      <c r="A835" s="1718">
        <f t="shared" ref="A835:A862" si="16">A834+1</f>
        <v>10</v>
      </c>
      <c r="B835" s="1488" t="s">
        <v>2623</v>
      </c>
      <c r="C835" s="1939"/>
      <c r="D835" s="1712"/>
      <c r="E835" s="1712"/>
      <c r="F835" s="1712"/>
      <c r="G835" s="1712" t="s">
        <v>139</v>
      </c>
      <c r="H835" s="688">
        <v>1995</v>
      </c>
      <c r="I835" s="1711" t="s">
        <v>3172</v>
      </c>
      <c r="J835" s="1724">
        <v>1</v>
      </c>
      <c r="K835" s="719">
        <v>350000</v>
      </c>
      <c r="L835" s="1726">
        <v>1</v>
      </c>
      <c r="M835" s="1603"/>
      <c r="N835" s="1123"/>
      <c r="O835" s="1719"/>
    </row>
    <row r="836" spans="1:16" s="28" customFormat="1" ht="12.75" customHeight="1">
      <c r="A836" s="1718">
        <f t="shared" si="16"/>
        <v>11</v>
      </c>
      <c r="B836" s="2047" t="s">
        <v>3233</v>
      </c>
      <c r="C836" s="2048"/>
      <c r="D836" s="1603"/>
      <c r="E836" s="1603"/>
      <c r="F836" s="1603"/>
      <c r="G836" s="1603" t="s">
        <v>2630</v>
      </c>
      <c r="H836" s="1711">
        <v>2015</v>
      </c>
      <c r="I836" s="1711" t="s">
        <v>3013</v>
      </c>
      <c r="J836" s="1724">
        <v>1</v>
      </c>
      <c r="K836" s="1725">
        <v>1072500</v>
      </c>
      <c r="L836" s="1726">
        <v>1</v>
      </c>
      <c r="M836" s="1603"/>
      <c r="N836" s="1123"/>
      <c r="O836" s="1719"/>
    </row>
    <row r="837" spans="1:16" s="28" customFormat="1" ht="12.75" customHeight="1">
      <c r="A837" s="1718">
        <f t="shared" si="16"/>
        <v>12</v>
      </c>
      <c r="B837" s="1727" t="s">
        <v>3041</v>
      </c>
      <c r="C837" s="1939"/>
      <c r="D837" s="703" t="s">
        <v>917</v>
      </c>
      <c r="E837" s="1712"/>
      <c r="F837" s="1712"/>
      <c r="G837" s="703" t="s">
        <v>2630</v>
      </c>
      <c r="H837" s="1711">
        <v>2015</v>
      </c>
      <c r="I837" s="1711" t="s">
        <v>3013</v>
      </c>
      <c r="J837" s="752">
        <v>1</v>
      </c>
      <c r="K837" s="697">
        <v>3217500</v>
      </c>
      <c r="L837" s="752">
        <v>1</v>
      </c>
      <c r="M837" s="1603"/>
      <c r="N837" s="1123"/>
      <c r="O837" s="1719"/>
    </row>
    <row r="838" spans="1:16" s="28" customFormat="1" ht="12.75" customHeight="1">
      <c r="A838" s="1718">
        <f t="shared" si="16"/>
        <v>13</v>
      </c>
      <c r="B838" s="664" t="s">
        <v>3062</v>
      </c>
      <c r="C838" s="1939"/>
      <c r="D838" s="703" t="s">
        <v>917</v>
      </c>
      <c r="E838" s="1712"/>
      <c r="F838" s="1712"/>
      <c r="G838" s="703" t="s">
        <v>2630</v>
      </c>
      <c r="H838" s="1711">
        <v>2015</v>
      </c>
      <c r="I838" s="1711" t="s">
        <v>3013</v>
      </c>
      <c r="J838" s="752">
        <v>1</v>
      </c>
      <c r="K838" s="697">
        <v>3217500</v>
      </c>
      <c r="L838" s="752">
        <v>1</v>
      </c>
      <c r="M838" s="1603"/>
      <c r="N838" s="1123"/>
      <c r="O838" s="1719"/>
    </row>
    <row r="839" spans="1:16" s="28" customFormat="1" ht="12.75" customHeight="1">
      <c r="A839" s="1718">
        <f t="shared" si="16"/>
        <v>14</v>
      </c>
      <c r="B839" s="1727" t="s">
        <v>3066</v>
      </c>
      <c r="C839" s="1939"/>
      <c r="D839" s="1712"/>
      <c r="E839" s="1712"/>
      <c r="F839" s="1712"/>
      <c r="G839" s="703" t="s">
        <v>2630</v>
      </c>
      <c r="H839" s="1711">
        <v>2015</v>
      </c>
      <c r="I839" s="1711" t="s">
        <v>3013</v>
      </c>
      <c r="J839" s="1724">
        <v>1</v>
      </c>
      <c r="K839" s="1725">
        <v>107250</v>
      </c>
      <c r="L839" s="1726">
        <v>1</v>
      </c>
      <c r="M839" s="1603"/>
      <c r="N839" s="1123"/>
      <c r="O839" s="1719"/>
    </row>
    <row r="840" spans="1:16" s="28" customFormat="1" ht="12.75" customHeight="1">
      <c r="A840" s="1718">
        <f t="shared" si="16"/>
        <v>15</v>
      </c>
      <c r="B840" s="1488" t="s">
        <v>69</v>
      </c>
      <c r="C840" s="1939"/>
      <c r="D840" s="1712"/>
      <c r="E840" s="1712"/>
      <c r="F840" s="1712"/>
      <c r="G840" s="703" t="s">
        <v>2630</v>
      </c>
      <c r="H840" s="1711">
        <v>1986</v>
      </c>
      <c r="I840" s="1711" t="s">
        <v>3013</v>
      </c>
      <c r="J840" s="1724">
        <v>2</v>
      </c>
      <c r="K840" s="1725">
        <v>30000</v>
      </c>
      <c r="L840" s="1726">
        <v>2</v>
      </c>
      <c r="M840" s="1603"/>
      <c r="N840" s="1123"/>
      <c r="O840" s="1719"/>
    </row>
    <row r="841" spans="1:16" s="28" customFormat="1" ht="12.75" customHeight="1">
      <c r="A841" s="1718">
        <f t="shared" si="16"/>
        <v>16</v>
      </c>
      <c r="B841" s="1488" t="s">
        <v>69</v>
      </c>
      <c r="C841" s="1939"/>
      <c r="D841" s="1712" t="s">
        <v>920</v>
      </c>
      <c r="E841" s="1712"/>
      <c r="F841" s="1712"/>
      <c r="G841" s="703" t="s">
        <v>2630</v>
      </c>
      <c r="H841" s="1711">
        <v>2007</v>
      </c>
      <c r="I841" s="1711" t="s">
        <v>3013</v>
      </c>
      <c r="J841" s="1724">
        <v>1</v>
      </c>
      <c r="K841" s="1725">
        <v>120000</v>
      </c>
      <c r="L841" s="1726">
        <v>1</v>
      </c>
      <c r="M841" s="1603"/>
      <c r="N841" s="1123"/>
      <c r="O841" s="1719"/>
    </row>
    <row r="842" spans="1:16" s="28" customFormat="1" ht="12.75" customHeight="1">
      <c r="A842" s="1718">
        <f t="shared" si="16"/>
        <v>17</v>
      </c>
      <c r="B842" s="1727" t="s">
        <v>1368</v>
      </c>
      <c r="C842" s="1939"/>
      <c r="D842" s="1712" t="s">
        <v>3052</v>
      </c>
      <c r="E842" s="1712"/>
      <c r="F842" s="1712"/>
      <c r="G842" s="703" t="s">
        <v>365</v>
      </c>
      <c r="H842" s="1711">
        <v>2015</v>
      </c>
      <c r="I842" s="1711" t="s">
        <v>3013</v>
      </c>
      <c r="J842" s="1724">
        <v>2</v>
      </c>
      <c r="K842" s="1725">
        <f>218500*J842</f>
        <v>437000</v>
      </c>
      <c r="L842" s="1726">
        <v>2</v>
      </c>
      <c r="M842" s="1603"/>
      <c r="N842" s="1123"/>
      <c r="O842" s="1719"/>
    </row>
    <row r="843" spans="1:16" s="28" customFormat="1" ht="12.75" customHeight="1">
      <c r="A843" s="1718">
        <f t="shared" si="16"/>
        <v>18</v>
      </c>
      <c r="B843" s="1727" t="s">
        <v>999</v>
      </c>
      <c r="C843" s="1939"/>
      <c r="D843" s="1712" t="s">
        <v>305</v>
      </c>
      <c r="E843" s="1712"/>
      <c r="F843" s="1712"/>
      <c r="G843" s="703" t="s">
        <v>307</v>
      </c>
      <c r="H843" s="1711">
        <v>2008</v>
      </c>
      <c r="I843" s="1711" t="s">
        <v>3013</v>
      </c>
      <c r="J843" s="1724">
        <v>3</v>
      </c>
      <c r="K843" s="1725">
        <v>1023000</v>
      </c>
      <c r="L843" s="1726">
        <v>2</v>
      </c>
      <c r="M843" s="1603"/>
      <c r="N843" s="1123">
        <v>1</v>
      </c>
      <c r="O843" s="1719"/>
      <c r="P843" s="28" t="s">
        <v>1407</v>
      </c>
    </row>
    <row r="844" spans="1:16" s="28" customFormat="1" ht="12.75" customHeight="1">
      <c r="A844" s="1718">
        <f t="shared" si="16"/>
        <v>19</v>
      </c>
      <c r="B844" s="1727" t="s">
        <v>928</v>
      </c>
      <c r="C844" s="1939"/>
      <c r="D844" s="1712" t="s">
        <v>929</v>
      </c>
      <c r="E844" s="1712"/>
      <c r="F844" s="1712"/>
      <c r="G844" s="703" t="s">
        <v>139</v>
      </c>
      <c r="H844" s="1711">
        <v>2008</v>
      </c>
      <c r="I844" s="1711" t="s">
        <v>3013</v>
      </c>
      <c r="J844" s="1724">
        <v>1</v>
      </c>
      <c r="K844" s="1725">
        <v>10000000</v>
      </c>
      <c r="L844" s="1726"/>
      <c r="M844" s="1603">
        <v>1</v>
      </c>
      <c r="N844" s="1123"/>
      <c r="O844" s="1719"/>
    </row>
    <row r="845" spans="1:16" s="28" customFormat="1" ht="12.75" customHeight="1">
      <c r="A845" s="1718">
        <f t="shared" si="16"/>
        <v>20</v>
      </c>
      <c r="B845" s="1727" t="s">
        <v>82</v>
      </c>
      <c r="C845" s="1939"/>
      <c r="D845" s="1712"/>
      <c r="E845" s="1712"/>
      <c r="F845" s="1712"/>
      <c r="G845" s="703" t="s">
        <v>2630</v>
      </c>
      <c r="H845" s="1711">
        <v>1985</v>
      </c>
      <c r="I845" s="1711" t="s">
        <v>3013</v>
      </c>
      <c r="J845" s="1724">
        <v>1</v>
      </c>
      <c r="K845" s="1725">
        <v>10000</v>
      </c>
      <c r="L845" s="1726">
        <v>1</v>
      </c>
      <c r="M845" s="1603"/>
      <c r="N845" s="1123"/>
      <c r="O845" s="1719"/>
    </row>
    <row r="846" spans="1:16" s="28" customFormat="1" ht="12.75" customHeight="1">
      <c r="A846" s="1718">
        <f t="shared" si="16"/>
        <v>21</v>
      </c>
      <c r="B846" s="1727" t="s">
        <v>3234</v>
      </c>
      <c r="C846" s="1939"/>
      <c r="D846" s="1712"/>
      <c r="E846" s="1712"/>
      <c r="F846" s="1712"/>
      <c r="G846" s="703" t="s">
        <v>2630</v>
      </c>
      <c r="H846" s="1711">
        <v>2015</v>
      </c>
      <c r="I846" s="1711" t="s">
        <v>3013</v>
      </c>
      <c r="J846" s="1724">
        <v>6</v>
      </c>
      <c r="K846" s="1725">
        <v>93594</v>
      </c>
      <c r="L846" s="1726">
        <v>6</v>
      </c>
      <c r="M846" s="1603"/>
      <c r="N846" s="1123"/>
      <c r="O846" s="1719"/>
      <c r="P846" s="28" t="s">
        <v>3463</v>
      </c>
    </row>
    <row r="847" spans="1:16" s="28" customFormat="1" ht="12.75" customHeight="1">
      <c r="A847" s="1718">
        <f t="shared" si="16"/>
        <v>22</v>
      </c>
      <c r="B847" s="1727" t="s">
        <v>3038</v>
      </c>
      <c r="C847" s="1939"/>
      <c r="D847" s="1712"/>
      <c r="E847" s="1712"/>
      <c r="F847" s="1712"/>
      <c r="G847" s="703" t="s">
        <v>2630</v>
      </c>
      <c r="H847" s="1711">
        <v>2015</v>
      </c>
      <c r="I847" s="1711" t="s">
        <v>3013</v>
      </c>
      <c r="J847" s="1724">
        <v>1</v>
      </c>
      <c r="K847" s="1725">
        <v>195000</v>
      </c>
      <c r="L847" s="1726">
        <v>1</v>
      </c>
      <c r="M847" s="1603"/>
      <c r="N847" s="1123"/>
      <c r="O847" s="1719"/>
    </row>
    <row r="848" spans="1:16" s="28" customFormat="1" ht="12.75" customHeight="1">
      <c r="A848" s="1718">
        <f t="shared" si="16"/>
        <v>23</v>
      </c>
      <c r="B848" s="1727" t="s">
        <v>2672</v>
      </c>
      <c r="C848" s="1939"/>
      <c r="D848" s="1712"/>
      <c r="E848" s="1712"/>
      <c r="F848" s="1712"/>
      <c r="G848" s="703" t="s">
        <v>2630</v>
      </c>
      <c r="H848" s="1711">
        <v>1990</v>
      </c>
      <c r="I848" s="1711" t="s">
        <v>3013</v>
      </c>
      <c r="J848" s="1724">
        <v>5</v>
      </c>
      <c r="K848" s="1725">
        <v>125000</v>
      </c>
      <c r="L848" s="1726">
        <v>5</v>
      </c>
      <c r="M848" s="1603"/>
      <c r="N848" s="1123"/>
      <c r="O848" s="1719"/>
    </row>
    <row r="849" spans="1:15" s="28" customFormat="1" ht="12.75" customHeight="1">
      <c r="A849" s="1718">
        <f t="shared" si="16"/>
        <v>24</v>
      </c>
      <c r="B849" s="1727" t="s">
        <v>3235</v>
      </c>
      <c r="C849" s="1939"/>
      <c r="D849" s="1712"/>
      <c r="E849" s="1712"/>
      <c r="F849" s="1712"/>
      <c r="G849" s="703" t="s">
        <v>2630</v>
      </c>
      <c r="H849" s="1711">
        <v>1986</v>
      </c>
      <c r="I849" s="1711" t="s">
        <v>3013</v>
      </c>
      <c r="J849" s="1724">
        <v>1</v>
      </c>
      <c r="K849" s="1725">
        <v>200000</v>
      </c>
      <c r="L849" s="1726">
        <v>1</v>
      </c>
      <c r="M849" s="1603"/>
      <c r="N849" s="1123"/>
      <c r="O849" s="1719"/>
    </row>
    <row r="850" spans="1:15" s="28" customFormat="1" ht="12.75" customHeight="1">
      <c r="A850" s="1718">
        <f t="shared" si="16"/>
        <v>25</v>
      </c>
      <c r="B850" s="1488" t="s">
        <v>2968</v>
      </c>
      <c r="C850" s="1939"/>
      <c r="D850" s="1712" t="s">
        <v>2969</v>
      </c>
      <c r="E850" s="1712"/>
      <c r="F850" s="1712"/>
      <c r="G850" s="703" t="s">
        <v>2630</v>
      </c>
      <c r="H850" s="1711">
        <v>2015</v>
      </c>
      <c r="I850" s="1711" t="s">
        <v>3013</v>
      </c>
      <c r="J850" s="1724">
        <v>2</v>
      </c>
      <c r="K850" s="1725">
        <v>2464000</v>
      </c>
      <c r="L850" s="1726">
        <v>2</v>
      </c>
      <c r="M850" s="1603"/>
      <c r="N850" s="1123"/>
      <c r="O850" s="1719"/>
    </row>
    <row r="851" spans="1:15" s="28" customFormat="1" ht="12.75" customHeight="1">
      <c r="A851" s="1718">
        <f t="shared" si="16"/>
        <v>26</v>
      </c>
      <c r="B851" s="1488" t="s">
        <v>1081</v>
      </c>
      <c r="C851" s="1939"/>
      <c r="D851" s="1712" t="s">
        <v>2637</v>
      </c>
      <c r="E851" s="1712"/>
      <c r="F851" s="1712"/>
      <c r="G851" s="703" t="s">
        <v>2630</v>
      </c>
      <c r="H851" s="1711">
        <v>2002</v>
      </c>
      <c r="I851" s="1711" t="s">
        <v>3013</v>
      </c>
      <c r="J851" s="1724">
        <v>2</v>
      </c>
      <c r="K851" s="1725">
        <v>100000</v>
      </c>
      <c r="L851" s="1726">
        <v>2</v>
      </c>
      <c r="M851" s="1603"/>
      <c r="N851" s="1123"/>
      <c r="O851" s="1719"/>
    </row>
    <row r="852" spans="1:15" s="28" customFormat="1" ht="12.75" customHeight="1">
      <c r="A852" s="1718">
        <f t="shared" si="16"/>
        <v>27</v>
      </c>
      <c r="B852" s="1488" t="s">
        <v>3468</v>
      </c>
      <c r="C852" s="1939"/>
      <c r="D852" s="1712" t="s">
        <v>2707</v>
      </c>
      <c r="E852" s="1712"/>
      <c r="F852" s="1712"/>
      <c r="G852" s="703" t="s">
        <v>2630</v>
      </c>
      <c r="H852" s="1711">
        <v>2016</v>
      </c>
      <c r="I852" s="1711" t="s">
        <v>3013</v>
      </c>
      <c r="J852" s="1724">
        <v>1</v>
      </c>
      <c r="K852" s="1725">
        <v>605000</v>
      </c>
      <c r="L852" s="1726">
        <v>1</v>
      </c>
      <c r="M852" s="1603"/>
      <c r="N852" s="1123"/>
      <c r="O852" s="1719"/>
    </row>
    <row r="853" spans="1:15" s="28" customFormat="1" ht="12.75" customHeight="1">
      <c r="A853" s="1718">
        <f t="shared" si="16"/>
        <v>28</v>
      </c>
      <c r="B853" s="1488" t="s">
        <v>1081</v>
      </c>
      <c r="C853" s="1939"/>
      <c r="D853" s="1712" t="s">
        <v>3469</v>
      </c>
      <c r="E853" s="1712"/>
      <c r="F853" s="1712"/>
      <c r="G853" s="703" t="s">
        <v>2630</v>
      </c>
      <c r="H853" s="1711">
        <v>2016</v>
      </c>
      <c r="I853" s="1711" t="s">
        <v>3013</v>
      </c>
      <c r="J853" s="1724">
        <v>5</v>
      </c>
      <c r="K853" s="1725">
        <v>1650000</v>
      </c>
      <c r="L853" s="1726">
        <v>5</v>
      </c>
      <c r="M853" s="1603"/>
      <c r="N853" s="1123"/>
      <c r="O853" s="1719"/>
    </row>
    <row r="854" spans="1:15" s="28" customFormat="1" ht="12.75" customHeight="1">
      <c r="A854" s="1718">
        <f t="shared" si="16"/>
        <v>29</v>
      </c>
      <c r="B854" s="1488" t="s">
        <v>3454</v>
      </c>
      <c r="C854" s="1939"/>
      <c r="D854" s="1712" t="s">
        <v>3470</v>
      </c>
      <c r="E854" s="1712"/>
      <c r="F854" s="1712"/>
      <c r="G854" s="703" t="s">
        <v>139</v>
      </c>
      <c r="H854" s="1711">
        <v>2016</v>
      </c>
      <c r="I854" s="1711" t="s">
        <v>3029</v>
      </c>
      <c r="J854" s="1724">
        <v>12</v>
      </c>
      <c r="K854" s="1725">
        <f>440000*12</f>
        <v>5280000</v>
      </c>
      <c r="L854" s="1726">
        <v>12</v>
      </c>
      <c r="M854" s="1603"/>
      <c r="N854" s="1123"/>
      <c r="O854" s="1719"/>
    </row>
    <row r="855" spans="1:15" s="28" customFormat="1" ht="12.75" customHeight="1">
      <c r="A855" s="1718">
        <f t="shared" si="16"/>
        <v>30</v>
      </c>
      <c r="B855" s="1488" t="s">
        <v>3048</v>
      </c>
      <c r="C855" s="1669"/>
      <c r="D855" s="687" t="s">
        <v>3043</v>
      </c>
      <c r="E855" s="1712"/>
      <c r="F855" s="1712"/>
      <c r="G855" s="703" t="s">
        <v>3055</v>
      </c>
      <c r="H855" s="1711">
        <v>2015</v>
      </c>
      <c r="I855" s="1711" t="s">
        <v>3013</v>
      </c>
      <c r="J855" s="1386">
        <v>3</v>
      </c>
      <c r="K855" s="745">
        <v>565500</v>
      </c>
      <c r="L855" s="1386">
        <v>3</v>
      </c>
      <c r="M855" s="1603"/>
      <c r="N855" s="1123"/>
      <c r="O855" s="1719"/>
    </row>
    <row r="856" spans="1:15" s="28" customFormat="1" ht="12.75" customHeight="1">
      <c r="A856" s="1718">
        <f t="shared" si="16"/>
        <v>31</v>
      </c>
      <c r="B856" s="1488" t="s">
        <v>3056</v>
      </c>
      <c r="C856" s="1669"/>
      <c r="D856" s="687" t="s">
        <v>3043</v>
      </c>
      <c r="E856" s="1712"/>
      <c r="F856" s="1712"/>
      <c r="G856" s="703" t="s">
        <v>3055</v>
      </c>
      <c r="H856" s="1711">
        <v>2015</v>
      </c>
      <c r="I856" s="1711" t="s">
        <v>3013</v>
      </c>
      <c r="J856" s="1386">
        <v>2</v>
      </c>
      <c r="K856" s="745">
        <v>117000</v>
      </c>
      <c r="L856" s="1386">
        <v>2</v>
      </c>
      <c r="M856" s="1603"/>
      <c r="N856" s="1123"/>
      <c r="O856" s="1719"/>
    </row>
    <row r="857" spans="1:15" s="28" customFormat="1" ht="12.75" customHeight="1">
      <c r="A857" s="1718">
        <f t="shared" si="16"/>
        <v>32</v>
      </c>
      <c r="B857" s="1488" t="s">
        <v>3464</v>
      </c>
      <c r="C857" s="1669"/>
      <c r="D857" s="687"/>
      <c r="E857" s="1712"/>
      <c r="F857" s="1712"/>
      <c r="G857" s="703" t="s">
        <v>2549</v>
      </c>
      <c r="H857" s="1711">
        <v>2016</v>
      </c>
      <c r="I857" s="1711" t="s">
        <v>3013</v>
      </c>
      <c r="J857" s="1386">
        <v>10</v>
      </c>
      <c r="K857" s="745">
        <v>500000</v>
      </c>
      <c r="L857" s="1386">
        <v>10</v>
      </c>
      <c r="M857" s="1603"/>
      <c r="N857" s="1123"/>
      <c r="O857" s="1719"/>
    </row>
    <row r="858" spans="1:15" s="28" customFormat="1" ht="12.75" customHeight="1">
      <c r="A858" s="1718">
        <f t="shared" si="16"/>
        <v>33</v>
      </c>
      <c r="B858" s="1488" t="s">
        <v>3053</v>
      </c>
      <c r="C858" s="1669"/>
      <c r="D858" s="687" t="s">
        <v>3054</v>
      </c>
      <c r="E858" s="1712"/>
      <c r="F858" s="1712"/>
      <c r="G858" s="703" t="s">
        <v>3055</v>
      </c>
      <c r="H858" s="1711">
        <v>2015</v>
      </c>
      <c r="I858" s="1711" t="s">
        <v>3013</v>
      </c>
      <c r="J858" s="1386">
        <v>5</v>
      </c>
      <c r="K858" s="745">
        <f>21500*5</f>
        <v>107500</v>
      </c>
      <c r="L858" s="1386">
        <v>5</v>
      </c>
      <c r="M858" s="1603"/>
      <c r="N858" s="1123"/>
      <c r="O858" s="1719"/>
    </row>
    <row r="859" spans="1:15" s="28" customFormat="1" ht="12.75" customHeight="1">
      <c r="A859" s="1718">
        <f t="shared" si="16"/>
        <v>34</v>
      </c>
      <c r="B859" s="687" t="s">
        <v>2690</v>
      </c>
      <c r="C859" s="1939"/>
      <c r="D859" s="1712"/>
      <c r="E859" s="1712"/>
      <c r="F859" s="1712"/>
      <c r="G859" s="703" t="s">
        <v>2630</v>
      </c>
      <c r="H859" s="1711">
        <v>1986</v>
      </c>
      <c r="I859" s="1711" t="s">
        <v>3013</v>
      </c>
      <c r="J859" s="1707">
        <v>2</v>
      </c>
      <c r="K859" s="1725">
        <v>150000</v>
      </c>
      <c r="L859" s="1726"/>
      <c r="M859" s="1603">
        <v>2</v>
      </c>
      <c r="N859" s="1123"/>
      <c r="O859" s="1719"/>
    </row>
    <row r="860" spans="1:15" s="28" customFormat="1" ht="12.75" customHeight="1">
      <c r="A860" s="1718">
        <f t="shared" si="16"/>
        <v>35</v>
      </c>
      <c r="B860" s="1488" t="s">
        <v>538</v>
      </c>
      <c r="C860" s="1939"/>
      <c r="D860" s="1712"/>
      <c r="E860" s="1712"/>
      <c r="F860" s="1712"/>
      <c r="G860" s="703" t="s">
        <v>2630</v>
      </c>
      <c r="H860" s="1711">
        <v>1999</v>
      </c>
      <c r="I860" s="1711" t="s">
        <v>3013</v>
      </c>
      <c r="J860" s="1724">
        <v>1</v>
      </c>
      <c r="K860" s="1725">
        <v>10000</v>
      </c>
      <c r="L860" s="1726">
        <v>1</v>
      </c>
      <c r="M860" s="1603"/>
      <c r="N860" s="1123"/>
      <c r="O860" s="1719"/>
    </row>
    <row r="861" spans="1:15" s="28" customFormat="1" ht="12.75" customHeight="1">
      <c r="A861" s="1718">
        <f t="shared" si="16"/>
        <v>36</v>
      </c>
      <c r="B861" s="1727" t="s">
        <v>538</v>
      </c>
      <c r="C861" s="1939"/>
      <c r="D861" s="1712"/>
      <c r="E861" s="1712"/>
      <c r="F861" s="1712"/>
      <c r="G861" s="703" t="s">
        <v>2630</v>
      </c>
      <c r="H861" s="1711">
        <v>1986</v>
      </c>
      <c r="I861" s="1711" t="s">
        <v>3013</v>
      </c>
      <c r="J861" s="1724">
        <v>3</v>
      </c>
      <c r="K861" s="1725">
        <v>30000</v>
      </c>
      <c r="L861" s="1726">
        <v>3</v>
      </c>
      <c r="M861" s="1603"/>
      <c r="N861" s="1123"/>
      <c r="O861" s="1719"/>
    </row>
    <row r="862" spans="1:15" s="28" customFormat="1" ht="12.75" customHeight="1">
      <c r="A862" s="1718">
        <f t="shared" si="16"/>
        <v>37</v>
      </c>
      <c r="B862" s="3103" t="s">
        <v>2693</v>
      </c>
      <c r="C862" s="3104"/>
      <c r="D862" s="1712"/>
      <c r="E862" s="1712"/>
      <c r="F862" s="1712"/>
      <c r="G862" s="687" t="s">
        <v>2549</v>
      </c>
      <c r="H862" s="688">
        <v>2010</v>
      </c>
      <c r="I862" s="1711" t="s">
        <v>3013</v>
      </c>
      <c r="J862" s="1386">
        <v>1</v>
      </c>
      <c r="K862" s="745">
        <v>462000</v>
      </c>
      <c r="L862" s="1386">
        <v>1</v>
      </c>
      <c r="M862" s="1603"/>
      <c r="N862" s="1123"/>
      <c r="O862" s="1719"/>
    </row>
    <row r="863" spans="1:15" s="28" customFormat="1" ht="12.75" customHeight="1">
      <c r="A863" s="1718"/>
      <c r="B863" s="1488" t="s">
        <v>2696</v>
      </c>
      <c r="C863" s="1669"/>
      <c r="D863" s="687" t="s">
        <v>2697</v>
      </c>
      <c r="E863" s="1712"/>
      <c r="F863" s="1712"/>
      <c r="G863" s="687"/>
      <c r="H863" s="688"/>
      <c r="I863" s="1711" t="s">
        <v>3013</v>
      </c>
      <c r="J863" s="1386"/>
      <c r="K863" s="745"/>
      <c r="L863" s="1386"/>
      <c r="M863" s="1603"/>
      <c r="N863" s="1123"/>
      <c r="O863" s="1719"/>
    </row>
    <row r="864" spans="1:15" s="28" customFormat="1" ht="12.75" customHeight="1">
      <c r="A864" s="1718"/>
      <c r="B864" s="1488" t="s">
        <v>2642</v>
      </c>
      <c r="C864" s="1669"/>
      <c r="D864" s="687" t="s">
        <v>2669</v>
      </c>
      <c r="E864" s="1712"/>
      <c r="F864" s="1712"/>
      <c r="G864" s="687"/>
      <c r="H864" s="688"/>
      <c r="I864" s="1711" t="s">
        <v>3013</v>
      </c>
      <c r="J864" s="1386"/>
      <c r="K864" s="745"/>
      <c r="L864" s="1386"/>
      <c r="M864" s="1603"/>
      <c r="N864" s="1123"/>
      <c r="O864" s="1719"/>
    </row>
    <row r="865" spans="1:15" s="28" customFormat="1" ht="12.75" customHeight="1">
      <c r="A865" s="1718">
        <f>A862+1</f>
        <v>38</v>
      </c>
      <c r="B865" s="1488" t="s">
        <v>2693</v>
      </c>
      <c r="C865" s="1669"/>
      <c r="D865" s="687"/>
      <c r="E865" s="1712"/>
      <c r="F865" s="1712"/>
      <c r="G865" s="687" t="s">
        <v>2549</v>
      </c>
      <c r="H865" s="688">
        <v>2010</v>
      </c>
      <c r="I865" s="1711" t="s">
        <v>3013</v>
      </c>
      <c r="J865" s="1386">
        <v>1</v>
      </c>
      <c r="K865" s="745">
        <v>462000</v>
      </c>
      <c r="L865" s="1386">
        <v>1</v>
      </c>
      <c r="M865" s="1603"/>
      <c r="N865" s="1123"/>
      <c r="O865" s="1719"/>
    </row>
    <row r="866" spans="1:15" s="28" customFormat="1">
      <c r="A866" s="1718"/>
      <c r="B866" s="1488" t="s">
        <v>2696</v>
      </c>
      <c r="C866" s="1669"/>
      <c r="D866" s="687" t="s">
        <v>2697</v>
      </c>
      <c r="E866" s="1712"/>
      <c r="F866" s="1712"/>
      <c r="G866" s="687"/>
      <c r="H866" s="688"/>
      <c r="I866" s="1711" t="s">
        <v>3013</v>
      </c>
      <c r="J866" s="1386"/>
      <c r="K866" s="745"/>
      <c r="L866" s="1726"/>
      <c r="M866" s="1603"/>
      <c r="N866" s="1123"/>
      <c r="O866" s="1719"/>
    </row>
    <row r="867" spans="1:15" s="28" customFormat="1">
      <c r="A867" s="1718"/>
      <c r="B867" s="1488" t="s">
        <v>2642</v>
      </c>
      <c r="C867" s="1669"/>
      <c r="D867" s="687" t="s">
        <v>2669</v>
      </c>
      <c r="E867" s="1712"/>
      <c r="F867" s="1712"/>
      <c r="G867" s="687"/>
      <c r="H867" s="688"/>
      <c r="I867" s="1711" t="s">
        <v>3013</v>
      </c>
      <c r="J867" s="1386"/>
      <c r="K867" s="745"/>
      <c r="L867" s="1726"/>
      <c r="M867" s="1603"/>
      <c r="N867" s="1123"/>
      <c r="O867" s="1719"/>
    </row>
    <row r="868" spans="1:15" s="28" customFormat="1" ht="12">
      <c r="A868" s="1718">
        <f>A865+1</f>
        <v>39</v>
      </c>
      <c r="B868" s="3050" t="s">
        <v>3236</v>
      </c>
      <c r="C868" s="3050"/>
      <c r="D868" s="1603"/>
      <c r="E868" s="1603"/>
      <c r="F868" s="1603"/>
      <c r="G868" s="1603" t="s">
        <v>2660</v>
      </c>
      <c r="H868" s="1711">
        <v>1986</v>
      </c>
      <c r="I868" s="1711" t="s">
        <v>3013</v>
      </c>
      <c r="J868" s="1724">
        <v>5</v>
      </c>
      <c r="K868" s="1725">
        <v>50000</v>
      </c>
      <c r="L868" s="1726">
        <v>5</v>
      </c>
      <c r="M868" s="1603"/>
      <c r="N868" s="1123"/>
      <c r="O868" s="1588"/>
    </row>
    <row r="869" spans="1:15" s="28" customFormat="1" ht="12">
      <c r="A869" s="1718">
        <f t="shared" ref="A869:A883" si="17">A868+1</f>
        <v>40</v>
      </c>
      <c r="B869" s="3050" t="s">
        <v>3237</v>
      </c>
      <c r="C869" s="3050"/>
      <c r="D869" s="1603"/>
      <c r="E869" s="1603"/>
      <c r="F869" s="1603"/>
      <c r="G869" s="1603" t="s">
        <v>2660</v>
      </c>
      <c r="H869" s="1711">
        <v>2015</v>
      </c>
      <c r="I869" s="1711" t="s">
        <v>3013</v>
      </c>
      <c r="J869" s="1724">
        <v>1</v>
      </c>
      <c r="K869" s="1725">
        <v>19497</v>
      </c>
      <c r="L869" s="1726">
        <v>1</v>
      </c>
      <c r="M869" s="1603"/>
      <c r="N869" s="1123"/>
      <c r="O869" s="1588"/>
    </row>
    <row r="870" spans="1:15" s="28" customFormat="1" ht="12">
      <c r="A870" s="1718">
        <f t="shared" si="17"/>
        <v>41</v>
      </c>
      <c r="B870" s="2047" t="s">
        <v>1781</v>
      </c>
      <c r="C870" s="2048"/>
      <c r="D870" s="1603"/>
      <c r="E870" s="1603"/>
      <c r="F870" s="1603"/>
      <c r="G870" s="1603" t="s">
        <v>2660</v>
      </c>
      <c r="H870" s="1711">
        <v>1986</v>
      </c>
      <c r="I870" s="1711" t="s">
        <v>3029</v>
      </c>
      <c r="J870" s="1724">
        <v>5</v>
      </c>
      <c r="K870" s="1725">
        <v>50000</v>
      </c>
      <c r="L870" s="1726">
        <v>5</v>
      </c>
      <c r="M870" s="1603"/>
      <c r="N870" s="1123"/>
      <c r="O870" s="1588"/>
    </row>
    <row r="871" spans="1:15" s="28" customFormat="1" ht="12">
      <c r="A871" s="1718">
        <f t="shared" si="17"/>
        <v>42</v>
      </c>
      <c r="B871" s="3050" t="s">
        <v>1756</v>
      </c>
      <c r="C871" s="3050"/>
      <c r="D871" s="1603"/>
      <c r="E871" s="1603"/>
      <c r="F871" s="1603"/>
      <c r="G871" s="1603" t="s">
        <v>2660</v>
      </c>
      <c r="H871" s="1711">
        <v>2015</v>
      </c>
      <c r="I871" s="1711" t="s">
        <v>3238</v>
      </c>
      <c r="J871" s="1724">
        <v>4</v>
      </c>
      <c r="K871" s="1725">
        <v>285000</v>
      </c>
      <c r="L871" s="1726">
        <v>4</v>
      </c>
      <c r="M871" s="1603"/>
      <c r="N871" s="1123"/>
      <c r="O871" s="1588"/>
    </row>
    <row r="872" spans="1:15">
      <c r="A872" s="1718">
        <f t="shared" si="17"/>
        <v>43</v>
      </c>
      <c r="B872" s="3103" t="s">
        <v>997</v>
      </c>
      <c r="C872" s="3104"/>
      <c r="D872" s="1603"/>
      <c r="E872" s="1603"/>
      <c r="F872" s="1603"/>
      <c r="G872" s="687" t="s">
        <v>2650</v>
      </c>
      <c r="H872" s="1711">
        <v>2012</v>
      </c>
      <c r="I872" s="1711" t="s">
        <v>3239</v>
      </c>
      <c r="J872" s="2056">
        <v>1</v>
      </c>
      <c r="K872" s="745">
        <v>350000</v>
      </c>
      <c r="L872" s="1726">
        <v>1</v>
      </c>
      <c r="M872" s="1603"/>
      <c r="N872" s="1123"/>
      <c r="O872" s="1588"/>
    </row>
    <row r="873" spans="1:15">
      <c r="A873" s="1718">
        <f t="shared" si="17"/>
        <v>44</v>
      </c>
      <c r="B873" s="687" t="s">
        <v>3143</v>
      </c>
      <c r="C873" s="687"/>
      <c r="D873" s="1712"/>
      <c r="E873" s="1712"/>
      <c r="F873" s="1712"/>
      <c r="G873" s="687" t="s">
        <v>139</v>
      </c>
      <c r="H873" s="1711">
        <v>2016</v>
      </c>
      <c r="I873" s="1711" t="s">
        <v>3240</v>
      </c>
      <c r="J873" s="1386">
        <v>8</v>
      </c>
      <c r="K873" s="745">
        <v>2877600</v>
      </c>
      <c r="L873" s="1726">
        <v>8</v>
      </c>
      <c r="M873" s="1603"/>
      <c r="N873" s="1123"/>
      <c r="O873" s="1719"/>
    </row>
    <row r="874" spans="1:15">
      <c r="A874" s="1718">
        <f t="shared" si="17"/>
        <v>45</v>
      </c>
      <c r="B874" s="1488" t="s">
        <v>2710</v>
      </c>
      <c r="C874" s="1669"/>
      <c r="D874" s="1712"/>
      <c r="E874" s="1712"/>
      <c r="F874" s="1712"/>
      <c r="G874" s="687" t="s">
        <v>424</v>
      </c>
      <c r="H874" s="688">
        <v>2006</v>
      </c>
      <c r="I874" s="1711" t="s">
        <v>3029</v>
      </c>
      <c r="J874" s="1386">
        <v>1</v>
      </c>
      <c r="K874" s="745">
        <v>700000</v>
      </c>
      <c r="L874" s="1386">
        <v>1</v>
      </c>
      <c r="M874" s="1603"/>
      <c r="N874" s="1123"/>
      <c r="O874" s="1719"/>
    </row>
    <row r="875" spans="1:15">
      <c r="A875" s="1718">
        <f t="shared" si="17"/>
        <v>46</v>
      </c>
      <c r="B875" s="1547" t="s">
        <v>2711</v>
      </c>
      <c r="C875" s="1728"/>
      <c r="D875" s="1712"/>
      <c r="E875" s="1712"/>
      <c r="F875" s="1712"/>
      <c r="G875" s="827" t="s">
        <v>424</v>
      </c>
      <c r="H875" s="905">
        <v>2006</v>
      </c>
      <c r="I875" s="1711" t="s">
        <v>3029</v>
      </c>
      <c r="J875" s="889">
        <v>1</v>
      </c>
      <c r="K875" s="908">
        <v>500000</v>
      </c>
      <c r="L875" s="889">
        <v>1</v>
      </c>
      <c r="M875" s="1603"/>
      <c r="N875" s="1123"/>
      <c r="O875" s="1719"/>
    </row>
    <row r="876" spans="1:15">
      <c r="A876" s="1718">
        <f t="shared" si="17"/>
        <v>47</v>
      </c>
      <c r="B876" s="1488" t="s">
        <v>2710</v>
      </c>
      <c r="C876" s="1669"/>
      <c r="D876" s="1712"/>
      <c r="E876" s="1712"/>
      <c r="F876" s="1712"/>
      <c r="G876" s="687" t="s">
        <v>424</v>
      </c>
      <c r="H876" s="688">
        <v>2015</v>
      </c>
      <c r="I876" s="1711" t="s">
        <v>3029</v>
      </c>
      <c r="J876" s="1386">
        <v>3</v>
      </c>
      <c r="K876" s="745">
        <v>1950000</v>
      </c>
      <c r="L876" s="1386">
        <v>3</v>
      </c>
      <c r="M876" s="1603"/>
      <c r="N876" s="1123"/>
      <c r="O876" s="1719"/>
    </row>
    <row r="877" spans="1:15">
      <c r="A877" s="1718">
        <f t="shared" si="17"/>
        <v>48</v>
      </c>
      <c r="B877" s="1547" t="s">
        <v>2371</v>
      </c>
      <c r="C877" s="1669"/>
      <c r="D877" s="1712"/>
      <c r="E877" s="1712"/>
      <c r="F877" s="1712"/>
      <c r="G877" s="827" t="s">
        <v>139</v>
      </c>
      <c r="H877" s="905">
        <v>2016</v>
      </c>
      <c r="I877" s="1711" t="s">
        <v>3029</v>
      </c>
      <c r="J877" s="889">
        <v>4</v>
      </c>
      <c r="K877" s="908">
        <v>1474000</v>
      </c>
      <c r="L877" s="889">
        <v>4</v>
      </c>
      <c r="M877" s="1603"/>
      <c r="N877" s="1123"/>
      <c r="O877" s="1719"/>
    </row>
    <row r="878" spans="1:15" s="28" customFormat="1" ht="12.75" customHeight="1">
      <c r="A878" s="1718">
        <f t="shared" si="17"/>
        <v>49</v>
      </c>
      <c r="B878" s="1547" t="s">
        <v>3069</v>
      </c>
      <c r="C878" s="1728"/>
      <c r="D878" s="827"/>
      <c r="E878" s="1712"/>
      <c r="F878" s="1712"/>
      <c r="G878" s="827" t="s">
        <v>2660</v>
      </c>
      <c r="H878" s="905">
        <v>2015</v>
      </c>
      <c r="I878" s="1711" t="s">
        <v>3002</v>
      </c>
      <c r="J878" s="889">
        <v>2</v>
      </c>
      <c r="K878" s="908">
        <v>486200</v>
      </c>
      <c r="L878" s="889">
        <v>2</v>
      </c>
      <c r="M878" s="1603"/>
      <c r="N878" s="1123"/>
      <c r="O878" s="1719"/>
    </row>
    <row r="879" spans="1:15" s="28" customFormat="1" ht="12.75" customHeight="1">
      <c r="A879" s="1718">
        <f t="shared" si="17"/>
        <v>50</v>
      </c>
      <c r="B879" s="1547" t="s">
        <v>3110</v>
      </c>
      <c r="C879" s="1728"/>
      <c r="D879" s="827"/>
      <c r="E879" s="1712"/>
      <c r="F879" s="1712"/>
      <c r="G879" s="827" t="s">
        <v>2630</v>
      </c>
      <c r="H879" s="905">
        <v>2016</v>
      </c>
      <c r="I879" s="1711" t="s">
        <v>3002</v>
      </c>
      <c r="J879" s="889">
        <v>1</v>
      </c>
      <c r="K879" s="908">
        <v>2530000</v>
      </c>
      <c r="L879" s="889">
        <v>1</v>
      </c>
      <c r="M879" s="1603"/>
      <c r="N879" s="1123"/>
      <c r="O879" s="1719"/>
    </row>
    <row r="880" spans="1:15" s="28" customFormat="1" ht="12.75" customHeight="1">
      <c r="A880" s="1718">
        <f t="shared" si="17"/>
        <v>51</v>
      </c>
      <c r="B880" s="1488" t="s">
        <v>3465</v>
      </c>
      <c r="C880" s="1669"/>
      <c r="D880" s="827"/>
      <c r="E880" s="1712"/>
      <c r="F880" s="1712"/>
      <c r="G880" s="827" t="s">
        <v>2630</v>
      </c>
      <c r="H880" s="905">
        <v>2016</v>
      </c>
      <c r="I880" s="1711" t="s">
        <v>3020</v>
      </c>
      <c r="J880" s="889">
        <v>2</v>
      </c>
      <c r="K880" s="908">
        <v>4406600</v>
      </c>
      <c r="L880" s="889">
        <v>2</v>
      </c>
      <c r="M880" s="1603"/>
      <c r="N880" s="1123"/>
      <c r="O880" s="1719"/>
    </row>
    <row r="881" spans="1:15" s="28" customFormat="1" ht="12.75" customHeight="1">
      <c r="A881" s="1718">
        <f t="shared" si="17"/>
        <v>52</v>
      </c>
      <c r="B881" s="1488" t="s">
        <v>3045</v>
      </c>
      <c r="C881" s="1669"/>
      <c r="D881" s="687" t="s">
        <v>3046</v>
      </c>
      <c r="E881" s="1712"/>
      <c r="F881" s="1712"/>
      <c r="G881" s="1712" t="s">
        <v>2630</v>
      </c>
      <c r="H881" s="1711">
        <v>2015</v>
      </c>
      <c r="I881" s="1711" t="s">
        <v>3030</v>
      </c>
      <c r="J881" s="1724">
        <v>1</v>
      </c>
      <c r="K881" s="1725">
        <v>1080000</v>
      </c>
      <c r="L881" s="1726">
        <v>1</v>
      </c>
      <c r="M881" s="1603"/>
      <c r="N881" s="1123"/>
      <c r="O881" s="1719"/>
    </row>
    <row r="882" spans="1:15" s="28" customFormat="1" ht="12.75" customHeight="1">
      <c r="A882" s="1718">
        <f t="shared" si="17"/>
        <v>53</v>
      </c>
      <c r="B882" s="1488" t="s">
        <v>3466</v>
      </c>
      <c r="C882" s="1669"/>
      <c r="D882" s="687" t="s">
        <v>3072</v>
      </c>
      <c r="E882" s="1712"/>
      <c r="F882" s="1712"/>
      <c r="G882" s="1712" t="s">
        <v>365</v>
      </c>
      <c r="H882" s="1711">
        <v>2016</v>
      </c>
      <c r="I882" s="1711" t="s">
        <v>3467</v>
      </c>
      <c r="J882" s="1724">
        <v>1</v>
      </c>
      <c r="K882" s="1725">
        <v>684000</v>
      </c>
      <c r="L882" s="1726">
        <v>1</v>
      </c>
      <c r="M882" s="1603"/>
      <c r="N882" s="1123"/>
      <c r="O882" s="1719"/>
    </row>
    <row r="883" spans="1:15" s="28" customFormat="1" ht="12.75" customHeight="1">
      <c r="A883" s="1718">
        <f t="shared" si="17"/>
        <v>54</v>
      </c>
      <c r="B883" s="1488" t="s">
        <v>3466</v>
      </c>
      <c r="C883" s="1669"/>
      <c r="D883" s="687" t="s">
        <v>3072</v>
      </c>
      <c r="E883" s="1712"/>
      <c r="F883" s="1712"/>
      <c r="G883" s="1712" t="s">
        <v>365</v>
      </c>
      <c r="H883" s="1711">
        <v>2016</v>
      </c>
      <c r="I883" s="1711" t="s">
        <v>3467</v>
      </c>
      <c r="J883" s="1724">
        <v>2</v>
      </c>
      <c r="K883" s="1725">
        <f>683000*2</f>
        <v>1366000</v>
      </c>
      <c r="L883" s="1726">
        <v>1</v>
      </c>
      <c r="M883" s="1603"/>
      <c r="N883" s="1123"/>
      <c r="O883" s="1719"/>
    </row>
    <row r="884" spans="1:15" s="28" customFormat="1" ht="12">
      <c r="A884" s="1720"/>
      <c r="B884" s="1186"/>
      <c r="C884" s="1187"/>
      <c r="D884" s="1169"/>
      <c r="E884" s="1169"/>
      <c r="F884" s="1169"/>
      <c r="G884" s="1169"/>
      <c r="H884" s="1169"/>
      <c r="I884" s="1169"/>
      <c r="J884" s="1715"/>
      <c r="K884" s="1640"/>
      <c r="L884" s="1716"/>
      <c r="M884" s="1136"/>
      <c r="N884" s="1150"/>
      <c r="O884" s="1721"/>
    </row>
    <row r="885" spans="1:15" s="28" customFormat="1" ht="12.75" thickBot="1">
      <c r="A885" s="1722"/>
      <c r="B885" s="3101" t="s">
        <v>34</v>
      </c>
      <c r="C885" s="3102"/>
      <c r="D885" s="1729"/>
      <c r="E885" s="1729"/>
      <c r="F885" s="1729"/>
      <c r="G885" s="1729"/>
      <c r="H885" s="1729"/>
      <c r="I885" s="1729"/>
      <c r="J885" s="1730">
        <f>SUM(J826:J884)</f>
        <v>129</v>
      </c>
      <c r="K885" s="1613">
        <f>SUM(K826:K884)</f>
        <v>77990241</v>
      </c>
      <c r="L885" s="1730">
        <f>SUM(L826:L884)</f>
        <v>117</v>
      </c>
      <c r="M885" s="1730">
        <f>SUM(M826:M884)</f>
        <v>10</v>
      </c>
      <c r="N885" s="1730">
        <f>SUM(N826:N884)</f>
        <v>1</v>
      </c>
      <c r="O885" s="1723"/>
    </row>
    <row r="886" spans="1:15" s="28" customFormat="1" ht="12">
      <c r="A886" s="2057"/>
      <c r="B886" s="2058"/>
      <c r="C886" s="2058"/>
      <c r="D886" s="1172"/>
      <c r="E886" s="1172"/>
      <c r="F886" s="1172"/>
      <c r="G886" s="1172"/>
      <c r="H886" s="1172"/>
      <c r="I886" s="1172"/>
      <c r="J886" s="1967"/>
      <c r="K886" s="2019"/>
      <c r="L886" s="1967"/>
      <c r="M886" s="1967"/>
      <c r="N886" s="1967"/>
      <c r="O886" s="1185"/>
    </row>
    <row r="887" spans="1:15" s="28" customFormat="1" ht="12">
      <c r="C887" s="3053"/>
      <c r="D887" s="3053"/>
      <c r="E887" s="1108"/>
      <c r="F887" s="1108"/>
      <c r="G887" s="1108"/>
      <c r="H887" s="1108"/>
      <c r="I887" s="1108"/>
      <c r="J887" s="1108"/>
      <c r="K887" s="1108"/>
      <c r="L887" s="3068" t="s">
        <v>3301</v>
      </c>
      <c r="M887" s="3068"/>
      <c r="N887" s="3068"/>
    </row>
    <row r="888" spans="1:15" s="1110" customFormat="1" ht="12">
      <c r="A888" s="28"/>
      <c r="B888" s="28"/>
      <c r="C888" s="3053" t="s">
        <v>1883</v>
      </c>
      <c r="D888" s="3053"/>
      <c r="E888" s="3053"/>
      <c r="F888" s="1108"/>
      <c r="G888" s="1108"/>
      <c r="H888" s="1108"/>
      <c r="I888" s="1108"/>
      <c r="J888" s="1108"/>
      <c r="K888" s="1108"/>
      <c r="L888" s="1137"/>
      <c r="M888" s="1138"/>
      <c r="N888" s="1108"/>
      <c r="O888" s="28"/>
    </row>
    <row r="889" spans="1:15" s="1110" customFormat="1" ht="12" customHeight="1">
      <c r="A889" s="28"/>
      <c r="B889" s="28"/>
      <c r="C889" s="3054" t="s">
        <v>2889</v>
      </c>
      <c r="D889" s="3054"/>
      <c r="E889" s="3054"/>
      <c r="F889" s="1108"/>
      <c r="G889" s="1108"/>
      <c r="H889" s="1108"/>
      <c r="I889" s="1108"/>
      <c r="J889" s="1108"/>
      <c r="K889" s="1108"/>
      <c r="L889" s="3073" t="s">
        <v>2887</v>
      </c>
      <c r="M889" s="3073"/>
      <c r="N889" s="3073"/>
      <c r="O889" s="28"/>
    </row>
    <row r="890" spans="1:15" s="1110" customFormat="1" ht="10.5" customHeight="1">
      <c r="A890" s="28"/>
      <c r="B890" s="28"/>
      <c r="C890" s="28"/>
      <c r="D890" s="28"/>
      <c r="E890" s="28"/>
      <c r="F890" s="1108"/>
      <c r="G890" s="1108"/>
      <c r="H890" s="1108"/>
      <c r="I890" s="1108"/>
      <c r="J890" s="1108"/>
      <c r="K890" s="1108"/>
      <c r="L890" s="1108"/>
      <c r="M890" s="1108"/>
      <c r="N890" s="1108"/>
      <c r="O890" s="28"/>
    </row>
    <row r="891" spans="1:15" s="1110" customFormat="1" ht="10.5" customHeight="1">
      <c r="A891" s="28"/>
      <c r="B891" s="28"/>
      <c r="C891" s="28"/>
      <c r="D891" s="28"/>
      <c r="E891" s="28"/>
      <c r="F891" s="1108"/>
      <c r="G891" s="1108"/>
      <c r="H891" s="1108"/>
      <c r="I891" s="1108"/>
      <c r="J891" s="1108"/>
      <c r="K891" s="1108"/>
      <c r="L891" s="1108"/>
      <c r="M891" s="1108"/>
      <c r="N891" s="1108"/>
      <c r="O891" s="28"/>
    </row>
    <row r="892" spans="1:15" s="28" customFormat="1" ht="12">
      <c r="C892" s="1140"/>
      <c r="D892" s="1141"/>
      <c r="F892" s="1108"/>
      <c r="G892" s="1108"/>
      <c r="H892" s="1108"/>
      <c r="I892" s="1108"/>
      <c r="J892" s="1108"/>
      <c r="K892" s="1108"/>
      <c r="L892" s="1108"/>
      <c r="M892" s="1108"/>
      <c r="N892" s="1108"/>
    </row>
    <row r="893" spans="1:15" s="28" customFormat="1" ht="14.25" customHeight="1">
      <c r="C893" s="3051" t="s">
        <v>2848</v>
      </c>
      <c r="D893" s="3051"/>
      <c r="E893" s="3051"/>
      <c r="F893" s="1108"/>
      <c r="G893" s="1108"/>
      <c r="H893" s="1108"/>
      <c r="I893" s="1108"/>
      <c r="J893" s="1108"/>
      <c r="K893" s="1108"/>
      <c r="L893" s="3051" t="s">
        <v>2841</v>
      </c>
      <c r="M893" s="3051"/>
      <c r="N893" s="3051"/>
    </row>
    <row r="894" spans="1:15" s="28" customFormat="1" ht="12.75" customHeight="1">
      <c r="C894" s="3052" t="s">
        <v>3121</v>
      </c>
      <c r="D894" s="3052"/>
      <c r="E894" s="3052"/>
      <c r="F894" s="1108"/>
      <c r="G894" s="1108"/>
      <c r="H894" s="1108"/>
      <c r="I894" s="1108"/>
      <c r="J894" s="1108"/>
      <c r="K894" s="1108"/>
      <c r="L894" s="3052" t="s">
        <v>2993</v>
      </c>
      <c r="M894" s="3052"/>
      <c r="N894" s="3052"/>
    </row>
    <row r="895" spans="1:15" s="28" customForma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 s="3067" t="s">
        <v>2971</v>
      </c>
      <c r="O895" s="3067"/>
    </row>
    <row r="896" spans="1:15" s="28" customFormat="1" ht="15.75">
      <c r="A896" s="3058" t="s">
        <v>2972</v>
      </c>
      <c r="B896" s="3058"/>
      <c r="C896" s="3058"/>
      <c r="D896" s="3058"/>
      <c r="E896" s="3058"/>
      <c r="F896" s="3058"/>
      <c r="G896" s="3058"/>
      <c r="H896" s="3058"/>
      <c r="I896" s="3058"/>
      <c r="J896" s="3058"/>
      <c r="K896" s="3058"/>
      <c r="L896" s="3058"/>
      <c r="M896" s="3058"/>
      <c r="N896" s="3058"/>
      <c r="O896" s="3058"/>
    </row>
    <row r="897" spans="1:15" s="28" customFormat="1" ht="12">
      <c r="B897" s="1127" t="s">
        <v>1918</v>
      </c>
      <c r="C897" s="1127" t="s">
        <v>2855</v>
      </c>
      <c r="D897" s="1127"/>
      <c r="N897" s="3067"/>
      <c r="O897" s="3067"/>
    </row>
    <row r="898" spans="1:15" s="28" customFormat="1" ht="12">
      <c r="B898" s="1127" t="s">
        <v>1919</v>
      </c>
      <c r="C898" s="1127" t="s">
        <v>2856</v>
      </c>
      <c r="D898" s="1127"/>
    </row>
    <row r="899" spans="1:15" s="28" customFormat="1" ht="12">
      <c r="B899" s="1127" t="s">
        <v>4</v>
      </c>
      <c r="C899" s="1127" t="s">
        <v>2853</v>
      </c>
      <c r="D899" s="1127"/>
      <c r="L899" s="3067" t="s">
        <v>3123</v>
      </c>
      <c r="M899" s="3067"/>
      <c r="N899" s="3067"/>
      <c r="O899" s="3067"/>
    </row>
    <row r="900" spans="1:15" s="28" customFormat="1" ht="12">
      <c r="B900" s="1127" t="s">
        <v>1917</v>
      </c>
      <c r="C900" s="1127" t="s">
        <v>2974</v>
      </c>
      <c r="D900" s="1127"/>
    </row>
    <row r="901" spans="1:15" s="28" customFormat="1" ht="12">
      <c r="B901" s="28" t="s">
        <v>2975</v>
      </c>
      <c r="C901" s="1708" t="s">
        <v>3194</v>
      </c>
      <c r="D901" s="1620"/>
      <c r="L901" s="3068"/>
      <c r="M901" s="3068"/>
      <c r="N901" s="3068"/>
      <c r="O901" s="3068"/>
    </row>
    <row r="902" spans="1:15" s="28" customFormat="1" ht="12.75" thickBot="1">
      <c r="C902" s="1139"/>
      <c r="D902" s="1139"/>
      <c r="E902" s="1139"/>
      <c r="F902" s="1188"/>
      <c r="G902" s="1188"/>
      <c r="H902" s="1188"/>
      <c r="I902" s="1188"/>
      <c r="J902" s="1188"/>
      <c r="K902" s="1188"/>
      <c r="L902" s="1139"/>
      <c r="M902" s="1139"/>
      <c r="N902" s="1139"/>
    </row>
    <row r="903" spans="1:15" s="28" customFormat="1" ht="12">
      <c r="A903" s="3076" t="s">
        <v>2995</v>
      </c>
      <c r="B903" s="3071" t="s">
        <v>16</v>
      </c>
      <c r="C903" s="3071"/>
      <c r="D903" s="3071" t="s">
        <v>2977</v>
      </c>
      <c r="E903" s="3071" t="s">
        <v>2978</v>
      </c>
      <c r="F903" s="3071" t="s">
        <v>2979</v>
      </c>
      <c r="G903" s="3071" t="s">
        <v>18</v>
      </c>
      <c r="H903" s="3071" t="s">
        <v>2980</v>
      </c>
      <c r="I903" s="3071" t="s">
        <v>2981</v>
      </c>
      <c r="J903" s="3071" t="s">
        <v>2982</v>
      </c>
      <c r="K903" s="3071" t="s">
        <v>2983</v>
      </c>
      <c r="L903" s="3071" t="s">
        <v>2996</v>
      </c>
      <c r="M903" s="3071"/>
      <c r="N903" s="3071"/>
      <c r="O903" s="3074" t="s">
        <v>2985</v>
      </c>
    </row>
    <row r="904" spans="1:15" s="28" customFormat="1" ht="23.25" customHeight="1">
      <c r="A904" s="3077"/>
      <c r="B904" s="3072"/>
      <c r="C904" s="3072"/>
      <c r="D904" s="3072"/>
      <c r="E904" s="3072"/>
      <c r="F904" s="3072"/>
      <c r="G904" s="3072"/>
      <c r="H904" s="3072"/>
      <c r="I904" s="3072"/>
      <c r="J904" s="3072"/>
      <c r="K904" s="3072"/>
      <c r="L904" s="1109" t="s">
        <v>2986</v>
      </c>
      <c r="M904" s="1109" t="s">
        <v>2987</v>
      </c>
      <c r="N904" s="1109" t="s">
        <v>2988</v>
      </c>
      <c r="O904" s="3075"/>
    </row>
    <row r="905" spans="1:15" s="28" customFormat="1" ht="12">
      <c r="A905" s="1604">
        <v>1</v>
      </c>
      <c r="B905" s="3089">
        <v>2</v>
      </c>
      <c r="C905" s="3090"/>
      <c r="D905" s="1152">
        <v>3</v>
      </c>
      <c r="E905" s="1152">
        <v>4</v>
      </c>
      <c r="F905" s="1152">
        <v>5</v>
      </c>
      <c r="G905" s="1152">
        <v>6</v>
      </c>
      <c r="H905" s="1152">
        <v>7</v>
      </c>
      <c r="I905" s="1152">
        <v>8</v>
      </c>
      <c r="J905" s="1152">
        <v>9</v>
      </c>
      <c r="K905" s="1152">
        <v>10</v>
      </c>
      <c r="L905" s="1152">
        <v>11</v>
      </c>
      <c r="M905" s="1152">
        <v>12</v>
      </c>
      <c r="N905" s="1152">
        <v>13</v>
      </c>
      <c r="O905" s="1605">
        <v>14</v>
      </c>
    </row>
    <row r="906" spans="1:15" s="28" customFormat="1" ht="12">
      <c r="A906" s="1606">
        <v>1</v>
      </c>
      <c r="B906" s="3099" t="s">
        <v>426</v>
      </c>
      <c r="C906" s="3100"/>
      <c r="D906" s="1113" t="s">
        <v>305</v>
      </c>
      <c r="E906" s="1113"/>
      <c r="F906" s="1113"/>
      <c r="G906" s="1113" t="s">
        <v>2597</v>
      </c>
      <c r="H906" s="1115">
        <v>2007</v>
      </c>
      <c r="I906" s="1113" t="s">
        <v>2989</v>
      </c>
      <c r="J906" s="1113">
        <v>1</v>
      </c>
      <c r="K906" s="1638">
        <v>400000</v>
      </c>
      <c r="L906" s="1116">
        <v>1</v>
      </c>
      <c r="M906" s="1113"/>
      <c r="N906" s="1113"/>
      <c r="O906" s="1607"/>
    </row>
    <row r="907" spans="1:15" s="28" customFormat="1" ht="12">
      <c r="A907" s="1608">
        <f t="shared" ref="A907:A915" si="18">A906+1</f>
        <v>2</v>
      </c>
      <c r="B907" s="3050" t="s">
        <v>427</v>
      </c>
      <c r="C907" s="3050"/>
      <c r="D907" s="1118" t="s">
        <v>3106</v>
      </c>
      <c r="E907" s="1118"/>
      <c r="F907" s="1118"/>
      <c r="G907" s="1118" t="s">
        <v>3161</v>
      </c>
      <c r="H907" s="1120">
        <v>2016</v>
      </c>
      <c r="I907" s="1118" t="s">
        <v>2997</v>
      </c>
      <c r="J907" s="1118">
        <v>2</v>
      </c>
      <c r="K907" s="1639">
        <f>485000*2</f>
        <v>970000</v>
      </c>
      <c r="L907" s="2088">
        <v>2</v>
      </c>
      <c r="M907" s="1118"/>
      <c r="N907" s="1118"/>
      <c r="O907" s="1588"/>
    </row>
    <row r="908" spans="1:15" s="28" customFormat="1" ht="12">
      <c r="A908" s="1608">
        <f t="shared" si="18"/>
        <v>3</v>
      </c>
      <c r="B908" s="3050" t="s">
        <v>427</v>
      </c>
      <c r="C908" s="3050"/>
      <c r="D908" s="1118" t="s">
        <v>345</v>
      </c>
      <c r="E908" s="1118"/>
      <c r="F908" s="1118"/>
      <c r="G908" s="1118" t="s">
        <v>3161</v>
      </c>
      <c r="H908" s="1120">
        <v>2016</v>
      </c>
      <c r="I908" s="1118" t="s">
        <v>2997</v>
      </c>
      <c r="J908" s="1118">
        <v>1</v>
      </c>
      <c r="K908" s="1639">
        <v>475000</v>
      </c>
      <c r="L908" s="2088">
        <v>1</v>
      </c>
      <c r="M908" s="1118"/>
      <c r="N908" s="1118"/>
      <c r="O908" s="1588"/>
    </row>
    <row r="909" spans="1:15" s="28" customFormat="1" ht="12">
      <c r="A909" s="1608">
        <f t="shared" si="18"/>
        <v>4</v>
      </c>
      <c r="B909" s="3050" t="s">
        <v>2552</v>
      </c>
      <c r="C909" s="3050"/>
      <c r="D909" s="1118" t="s">
        <v>305</v>
      </c>
      <c r="E909" s="1118"/>
      <c r="F909" s="1118"/>
      <c r="G909" s="1118" t="s">
        <v>2562</v>
      </c>
      <c r="H909" s="1120">
        <v>2014</v>
      </c>
      <c r="I909" s="1118" t="s">
        <v>2998</v>
      </c>
      <c r="J909" s="1118">
        <v>1</v>
      </c>
      <c r="K909" s="1639">
        <v>1591000</v>
      </c>
      <c r="L909" s="1123">
        <v>1</v>
      </c>
      <c r="M909" s="1118"/>
      <c r="N909" s="1118"/>
      <c r="O909" s="1588"/>
    </row>
    <row r="910" spans="1:15" s="28" customFormat="1" ht="12">
      <c r="A910" s="1608">
        <f t="shared" si="18"/>
        <v>5</v>
      </c>
      <c r="B910" s="3050" t="s">
        <v>3297</v>
      </c>
      <c r="C910" s="3050"/>
      <c r="D910" s="1118"/>
      <c r="E910" s="1118"/>
      <c r="F910" s="1118"/>
      <c r="G910" s="1118" t="s">
        <v>3161</v>
      </c>
      <c r="H910" s="1120">
        <v>2014</v>
      </c>
      <c r="I910" s="1118" t="s">
        <v>2997</v>
      </c>
      <c r="J910" s="1118">
        <v>1</v>
      </c>
      <c r="K910" s="1639">
        <v>1700000</v>
      </c>
      <c r="L910" s="1123">
        <v>1</v>
      </c>
      <c r="M910" s="1118"/>
      <c r="N910" s="1118"/>
      <c r="O910" s="1588"/>
    </row>
    <row r="911" spans="1:15" s="28" customFormat="1" ht="12">
      <c r="A911" s="1608">
        <f t="shared" si="18"/>
        <v>6</v>
      </c>
      <c r="B911" s="3050" t="s">
        <v>932</v>
      </c>
      <c r="C911" s="3050"/>
      <c r="D911" s="1118" t="s">
        <v>2560</v>
      </c>
      <c r="E911" s="1118" t="s">
        <v>2687</v>
      </c>
      <c r="F911" s="1118"/>
      <c r="G911" s="1118" t="s">
        <v>355</v>
      </c>
      <c r="H911" s="1120">
        <v>2008</v>
      </c>
      <c r="I911" s="1118" t="s">
        <v>3196</v>
      </c>
      <c r="J911" s="1118">
        <v>1</v>
      </c>
      <c r="K911" s="1639">
        <v>6500000</v>
      </c>
      <c r="L911" s="1123">
        <v>1</v>
      </c>
      <c r="M911" s="1118"/>
      <c r="N911" s="1118"/>
      <c r="O911" s="1588"/>
    </row>
    <row r="912" spans="1:15" s="28" customFormat="1" ht="12">
      <c r="A912" s="1608">
        <f t="shared" si="18"/>
        <v>7</v>
      </c>
      <c r="B912" s="3050" t="s">
        <v>932</v>
      </c>
      <c r="C912" s="3050"/>
      <c r="D912" s="1118" t="s">
        <v>2560</v>
      </c>
      <c r="E912" s="1118" t="s">
        <v>2685</v>
      </c>
      <c r="F912" s="1118"/>
      <c r="G912" s="1118" t="s">
        <v>355</v>
      </c>
      <c r="H912" s="1120">
        <v>2007</v>
      </c>
      <c r="I912" s="1118" t="s">
        <v>3196</v>
      </c>
      <c r="J912" s="1118">
        <v>1</v>
      </c>
      <c r="K912" s="1639">
        <v>5700000</v>
      </c>
      <c r="L912" s="1123">
        <v>1</v>
      </c>
      <c r="M912" s="1118"/>
      <c r="N912" s="1118"/>
      <c r="O912" s="1588"/>
    </row>
    <row r="913" spans="1:16" s="1620" customFormat="1" ht="12">
      <c r="A913" s="1624">
        <f t="shared" si="18"/>
        <v>8</v>
      </c>
      <c r="B913" s="3050" t="s">
        <v>932</v>
      </c>
      <c r="C913" s="3050"/>
      <c r="D913" s="1603" t="s">
        <v>2560</v>
      </c>
      <c r="E913" s="1603" t="s">
        <v>2686</v>
      </c>
      <c r="F913" s="1603"/>
      <c r="G913" s="1603" t="s">
        <v>355</v>
      </c>
      <c r="H913" s="1711">
        <v>2008</v>
      </c>
      <c r="I913" s="1603" t="s">
        <v>3196</v>
      </c>
      <c r="J913" s="1603">
        <v>1</v>
      </c>
      <c r="K913" s="1725">
        <v>3000000</v>
      </c>
      <c r="L913" s="1713"/>
      <c r="M913" s="1603"/>
      <c r="N913" s="1603">
        <v>1</v>
      </c>
      <c r="O913" s="1983"/>
    </row>
    <row r="914" spans="1:16" s="28" customFormat="1" ht="12">
      <c r="A914" s="1608">
        <f t="shared" si="18"/>
        <v>9</v>
      </c>
      <c r="B914" s="3050" t="s">
        <v>932</v>
      </c>
      <c r="C914" s="3050"/>
      <c r="D914" s="1118" t="s">
        <v>2560</v>
      </c>
      <c r="E914" s="1118" t="s">
        <v>2684</v>
      </c>
      <c r="F914" s="1118"/>
      <c r="G914" s="1118" t="s">
        <v>355</v>
      </c>
      <c r="H914" s="1120">
        <v>2006</v>
      </c>
      <c r="I914" s="1118" t="s">
        <v>3196</v>
      </c>
      <c r="J914" s="1118">
        <v>1</v>
      </c>
      <c r="K914" s="1639">
        <v>500000</v>
      </c>
      <c r="L914" s="1123">
        <v>1</v>
      </c>
      <c r="M914" s="1118"/>
      <c r="N914" s="1118"/>
      <c r="O914" s="1588"/>
      <c r="P914" s="28">
        <v>3</v>
      </c>
    </row>
    <row r="915" spans="1:16" s="28" customFormat="1" ht="12">
      <c r="A915" s="1608">
        <f t="shared" si="18"/>
        <v>10</v>
      </c>
      <c r="B915" s="3055" t="s">
        <v>2688</v>
      </c>
      <c r="C915" s="3056"/>
      <c r="D915" s="1118"/>
      <c r="E915" s="1118"/>
      <c r="F915" s="1118"/>
      <c r="G915" s="1118" t="s">
        <v>420</v>
      </c>
      <c r="H915" s="1120">
        <v>1999</v>
      </c>
      <c r="I915" s="1118" t="s">
        <v>3196</v>
      </c>
      <c r="J915" s="1118">
        <v>4</v>
      </c>
      <c r="K915" s="1639">
        <v>400000</v>
      </c>
      <c r="L915" s="1123">
        <v>4</v>
      </c>
      <c r="M915" s="1118"/>
      <c r="N915" s="1118"/>
      <c r="O915" s="1588"/>
    </row>
    <row r="916" spans="1:16" s="28" customFormat="1" ht="12">
      <c r="A916" s="1608"/>
      <c r="B916" s="3050"/>
      <c r="C916" s="3050"/>
      <c r="D916" s="1118"/>
      <c r="E916" s="1118"/>
      <c r="F916" s="1118"/>
      <c r="G916" s="1118"/>
      <c r="H916" s="1120"/>
      <c r="I916" s="1118"/>
      <c r="J916" s="1118"/>
      <c r="K916" s="1639"/>
      <c r="L916" s="1123"/>
      <c r="M916" s="1118"/>
      <c r="N916" s="1118"/>
      <c r="O916" s="1588"/>
    </row>
    <row r="917" spans="1:16" s="28" customFormat="1" ht="12">
      <c r="A917" s="1590"/>
      <c r="B917" s="1130"/>
      <c r="C917" s="1131"/>
      <c r="D917" s="1133"/>
      <c r="E917" s="1133"/>
      <c r="F917" s="1133"/>
      <c r="G917" s="1133"/>
      <c r="H917" s="1129"/>
      <c r="I917" s="1133"/>
      <c r="J917" s="1133"/>
      <c r="K917" s="1640"/>
      <c r="L917" s="1135"/>
      <c r="M917" s="1133"/>
      <c r="N917" s="1133"/>
      <c r="O917" s="1591"/>
    </row>
    <row r="918" spans="1:16" s="28" customFormat="1" ht="12.75" thickBot="1">
      <c r="A918" s="1592"/>
      <c r="B918" s="3061" t="s">
        <v>34</v>
      </c>
      <c r="C918" s="3062"/>
      <c r="D918" s="1643"/>
      <c r="E918" s="1643"/>
      <c r="F918" s="1643"/>
      <c r="G918" s="1643"/>
      <c r="H918" s="1644"/>
      <c r="I918" s="1643"/>
      <c r="J918" s="1594">
        <f>SUM(J906:J917)</f>
        <v>14</v>
      </c>
      <c r="K918" s="1645">
        <f>SUM(K906:K917)</f>
        <v>21236000</v>
      </c>
      <c r="L918" s="1646">
        <f>SUM(L906:L917)</f>
        <v>13</v>
      </c>
      <c r="M918" s="1646">
        <f>SUM(M906:M917)</f>
        <v>0</v>
      </c>
      <c r="N918" s="1646">
        <f>SUM(N906:N917)</f>
        <v>1</v>
      </c>
      <c r="O918" s="1598"/>
    </row>
    <row r="919" spans="1:16" s="28" customFormat="1">
      <c r="A919"/>
      <c r="B919"/>
      <c r="C919"/>
      <c r="D919"/>
      <c r="E919"/>
      <c r="F919"/>
      <c r="G919"/>
      <c r="H919"/>
      <c r="I919"/>
      <c r="J919" s="1156"/>
      <c r="K919"/>
      <c r="L919"/>
      <c r="M919"/>
      <c r="N919"/>
      <c r="O919"/>
    </row>
    <row r="920" spans="1:16" s="28" customFormat="1" ht="12">
      <c r="C920" s="3053"/>
      <c r="D920" s="3053"/>
      <c r="E920" s="1108"/>
      <c r="F920" s="1108"/>
      <c r="G920" s="1108"/>
      <c r="H920" s="1108"/>
      <c r="I920" s="1108"/>
      <c r="J920" s="1108"/>
      <c r="K920" s="1108"/>
      <c r="L920" s="3063" t="s">
        <v>3301</v>
      </c>
      <c r="M920" s="3063"/>
      <c r="N920" s="3063"/>
    </row>
    <row r="921" spans="1:16" s="28" customFormat="1" ht="12">
      <c r="C921" s="3053" t="s">
        <v>1883</v>
      </c>
      <c r="D921" s="3053"/>
      <c r="E921" s="3053"/>
      <c r="F921" s="1108"/>
      <c r="G921" s="1108"/>
      <c r="H921" s="1108"/>
      <c r="I921" s="1108"/>
      <c r="J921" s="1108"/>
      <c r="K921" s="1108"/>
      <c r="L921" s="1137"/>
      <c r="M921" s="1138"/>
      <c r="N921" s="1108"/>
    </row>
    <row r="922" spans="1:16" s="28" customFormat="1" ht="12">
      <c r="C922" s="3054" t="s">
        <v>2889</v>
      </c>
      <c r="D922" s="3054"/>
      <c r="E922" s="3054"/>
      <c r="F922" s="1108"/>
      <c r="G922" s="1108"/>
      <c r="H922" s="1108"/>
      <c r="I922" s="1108"/>
      <c r="J922" s="1108"/>
      <c r="K922" s="1108"/>
      <c r="L922" s="3073" t="s">
        <v>2887</v>
      </c>
      <c r="M922" s="3073"/>
      <c r="N922" s="3073"/>
    </row>
    <row r="923" spans="1:16" s="28" customFormat="1" ht="12">
      <c r="F923" s="1108"/>
      <c r="G923" s="1108"/>
      <c r="H923" s="1108"/>
      <c r="I923" s="1108"/>
      <c r="J923" s="1108"/>
      <c r="K923" s="1108"/>
      <c r="L923" s="1108"/>
      <c r="M923" s="1108"/>
      <c r="N923" s="1108"/>
    </row>
    <row r="924" spans="1:16" s="28" customFormat="1" ht="12">
      <c r="F924" s="1108"/>
      <c r="G924" s="1108"/>
      <c r="H924" s="1108"/>
      <c r="I924" s="1108"/>
      <c r="J924" s="1108"/>
      <c r="K924" s="1108"/>
      <c r="L924" s="1108"/>
      <c r="M924" s="1108"/>
      <c r="N924" s="1108"/>
    </row>
    <row r="925" spans="1:16" s="28" customFormat="1" ht="12">
      <c r="C925" s="1140"/>
      <c r="D925" s="1141"/>
      <c r="F925" s="1108"/>
      <c r="G925" s="1108"/>
      <c r="H925" s="1108"/>
      <c r="I925" s="1108"/>
      <c r="J925" s="1108"/>
      <c r="K925" s="1108"/>
      <c r="L925" s="1108"/>
      <c r="M925" s="1108"/>
      <c r="N925" s="1108"/>
    </row>
    <row r="926" spans="1:16" s="28" customFormat="1" ht="12">
      <c r="C926" s="3051" t="s">
        <v>2848</v>
      </c>
      <c r="D926" s="3051"/>
      <c r="E926" s="3051"/>
      <c r="F926" s="1108"/>
      <c r="G926" s="1108"/>
      <c r="H926" s="1108"/>
      <c r="I926" s="1108"/>
      <c r="J926" s="1108"/>
      <c r="K926" s="1108"/>
      <c r="L926" s="3051" t="s">
        <v>2841</v>
      </c>
      <c r="M926" s="3051"/>
      <c r="N926" s="3051"/>
    </row>
    <row r="927" spans="1:16" s="28" customFormat="1" ht="12">
      <c r="C927" s="3052" t="s">
        <v>3121</v>
      </c>
      <c r="D927" s="3052"/>
      <c r="E927" s="3052"/>
      <c r="F927" s="1108"/>
      <c r="G927" s="1108"/>
      <c r="H927" s="1108"/>
      <c r="I927" s="1108"/>
      <c r="J927" s="1108"/>
      <c r="K927" s="1108"/>
      <c r="L927" s="3052" t="s">
        <v>2993</v>
      </c>
      <c r="M927" s="3052"/>
      <c r="N927" s="3052"/>
    </row>
    <row r="928" spans="1:16" s="28" customFormat="1" ht="12">
      <c r="C928" s="1139"/>
      <c r="D928" s="1139"/>
      <c r="E928" s="1139"/>
      <c r="F928" s="1188"/>
      <c r="G928" s="1188"/>
      <c r="H928" s="1188"/>
      <c r="I928" s="1188"/>
      <c r="J928" s="1188"/>
      <c r="K928" s="1188"/>
      <c r="L928" s="1139"/>
      <c r="M928" s="1139"/>
      <c r="N928" s="1139"/>
    </row>
    <row r="929" spans="1:15" s="28" customFormat="1" ht="12">
      <c r="C929" s="1139"/>
      <c r="D929" s="1139"/>
      <c r="E929" s="1139"/>
      <c r="F929" s="1188"/>
      <c r="G929" s="1188"/>
      <c r="H929" s="1188"/>
      <c r="I929" s="1188"/>
      <c r="J929" s="1188"/>
      <c r="K929" s="1188"/>
      <c r="L929" s="1139"/>
      <c r="M929" s="1139"/>
      <c r="N929" s="1139"/>
    </row>
    <row r="930" spans="1:15" s="28" customFormat="1" ht="12">
      <c r="C930" s="1139"/>
      <c r="D930" s="1139"/>
      <c r="E930" s="1139"/>
      <c r="F930" s="1188"/>
      <c r="G930" s="1188"/>
      <c r="H930" s="1188"/>
      <c r="I930" s="1188"/>
      <c r="J930" s="1188"/>
      <c r="K930" s="1188"/>
      <c r="L930" s="1139"/>
      <c r="M930" s="1139"/>
      <c r="N930" s="1139"/>
    </row>
    <row r="931" spans="1:15" s="28" customFormat="1" ht="12">
      <c r="C931" s="1139"/>
      <c r="D931" s="1139"/>
      <c r="E931" s="1139"/>
      <c r="F931" s="1188"/>
      <c r="G931" s="1188"/>
      <c r="H931" s="1188"/>
      <c r="I931" s="1188"/>
      <c r="J931" s="1188"/>
      <c r="K931" s="1188"/>
      <c r="L931" s="1139"/>
      <c r="M931" s="1139"/>
      <c r="N931" s="1139"/>
    </row>
    <row r="932" spans="1:15" s="28" customFormat="1" ht="12">
      <c r="C932" s="1139"/>
      <c r="D932" s="1139"/>
      <c r="E932" s="1139"/>
      <c r="F932" s="1188"/>
      <c r="G932" s="1188"/>
      <c r="H932" s="1188"/>
      <c r="I932" s="1188"/>
      <c r="J932" s="1188"/>
      <c r="K932" s="1188"/>
      <c r="L932" s="1139"/>
      <c r="M932" s="1139"/>
      <c r="N932" s="1139"/>
    </row>
    <row r="933" spans="1:15" s="28" customFormat="1" ht="12">
      <c r="C933" s="1139"/>
      <c r="D933" s="1139"/>
      <c r="E933" s="1139"/>
      <c r="F933" s="1188"/>
      <c r="G933" s="1188"/>
      <c r="H933" s="1188"/>
      <c r="I933" s="1188"/>
      <c r="J933" s="1188"/>
      <c r="K933" s="1188"/>
      <c r="L933" s="1139"/>
      <c r="M933" s="1139"/>
      <c r="N933" s="1139"/>
    </row>
    <row r="934" spans="1:15" s="28" customFormat="1" ht="12">
      <c r="C934" s="1139"/>
      <c r="D934" s="1139"/>
      <c r="E934" s="1139"/>
      <c r="F934" s="1188"/>
      <c r="G934" s="1188"/>
      <c r="H934" s="1188"/>
      <c r="I934" s="1188"/>
      <c r="J934" s="1188"/>
      <c r="K934" s="1188"/>
      <c r="L934" s="1139"/>
      <c r="M934" s="1139"/>
      <c r="N934" s="1139"/>
    </row>
    <row r="935" spans="1:15" s="28" customFormat="1" ht="12">
      <c r="C935" s="1139"/>
      <c r="D935" s="1139"/>
      <c r="E935" s="1139"/>
      <c r="F935" s="1188"/>
      <c r="G935" s="1188"/>
      <c r="H935" s="1188"/>
      <c r="I935" s="1188"/>
      <c r="J935" s="1188"/>
      <c r="K935" s="1188"/>
      <c r="L935" s="1139"/>
      <c r="M935" s="1139"/>
      <c r="N935" s="1139"/>
    </row>
    <row r="936" spans="1:15" s="28" customFormat="1" ht="12">
      <c r="C936" s="1139"/>
      <c r="D936" s="1139"/>
      <c r="E936" s="1139"/>
      <c r="F936" s="1188"/>
      <c r="G936" s="1188"/>
      <c r="H936" s="1188"/>
      <c r="I936" s="1188"/>
      <c r="J936" s="1188"/>
      <c r="K936" s="1188"/>
      <c r="L936" s="1139"/>
      <c r="M936" s="1139"/>
      <c r="N936" s="1139"/>
    </row>
    <row r="937" spans="1:15" s="28" customFormat="1" ht="12">
      <c r="C937" s="1139"/>
      <c r="D937" s="1139"/>
      <c r="E937" s="1139"/>
      <c r="F937" s="1188"/>
      <c r="G937" s="1188"/>
      <c r="H937" s="1188"/>
      <c r="I937" s="1188"/>
      <c r="J937" s="1188"/>
      <c r="K937" s="1188"/>
      <c r="L937" s="1139"/>
      <c r="M937" s="1139"/>
      <c r="N937" s="1139"/>
    </row>
    <row r="938" spans="1:15" s="28" customFormat="1" ht="12">
      <c r="C938" s="1139"/>
      <c r="D938" s="1139"/>
      <c r="E938" s="1139"/>
      <c r="F938" s="1188"/>
      <c r="G938" s="1188"/>
      <c r="H938" s="1188"/>
      <c r="I938" s="1188"/>
      <c r="J938" s="1188"/>
      <c r="K938" s="1188"/>
      <c r="L938" s="1139"/>
      <c r="M938" s="1139"/>
      <c r="N938" s="1139"/>
    </row>
    <row r="939" spans="1:15" s="28" customFormat="1" ht="12">
      <c r="C939" s="1139"/>
      <c r="D939" s="1139"/>
      <c r="E939" s="1139"/>
      <c r="F939" s="1188"/>
      <c r="G939" s="1188"/>
      <c r="H939" s="1188"/>
      <c r="I939" s="1188"/>
      <c r="J939" s="1188"/>
      <c r="K939" s="1188"/>
      <c r="L939" s="1139"/>
      <c r="M939" s="1139"/>
      <c r="N939" s="1139"/>
    </row>
    <row r="940" spans="1:15" s="28" customFormat="1" ht="12">
      <c r="C940" s="1139"/>
      <c r="D940" s="1139"/>
      <c r="E940" s="1139"/>
      <c r="F940" s="1188"/>
      <c r="G940" s="1188"/>
      <c r="H940" s="1188"/>
      <c r="I940" s="1188"/>
      <c r="J940" s="1188"/>
      <c r="K940" s="1188"/>
      <c r="L940" s="1139"/>
      <c r="M940" s="1139"/>
      <c r="N940" s="1139"/>
    </row>
    <row r="941" spans="1:15" s="28" customFormat="1" ht="12">
      <c r="C941" s="1139"/>
      <c r="D941" s="1139"/>
      <c r="E941" s="1139"/>
      <c r="F941" s="1188"/>
      <c r="G941" s="1188"/>
      <c r="H941" s="1188"/>
      <c r="I941" s="1188"/>
      <c r="J941" s="1188"/>
      <c r="K941" s="1188"/>
      <c r="L941" s="1139"/>
      <c r="M941" s="1139"/>
      <c r="N941" s="1139"/>
    </row>
    <row r="942" spans="1:15" s="28" customForma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 s="3067" t="s">
        <v>2971</v>
      </c>
      <c r="O942" s="3067"/>
    </row>
    <row r="943" spans="1:15" s="28" customFormat="1" ht="15.75">
      <c r="A943" s="3058" t="s">
        <v>2972</v>
      </c>
      <c r="B943" s="3058"/>
      <c r="C943" s="3058"/>
      <c r="D943" s="3058"/>
      <c r="E943" s="3058"/>
      <c r="F943" s="3058"/>
      <c r="G943" s="3058"/>
      <c r="H943" s="3058"/>
      <c r="I943" s="3058"/>
      <c r="J943" s="3058"/>
      <c r="K943" s="3058"/>
      <c r="L943" s="3058"/>
      <c r="M943" s="3058"/>
      <c r="N943" s="3058"/>
      <c r="O943" s="3058"/>
    </row>
    <row r="944" spans="1:15" s="28" customFormat="1" ht="12">
      <c r="B944" s="1127" t="s">
        <v>1918</v>
      </c>
      <c r="C944" s="1127" t="s">
        <v>2855</v>
      </c>
      <c r="D944" s="1127"/>
      <c r="N944" s="3067"/>
      <c r="O944" s="3067"/>
    </row>
    <row r="945" spans="1:18" s="28" customFormat="1" ht="12">
      <c r="B945" s="1127" t="s">
        <v>1919</v>
      </c>
      <c r="C945" s="1127" t="s">
        <v>2856</v>
      </c>
      <c r="D945" s="1127"/>
    </row>
    <row r="946" spans="1:18" s="28" customFormat="1" ht="12">
      <c r="B946" s="1127" t="s">
        <v>4</v>
      </c>
      <c r="C946" s="1127" t="s">
        <v>2853</v>
      </c>
      <c r="D946" s="1127"/>
      <c r="L946" s="3067" t="s">
        <v>3123</v>
      </c>
      <c r="M946" s="3067"/>
      <c r="N946" s="3067"/>
      <c r="O946" s="3067"/>
    </row>
    <row r="947" spans="1:18" s="28" customFormat="1" ht="12">
      <c r="B947" s="1127" t="s">
        <v>1917</v>
      </c>
      <c r="C947" s="1127" t="s">
        <v>2974</v>
      </c>
      <c r="D947" s="1127"/>
    </row>
    <row r="948" spans="1:18" s="28" customFormat="1" ht="12">
      <c r="B948" s="28" t="s">
        <v>2975</v>
      </c>
      <c r="C948" s="1708" t="s">
        <v>3385</v>
      </c>
      <c r="D948" s="1620"/>
      <c r="L948" s="3068"/>
      <c r="M948" s="3068"/>
      <c r="N948" s="3068"/>
      <c r="O948" s="3068"/>
    </row>
    <row r="949" spans="1:18" s="28" customFormat="1" ht="12.75" thickBot="1">
      <c r="C949" s="1139"/>
      <c r="D949" s="1139"/>
      <c r="E949" s="1139"/>
      <c r="F949" s="1188"/>
      <c r="G949" s="1188"/>
      <c r="H949" s="1188"/>
      <c r="I949" s="1188"/>
      <c r="J949" s="1188"/>
      <c r="K949" s="1188"/>
      <c r="L949" s="1139"/>
      <c r="M949" s="1139"/>
      <c r="N949" s="1139"/>
    </row>
    <row r="950" spans="1:18" s="28" customFormat="1" ht="12">
      <c r="A950" s="3076" t="s">
        <v>2995</v>
      </c>
      <c r="B950" s="3071" t="s">
        <v>16</v>
      </c>
      <c r="C950" s="3071"/>
      <c r="D950" s="3071" t="s">
        <v>2977</v>
      </c>
      <c r="E950" s="3071" t="s">
        <v>2978</v>
      </c>
      <c r="F950" s="3071" t="s">
        <v>2979</v>
      </c>
      <c r="G950" s="3071" t="s">
        <v>18</v>
      </c>
      <c r="H950" s="3071" t="s">
        <v>2980</v>
      </c>
      <c r="I950" s="3071" t="s">
        <v>2981</v>
      </c>
      <c r="J950" s="3071" t="s">
        <v>2982</v>
      </c>
      <c r="K950" s="3071" t="s">
        <v>2983</v>
      </c>
      <c r="L950" s="3071" t="s">
        <v>2996</v>
      </c>
      <c r="M950" s="3071"/>
      <c r="N950" s="3071"/>
      <c r="O950" s="3074" t="s">
        <v>2985</v>
      </c>
    </row>
    <row r="951" spans="1:18" s="28" customFormat="1" ht="23.25" customHeight="1">
      <c r="A951" s="3077"/>
      <c r="B951" s="3072"/>
      <c r="C951" s="3072"/>
      <c r="D951" s="3072"/>
      <c r="E951" s="3072"/>
      <c r="F951" s="3072"/>
      <c r="G951" s="3072"/>
      <c r="H951" s="3072"/>
      <c r="I951" s="3072"/>
      <c r="J951" s="3072"/>
      <c r="K951" s="3072"/>
      <c r="L951" s="1109" t="s">
        <v>2986</v>
      </c>
      <c r="M951" s="1109" t="s">
        <v>2987</v>
      </c>
      <c r="N951" s="1109" t="s">
        <v>2988</v>
      </c>
      <c r="O951" s="3075"/>
    </row>
    <row r="952" spans="1:18" s="28" customFormat="1" ht="12">
      <c r="A952" s="1604">
        <v>1</v>
      </c>
      <c r="B952" s="3089">
        <v>2</v>
      </c>
      <c r="C952" s="3090"/>
      <c r="D952" s="1153">
        <v>3</v>
      </c>
      <c r="E952" s="1153">
        <v>4</v>
      </c>
      <c r="F952" s="1153">
        <v>5</v>
      </c>
      <c r="G952" s="1153">
        <v>6</v>
      </c>
      <c r="H952" s="1153">
        <v>7</v>
      </c>
      <c r="I952" s="1153">
        <v>8</v>
      </c>
      <c r="J952" s="1153">
        <v>9</v>
      </c>
      <c r="K952" s="1153">
        <v>10</v>
      </c>
      <c r="L952" s="1153">
        <v>11</v>
      </c>
      <c r="M952" s="1152">
        <v>12</v>
      </c>
      <c r="N952" s="1152">
        <v>13</v>
      </c>
      <c r="O952" s="1605">
        <v>14</v>
      </c>
    </row>
    <row r="953" spans="1:18" s="28" customFormat="1" ht="12">
      <c r="A953" s="1621">
        <v>1</v>
      </c>
      <c r="B953" s="3050" t="s">
        <v>427</v>
      </c>
      <c r="C953" s="3050"/>
      <c r="D953" s="1155" t="s">
        <v>3106</v>
      </c>
      <c r="E953" s="1155"/>
      <c r="F953" s="1155"/>
      <c r="G953" s="1155" t="s">
        <v>3161</v>
      </c>
      <c r="H953" s="1154">
        <v>2016</v>
      </c>
      <c r="I953" s="1155" t="s">
        <v>3170</v>
      </c>
      <c r="J953" s="1155">
        <v>10</v>
      </c>
      <c r="K953" s="1663">
        <v>4850000</v>
      </c>
      <c r="L953" s="1159">
        <v>10</v>
      </c>
      <c r="M953" s="1181"/>
      <c r="N953" s="1181"/>
      <c r="O953" s="1622"/>
    </row>
    <row r="954" spans="1:18" s="28" customFormat="1" ht="12">
      <c r="A954" s="1608">
        <f>A953+1</f>
        <v>2</v>
      </c>
      <c r="B954" s="3050" t="s">
        <v>3193</v>
      </c>
      <c r="C954" s="3050"/>
      <c r="D954" s="1118" t="s">
        <v>2425</v>
      </c>
      <c r="E954" s="1118"/>
      <c r="F954" s="1118"/>
      <c r="G954" s="1118" t="s">
        <v>355</v>
      </c>
      <c r="H954" s="1120">
        <v>2015</v>
      </c>
      <c r="I954" s="1155" t="s">
        <v>3167</v>
      </c>
      <c r="J954" s="1118">
        <v>1</v>
      </c>
      <c r="K954" s="1639">
        <v>4200000</v>
      </c>
      <c r="L954" s="1123">
        <v>1</v>
      </c>
      <c r="M954" s="1118"/>
      <c r="N954" s="1118"/>
      <c r="O954" s="1588"/>
      <c r="P954" s="28" t="s">
        <v>3386</v>
      </c>
    </row>
    <row r="955" spans="1:18" s="28" customFormat="1" ht="12">
      <c r="A955" s="1608">
        <f t="shared" ref="A955:A962" si="19">A954+1</f>
        <v>3</v>
      </c>
      <c r="B955" s="3050" t="s">
        <v>3193</v>
      </c>
      <c r="C955" s="3050"/>
      <c r="D955" s="1118" t="s">
        <v>2425</v>
      </c>
      <c r="E955" s="1118"/>
      <c r="F955" s="1118"/>
      <c r="G955" s="1118" t="s">
        <v>355</v>
      </c>
      <c r="H955" s="1120">
        <v>2016</v>
      </c>
      <c r="I955" s="1118" t="s">
        <v>3167</v>
      </c>
      <c r="J955" s="1118">
        <v>1</v>
      </c>
      <c r="K955" s="1639">
        <v>5500000</v>
      </c>
      <c r="L955" s="1123">
        <v>1</v>
      </c>
      <c r="M955" s="1118"/>
      <c r="N955" s="1118"/>
      <c r="O955" s="1588"/>
    </row>
    <row r="956" spans="1:18" s="28" customFormat="1" ht="12">
      <c r="A956" s="1608">
        <f t="shared" si="19"/>
        <v>4</v>
      </c>
      <c r="B956" s="3050" t="s">
        <v>43</v>
      </c>
      <c r="C956" s="3050"/>
      <c r="D956" s="1118" t="s">
        <v>305</v>
      </c>
      <c r="E956" s="1118"/>
      <c r="F956" s="1118"/>
      <c r="G956" s="1118" t="s">
        <v>2597</v>
      </c>
      <c r="H956" s="1120">
        <v>2016</v>
      </c>
      <c r="I956" s="1155" t="s">
        <v>2989</v>
      </c>
      <c r="J956" s="1118">
        <v>1</v>
      </c>
      <c r="K956" s="1639">
        <v>5000000</v>
      </c>
      <c r="L956" s="1123">
        <v>1</v>
      </c>
      <c r="M956" s="1118"/>
      <c r="N956" s="1118"/>
      <c r="O956" s="1588"/>
      <c r="P956" s="28" t="s">
        <v>3394</v>
      </c>
      <c r="Q956" s="2015">
        <v>3000000</v>
      </c>
      <c r="R956" s="28" t="s">
        <v>49</v>
      </c>
    </row>
    <row r="957" spans="1:18" s="28" customFormat="1" ht="12">
      <c r="A957" s="1608">
        <f t="shared" si="19"/>
        <v>5</v>
      </c>
      <c r="B957" s="3050" t="s">
        <v>3297</v>
      </c>
      <c r="C957" s="3050"/>
      <c r="D957" s="1118" t="s">
        <v>3106</v>
      </c>
      <c r="E957" s="1118"/>
      <c r="F957" s="1118"/>
      <c r="G957" s="1118" t="s">
        <v>3161</v>
      </c>
      <c r="H957" s="1120">
        <v>2016</v>
      </c>
      <c r="I957" s="1155" t="s">
        <v>3022</v>
      </c>
      <c r="J957" s="1118">
        <v>4</v>
      </c>
      <c r="K957" s="1639">
        <v>7400000</v>
      </c>
      <c r="L957" s="1123">
        <v>4</v>
      </c>
      <c r="M957" s="1118"/>
      <c r="N957" s="1118"/>
      <c r="O957" s="1588"/>
      <c r="Q957" s="2015">
        <v>5000000</v>
      </c>
      <c r="R957" s="28" t="s">
        <v>3387</v>
      </c>
    </row>
    <row r="958" spans="1:18" s="28" customFormat="1" ht="12">
      <c r="A958" s="1608">
        <f t="shared" si="19"/>
        <v>6</v>
      </c>
      <c r="B958" s="2021" t="s">
        <v>556</v>
      </c>
      <c r="C958" s="2022"/>
      <c r="D958" s="2017" t="s">
        <v>1974</v>
      </c>
      <c r="E958" s="1641"/>
      <c r="F958" s="1641"/>
      <c r="G958" s="2017" t="s">
        <v>355</v>
      </c>
      <c r="H958" s="1189">
        <v>2016</v>
      </c>
      <c r="I958" s="1118" t="s">
        <v>3395</v>
      </c>
      <c r="J958" s="1175">
        <v>2</v>
      </c>
      <c r="K958" s="1639">
        <v>15000000</v>
      </c>
      <c r="L958" s="1145">
        <v>2</v>
      </c>
      <c r="M958" s="1118"/>
      <c r="N958" s="1118"/>
      <c r="O958" s="1588"/>
      <c r="Q958" s="2015">
        <v>10000000</v>
      </c>
      <c r="R958" s="28" t="s">
        <v>3388</v>
      </c>
    </row>
    <row r="959" spans="1:18" s="28" customFormat="1" ht="12">
      <c r="A959" s="1608">
        <f t="shared" si="19"/>
        <v>7</v>
      </c>
      <c r="B959" s="2021" t="s">
        <v>2561</v>
      </c>
      <c r="C959" s="2022"/>
      <c r="D959" s="1118" t="s">
        <v>3396</v>
      </c>
      <c r="E959" s="1118" t="s">
        <v>3397</v>
      </c>
      <c r="F959" s="1118"/>
      <c r="G959" s="1118" t="s">
        <v>355</v>
      </c>
      <c r="H959" s="1120">
        <v>2008</v>
      </c>
      <c r="I959" s="1118" t="s">
        <v>3398</v>
      </c>
      <c r="J959" s="1118">
        <v>1</v>
      </c>
      <c r="K959" s="1639">
        <v>1100000</v>
      </c>
      <c r="L959" s="1123"/>
      <c r="M959" s="1118">
        <v>1</v>
      </c>
      <c r="N959" s="1118"/>
      <c r="O959" s="1588"/>
      <c r="Q959" s="2015">
        <v>5000000</v>
      </c>
      <c r="R959" s="28" t="s">
        <v>3389</v>
      </c>
    </row>
    <row r="960" spans="1:18" s="28" customFormat="1" ht="12">
      <c r="A960" s="1608">
        <f t="shared" si="19"/>
        <v>8</v>
      </c>
      <c r="B960" s="2021" t="s">
        <v>2561</v>
      </c>
      <c r="C960" s="2022"/>
      <c r="D960" s="1118" t="s">
        <v>2425</v>
      </c>
      <c r="E960" s="1118"/>
      <c r="F960" s="1118"/>
      <c r="G960" s="1118" t="s">
        <v>355</v>
      </c>
      <c r="H960" s="1120">
        <v>2014</v>
      </c>
      <c r="I960" s="1118" t="s">
        <v>3398</v>
      </c>
      <c r="J960" s="1118">
        <v>1</v>
      </c>
      <c r="K960" s="1639">
        <v>1481000</v>
      </c>
      <c r="L960" s="1123">
        <v>1</v>
      </c>
      <c r="M960" s="1118"/>
      <c r="N960" s="1123"/>
      <c r="O960" s="1588"/>
      <c r="Q960" s="2015">
        <v>15000000</v>
      </c>
      <c r="R960" s="28" t="s">
        <v>3390</v>
      </c>
    </row>
    <row r="961" spans="1:18" s="28" customFormat="1" ht="12">
      <c r="A961" s="1608">
        <f t="shared" si="19"/>
        <v>9</v>
      </c>
      <c r="B961" s="2021" t="s">
        <v>2956</v>
      </c>
      <c r="C961" s="2022"/>
      <c r="D961" s="1118" t="s">
        <v>2957</v>
      </c>
      <c r="E961" s="1118"/>
      <c r="F961" s="1118"/>
      <c r="G961" s="1118" t="s">
        <v>355</v>
      </c>
      <c r="H961" s="1120">
        <v>2014</v>
      </c>
      <c r="I961" s="1118" t="s">
        <v>3400</v>
      </c>
      <c r="J961" s="1118">
        <v>1</v>
      </c>
      <c r="K961" s="1639">
        <v>3500000</v>
      </c>
      <c r="L961" s="1123"/>
      <c r="M961" s="1118">
        <v>1</v>
      </c>
      <c r="N961" s="1123"/>
      <c r="O961" s="1588"/>
      <c r="Q961" s="2015">
        <v>9500000</v>
      </c>
      <c r="R961" s="28" t="s">
        <v>3391</v>
      </c>
    </row>
    <row r="962" spans="1:18" s="28" customFormat="1" ht="12">
      <c r="A962" s="1608">
        <f t="shared" si="19"/>
        <v>10</v>
      </c>
      <c r="B962" s="3050" t="s">
        <v>2956</v>
      </c>
      <c r="C962" s="3050"/>
      <c r="D962" s="1118" t="s">
        <v>3399</v>
      </c>
      <c r="E962" s="1118"/>
      <c r="F962" s="1118"/>
      <c r="G962" s="1118" t="s">
        <v>355</v>
      </c>
      <c r="H962" s="1120">
        <v>2016</v>
      </c>
      <c r="I962" s="1118" t="s">
        <v>3400</v>
      </c>
      <c r="J962" s="1118">
        <v>1</v>
      </c>
      <c r="K962" s="1639">
        <v>7500000</v>
      </c>
      <c r="L962" s="1123">
        <v>1</v>
      </c>
      <c r="M962" s="1118"/>
      <c r="N962" s="1118"/>
      <c r="O962" s="1588"/>
      <c r="Q962" s="2015">
        <v>4500000</v>
      </c>
      <c r="R962" s="28" t="s">
        <v>3392</v>
      </c>
    </row>
    <row r="963" spans="1:18" s="28" customFormat="1" ht="12">
      <c r="A963" s="1608"/>
      <c r="B963" s="3050"/>
      <c r="C963" s="3050"/>
      <c r="D963" s="1118"/>
      <c r="E963" s="1118"/>
      <c r="F963" s="1118"/>
      <c r="G963" s="1118"/>
      <c r="H963" s="1120"/>
      <c r="I963" s="1118"/>
      <c r="J963" s="1118"/>
      <c r="K963" s="1639"/>
      <c r="L963" s="1123"/>
      <c r="M963" s="1118"/>
      <c r="N963" s="1118"/>
      <c r="O963" s="1588"/>
      <c r="P963" s="28" t="s">
        <v>3401</v>
      </c>
      <c r="Q963" s="2015">
        <v>1000000</v>
      </c>
      <c r="R963" s="28" t="s">
        <v>3393</v>
      </c>
    </row>
    <row r="964" spans="1:18" s="28" customFormat="1" ht="12">
      <c r="A964" s="1608"/>
      <c r="B964" s="1936"/>
      <c r="C964" s="1937"/>
      <c r="D964" s="1118"/>
      <c r="E964" s="1118"/>
      <c r="F964" s="1118"/>
      <c r="G964" s="1118"/>
      <c r="H964" s="1120"/>
      <c r="I964" s="1118"/>
      <c r="J964" s="1118"/>
      <c r="K964" s="1639"/>
      <c r="L964" s="1123"/>
      <c r="M964" s="1118"/>
      <c r="N964" s="1118"/>
      <c r="O964" s="1588"/>
      <c r="Q964" s="2016">
        <f>SUM(Q956:Q963)</f>
        <v>53000000</v>
      </c>
    </row>
    <row r="965" spans="1:18" s="28" customFormat="1" ht="12.75" thickBot="1">
      <c r="A965" s="1592"/>
      <c r="B965" s="3061" t="s">
        <v>34</v>
      </c>
      <c r="C965" s="3062"/>
      <c r="D965" s="1643"/>
      <c r="E965" s="1643"/>
      <c r="F965" s="1643"/>
      <c r="G965" s="1643"/>
      <c r="H965" s="1644"/>
      <c r="I965" s="1643"/>
      <c r="J965" s="1594">
        <f>SUM(J953:J964)</f>
        <v>23</v>
      </c>
      <c r="K965" s="1645">
        <f>SUM(K953:K964)</f>
        <v>55531000</v>
      </c>
      <c r="L965" s="1646">
        <f>SUM(L953:L964)</f>
        <v>21</v>
      </c>
      <c r="M965" s="1646">
        <f>SUM(M953:M964)</f>
        <v>2</v>
      </c>
      <c r="N965" s="1646">
        <f>SUM(N953:N964)</f>
        <v>0</v>
      </c>
      <c r="O965" s="1598"/>
    </row>
    <row r="966" spans="1:18" s="28" customFormat="1">
      <c r="A966"/>
      <c r="B966"/>
      <c r="C966"/>
      <c r="D966"/>
      <c r="E966"/>
      <c r="F966"/>
      <c r="G966"/>
      <c r="H966"/>
      <c r="I966"/>
      <c r="J966" s="1156"/>
      <c r="K966"/>
      <c r="L966" s="1438"/>
      <c r="M966" s="1438"/>
      <c r="N966" s="1438"/>
      <c r="O966"/>
    </row>
    <row r="967" spans="1:18" s="28" customFormat="1" ht="12">
      <c r="C967" s="3053"/>
      <c r="D967" s="3053"/>
      <c r="E967" s="1108"/>
      <c r="F967" s="1108"/>
      <c r="G967" s="1108"/>
      <c r="H967" s="1108"/>
      <c r="I967" s="1108"/>
      <c r="J967" s="1108"/>
      <c r="K967" s="1108"/>
      <c r="L967" s="3063" t="s">
        <v>3291</v>
      </c>
      <c r="M967" s="3063"/>
      <c r="N967" s="3063"/>
    </row>
    <row r="968" spans="1:18" s="28" customFormat="1" ht="12">
      <c r="C968" s="3053" t="s">
        <v>1883</v>
      </c>
      <c r="D968" s="3053"/>
      <c r="E968" s="3053"/>
      <c r="F968" s="1108"/>
      <c r="G968" s="1108"/>
      <c r="H968" s="1108"/>
      <c r="I968" s="1108"/>
      <c r="J968" s="1108"/>
      <c r="K968" s="1108"/>
      <c r="L968" s="1137"/>
      <c r="M968" s="1138"/>
      <c r="N968" s="1108"/>
    </row>
    <row r="969" spans="1:18" s="28" customFormat="1" ht="12">
      <c r="C969" s="3054" t="s">
        <v>2889</v>
      </c>
      <c r="D969" s="3054"/>
      <c r="E969" s="3054"/>
      <c r="F969" s="1108"/>
      <c r="G969" s="1108"/>
      <c r="H969" s="1108"/>
      <c r="I969" s="1108"/>
      <c r="J969" s="1108"/>
      <c r="K969" s="1108"/>
      <c r="L969" s="3073" t="s">
        <v>2887</v>
      </c>
      <c r="M969" s="3073"/>
      <c r="N969" s="3073"/>
    </row>
    <row r="970" spans="1:18" s="28" customFormat="1" ht="12">
      <c r="F970" s="1108"/>
      <c r="G970" s="1108"/>
      <c r="H970" s="1108"/>
      <c r="I970" s="1108"/>
      <c r="J970" s="1108"/>
      <c r="K970" s="1108"/>
      <c r="L970" s="1108"/>
      <c r="M970" s="1108"/>
      <c r="N970" s="1108"/>
    </row>
    <row r="971" spans="1:18" s="28" customFormat="1" ht="12">
      <c r="F971" s="1108"/>
      <c r="G971" s="1108"/>
      <c r="H971" s="1108"/>
      <c r="I971" s="1108"/>
      <c r="J971" s="1108"/>
      <c r="K971" s="1108"/>
      <c r="L971" s="1108"/>
      <c r="M971" s="1108"/>
      <c r="N971" s="1108"/>
    </row>
    <row r="972" spans="1:18" s="28" customFormat="1" ht="12">
      <c r="C972" s="1140"/>
      <c r="D972" s="1141"/>
      <c r="F972" s="1108"/>
      <c r="G972" s="1108"/>
      <c r="H972" s="1108"/>
      <c r="I972" s="1108"/>
      <c r="J972" s="1108"/>
      <c r="K972" s="1108"/>
      <c r="L972" s="1108"/>
      <c r="M972" s="1108"/>
      <c r="N972" s="1108"/>
    </row>
    <row r="973" spans="1:18" s="28" customFormat="1" ht="12">
      <c r="C973" s="3051" t="s">
        <v>2848</v>
      </c>
      <c r="D973" s="3051"/>
      <c r="E973" s="3051"/>
      <c r="F973" s="1108"/>
      <c r="G973" s="1108"/>
      <c r="H973" s="1108"/>
      <c r="I973" s="1108"/>
      <c r="J973" s="1108"/>
      <c r="K973" s="1108"/>
      <c r="L973" s="3051" t="s">
        <v>2841</v>
      </c>
      <c r="M973" s="3051"/>
      <c r="N973" s="3051"/>
    </row>
    <row r="974" spans="1:18" s="28" customFormat="1" ht="12">
      <c r="C974" s="3052" t="s">
        <v>3121</v>
      </c>
      <c r="D974" s="3052"/>
      <c r="E974" s="3052"/>
      <c r="F974" s="1108"/>
      <c r="G974" s="1108"/>
      <c r="H974" s="1108"/>
      <c r="I974" s="1108"/>
      <c r="J974" s="1108"/>
      <c r="K974" s="1108"/>
      <c r="L974" s="3052" t="s">
        <v>2993</v>
      </c>
      <c r="M974" s="3052"/>
      <c r="N974" s="3052"/>
    </row>
    <row r="975" spans="1:18" s="28" customFormat="1" ht="12">
      <c r="C975" s="1139"/>
      <c r="D975" s="1139"/>
      <c r="E975" s="1139"/>
      <c r="F975" s="1188"/>
      <c r="G975" s="1188"/>
      <c r="H975" s="1188"/>
      <c r="I975" s="1188"/>
      <c r="J975" s="1188"/>
      <c r="K975" s="1188"/>
      <c r="L975" s="1139"/>
      <c r="M975" s="1139"/>
      <c r="N975" s="1139"/>
    </row>
    <row r="976" spans="1:18" s="28" customFormat="1" ht="12">
      <c r="C976" s="1139"/>
      <c r="D976" s="1139"/>
      <c r="E976" s="1139"/>
      <c r="F976" s="1188"/>
      <c r="G976" s="1188"/>
      <c r="H976" s="1188"/>
      <c r="I976" s="1188"/>
      <c r="J976" s="1188"/>
      <c r="K976" s="1188"/>
      <c r="L976" s="1139"/>
      <c r="M976" s="1139"/>
      <c r="N976" s="1139"/>
    </row>
    <row r="977" spans="3:14" s="28" customFormat="1" ht="12">
      <c r="C977" s="1139"/>
      <c r="D977" s="1139"/>
      <c r="E977" s="1139"/>
      <c r="F977" s="1188"/>
      <c r="G977" s="1188"/>
      <c r="H977" s="1188"/>
      <c r="I977" s="1188"/>
      <c r="J977" s="1188"/>
      <c r="K977" s="1188"/>
      <c r="L977" s="1139"/>
      <c r="M977" s="1139"/>
      <c r="N977" s="1139"/>
    </row>
    <row r="978" spans="3:14" s="28" customFormat="1" ht="12">
      <c r="C978" s="1139"/>
      <c r="D978" s="1139"/>
      <c r="E978" s="1139"/>
      <c r="F978" s="1188"/>
      <c r="G978" s="1188"/>
      <c r="H978" s="1188"/>
      <c r="I978" s="1188"/>
      <c r="J978" s="1188"/>
      <c r="K978" s="1188"/>
      <c r="L978" s="1139"/>
      <c r="M978" s="1139"/>
      <c r="N978" s="1139"/>
    </row>
    <row r="979" spans="3:14" s="28" customFormat="1" ht="12">
      <c r="C979" s="1139"/>
      <c r="D979" s="1139"/>
      <c r="E979" s="1139"/>
      <c r="F979" s="1188"/>
      <c r="G979" s="1188"/>
      <c r="H979" s="1188"/>
      <c r="I979" s="1188"/>
      <c r="J979" s="1188"/>
      <c r="K979" s="1188"/>
      <c r="L979" s="1139"/>
      <c r="M979" s="1139"/>
      <c r="N979" s="1139"/>
    </row>
    <row r="980" spans="3:14" s="28" customFormat="1" ht="12">
      <c r="C980" s="1139"/>
      <c r="D980" s="1139"/>
      <c r="E980" s="1139"/>
      <c r="F980" s="1188"/>
      <c r="G980" s="1188"/>
      <c r="H980" s="1188"/>
      <c r="I980" s="1188"/>
      <c r="J980" s="1188"/>
      <c r="K980" s="1188"/>
      <c r="L980" s="1139"/>
      <c r="M980" s="1139"/>
      <c r="N980" s="1139"/>
    </row>
    <row r="981" spans="3:14" s="28" customFormat="1" ht="12">
      <c r="C981" s="1139"/>
      <c r="D981" s="1139"/>
      <c r="E981" s="1139"/>
      <c r="F981" s="1188"/>
      <c r="G981" s="1188"/>
      <c r="H981" s="1188"/>
      <c r="I981" s="1188"/>
      <c r="J981" s="1188"/>
      <c r="K981" s="1188"/>
      <c r="L981" s="1139"/>
      <c r="M981" s="1139"/>
      <c r="N981" s="1139"/>
    </row>
    <row r="982" spans="3:14" s="28" customFormat="1" ht="12">
      <c r="C982" s="1139"/>
      <c r="D982" s="1139"/>
      <c r="E982" s="1139"/>
      <c r="F982" s="1188"/>
      <c r="G982" s="1188"/>
      <c r="H982" s="1188"/>
      <c r="I982" s="1188"/>
      <c r="J982" s="1188"/>
      <c r="K982" s="1188"/>
      <c r="L982" s="1139"/>
      <c r="M982" s="1139"/>
      <c r="N982" s="1139"/>
    </row>
    <row r="983" spans="3:14" s="28" customFormat="1" ht="12">
      <c r="C983" s="1139"/>
      <c r="D983" s="1139"/>
      <c r="E983" s="1139"/>
      <c r="F983" s="1188"/>
      <c r="G983" s="1188"/>
      <c r="H983" s="1188"/>
      <c r="I983" s="1188"/>
      <c r="J983" s="1188"/>
      <c r="K983" s="1188"/>
      <c r="L983" s="1139"/>
      <c r="M983" s="1139"/>
      <c r="N983" s="1139"/>
    </row>
    <row r="984" spans="3:14" s="28" customFormat="1" ht="12">
      <c r="C984" s="1139"/>
      <c r="D984" s="1139"/>
      <c r="E984" s="1139"/>
      <c r="F984" s="1188"/>
      <c r="G984" s="1188"/>
      <c r="H984" s="1188"/>
      <c r="I984" s="1188"/>
      <c r="J984" s="1188"/>
      <c r="K984" s="1188"/>
      <c r="L984" s="1139"/>
      <c r="M984" s="1139"/>
      <c r="N984" s="1139"/>
    </row>
    <row r="985" spans="3:14" s="28" customFormat="1" ht="12">
      <c r="C985" s="1139"/>
      <c r="D985" s="1139"/>
      <c r="E985" s="1139"/>
      <c r="F985" s="1188"/>
      <c r="G985" s="1188"/>
      <c r="H985" s="1188"/>
      <c r="I985" s="1188"/>
      <c r="J985" s="1188"/>
      <c r="K985" s="1188"/>
      <c r="L985" s="1139"/>
      <c r="M985" s="1139"/>
      <c r="N985" s="1139"/>
    </row>
    <row r="986" spans="3:14" s="28" customFormat="1" ht="12">
      <c r="C986" s="1139"/>
      <c r="D986" s="1139"/>
      <c r="E986" s="1139"/>
      <c r="F986" s="1188"/>
      <c r="G986" s="1188"/>
      <c r="H986" s="1188"/>
      <c r="I986" s="1188"/>
      <c r="J986" s="1188"/>
      <c r="K986" s="1188"/>
      <c r="L986" s="1139"/>
      <c r="M986" s="1139"/>
      <c r="N986" s="1139"/>
    </row>
    <row r="987" spans="3:14" s="28" customFormat="1" ht="12">
      <c r="C987" s="1139"/>
      <c r="D987" s="1139"/>
      <c r="E987" s="1139"/>
      <c r="F987" s="1108"/>
      <c r="G987" s="1108"/>
      <c r="H987" s="1108"/>
      <c r="I987" s="1108"/>
      <c r="J987" s="1108"/>
      <c r="K987" s="1108"/>
      <c r="L987" s="1139"/>
      <c r="M987" s="1139"/>
      <c r="N987" s="1139"/>
    </row>
    <row r="988" spans="3:14" s="28" customFormat="1" ht="12">
      <c r="C988" s="1139"/>
      <c r="D988" s="1139"/>
      <c r="E988" s="1139"/>
      <c r="F988" s="1108"/>
      <c r="G988" s="1108"/>
      <c r="H988" s="1108"/>
      <c r="I988" s="1108"/>
      <c r="J988" s="1108"/>
      <c r="K988" s="1108"/>
      <c r="L988" s="1139"/>
      <c r="M988" s="1139"/>
      <c r="N988" s="1139"/>
    </row>
    <row r="989" spans="3:14" s="28" customFormat="1" ht="12">
      <c r="C989" s="1139"/>
      <c r="D989" s="1139"/>
      <c r="E989" s="1139"/>
      <c r="F989" s="1108"/>
      <c r="G989" s="1108"/>
      <c r="H989" s="1108"/>
      <c r="I989" s="1108"/>
      <c r="J989" s="1108"/>
      <c r="K989" s="1108"/>
      <c r="L989" s="1139"/>
      <c r="M989" s="1139"/>
      <c r="N989" s="1139"/>
    </row>
    <row r="990" spans="3:14" s="28" customFormat="1" ht="12">
      <c r="C990" s="1139"/>
      <c r="D990" s="1139"/>
      <c r="E990" s="1139"/>
      <c r="F990" s="1108"/>
      <c r="G990" s="1108"/>
      <c r="H990" s="1108"/>
      <c r="I990" s="1108"/>
      <c r="J990" s="1108"/>
      <c r="K990" s="1108"/>
      <c r="L990" s="1139"/>
      <c r="M990" s="1139"/>
      <c r="N990" s="1139"/>
    </row>
    <row r="991" spans="3:14" s="28" customFormat="1" ht="12">
      <c r="C991" s="1139"/>
      <c r="D991" s="1139"/>
      <c r="E991" s="1139"/>
      <c r="F991" s="1108"/>
      <c r="G991" s="1108"/>
      <c r="H991" s="1108"/>
      <c r="I991" s="1108"/>
      <c r="J991" s="1108"/>
      <c r="K991" s="1108"/>
      <c r="L991" s="1139"/>
      <c r="M991" s="1139"/>
      <c r="N991" s="1139"/>
    </row>
    <row r="992" spans="3:14" s="28" customFormat="1" ht="12">
      <c r="C992" s="1139"/>
      <c r="D992" s="1139"/>
      <c r="E992" s="1139"/>
      <c r="F992" s="1108"/>
      <c r="G992" s="1108"/>
      <c r="H992" s="1108"/>
      <c r="I992" s="1108"/>
      <c r="J992" s="1108"/>
      <c r="K992" s="1108"/>
      <c r="L992" s="1139"/>
      <c r="M992" s="1139"/>
      <c r="N992" s="1139"/>
    </row>
    <row r="993" spans="1:16" s="28" customFormat="1" ht="12">
      <c r="C993" s="1139"/>
      <c r="D993" s="1139"/>
      <c r="E993" s="1139"/>
      <c r="F993" s="1108"/>
      <c r="G993" s="1108"/>
      <c r="H993" s="1108"/>
      <c r="I993" s="1108"/>
      <c r="J993" s="1108"/>
      <c r="K993" s="1108"/>
      <c r="L993" s="1139"/>
      <c r="M993" s="1139"/>
      <c r="N993" s="1139"/>
    </row>
    <row r="994" spans="1:16" s="28" customFormat="1" ht="12">
      <c r="C994" s="1139"/>
      <c r="D994" s="1139"/>
      <c r="E994" s="1139"/>
      <c r="F994" s="1108"/>
      <c r="G994" s="1108"/>
      <c r="H994" s="1108"/>
      <c r="I994" s="1108"/>
      <c r="J994" s="1108"/>
      <c r="K994" s="1108"/>
      <c r="L994" s="1139"/>
      <c r="M994" s="1139"/>
      <c r="N994" s="1139"/>
    </row>
    <row r="995" spans="1:16" s="28" customForma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 s="3067" t="s">
        <v>2994</v>
      </c>
      <c r="O995" s="3067"/>
    </row>
    <row r="996" spans="1:16" s="28" customFormat="1" ht="15.75">
      <c r="A996" s="3058" t="s">
        <v>2972</v>
      </c>
      <c r="B996" s="3058"/>
      <c r="C996" s="3058"/>
      <c r="D996" s="3058"/>
      <c r="E996" s="3058"/>
      <c r="F996" s="3058"/>
      <c r="G996" s="3058"/>
      <c r="H996" s="3058"/>
      <c r="I996" s="3058"/>
      <c r="J996" s="3058"/>
      <c r="K996" s="3058"/>
      <c r="L996" s="3058"/>
      <c r="M996" s="3058"/>
      <c r="N996" s="3058"/>
      <c r="O996" s="3058"/>
    </row>
    <row r="997" spans="1:16" s="28" customFormat="1" ht="12">
      <c r="B997" s="1127" t="s">
        <v>1918</v>
      </c>
      <c r="C997" s="1127" t="s">
        <v>2855</v>
      </c>
      <c r="D997" s="1127"/>
      <c r="N997" s="3067"/>
      <c r="O997" s="3067"/>
    </row>
    <row r="998" spans="1:16" s="28" customFormat="1" ht="12">
      <c r="B998" s="1127" t="s">
        <v>1919</v>
      </c>
      <c r="C998" s="1127" t="s">
        <v>2856</v>
      </c>
      <c r="D998" s="1127"/>
    </row>
    <row r="999" spans="1:16" s="28" customFormat="1" ht="12">
      <c r="B999" s="1127" t="s">
        <v>4</v>
      </c>
      <c r="C999" s="1127" t="s">
        <v>2853</v>
      </c>
      <c r="D999" s="1127"/>
      <c r="L999" s="3067" t="s">
        <v>3123</v>
      </c>
      <c r="M999" s="3067"/>
      <c r="N999" s="3067"/>
      <c r="O999" s="3067"/>
    </row>
    <row r="1000" spans="1:16" s="28" customFormat="1" ht="12">
      <c r="B1000" s="1127" t="s">
        <v>1917</v>
      </c>
      <c r="C1000" s="1127" t="s">
        <v>2974</v>
      </c>
      <c r="D1000" s="1127"/>
    </row>
    <row r="1001" spans="1:16" s="28" customFormat="1" ht="12">
      <c r="B1001" s="28" t="s">
        <v>2975</v>
      </c>
      <c r="C1001" s="1708" t="s">
        <v>3031</v>
      </c>
      <c r="D1001" s="1620"/>
      <c r="L1001" s="3068"/>
      <c r="M1001" s="3068"/>
      <c r="N1001" s="3068"/>
      <c r="O1001" s="3068"/>
    </row>
    <row r="1002" spans="1:16" s="28" customFormat="1" ht="12.75" thickBot="1">
      <c r="C1002" s="1139"/>
      <c r="D1002" s="1139"/>
      <c r="E1002" s="1139"/>
      <c r="F1002" s="1188"/>
      <c r="G1002" s="1188"/>
      <c r="H1002" s="1188"/>
      <c r="I1002" s="1188"/>
      <c r="J1002" s="1188"/>
      <c r="K1002" s="1188"/>
      <c r="L1002" s="1139"/>
      <c r="M1002" s="1139"/>
      <c r="N1002" s="1139"/>
    </row>
    <row r="1003" spans="1:16" s="28" customFormat="1" ht="12">
      <c r="A1003" s="3076" t="s">
        <v>2995</v>
      </c>
      <c r="B1003" s="3071" t="s">
        <v>16</v>
      </c>
      <c r="C1003" s="3071"/>
      <c r="D1003" s="3071" t="s">
        <v>2977</v>
      </c>
      <c r="E1003" s="3071" t="s">
        <v>2978</v>
      </c>
      <c r="F1003" s="3071" t="s">
        <v>2979</v>
      </c>
      <c r="G1003" s="3071" t="s">
        <v>18</v>
      </c>
      <c r="H1003" s="3071" t="s">
        <v>2980</v>
      </c>
      <c r="I1003" s="3071" t="s">
        <v>2981</v>
      </c>
      <c r="J1003" s="3071" t="s">
        <v>2982</v>
      </c>
      <c r="K1003" s="3071" t="s">
        <v>2983</v>
      </c>
      <c r="L1003" s="3071" t="s">
        <v>2996</v>
      </c>
      <c r="M1003" s="3071"/>
      <c r="N1003" s="3071"/>
      <c r="O1003" s="3074" t="s">
        <v>2985</v>
      </c>
    </row>
    <row r="1004" spans="1:16" s="28" customFormat="1" ht="25.5" customHeight="1">
      <c r="A1004" s="3077"/>
      <c r="B1004" s="3072"/>
      <c r="C1004" s="3072"/>
      <c r="D1004" s="3072"/>
      <c r="E1004" s="3072"/>
      <c r="F1004" s="3072"/>
      <c r="G1004" s="3072"/>
      <c r="H1004" s="3072"/>
      <c r="I1004" s="3072"/>
      <c r="J1004" s="3072"/>
      <c r="K1004" s="3072"/>
      <c r="L1004" s="1109" t="s">
        <v>2986</v>
      </c>
      <c r="M1004" s="1109" t="s">
        <v>2987</v>
      </c>
      <c r="N1004" s="1109" t="s">
        <v>2988</v>
      </c>
      <c r="O1004" s="3075"/>
    </row>
    <row r="1005" spans="1:16" s="28" customFormat="1" ht="12">
      <c r="A1005" s="1961">
        <v>1</v>
      </c>
      <c r="B1005" s="3089">
        <v>2</v>
      </c>
      <c r="C1005" s="3090"/>
      <c r="D1005" s="1153">
        <v>3</v>
      </c>
      <c r="E1005" s="1153">
        <v>4</v>
      </c>
      <c r="F1005" s="1153">
        <v>5</v>
      </c>
      <c r="G1005" s="1153">
        <v>6</v>
      </c>
      <c r="H1005" s="1153">
        <v>7</v>
      </c>
      <c r="I1005" s="1153">
        <v>8</v>
      </c>
      <c r="J1005" s="1153">
        <v>9</v>
      </c>
      <c r="K1005" s="1153">
        <v>10</v>
      </c>
      <c r="L1005" s="1153">
        <v>11</v>
      </c>
      <c r="M1005" s="1153">
        <v>12</v>
      </c>
      <c r="N1005" s="1153">
        <v>13</v>
      </c>
      <c r="O1005" s="1962">
        <v>14</v>
      </c>
    </row>
    <row r="1006" spans="1:16" s="28" customFormat="1" ht="12">
      <c r="A1006" s="1616">
        <v>1</v>
      </c>
      <c r="B1006" s="3097" t="s">
        <v>3459</v>
      </c>
      <c r="C1006" s="3097"/>
      <c r="D1006" s="1155" t="s">
        <v>2930</v>
      </c>
      <c r="E1006" s="1155"/>
      <c r="F1006" s="1155" t="s">
        <v>2931</v>
      </c>
      <c r="G1006" s="1155" t="s">
        <v>139</v>
      </c>
      <c r="H1006" s="1154">
        <v>2014</v>
      </c>
      <c r="I1006" s="1155" t="s">
        <v>3183</v>
      </c>
      <c r="J1006" s="1155">
        <v>1</v>
      </c>
      <c r="K1006" s="1663">
        <v>1000000</v>
      </c>
      <c r="L1006" s="1159"/>
      <c r="M1006" s="1155">
        <v>1</v>
      </c>
      <c r="N1006" s="1155"/>
      <c r="O1006" s="1589"/>
    </row>
    <row r="1007" spans="1:16" s="28" customFormat="1" ht="12">
      <c r="A1007" s="1608">
        <f t="shared" ref="A1007:A1021" si="20">A1006+1</f>
        <v>2</v>
      </c>
      <c r="B1007" s="2031" t="s">
        <v>560</v>
      </c>
      <c r="C1007" s="2032"/>
      <c r="D1007" s="1155" t="s">
        <v>305</v>
      </c>
      <c r="E1007" s="1155"/>
      <c r="F1007" s="1155"/>
      <c r="G1007" s="1155" t="s">
        <v>139</v>
      </c>
      <c r="H1007" s="1154">
        <v>1985</v>
      </c>
      <c r="I1007" s="1155" t="s">
        <v>3458</v>
      </c>
      <c r="J1007" s="1155">
        <v>2</v>
      </c>
      <c r="K1007" s="1663">
        <v>400000</v>
      </c>
      <c r="L1007" s="1159"/>
      <c r="M1007" s="1155"/>
      <c r="N1007" s="1155">
        <v>2</v>
      </c>
      <c r="O1007" s="1588"/>
      <c r="P1007" s="28" t="s">
        <v>3460</v>
      </c>
    </row>
    <row r="1008" spans="1:16" s="28" customFormat="1" ht="12">
      <c r="A1008" s="1608">
        <f t="shared" si="20"/>
        <v>3</v>
      </c>
      <c r="B1008" s="2035" t="s">
        <v>560</v>
      </c>
      <c r="C1008" s="2036"/>
      <c r="D1008" s="1155" t="s">
        <v>305</v>
      </c>
      <c r="E1008" s="1155"/>
      <c r="F1008" s="1155"/>
      <c r="G1008" s="1155" t="s">
        <v>139</v>
      </c>
      <c r="H1008" s="1154">
        <v>2008</v>
      </c>
      <c r="I1008" s="1155" t="s">
        <v>3458</v>
      </c>
      <c r="J1008" s="1155">
        <v>1</v>
      </c>
      <c r="K1008" s="1663">
        <v>475000</v>
      </c>
      <c r="L1008" s="1159">
        <v>1</v>
      </c>
      <c r="M1008" s="1155"/>
      <c r="N1008" s="1155"/>
      <c r="O1008" s="1588"/>
      <c r="P1008" s="28" t="s">
        <v>3460</v>
      </c>
    </row>
    <row r="1009" spans="1:16" s="28" customFormat="1" ht="12">
      <c r="A1009" s="1608">
        <f t="shared" si="20"/>
        <v>4</v>
      </c>
      <c r="B1009" s="2031" t="s">
        <v>2580</v>
      </c>
      <c r="C1009" s="2032"/>
      <c r="D1009" s="1118" t="s">
        <v>305</v>
      </c>
      <c r="E1009" s="1118"/>
      <c r="F1009" s="1118"/>
      <c r="G1009" s="1118" t="s">
        <v>419</v>
      </c>
      <c r="H1009" s="1120">
        <v>1999</v>
      </c>
      <c r="I1009" s="1118" t="s">
        <v>2990</v>
      </c>
      <c r="J1009" s="1118">
        <v>1</v>
      </c>
      <c r="K1009" s="1639">
        <v>300000</v>
      </c>
      <c r="L1009" s="1123"/>
      <c r="M1009" s="1118">
        <v>1</v>
      </c>
      <c r="N1009" s="1123"/>
      <c r="O1009" s="1642"/>
    </row>
    <row r="1010" spans="1:16" s="28" customFormat="1" ht="12">
      <c r="A1010" s="1608">
        <f t="shared" si="20"/>
        <v>5</v>
      </c>
      <c r="B1010" s="2031" t="s">
        <v>3171</v>
      </c>
      <c r="C1010" s="2032"/>
      <c r="D1010" s="1118" t="s">
        <v>2423</v>
      </c>
      <c r="E1010" s="1118"/>
      <c r="F1010" s="1118"/>
      <c r="G1010" s="1118" t="s">
        <v>139</v>
      </c>
      <c r="H1010" s="1120">
        <v>2014</v>
      </c>
      <c r="I1010" s="1118" t="s">
        <v>2990</v>
      </c>
      <c r="J1010" s="1118">
        <v>1</v>
      </c>
      <c r="K1010" s="1639">
        <v>2170000</v>
      </c>
      <c r="L1010" s="1123">
        <v>1</v>
      </c>
      <c r="M1010" s="1118"/>
      <c r="N1010" s="1118"/>
      <c r="O1010" s="1588"/>
    </row>
    <row r="1011" spans="1:16" s="28" customFormat="1" ht="12">
      <c r="A1011" s="1608">
        <f t="shared" si="20"/>
        <v>6</v>
      </c>
      <c r="B1011" s="2031" t="s">
        <v>2580</v>
      </c>
      <c r="C1011" s="2032"/>
      <c r="D1011" s="1118" t="s">
        <v>305</v>
      </c>
      <c r="E1011" s="1118"/>
      <c r="F1011" s="1118"/>
      <c r="G1011" s="1118" t="s">
        <v>2562</v>
      </c>
      <c r="H1011" s="1120">
        <v>2014</v>
      </c>
      <c r="I1011" s="1118" t="s">
        <v>2990</v>
      </c>
      <c r="J1011" s="1118">
        <v>1</v>
      </c>
      <c r="K1011" s="1639">
        <v>1591000</v>
      </c>
      <c r="L1011" s="1123">
        <v>1</v>
      </c>
      <c r="M1011" s="1118"/>
      <c r="N1011" s="1118"/>
      <c r="O1011" s="1588"/>
    </row>
    <row r="1012" spans="1:16" s="28" customFormat="1" ht="12">
      <c r="A1012" s="1608">
        <f t="shared" si="20"/>
        <v>7</v>
      </c>
      <c r="B1012" s="3050" t="s">
        <v>2580</v>
      </c>
      <c r="C1012" s="3050"/>
      <c r="D1012" s="1118" t="s">
        <v>305</v>
      </c>
      <c r="E1012" s="1118"/>
      <c r="F1012" s="1118"/>
      <c r="G1012" s="1118" t="s">
        <v>419</v>
      </c>
      <c r="H1012" s="1120">
        <v>2016</v>
      </c>
      <c r="I1012" s="1118" t="s">
        <v>2990</v>
      </c>
      <c r="J1012" s="1118">
        <v>1</v>
      </c>
      <c r="K1012" s="1639">
        <v>17000000</v>
      </c>
      <c r="L1012" s="1123">
        <v>1</v>
      </c>
      <c r="M1012" s="1118"/>
      <c r="N1012" s="1118"/>
      <c r="O1012" s="1588"/>
      <c r="P1012" s="28" t="s">
        <v>3460</v>
      </c>
    </row>
    <row r="1013" spans="1:16" s="28" customFormat="1" ht="12">
      <c r="A1013" s="1608">
        <f t="shared" si="20"/>
        <v>8</v>
      </c>
      <c r="B1013" s="3050" t="s">
        <v>2794</v>
      </c>
      <c r="C1013" s="3050"/>
      <c r="D1013" s="1118" t="s">
        <v>305</v>
      </c>
      <c r="E1013" s="1118"/>
      <c r="F1013" s="1118"/>
      <c r="G1013" s="1118" t="s">
        <v>419</v>
      </c>
      <c r="H1013" s="1120">
        <v>2014</v>
      </c>
      <c r="I1013" s="1118" t="s">
        <v>2990</v>
      </c>
      <c r="J1013" s="1118">
        <v>1</v>
      </c>
      <c r="K1013" s="1639">
        <v>1500000</v>
      </c>
      <c r="L1013" s="1123">
        <v>1</v>
      </c>
      <c r="M1013" s="1118"/>
      <c r="N1013" s="1118"/>
      <c r="O1013" s="1588"/>
      <c r="P1013" s="28" t="s">
        <v>3460</v>
      </c>
    </row>
    <row r="1014" spans="1:16" s="28" customFormat="1" ht="12">
      <c r="A1014" s="1608">
        <f>A1013+1</f>
        <v>9</v>
      </c>
      <c r="B1014" s="3097" t="s">
        <v>426</v>
      </c>
      <c r="C1014" s="3097"/>
      <c r="D1014" s="1155" t="s">
        <v>305</v>
      </c>
      <c r="E1014" s="1155"/>
      <c r="F1014" s="1155"/>
      <c r="G1014" s="1155" t="s">
        <v>419</v>
      </c>
      <c r="H1014" s="1154">
        <v>1985</v>
      </c>
      <c r="I1014" s="1155" t="s">
        <v>3303</v>
      </c>
      <c r="J1014" s="1155">
        <v>1</v>
      </c>
      <c r="K1014" s="1663">
        <v>150000</v>
      </c>
      <c r="L1014" s="1159"/>
      <c r="M1014" s="1155">
        <v>1</v>
      </c>
      <c r="N1014" s="1155"/>
      <c r="O1014" s="1588"/>
    </row>
    <row r="1015" spans="1:16" s="28" customFormat="1" ht="12.75" customHeight="1">
      <c r="A1015" s="1608">
        <f t="shared" si="20"/>
        <v>10</v>
      </c>
      <c r="B1015" s="2031" t="s">
        <v>2608</v>
      </c>
      <c r="C1015" s="2032"/>
      <c r="D1015" s="1118" t="s">
        <v>2609</v>
      </c>
      <c r="E1015" s="1118"/>
      <c r="F1015" s="1118"/>
      <c r="G1015" s="1118" t="s">
        <v>420</v>
      </c>
      <c r="H1015" s="1120">
        <v>2007</v>
      </c>
      <c r="I1015" s="1118" t="s">
        <v>3025</v>
      </c>
      <c r="J1015" s="1118">
        <v>1</v>
      </c>
      <c r="K1015" s="1639">
        <v>200000</v>
      </c>
      <c r="L1015" s="1123"/>
      <c r="M1015" s="1118">
        <v>1</v>
      </c>
      <c r="N1015" s="1118"/>
      <c r="O1015" s="1588"/>
    </row>
    <row r="1016" spans="1:16" s="28" customFormat="1" ht="12">
      <c r="A1016" s="1608">
        <f t="shared" si="20"/>
        <v>11</v>
      </c>
      <c r="B1016" s="2021" t="s">
        <v>3297</v>
      </c>
      <c r="C1016" s="2022"/>
      <c r="D1016" s="1118" t="s">
        <v>305</v>
      </c>
      <c r="E1016" s="1118"/>
      <c r="F1016" s="1118"/>
      <c r="G1016" s="1118" t="s">
        <v>419</v>
      </c>
      <c r="H1016" s="1120">
        <v>2007</v>
      </c>
      <c r="I1016" s="1118" t="s">
        <v>3022</v>
      </c>
      <c r="J1016" s="1118">
        <v>2</v>
      </c>
      <c r="K1016" s="1639">
        <v>900000</v>
      </c>
      <c r="L1016" s="1123"/>
      <c r="M1016" s="1123">
        <v>2</v>
      </c>
      <c r="N1016" s="1118"/>
      <c r="O1016" s="1588"/>
    </row>
    <row r="1017" spans="1:16" s="28" customFormat="1" ht="12">
      <c r="A1017" s="1608">
        <f t="shared" si="20"/>
        <v>12</v>
      </c>
      <c r="B1017" s="2031" t="s">
        <v>3297</v>
      </c>
      <c r="C1017" s="2032"/>
      <c r="D1017" s="1118" t="s">
        <v>305</v>
      </c>
      <c r="E1017" s="1118"/>
      <c r="F1017" s="1118"/>
      <c r="G1017" s="1118" t="s">
        <v>419</v>
      </c>
      <c r="H1017" s="1120">
        <v>2007</v>
      </c>
      <c r="I1017" s="1118" t="s">
        <v>3022</v>
      </c>
      <c r="J1017" s="1118">
        <v>2</v>
      </c>
      <c r="K1017" s="1639">
        <v>600000</v>
      </c>
      <c r="L1017" s="1123"/>
      <c r="M1017" s="1118">
        <v>2</v>
      </c>
      <c r="N1017" s="1118"/>
      <c r="O1017" s="1588"/>
    </row>
    <row r="1018" spans="1:16" s="28" customFormat="1" ht="12">
      <c r="A1018" s="1608">
        <f t="shared" si="20"/>
        <v>13</v>
      </c>
      <c r="B1018" s="2031" t="s">
        <v>3297</v>
      </c>
      <c r="C1018" s="2032"/>
      <c r="D1018" s="1118" t="s">
        <v>305</v>
      </c>
      <c r="E1018" s="1118"/>
      <c r="F1018" s="1118"/>
      <c r="G1018" s="1118" t="s">
        <v>419</v>
      </c>
      <c r="H1018" s="1120">
        <v>1985</v>
      </c>
      <c r="I1018" s="1118" t="s">
        <v>3022</v>
      </c>
      <c r="J1018" s="1118">
        <v>2</v>
      </c>
      <c r="K1018" s="1639">
        <v>300000</v>
      </c>
      <c r="L1018" s="1123"/>
      <c r="M1018" s="1118">
        <v>2</v>
      </c>
      <c r="N1018" s="1118"/>
      <c r="O1018" s="1588"/>
    </row>
    <row r="1019" spans="1:16" s="28" customFormat="1" ht="12">
      <c r="A1019" s="1608">
        <f t="shared" si="20"/>
        <v>14</v>
      </c>
      <c r="B1019" s="2031" t="s">
        <v>427</v>
      </c>
      <c r="C1019" s="2032"/>
      <c r="D1019" s="1118" t="s">
        <v>345</v>
      </c>
      <c r="E1019" s="1118"/>
      <c r="F1019" s="1118"/>
      <c r="G1019" s="1118" t="s">
        <v>3161</v>
      </c>
      <c r="H1019" s="1120">
        <v>2013</v>
      </c>
      <c r="I1019" s="1118" t="s">
        <v>3170</v>
      </c>
      <c r="J1019" s="1118">
        <v>2</v>
      </c>
      <c r="K1019" s="1639">
        <v>850000</v>
      </c>
      <c r="L1019" s="1123">
        <v>2</v>
      </c>
      <c r="M1019" s="1118"/>
      <c r="N1019" s="1118"/>
      <c r="O1019" s="1588"/>
      <c r="P1019" s="28" t="s">
        <v>3460</v>
      </c>
    </row>
    <row r="1020" spans="1:16" s="28" customFormat="1" ht="12">
      <c r="A1020" s="1608">
        <f t="shared" si="20"/>
        <v>15</v>
      </c>
      <c r="B1020" s="2031" t="s">
        <v>427</v>
      </c>
      <c r="C1020" s="2032"/>
      <c r="D1020" s="1118" t="s">
        <v>345</v>
      </c>
      <c r="E1020" s="1118"/>
      <c r="F1020" s="1118"/>
      <c r="G1020" s="1118" t="s">
        <v>3161</v>
      </c>
      <c r="H1020" s="1120">
        <v>2014</v>
      </c>
      <c r="I1020" s="1118" t="s">
        <v>3170</v>
      </c>
      <c r="J1020" s="1118">
        <v>1</v>
      </c>
      <c r="K1020" s="1639">
        <v>475000</v>
      </c>
      <c r="L1020" s="1123">
        <v>1</v>
      </c>
      <c r="M1020" s="1118"/>
      <c r="N1020" s="1118"/>
      <c r="O1020" s="1588"/>
    </row>
    <row r="1021" spans="1:16" s="28" customFormat="1" ht="12">
      <c r="A1021" s="1608">
        <f t="shared" si="20"/>
        <v>16</v>
      </c>
      <c r="B1021" s="2031" t="s">
        <v>3193</v>
      </c>
      <c r="C1021" s="2032"/>
      <c r="D1021" s="1155" t="s">
        <v>3457</v>
      </c>
      <c r="E1021" s="1155"/>
      <c r="F1021" s="1155"/>
      <c r="G1021" s="1155" t="s">
        <v>420</v>
      </c>
      <c r="H1021" s="1154">
        <v>2013</v>
      </c>
      <c r="I1021" s="1155" t="s">
        <v>3167</v>
      </c>
      <c r="J1021" s="1155">
        <v>1</v>
      </c>
      <c r="K1021" s="1663">
        <v>4150000</v>
      </c>
      <c r="L1021" s="1159">
        <v>1</v>
      </c>
      <c r="M1021" s="1155"/>
      <c r="N1021" s="1155"/>
      <c r="O1021" s="1588"/>
      <c r="P1021" s="28" t="s">
        <v>3460</v>
      </c>
    </row>
    <row r="1022" spans="1:16" s="28" customFormat="1" ht="12">
      <c r="A1022" s="1608"/>
      <c r="B1022" s="1627"/>
      <c r="C1022" s="1628"/>
      <c r="D1022" s="1146"/>
      <c r="E1022" s="1118"/>
      <c r="F1022" s="1118"/>
      <c r="G1022" s="1118"/>
      <c r="H1022" s="1183"/>
      <c r="I1022" s="1118"/>
      <c r="J1022" s="1123"/>
      <c r="K1022" s="1600"/>
      <c r="L1022" s="1123"/>
      <c r="M1022" s="1123"/>
      <c r="N1022" s="1133"/>
      <c r="O1022" s="1591"/>
    </row>
    <row r="1023" spans="1:16" s="28" customFormat="1" ht="12.75" thickBot="1">
      <c r="A1023" s="1592"/>
      <c r="B1023" s="3061" t="s">
        <v>34</v>
      </c>
      <c r="C1023" s="3062"/>
      <c r="D1023" s="1643"/>
      <c r="E1023" s="1643"/>
      <c r="F1023" s="1643"/>
      <c r="G1023" s="1643"/>
      <c r="H1023" s="1644"/>
      <c r="I1023" s="1643"/>
      <c r="J1023" s="1594">
        <f>SUM(J1006:J1022)</f>
        <v>21</v>
      </c>
      <c r="K1023" s="1645">
        <f>SUM(K1006:K1022)</f>
        <v>32061000</v>
      </c>
      <c r="L1023" s="1646">
        <f>SUM(L1006:L1022)</f>
        <v>9</v>
      </c>
      <c r="M1023" s="1646">
        <f>SUM(M1006:M1022)</f>
        <v>10</v>
      </c>
      <c r="N1023" s="1646">
        <f>SUM(N1006:N1022)</f>
        <v>2</v>
      </c>
      <c r="O1023" s="1598"/>
    </row>
    <row r="1024" spans="1:16" s="28" customFormat="1">
      <c r="A1024"/>
      <c r="B1024"/>
      <c r="C1024"/>
      <c r="D1024"/>
      <c r="E1024"/>
      <c r="F1024"/>
      <c r="G1024"/>
      <c r="H1024"/>
      <c r="I1024"/>
      <c r="J1024" s="1156"/>
      <c r="K1024"/>
      <c r="L1024"/>
      <c r="M1024"/>
      <c r="N1024"/>
      <c r="O1024"/>
    </row>
    <row r="1025" spans="3:14" s="28" customFormat="1" ht="12">
      <c r="C1025" s="3053"/>
      <c r="D1025" s="3053"/>
      <c r="E1025" s="1108"/>
      <c r="F1025" s="1108"/>
      <c r="G1025" s="1108"/>
      <c r="H1025" s="1108"/>
      <c r="I1025" s="1108"/>
      <c r="J1025" s="1108"/>
      <c r="K1025" s="1108"/>
      <c r="L1025" s="3068" t="s">
        <v>3301</v>
      </c>
      <c r="M1025" s="3068"/>
      <c r="N1025" s="3068"/>
    </row>
    <row r="1026" spans="3:14" s="28" customFormat="1" ht="12" customHeight="1">
      <c r="C1026" s="3053" t="s">
        <v>1883</v>
      </c>
      <c r="D1026" s="3053"/>
      <c r="E1026" s="3053"/>
      <c r="F1026" s="1108"/>
      <c r="G1026" s="1108"/>
      <c r="H1026" s="1108"/>
      <c r="I1026" s="1108"/>
      <c r="J1026" s="1108"/>
      <c r="K1026" s="1108"/>
      <c r="L1026" s="1137"/>
      <c r="M1026" s="1138"/>
      <c r="N1026" s="1108"/>
    </row>
    <row r="1027" spans="3:14" s="28" customFormat="1" ht="12" customHeight="1">
      <c r="C1027" s="3054" t="s">
        <v>2889</v>
      </c>
      <c r="D1027" s="3054"/>
      <c r="E1027" s="3054"/>
      <c r="F1027" s="1108"/>
      <c r="G1027" s="1108"/>
      <c r="H1027" s="1108"/>
      <c r="I1027" s="1108"/>
      <c r="J1027" s="1108"/>
      <c r="K1027" s="1108"/>
      <c r="L1027" s="3073" t="s">
        <v>2887</v>
      </c>
      <c r="M1027" s="3073"/>
      <c r="N1027" s="3073"/>
    </row>
    <row r="1028" spans="3:14" s="28" customFormat="1" ht="12">
      <c r="F1028" s="1108"/>
      <c r="G1028" s="1108"/>
      <c r="H1028" s="1108"/>
      <c r="I1028" s="1108"/>
      <c r="J1028" s="1108"/>
      <c r="K1028" s="1108"/>
      <c r="L1028" s="1108"/>
      <c r="M1028" s="1108"/>
      <c r="N1028" s="1108"/>
    </row>
    <row r="1029" spans="3:14" s="28" customFormat="1" ht="12">
      <c r="F1029" s="1108"/>
      <c r="G1029" s="1108"/>
      <c r="H1029" s="1108"/>
      <c r="I1029" s="1108"/>
      <c r="J1029" s="1108"/>
      <c r="K1029" s="1108"/>
      <c r="L1029" s="1108"/>
      <c r="M1029" s="1108"/>
      <c r="N1029" s="1108"/>
    </row>
    <row r="1030" spans="3:14" s="28" customFormat="1" ht="12">
      <c r="C1030" s="1140"/>
      <c r="D1030" s="1141"/>
      <c r="F1030" s="1108"/>
      <c r="G1030" s="1108"/>
      <c r="H1030" s="1108"/>
      <c r="I1030" s="1108"/>
      <c r="J1030" s="1108"/>
      <c r="K1030" s="1108"/>
      <c r="L1030" s="1108"/>
      <c r="M1030" s="1108"/>
      <c r="N1030" s="1108"/>
    </row>
    <row r="1031" spans="3:14" s="28" customFormat="1" ht="14.25" customHeight="1">
      <c r="C1031" s="3051" t="s">
        <v>2848</v>
      </c>
      <c r="D1031" s="3051"/>
      <c r="E1031" s="3051"/>
      <c r="F1031" s="1108"/>
      <c r="G1031" s="1108"/>
      <c r="H1031" s="1108"/>
      <c r="I1031" s="1108"/>
      <c r="J1031" s="1108"/>
      <c r="K1031" s="1108"/>
      <c r="L1031" s="3051" t="s">
        <v>2841</v>
      </c>
      <c r="M1031" s="3051"/>
      <c r="N1031" s="3051"/>
    </row>
    <row r="1032" spans="3:14" s="28" customFormat="1" ht="12" customHeight="1">
      <c r="C1032" s="3052" t="s">
        <v>3121</v>
      </c>
      <c r="D1032" s="3052"/>
      <c r="E1032" s="3052"/>
      <c r="F1032" s="1108"/>
      <c r="G1032" s="1108"/>
      <c r="H1032" s="1108"/>
      <c r="I1032" s="1108"/>
      <c r="J1032" s="1108"/>
      <c r="K1032" s="1108"/>
      <c r="L1032" s="3052" t="s">
        <v>2993</v>
      </c>
      <c r="M1032" s="3052"/>
      <c r="N1032" s="3052"/>
    </row>
    <row r="1033" spans="3:14" s="28" customFormat="1" ht="12">
      <c r="C1033" s="1139"/>
      <c r="D1033" s="1139"/>
      <c r="E1033" s="1139"/>
      <c r="L1033" s="1139"/>
      <c r="M1033" s="1139"/>
      <c r="N1033" s="1139"/>
    </row>
    <row r="1034" spans="3:14" s="28" customFormat="1" ht="12">
      <c r="C1034" s="1139"/>
      <c r="D1034" s="1139"/>
      <c r="E1034" s="1139"/>
      <c r="L1034" s="1139"/>
      <c r="M1034" s="1139"/>
      <c r="N1034" s="1139"/>
    </row>
    <row r="1035" spans="3:14" s="28" customFormat="1" ht="12">
      <c r="C1035" s="1139"/>
      <c r="D1035" s="1139"/>
      <c r="E1035" s="1139"/>
      <c r="L1035" s="1139"/>
      <c r="M1035" s="1139"/>
      <c r="N1035" s="1139"/>
    </row>
    <row r="1036" spans="3:14" s="28" customFormat="1" ht="12">
      <c r="C1036" s="1139"/>
      <c r="D1036" s="1139"/>
      <c r="E1036" s="1139"/>
      <c r="L1036" s="1139"/>
      <c r="M1036" s="1139"/>
      <c r="N1036" s="1139"/>
    </row>
    <row r="1037" spans="3:14" s="28" customFormat="1" ht="12">
      <c r="C1037" s="1139"/>
      <c r="D1037" s="1139"/>
      <c r="E1037" s="1139"/>
      <c r="L1037" s="1139"/>
      <c r="M1037" s="1139"/>
      <c r="N1037" s="1139"/>
    </row>
    <row r="1038" spans="3:14" s="28" customFormat="1" ht="12">
      <c r="C1038" s="1139"/>
      <c r="D1038" s="1139"/>
      <c r="E1038" s="1139"/>
      <c r="L1038" s="1139"/>
      <c r="M1038" s="1139"/>
      <c r="N1038" s="1139"/>
    </row>
    <row r="1039" spans="3:14" s="28" customFormat="1" ht="12">
      <c r="C1039" s="1139"/>
      <c r="D1039" s="1139"/>
      <c r="E1039" s="1139"/>
      <c r="L1039" s="1139"/>
      <c r="M1039" s="1139"/>
      <c r="N1039" s="1139"/>
    </row>
    <row r="1040" spans="3:14" s="28" customFormat="1" ht="12">
      <c r="C1040" s="1139"/>
      <c r="D1040" s="1139"/>
      <c r="E1040" s="1139"/>
      <c r="L1040" s="1139"/>
      <c r="M1040" s="1139"/>
      <c r="N1040" s="1139"/>
    </row>
    <row r="1041" spans="1:15" s="28" customFormat="1" ht="12">
      <c r="C1041" s="1139"/>
      <c r="D1041" s="1139"/>
      <c r="E1041" s="1139"/>
      <c r="L1041" s="1139"/>
      <c r="M1041" s="1139"/>
      <c r="N1041" s="1139"/>
    </row>
    <row r="1042" spans="1:15" s="28" customForma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 s="3067" t="s">
        <v>2971</v>
      </c>
      <c r="O1042" s="3067"/>
    </row>
    <row r="1043" spans="1:15" s="28" customFormat="1" ht="15.75">
      <c r="A1043" s="3058" t="s">
        <v>3017</v>
      </c>
      <c r="B1043" s="3058"/>
      <c r="C1043" s="3058"/>
      <c r="D1043" s="3058"/>
      <c r="E1043" s="3058"/>
      <c r="F1043" s="3058"/>
      <c r="G1043" s="3058"/>
      <c r="H1043" s="3058"/>
      <c r="I1043" s="3058"/>
      <c r="J1043" s="3058"/>
      <c r="K1043" s="3058"/>
      <c r="L1043" s="3058"/>
      <c r="M1043" s="3058"/>
      <c r="N1043" s="3058"/>
      <c r="O1043" s="3058"/>
    </row>
    <row r="1044" spans="1:15" s="28" customFormat="1" ht="12">
      <c r="B1044" s="1127" t="s">
        <v>1918</v>
      </c>
      <c r="C1044" s="1127" t="s">
        <v>2855</v>
      </c>
      <c r="D1044" s="1127"/>
      <c r="N1044" s="3067"/>
      <c r="O1044" s="3067"/>
    </row>
    <row r="1045" spans="1:15" s="28" customFormat="1" ht="12">
      <c r="B1045" s="1127" t="s">
        <v>1919</v>
      </c>
      <c r="C1045" s="1127" t="s">
        <v>2856</v>
      </c>
      <c r="D1045" s="1127"/>
    </row>
    <row r="1046" spans="1:15" s="28" customFormat="1" ht="12">
      <c r="B1046" s="1127" t="s">
        <v>4</v>
      </c>
      <c r="C1046" s="1127" t="s">
        <v>2853</v>
      </c>
      <c r="D1046" s="1127"/>
      <c r="L1046" s="3067" t="s">
        <v>3124</v>
      </c>
      <c r="M1046" s="3067"/>
      <c r="N1046" s="3067"/>
      <c r="O1046" s="3067"/>
    </row>
    <row r="1047" spans="1:15" s="28" customFormat="1" ht="12">
      <c r="B1047" s="1127" t="s">
        <v>1917</v>
      </c>
      <c r="C1047" s="1127" t="s">
        <v>2974</v>
      </c>
      <c r="D1047" s="1127"/>
    </row>
    <row r="1048" spans="1:15" s="28" customFormat="1" ht="12">
      <c r="B1048" s="28" t="s">
        <v>2975</v>
      </c>
      <c r="C1048" s="1708" t="s">
        <v>3033</v>
      </c>
      <c r="D1048" s="1708"/>
      <c r="E1048" s="1620"/>
      <c r="L1048" s="3068"/>
      <c r="M1048" s="3068"/>
      <c r="N1048" s="3068"/>
      <c r="O1048" s="3068"/>
    </row>
    <row r="1049" spans="1:15" s="28" customFormat="1" ht="12.75" thickBot="1"/>
    <row r="1050" spans="1:15" s="28" customFormat="1" ht="12">
      <c r="A1050" s="3076" t="s">
        <v>2970</v>
      </c>
      <c r="B1050" s="3071" t="s">
        <v>16</v>
      </c>
      <c r="C1050" s="3071"/>
      <c r="D1050" s="3071" t="s">
        <v>2977</v>
      </c>
      <c r="E1050" s="3071" t="s">
        <v>2978</v>
      </c>
      <c r="F1050" s="3071" t="s">
        <v>2979</v>
      </c>
      <c r="G1050" s="3071" t="s">
        <v>18</v>
      </c>
      <c r="H1050" s="3071" t="s">
        <v>2980</v>
      </c>
      <c r="I1050" s="3071" t="s">
        <v>2981</v>
      </c>
      <c r="J1050" s="3071" t="s">
        <v>2982</v>
      </c>
      <c r="K1050" s="3071" t="s">
        <v>2983</v>
      </c>
      <c r="L1050" s="3071" t="s">
        <v>2996</v>
      </c>
      <c r="M1050" s="3071"/>
      <c r="N1050" s="3071"/>
      <c r="O1050" s="3074" t="s">
        <v>2985</v>
      </c>
    </row>
    <row r="1051" spans="1:15" s="28" customFormat="1" ht="27.75" customHeight="1">
      <c r="A1051" s="3077"/>
      <c r="B1051" s="3072"/>
      <c r="C1051" s="3072"/>
      <c r="D1051" s="3072"/>
      <c r="E1051" s="3072"/>
      <c r="F1051" s="3072"/>
      <c r="G1051" s="3072"/>
      <c r="H1051" s="3072"/>
      <c r="I1051" s="3072"/>
      <c r="J1051" s="3072"/>
      <c r="K1051" s="3072"/>
      <c r="L1051" s="1109" t="s">
        <v>2986</v>
      </c>
      <c r="M1051" s="1109" t="s">
        <v>2987</v>
      </c>
      <c r="N1051" s="1109" t="s">
        <v>2988</v>
      </c>
      <c r="O1051" s="3075"/>
    </row>
    <row r="1052" spans="1:15" s="28" customFormat="1" ht="12">
      <c r="A1052" s="1604">
        <v>1</v>
      </c>
      <c r="B1052" s="3089">
        <v>2</v>
      </c>
      <c r="C1052" s="3090"/>
      <c r="D1052" s="1152">
        <v>3</v>
      </c>
      <c r="E1052" s="1152">
        <v>4</v>
      </c>
      <c r="F1052" s="1152">
        <v>5</v>
      </c>
      <c r="G1052" s="1152">
        <v>6</v>
      </c>
      <c r="H1052" s="1152">
        <v>7</v>
      </c>
      <c r="I1052" s="1152">
        <v>8</v>
      </c>
      <c r="J1052" s="1152">
        <v>9</v>
      </c>
      <c r="K1052" s="1152">
        <v>10</v>
      </c>
      <c r="L1052" s="1152">
        <v>11</v>
      </c>
      <c r="M1052" s="1152">
        <v>12</v>
      </c>
      <c r="N1052" s="1152">
        <v>13</v>
      </c>
      <c r="O1052" s="1605">
        <v>14</v>
      </c>
    </row>
    <row r="1053" spans="1:15" s="28" customFormat="1" ht="12">
      <c r="A1053" s="1606">
        <v>1</v>
      </c>
      <c r="B1053" s="3091" t="s">
        <v>44</v>
      </c>
      <c r="C1053" s="3091"/>
      <c r="D1053" s="1113" t="s">
        <v>305</v>
      </c>
      <c r="E1053" s="1113"/>
      <c r="F1053" s="1113"/>
      <c r="G1053" s="1113" t="s">
        <v>307</v>
      </c>
      <c r="H1053" s="1115">
        <v>1985</v>
      </c>
      <c r="I1053" s="1113" t="s">
        <v>2989</v>
      </c>
      <c r="J1053" s="1113">
        <v>2</v>
      </c>
      <c r="K1053" s="1638">
        <v>200000</v>
      </c>
      <c r="L1053" s="1114"/>
      <c r="M1053" s="1114">
        <v>2</v>
      </c>
      <c r="N1053" s="1114"/>
      <c r="O1053" s="1607"/>
    </row>
    <row r="1054" spans="1:15" s="28" customFormat="1" ht="12">
      <c r="A1054" s="1608">
        <f>A1053+1</f>
        <v>2</v>
      </c>
      <c r="B1054" s="3050" t="s">
        <v>748</v>
      </c>
      <c r="C1054" s="3050"/>
      <c r="D1054" s="1118" t="s">
        <v>305</v>
      </c>
      <c r="E1054" s="1118"/>
      <c r="F1054" s="1118"/>
      <c r="G1054" s="1118" t="s">
        <v>307</v>
      </c>
      <c r="H1054" s="1120">
        <v>1985</v>
      </c>
      <c r="I1054" s="1118" t="s">
        <v>2998</v>
      </c>
      <c r="J1054" s="1118">
        <v>1</v>
      </c>
      <c r="K1054" s="1639">
        <v>100000</v>
      </c>
      <c r="L1054" s="1122"/>
      <c r="M1054" s="1122">
        <v>1</v>
      </c>
      <c r="N1054" s="1122"/>
      <c r="O1054" s="1588"/>
    </row>
    <row r="1055" spans="1:15" s="28" customFormat="1" ht="12">
      <c r="A1055" s="1608">
        <f>A1054+1</f>
        <v>3</v>
      </c>
      <c r="B1055" s="3050" t="s">
        <v>427</v>
      </c>
      <c r="C1055" s="3050"/>
      <c r="D1055" s="1118" t="s">
        <v>305</v>
      </c>
      <c r="E1055" s="1118"/>
      <c r="F1055" s="1118"/>
      <c r="G1055" s="1118" t="s">
        <v>307</v>
      </c>
      <c r="H1055" s="1120">
        <v>1985</v>
      </c>
      <c r="I1055" s="1118" t="s">
        <v>2997</v>
      </c>
      <c r="J1055" s="1118">
        <v>6</v>
      </c>
      <c r="K1055" s="1639">
        <v>300000</v>
      </c>
      <c r="L1055" s="1122"/>
      <c r="M1055" s="1122">
        <v>6</v>
      </c>
      <c r="N1055" s="1122"/>
      <c r="O1055" s="1588"/>
    </row>
    <row r="1056" spans="1:15">
      <c r="A1056" s="1608">
        <f t="shared" ref="A1056:A1065" si="21">A1055+1</f>
        <v>4</v>
      </c>
      <c r="B1056" s="3050" t="s">
        <v>2559</v>
      </c>
      <c r="C1056" s="3050"/>
      <c r="D1056" s="1118" t="s">
        <v>305</v>
      </c>
      <c r="E1056" s="1118"/>
      <c r="F1056" s="1118"/>
      <c r="G1056" s="1118" t="s">
        <v>307</v>
      </c>
      <c r="H1056" s="1120">
        <v>1985</v>
      </c>
      <c r="I1056" s="1118" t="s">
        <v>3006</v>
      </c>
      <c r="J1056" s="1118">
        <v>1</v>
      </c>
      <c r="K1056" s="1639">
        <v>100000</v>
      </c>
      <c r="L1056" s="1122">
        <v>1</v>
      </c>
      <c r="M1056" s="1122"/>
      <c r="N1056" s="1122"/>
      <c r="O1056" s="1588"/>
    </row>
    <row r="1057" spans="1:15" s="28" customFormat="1" ht="12.75" customHeight="1">
      <c r="A1057" s="1608">
        <f t="shared" si="21"/>
        <v>5</v>
      </c>
      <c r="B1057" s="3050" t="s">
        <v>3034</v>
      </c>
      <c r="C1057" s="3050"/>
      <c r="D1057" s="1118" t="s">
        <v>305</v>
      </c>
      <c r="E1057" s="1118"/>
      <c r="F1057" s="1118"/>
      <c r="G1057" s="1118" t="s">
        <v>307</v>
      </c>
      <c r="H1057" s="1120">
        <v>1985</v>
      </c>
      <c r="I1057" s="1118" t="s">
        <v>3022</v>
      </c>
      <c r="J1057" s="1118">
        <v>2</v>
      </c>
      <c r="K1057" s="1639">
        <v>300000</v>
      </c>
      <c r="L1057" s="1122">
        <v>2</v>
      </c>
      <c r="M1057" s="1122"/>
      <c r="N1057" s="1122"/>
      <c r="O1057" s="1588"/>
    </row>
    <row r="1058" spans="1:15" s="28" customFormat="1" ht="12.75" customHeight="1">
      <c r="A1058" s="1608">
        <f>A1057+1</f>
        <v>6</v>
      </c>
      <c r="B1058" s="3050" t="s">
        <v>1657</v>
      </c>
      <c r="C1058" s="3050"/>
      <c r="D1058" s="1118" t="s">
        <v>305</v>
      </c>
      <c r="E1058" s="1118"/>
      <c r="F1058" s="1118"/>
      <c r="G1058" s="1118" t="s">
        <v>307</v>
      </c>
      <c r="H1058" s="1120">
        <v>1985</v>
      </c>
      <c r="I1058" s="1118" t="s">
        <v>3004</v>
      </c>
      <c r="J1058" s="1118">
        <v>1</v>
      </c>
      <c r="K1058" s="1639">
        <v>250000</v>
      </c>
      <c r="L1058" s="1122"/>
      <c r="M1058" s="1122">
        <v>1</v>
      </c>
      <c r="N1058" s="1122"/>
      <c r="O1058" s="1588"/>
    </row>
    <row r="1059" spans="1:15" s="28" customFormat="1" ht="12.75" customHeight="1">
      <c r="A1059" s="1608">
        <f t="shared" si="21"/>
        <v>7</v>
      </c>
      <c r="B1059" s="3050" t="s">
        <v>3035</v>
      </c>
      <c r="C1059" s="3050"/>
      <c r="D1059" s="1118" t="s">
        <v>305</v>
      </c>
      <c r="E1059" s="1118"/>
      <c r="F1059" s="1118"/>
      <c r="G1059" s="1118" t="s">
        <v>419</v>
      </c>
      <c r="H1059" s="1120">
        <v>2011</v>
      </c>
      <c r="I1059" s="1118" t="s">
        <v>3022</v>
      </c>
      <c r="J1059" s="1118">
        <v>1</v>
      </c>
      <c r="K1059" s="1639">
        <v>1000000</v>
      </c>
      <c r="L1059" s="1122">
        <v>1</v>
      </c>
      <c r="M1059" s="1122"/>
      <c r="N1059" s="1122"/>
      <c r="O1059" s="1588"/>
    </row>
    <row r="1060" spans="1:15" s="28" customFormat="1" ht="12.75" customHeight="1">
      <c r="A1060" s="1608">
        <f t="shared" si="21"/>
        <v>8</v>
      </c>
      <c r="B1060" s="3050" t="s">
        <v>3035</v>
      </c>
      <c r="C1060" s="3050"/>
      <c r="D1060" s="1118" t="s">
        <v>305</v>
      </c>
      <c r="E1060" s="1118"/>
      <c r="F1060" s="1118"/>
      <c r="G1060" s="1118" t="s">
        <v>419</v>
      </c>
      <c r="H1060" s="1120">
        <v>2012</v>
      </c>
      <c r="I1060" s="1118" t="s">
        <v>3022</v>
      </c>
      <c r="J1060" s="1118">
        <v>1</v>
      </c>
      <c r="K1060" s="1639">
        <v>750000</v>
      </c>
      <c r="L1060" s="1122">
        <v>1</v>
      </c>
      <c r="M1060" s="1122"/>
      <c r="N1060" s="1122"/>
      <c r="O1060" s="1588"/>
    </row>
    <row r="1061" spans="1:15" s="28" customFormat="1" ht="12.75" customHeight="1">
      <c r="A1061" s="1608">
        <f t="shared" si="21"/>
        <v>9</v>
      </c>
      <c r="B1061" s="3050" t="s">
        <v>2376</v>
      </c>
      <c r="C1061" s="3050"/>
      <c r="D1061" s="1118" t="s">
        <v>948</v>
      </c>
      <c r="E1061" s="1118"/>
      <c r="F1061" s="1118"/>
      <c r="G1061" s="1118" t="s">
        <v>139</v>
      </c>
      <c r="H1061" s="1120">
        <v>2015</v>
      </c>
      <c r="I1061" s="1118" t="s">
        <v>3428</v>
      </c>
      <c r="J1061" s="1118">
        <v>1</v>
      </c>
      <c r="K1061" s="1639">
        <v>455000</v>
      </c>
      <c r="L1061" s="1122"/>
      <c r="M1061" s="1122">
        <v>1</v>
      </c>
      <c r="N1061" s="1122"/>
      <c r="O1061" s="1588"/>
    </row>
    <row r="1062" spans="1:15" s="28" customFormat="1" ht="12.75" customHeight="1">
      <c r="A1062" s="1608">
        <f t="shared" si="21"/>
        <v>10</v>
      </c>
      <c r="B1062" s="2033" t="s">
        <v>3454</v>
      </c>
      <c r="C1062" s="2033"/>
      <c r="D1062" s="1118"/>
      <c r="E1062" s="1118"/>
      <c r="F1062" s="1118"/>
      <c r="G1062" s="1118" t="s">
        <v>139</v>
      </c>
      <c r="H1062" s="1120">
        <v>2016</v>
      </c>
      <c r="I1062" s="1118" t="s">
        <v>3428</v>
      </c>
      <c r="J1062" s="1118">
        <v>1</v>
      </c>
      <c r="K1062" s="1639">
        <v>440000</v>
      </c>
      <c r="L1062" s="1122">
        <v>1</v>
      </c>
      <c r="M1062" s="1122"/>
      <c r="N1062" s="1122"/>
      <c r="O1062" s="1588"/>
    </row>
    <row r="1063" spans="1:15" ht="12.75" customHeight="1">
      <c r="A1063" s="1608">
        <f t="shared" si="21"/>
        <v>11</v>
      </c>
      <c r="B1063" s="3050" t="s">
        <v>1368</v>
      </c>
      <c r="C1063" s="3050"/>
      <c r="D1063" s="1118"/>
      <c r="E1063" s="1118"/>
      <c r="F1063" s="1118"/>
      <c r="G1063" s="1118" t="s">
        <v>139</v>
      </c>
      <c r="H1063" s="1120">
        <v>1986</v>
      </c>
      <c r="I1063" s="1118" t="s">
        <v>3036</v>
      </c>
      <c r="J1063" s="1118">
        <v>1</v>
      </c>
      <c r="K1063" s="1639">
        <v>350000</v>
      </c>
      <c r="L1063" s="1122"/>
      <c r="M1063" s="1122">
        <v>1</v>
      </c>
      <c r="N1063" s="1122"/>
      <c r="O1063" s="1588"/>
    </row>
    <row r="1064" spans="1:15" s="28" customFormat="1" ht="12.75" customHeight="1">
      <c r="A1064" s="1608">
        <f t="shared" si="21"/>
        <v>12</v>
      </c>
      <c r="B1064" s="3050" t="s">
        <v>1079</v>
      </c>
      <c r="C1064" s="3050"/>
      <c r="D1064" s="1118" t="s">
        <v>2662</v>
      </c>
      <c r="E1064" s="1118"/>
      <c r="F1064" s="1118"/>
      <c r="G1064" s="1118" t="s">
        <v>420</v>
      </c>
      <c r="H1064" s="1120">
        <v>1986</v>
      </c>
      <c r="I1064" s="1118" t="s">
        <v>3001</v>
      </c>
      <c r="J1064" s="1118">
        <v>1</v>
      </c>
      <c r="K1064" s="1639">
        <v>40000</v>
      </c>
      <c r="L1064" s="1122"/>
      <c r="M1064" s="1122">
        <v>1</v>
      </c>
      <c r="N1064" s="1122"/>
      <c r="O1064" s="1588"/>
    </row>
    <row r="1065" spans="1:15" s="28" customFormat="1" ht="12">
      <c r="A1065" s="1608">
        <f t="shared" si="21"/>
        <v>13</v>
      </c>
      <c r="B1065" s="1936" t="s">
        <v>1332</v>
      </c>
      <c r="C1065" s="1937"/>
      <c r="D1065" s="1144"/>
      <c r="E1065" s="1118"/>
      <c r="F1065" s="1118"/>
      <c r="G1065" s="1118" t="s">
        <v>2630</v>
      </c>
      <c r="H1065" s="1652">
        <v>2008</v>
      </c>
      <c r="I1065" s="1118" t="s">
        <v>3020</v>
      </c>
      <c r="J1065" s="1123">
        <v>1</v>
      </c>
      <c r="K1065" s="1639">
        <v>4160000</v>
      </c>
      <c r="L1065" s="1122">
        <v>1</v>
      </c>
      <c r="M1065" s="1122"/>
      <c r="N1065" s="1122"/>
      <c r="O1065" s="1588"/>
    </row>
    <row r="1066" spans="1:15" s="28" customFormat="1" ht="12">
      <c r="A1066" s="1608"/>
      <c r="B1066" s="1130"/>
      <c r="C1066" s="1131"/>
      <c r="D1066" s="1133"/>
      <c r="E1066" s="1133"/>
      <c r="F1066" s="1133"/>
      <c r="G1066" s="1133"/>
      <c r="H1066" s="1164"/>
      <c r="I1066" s="1133"/>
      <c r="J1066" s="1133"/>
      <c r="K1066" s="1640"/>
      <c r="L1066" s="1134"/>
      <c r="M1066" s="1134"/>
      <c r="N1066" s="1134"/>
      <c r="O1066" s="1591"/>
    </row>
    <row r="1067" spans="1:15" s="28" customFormat="1" ht="12.75" thickBot="1">
      <c r="A1067" s="1612"/>
      <c r="B1067" s="3061" t="s">
        <v>34</v>
      </c>
      <c r="C1067" s="3062"/>
      <c r="D1067" s="1594"/>
      <c r="E1067" s="1594"/>
      <c r="F1067" s="1594"/>
      <c r="G1067" s="1594"/>
      <c r="H1067" s="1594"/>
      <c r="I1067" s="1594"/>
      <c r="J1067" s="1653">
        <f>SUM(J1053:J1066)</f>
        <v>20</v>
      </c>
      <c r="K1067" s="1645">
        <f>SUM(K1053:K1066)</f>
        <v>8445000</v>
      </c>
      <c r="L1067" s="1653">
        <f>SUM(L1053:L1066)</f>
        <v>7</v>
      </c>
      <c r="M1067" s="1653">
        <f>SUM(M1053:M1066)</f>
        <v>13</v>
      </c>
      <c r="N1067" s="1653">
        <f>SUM(N1053:N1066)</f>
        <v>0</v>
      </c>
      <c r="O1067" s="1598"/>
    </row>
    <row r="1068" spans="1:15" s="28" customFormat="1">
      <c r="A1068"/>
      <c r="B1068"/>
      <c r="C1068"/>
      <c r="D1068"/>
      <c r="E1068"/>
      <c r="F1068"/>
      <c r="G1068"/>
      <c r="H1068"/>
      <c r="I1068"/>
      <c r="J1068" s="1156"/>
      <c r="K1068"/>
      <c r="L1068"/>
      <c r="M1068"/>
      <c r="N1068"/>
      <c r="O1068"/>
    </row>
    <row r="1069" spans="1:15" s="1110" customFormat="1" ht="12">
      <c r="A1069" s="28"/>
      <c r="B1069" s="28"/>
      <c r="C1069" s="3053"/>
      <c r="D1069" s="3053"/>
      <c r="E1069" s="1108"/>
      <c r="F1069" s="1108"/>
      <c r="G1069" s="1108"/>
      <c r="H1069" s="1108"/>
      <c r="I1069" s="1108"/>
      <c r="J1069" s="1108"/>
      <c r="K1069" s="1108"/>
      <c r="L1069" s="3068" t="s">
        <v>3301</v>
      </c>
      <c r="M1069" s="3068"/>
      <c r="N1069" s="3068"/>
      <c r="O1069" s="28"/>
    </row>
    <row r="1070" spans="1:15" s="1110" customFormat="1" ht="12">
      <c r="A1070" s="28"/>
      <c r="B1070" s="28"/>
      <c r="C1070" s="3053" t="s">
        <v>1883</v>
      </c>
      <c r="D1070" s="3053"/>
      <c r="E1070" s="3053"/>
      <c r="F1070" s="1108"/>
      <c r="G1070" s="1108"/>
      <c r="H1070" s="1108"/>
      <c r="I1070" s="1108"/>
      <c r="J1070" s="1108"/>
      <c r="K1070" s="1108"/>
      <c r="L1070" s="1137"/>
      <c r="M1070" s="1138"/>
      <c r="N1070" s="1108"/>
      <c r="O1070" s="28"/>
    </row>
    <row r="1071" spans="1:15" s="1110" customFormat="1" ht="12">
      <c r="A1071" s="28"/>
      <c r="B1071" s="28"/>
      <c r="C1071" s="3054" t="s">
        <v>2889</v>
      </c>
      <c r="D1071" s="3054"/>
      <c r="E1071" s="3054"/>
      <c r="F1071" s="1108"/>
      <c r="G1071" s="1108"/>
      <c r="H1071" s="1108"/>
      <c r="I1071" s="1108"/>
      <c r="J1071" s="1108"/>
      <c r="K1071" s="1108"/>
      <c r="L1071" s="3073" t="s">
        <v>2887</v>
      </c>
      <c r="M1071" s="3073"/>
      <c r="N1071" s="3073"/>
      <c r="O1071" s="28"/>
    </row>
    <row r="1072" spans="1:15" s="28" customFormat="1" ht="12">
      <c r="F1072" s="1108"/>
      <c r="G1072" s="1108"/>
      <c r="H1072" s="1108"/>
      <c r="I1072" s="1108"/>
      <c r="J1072" s="1108"/>
      <c r="K1072" s="1108"/>
      <c r="L1072" s="1108"/>
      <c r="M1072" s="1108"/>
      <c r="N1072" s="1108"/>
    </row>
    <row r="1073" spans="1:15" s="28" customFormat="1" ht="12">
      <c r="F1073" s="1108"/>
      <c r="G1073" s="1108"/>
      <c r="H1073" s="1108"/>
      <c r="I1073" s="1108"/>
      <c r="J1073" s="1108"/>
      <c r="K1073" s="1108"/>
      <c r="L1073" s="1108"/>
      <c r="M1073" s="1108"/>
      <c r="N1073" s="1108"/>
    </row>
    <row r="1074" spans="1:15" s="28" customFormat="1" ht="12">
      <c r="C1074" s="1140"/>
      <c r="D1074" s="1141"/>
      <c r="F1074" s="1108"/>
      <c r="G1074" s="1108"/>
      <c r="H1074" s="1108"/>
      <c r="I1074" s="1108"/>
      <c r="J1074" s="1108"/>
      <c r="K1074" s="1108"/>
      <c r="L1074" s="1108"/>
      <c r="M1074" s="1108"/>
      <c r="N1074" s="1108"/>
    </row>
    <row r="1075" spans="1:15" s="28" customFormat="1" ht="14.25" customHeight="1">
      <c r="C1075" s="3051" t="s">
        <v>2848</v>
      </c>
      <c r="D1075" s="3051"/>
      <c r="E1075" s="3051"/>
      <c r="F1075" s="1108"/>
      <c r="G1075" s="1108"/>
      <c r="H1075" s="1108"/>
      <c r="I1075" s="1108"/>
      <c r="J1075" s="1108"/>
      <c r="K1075" s="1108"/>
      <c r="L1075" s="3051" t="s">
        <v>2841</v>
      </c>
      <c r="M1075" s="3051"/>
      <c r="N1075" s="3051"/>
    </row>
    <row r="1076" spans="1:15" s="28" customFormat="1" ht="12" customHeight="1">
      <c r="C1076" s="3052" t="s">
        <v>3121</v>
      </c>
      <c r="D1076" s="3052"/>
      <c r="E1076" s="3052"/>
      <c r="F1076" s="1108"/>
      <c r="G1076" s="1108"/>
      <c r="H1076" s="1108"/>
      <c r="I1076" s="1108"/>
      <c r="J1076" s="1108"/>
      <c r="K1076" s="1108"/>
      <c r="L1076" s="3052" t="s">
        <v>2993</v>
      </c>
      <c r="M1076" s="3052"/>
      <c r="N1076" s="3052"/>
    </row>
    <row r="1077" spans="1:15" s="28" customFormat="1" ht="12">
      <c r="C1077" s="1139"/>
      <c r="D1077" s="1139"/>
      <c r="E1077" s="1139"/>
      <c r="L1077" s="1139"/>
      <c r="M1077" s="1139"/>
      <c r="N1077" s="1139"/>
    </row>
    <row r="1078" spans="1:15" s="28" customFormat="1" ht="12">
      <c r="C1078" s="1139"/>
      <c r="D1078" s="1139"/>
      <c r="E1078" s="1139"/>
      <c r="L1078" s="1139"/>
      <c r="M1078" s="1139"/>
      <c r="N1078" s="1139"/>
    </row>
    <row r="1079" spans="1:15" s="28" customFormat="1" ht="12">
      <c r="C1079" s="1139"/>
      <c r="D1079" s="1139"/>
      <c r="E1079" s="1139"/>
      <c r="L1079" s="1139"/>
      <c r="M1079" s="1139"/>
      <c r="N1079" s="1139"/>
    </row>
    <row r="1080" spans="1:15" s="28" customFormat="1" ht="12">
      <c r="C1080" s="1139"/>
      <c r="D1080" s="1139"/>
      <c r="E1080" s="1139"/>
      <c r="L1080" s="1139"/>
      <c r="M1080" s="1139"/>
      <c r="N1080" s="1139"/>
    </row>
    <row r="1081" spans="1:15" s="28" customFormat="1" ht="12">
      <c r="C1081" s="1139"/>
      <c r="D1081" s="1139"/>
      <c r="E1081" s="1139"/>
      <c r="L1081" s="1139"/>
      <c r="M1081" s="1139"/>
      <c r="N1081" s="1139"/>
    </row>
    <row r="1082" spans="1:15" s="28" customFormat="1" ht="12">
      <c r="C1082" s="1139"/>
      <c r="D1082" s="1139"/>
      <c r="E1082" s="1139"/>
      <c r="L1082" s="1139"/>
      <c r="M1082" s="1139"/>
      <c r="N1082" s="1139"/>
    </row>
    <row r="1083" spans="1:15" s="28" customFormat="1" ht="12">
      <c r="C1083" s="1139"/>
      <c r="D1083" s="1139"/>
      <c r="E1083" s="1139"/>
      <c r="L1083" s="1139"/>
      <c r="M1083" s="1139"/>
      <c r="N1083" s="1139"/>
    </row>
    <row r="1084" spans="1:15" s="28" customFormat="1" ht="12">
      <c r="C1084" s="1139"/>
      <c r="D1084" s="1139"/>
      <c r="E1084" s="1139"/>
      <c r="L1084" s="1139"/>
      <c r="M1084" s="1139"/>
      <c r="N1084" s="1139"/>
    </row>
    <row r="1085" spans="1:15" s="28" customFormat="1" ht="12">
      <c r="C1085" s="1139"/>
      <c r="D1085" s="1139"/>
      <c r="E1085" s="1139"/>
      <c r="L1085" s="1139"/>
      <c r="M1085" s="1139"/>
      <c r="N1085" s="1139"/>
    </row>
    <row r="1086" spans="1:15" s="28" customForma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 s="3067" t="s">
        <v>2994</v>
      </c>
      <c r="O1086" s="3067"/>
    </row>
    <row r="1087" spans="1:15" s="28" customFormat="1" ht="15.75">
      <c r="A1087" s="3058" t="s">
        <v>3017</v>
      </c>
      <c r="B1087" s="3058"/>
      <c r="C1087" s="3058"/>
      <c r="D1087" s="3058"/>
      <c r="E1087" s="3058"/>
      <c r="F1087" s="3058"/>
      <c r="G1087" s="3058"/>
      <c r="H1087" s="3058"/>
      <c r="I1087" s="3058"/>
      <c r="J1087" s="3058"/>
      <c r="K1087" s="3058"/>
      <c r="L1087" s="3058"/>
      <c r="M1087" s="3058"/>
      <c r="N1087" s="3058"/>
      <c r="O1087" s="3058"/>
    </row>
    <row r="1088" spans="1:15" s="28" customFormat="1" ht="12">
      <c r="B1088" s="1127" t="s">
        <v>1918</v>
      </c>
      <c r="C1088" s="1127" t="s">
        <v>2855</v>
      </c>
      <c r="D1088" s="1127"/>
      <c r="N1088" s="3067"/>
      <c r="O1088" s="3067"/>
    </row>
    <row r="1089" spans="1:27" s="1128" customFormat="1" ht="12">
      <c r="A1089" s="28"/>
      <c r="B1089" s="1127" t="s">
        <v>1919</v>
      </c>
      <c r="C1089" s="1127" t="s">
        <v>2856</v>
      </c>
      <c r="D1089" s="1127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1127"/>
      <c r="P1089" s="1127"/>
      <c r="Q1089" s="1127"/>
      <c r="R1089" s="1127"/>
      <c r="S1089" s="1127"/>
      <c r="T1089" s="1127"/>
      <c r="U1089" s="1127"/>
      <c r="V1089" s="1127"/>
      <c r="W1089" s="1127"/>
      <c r="X1089" s="1127"/>
      <c r="Y1089" s="1127"/>
      <c r="Z1089" s="1127"/>
      <c r="AA1089" s="1184"/>
    </row>
    <row r="1090" spans="1:27" s="28" customFormat="1" ht="12">
      <c r="B1090" s="1127" t="s">
        <v>4</v>
      </c>
      <c r="C1090" s="1127" t="s">
        <v>2853</v>
      </c>
      <c r="D1090" s="1127"/>
      <c r="L1090" s="3067" t="s">
        <v>3125</v>
      </c>
      <c r="M1090" s="3067"/>
      <c r="N1090" s="3067"/>
      <c r="O1090" s="3067"/>
    </row>
    <row r="1091" spans="1:27">
      <c r="A1091" s="28"/>
      <c r="B1091" s="1127" t="s">
        <v>1917</v>
      </c>
      <c r="C1091" s="1127" t="s">
        <v>2974</v>
      </c>
      <c r="D1091" s="1127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</row>
    <row r="1092" spans="1:27" s="28" customFormat="1" ht="12.75" customHeight="1">
      <c r="B1092" s="28" t="s">
        <v>2975</v>
      </c>
      <c r="C1092" s="1708" t="s">
        <v>3037</v>
      </c>
      <c r="D1092" s="1708"/>
      <c r="L1092" s="3068"/>
      <c r="M1092" s="3068"/>
      <c r="N1092" s="3068"/>
      <c r="O1092" s="3068"/>
    </row>
    <row r="1093" spans="1:27" s="28" customFormat="1" ht="12.75" customHeight="1" thickBot="1"/>
    <row r="1094" spans="1:27" s="28" customFormat="1" ht="12.75" customHeight="1">
      <c r="A1094" s="3076" t="s">
        <v>2970</v>
      </c>
      <c r="B1094" s="3071" t="s">
        <v>16</v>
      </c>
      <c r="C1094" s="3071"/>
      <c r="D1094" s="3071" t="s">
        <v>2977</v>
      </c>
      <c r="E1094" s="3071" t="s">
        <v>2978</v>
      </c>
      <c r="F1094" s="3071" t="s">
        <v>2979</v>
      </c>
      <c r="G1094" s="3071" t="s">
        <v>18</v>
      </c>
      <c r="H1094" s="3071" t="s">
        <v>2980</v>
      </c>
      <c r="I1094" s="3071" t="s">
        <v>2981</v>
      </c>
      <c r="J1094" s="3071" t="s">
        <v>2982</v>
      </c>
      <c r="K1094" s="3071" t="s">
        <v>2983</v>
      </c>
      <c r="L1094" s="3071" t="s">
        <v>2996</v>
      </c>
      <c r="M1094" s="3071"/>
      <c r="N1094" s="3071"/>
      <c r="O1094" s="3074" t="s">
        <v>2985</v>
      </c>
    </row>
    <row r="1095" spans="1:27" s="28" customFormat="1" ht="27" customHeight="1">
      <c r="A1095" s="3077"/>
      <c r="B1095" s="3072"/>
      <c r="C1095" s="3072"/>
      <c r="D1095" s="3072"/>
      <c r="E1095" s="3072"/>
      <c r="F1095" s="3072"/>
      <c r="G1095" s="3072"/>
      <c r="H1095" s="3072"/>
      <c r="I1095" s="3072"/>
      <c r="J1095" s="3072"/>
      <c r="K1095" s="3072"/>
      <c r="L1095" s="1109" t="s">
        <v>2986</v>
      </c>
      <c r="M1095" s="1109" t="s">
        <v>2987</v>
      </c>
      <c r="N1095" s="1109" t="s">
        <v>2988</v>
      </c>
      <c r="O1095" s="3075"/>
    </row>
    <row r="1096" spans="1:27" s="28" customFormat="1" ht="12">
      <c r="A1096" s="1604">
        <v>1</v>
      </c>
      <c r="B1096" s="3089">
        <v>2</v>
      </c>
      <c r="C1096" s="3090"/>
      <c r="D1096" s="1152">
        <v>3</v>
      </c>
      <c r="E1096" s="1152">
        <v>4</v>
      </c>
      <c r="F1096" s="1152">
        <v>5</v>
      </c>
      <c r="G1096" s="1152">
        <v>6</v>
      </c>
      <c r="H1096" s="1152">
        <v>7</v>
      </c>
      <c r="I1096" s="1152">
        <v>8</v>
      </c>
      <c r="J1096" s="1152">
        <v>9</v>
      </c>
      <c r="K1096" s="1152">
        <v>10</v>
      </c>
      <c r="L1096" s="1152">
        <v>11</v>
      </c>
      <c r="M1096" s="1152">
        <v>12</v>
      </c>
      <c r="N1096" s="1152">
        <v>13</v>
      </c>
      <c r="O1096" s="1605">
        <v>14</v>
      </c>
    </row>
    <row r="1097" spans="1:27" s="28" customFormat="1" ht="15" customHeight="1">
      <c r="A1097" s="1606">
        <v>1</v>
      </c>
      <c r="B1097" s="3091" t="s">
        <v>22</v>
      </c>
      <c r="C1097" s="3091"/>
      <c r="D1097" s="1113" t="s">
        <v>305</v>
      </c>
      <c r="E1097" s="1113"/>
      <c r="F1097" s="1113"/>
      <c r="G1097" s="1113" t="s">
        <v>307</v>
      </c>
      <c r="H1097" s="1115">
        <v>1980</v>
      </c>
      <c r="I1097" s="1113" t="s">
        <v>2989</v>
      </c>
      <c r="J1097" s="1113">
        <v>1</v>
      </c>
      <c r="K1097" s="1638">
        <v>100000</v>
      </c>
      <c r="L1097" s="1114">
        <v>1</v>
      </c>
      <c r="M1097" s="1114"/>
      <c r="N1097" s="1114"/>
      <c r="O1097" s="1607"/>
    </row>
    <row r="1098" spans="1:27" s="28" customFormat="1" ht="15" customHeight="1">
      <c r="A1098" s="1608">
        <f t="shared" ref="A1098:A1105" si="22">A1097+1</f>
        <v>2</v>
      </c>
      <c r="B1098" s="3050" t="s">
        <v>427</v>
      </c>
      <c r="C1098" s="3050"/>
      <c r="D1098" s="1118"/>
      <c r="E1098" s="1118"/>
      <c r="F1098" s="1118"/>
      <c r="G1098" s="1118" t="s">
        <v>307</v>
      </c>
      <c r="H1098" s="1120">
        <v>1985</v>
      </c>
      <c r="I1098" s="1118" t="s">
        <v>2991</v>
      </c>
      <c r="J1098" s="1118">
        <v>2</v>
      </c>
      <c r="K1098" s="1639">
        <v>100000</v>
      </c>
      <c r="L1098" s="1122"/>
      <c r="M1098" s="1122">
        <v>2</v>
      </c>
      <c r="N1098" s="1122"/>
      <c r="O1098" s="1588"/>
    </row>
    <row r="1099" spans="1:27" s="28" customFormat="1" ht="12.75" customHeight="1">
      <c r="A1099" s="1608">
        <f t="shared" si="22"/>
        <v>3</v>
      </c>
      <c r="B1099" s="3050" t="s">
        <v>2568</v>
      </c>
      <c r="C1099" s="3050"/>
      <c r="D1099" s="1118" t="s">
        <v>305</v>
      </c>
      <c r="E1099" s="1118"/>
      <c r="F1099" s="1118"/>
      <c r="G1099" s="1118" t="s">
        <v>307</v>
      </c>
      <c r="H1099" s="1120">
        <v>1985</v>
      </c>
      <c r="I1099" s="1118" t="s">
        <v>2998</v>
      </c>
      <c r="J1099" s="1118">
        <v>1</v>
      </c>
      <c r="K1099" s="1639">
        <v>100000</v>
      </c>
      <c r="L1099" s="1122"/>
      <c r="M1099" s="1122">
        <v>1</v>
      </c>
      <c r="N1099" s="1122"/>
      <c r="O1099" s="1588"/>
    </row>
    <row r="1100" spans="1:27">
      <c r="A1100" s="1608">
        <f t="shared" si="22"/>
        <v>4</v>
      </c>
      <c r="B1100" s="3050" t="s">
        <v>3190</v>
      </c>
      <c r="C1100" s="3050"/>
      <c r="D1100" s="1118" t="s">
        <v>305</v>
      </c>
      <c r="E1100" s="1118"/>
      <c r="F1100" s="1118"/>
      <c r="G1100" s="1118" t="s">
        <v>307</v>
      </c>
      <c r="H1100" s="1120">
        <v>1985</v>
      </c>
      <c r="I1100" s="1118" t="s">
        <v>3022</v>
      </c>
      <c r="J1100" s="1118">
        <v>1</v>
      </c>
      <c r="K1100" s="1639">
        <v>50000</v>
      </c>
      <c r="L1100" s="1122"/>
      <c r="M1100" s="1122">
        <v>1</v>
      </c>
      <c r="N1100" s="1122"/>
      <c r="O1100" s="1588"/>
    </row>
    <row r="1101" spans="1:27">
      <c r="A1101" s="1608">
        <f t="shared" si="22"/>
        <v>5</v>
      </c>
      <c r="B1101" s="1935" t="s">
        <v>1657</v>
      </c>
      <c r="C1101" s="1935"/>
      <c r="D1101" s="1118" t="s">
        <v>305</v>
      </c>
      <c r="E1101" s="1118"/>
      <c r="F1101" s="1118"/>
      <c r="G1101" s="1118" t="s">
        <v>307</v>
      </c>
      <c r="H1101" s="1120">
        <v>1985</v>
      </c>
      <c r="I1101" s="1118" t="s">
        <v>3004</v>
      </c>
      <c r="J1101" s="1118">
        <v>1</v>
      </c>
      <c r="K1101" s="1639">
        <v>250000</v>
      </c>
      <c r="L1101" s="1122"/>
      <c r="M1101" s="1122">
        <v>1</v>
      </c>
      <c r="N1101" s="1122"/>
      <c r="O1101" s="1588"/>
    </row>
    <row r="1102" spans="1:27">
      <c r="A1102" s="1608">
        <f t="shared" si="22"/>
        <v>6</v>
      </c>
      <c r="B1102" s="3050" t="s">
        <v>635</v>
      </c>
      <c r="C1102" s="3050"/>
      <c r="D1102" s="1118" t="s">
        <v>305</v>
      </c>
      <c r="E1102" s="1118"/>
      <c r="F1102" s="1118"/>
      <c r="G1102" s="1118" t="s">
        <v>307</v>
      </c>
      <c r="H1102" s="1120">
        <v>2011</v>
      </c>
      <c r="I1102" s="1118" t="s">
        <v>3022</v>
      </c>
      <c r="J1102" s="1118">
        <v>1</v>
      </c>
      <c r="K1102" s="1639">
        <v>1000000</v>
      </c>
      <c r="L1102" s="1122">
        <v>1</v>
      </c>
      <c r="M1102" s="1122"/>
      <c r="N1102" s="1122"/>
      <c r="O1102" s="1588"/>
    </row>
    <row r="1103" spans="1:27" ht="13.5" customHeight="1">
      <c r="A1103" s="1608">
        <f t="shared" si="22"/>
        <v>7</v>
      </c>
      <c r="B1103" s="3050" t="s">
        <v>2376</v>
      </c>
      <c r="C1103" s="3050"/>
      <c r="D1103" s="1118" t="s">
        <v>2637</v>
      </c>
      <c r="E1103" s="1118"/>
      <c r="F1103" s="1118"/>
      <c r="G1103" s="1118" t="s">
        <v>2549</v>
      </c>
      <c r="H1103" s="1120">
        <v>1999</v>
      </c>
      <c r="I1103" s="1118" t="s">
        <v>3021</v>
      </c>
      <c r="J1103" s="1118">
        <v>1</v>
      </c>
      <c r="K1103" s="1639">
        <v>320200</v>
      </c>
      <c r="L1103" s="1122"/>
      <c r="M1103" s="1122">
        <v>1</v>
      </c>
      <c r="N1103" s="1166"/>
      <c r="O1103" s="1609"/>
    </row>
    <row r="1104" spans="1:27">
      <c r="A1104" s="1608">
        <f t="shared" si="22"/>
        <v>8</v>
      </c>
      <c r="B1104" s="3085" t="s">
        <v>1755</v>
      </c>
      <c r="C1104" s="3086"/>
      <c r="D1104" s="1126" t="s">
        <v>3052</v>
      </c>
      <c r="E1104" s="1126"/>
      <c r="F1104" s="1126"/>
      <c r="G1104" s="1126" t="s">
        <v>365</v>
      </c>
      <c r="H1104" s="1161">
        <v>2015</v>
      </c>
      <c r="I1104" s="1126" t="s">
        <v>3032</v>
      </c>
      <c r="J1104" s="1126">
        <v>1</v>
      </c>
      <c r="K1104" s="1655">
        <v>218500</v>
      </c>
      <c r="L1104" s="1166">
        <v>1</v>
      </c>
      <c r="M1104" s="1166"/>
      <c r="N1104" s="1166"/>
      <c r="O1104" s="1609"/>
    </row>
    <row r="1105" spans="1:16">
      <c r="A1105" s="1608">
        <f t="shared" si="22"/>
        <v>9</v>
      </c>
      <c r="B1105" s="1936" t="s">
        <v>3462</v>
      </c>
      <c r="C1105" s="1937"/>
      <c r="D1105" s="1144"/>
      <c r="E1105" s="1118"/>
      <c r="F1105" s="1118"/>
      <c r="G1105" s="1118" t="s">
        <v>2630</v>
      </c>
      <c r="H1105" s="1652">
        <v>2008</v>
      </c>
      <c r="I1105" s="1118" t="s">
        <v>3020</v>
      </c>
      <c r="J1105" s="1123">
        <v>1</v>
      </c>
      <c r="K1105" s="1639">
        <v>4160000</v>
      </c>
      <c r="L1105" s="1122">
        <v>1</v>
      </c>
      <c r="M1105" s="1166"/>
      <c r="N1105" s="1166"/>
      <c r="O1105" s="1609"/>
      <c r="P1105" t="s">
        <v>3461</v>
      </c>
    </row>
    <row r="1106" spans="1:16">
      <c r="A1106" s="1608"/>
      <c r="B1106" s="3093"/>
      <c r="C1106" s="3094"/>
      <c r="D1106" s="1128"/>
      <c r="E1106" s="1128"/>
      <c r="F1106" s="1128"/>
      <c r="G1106" s="1128"/>
      <c r="H1106" s="1147"/>
      <c r="I1106" s="1128"/>
      <c r="J1106" s="1128"/>
      <c r="K1106" s="1654"/>
      <c r="L1106" s="1656"/>
      <c r="M1106" s="1656"/>
      <c r="N1106" s="1656"/>
      <c r="O1106" s="1657"/>
    </row>
    <row r="1107" spans="1:16" ht="15.75" thickBot="1">
      <c r="A1107" s="1658"/>
      <c r="B1107" s="3095" t="s">
        <v>34</v>
      </c>
      <c r="C1107" s="3096"/>
      <c r="D1107" s="1659"/>
      <c r="E1107" s="1659"/>
      <c r="F1107" s="1659"/>
      <c r="G1107" s="1659"/>
      <c r="H1107" s="1659"/>
      <c r="I1107" s="1659"/>
      <c r="J1107" s="1660">
        <f>SUM(J1097:J1106)</f>
        <v>10</v>
      </c>
      <c r="K1107" s="1661">
        <f>SUM(K1097:K1106)</f>
        <v>6298700</v>
      </c>
      <c r="L1107" s="1660">
        <f>SUM(L1097:L1106)</f>
        <v>4</v>
      </c>
      <c r="M1107" s="1660">
        <f>SUM(M1097:M1106)</f>
        <v>6</v>
      </c>
      <c r="N1107" s="1660">
        <f>SUM(N1097:N1106)</f>
        <v>0</v>
      </c>
      <c r="O1107" s="1662"/>
    </row>
    <row r="1108" spans="1:16">
      <c r="J1108" s="1156"/>
    </row>
    <row r="1109" spans="1:16">
      <c r="A1109" s="28"/>
      <c r="B1109" s="28"/>
      <c r="C1109" s="3053"/>
      <c r="D1109" s="3053"/>
      <c r="E1109" s="1108"/>
      <c r="F1109" s="1108"/>
      <c r="G1109" s="1108"/>
      <c r="H1109" s="1108"/>
      <c r="I1109" s="1108"/>
      <c r="J1109" s="1108"/>
      <c r="K1109" s="1108"/>
      <c r="L1109" s="3068" t="s">
        <v>3291</v>
      </c>
      <c r="M1109" s="3068"/>
      <c r="N1109" s="3068"/>
      <c r="O1109" s="28"/>
    </row>
    <row r="1110" spans="1:16" ht="15" customHeight="1">
      <c r="A1110" s="28"/>
      <c r="B1110" s="28"/>
      <c r="C1110" s="3053" t="s">
        <v>1883</v>
      </c>
      <c r="D1110" s="3053"/>
      <c r="E1110" s="3053"/>
      <c r="F1110" s="1108"/>
      <c r="G1110" s="1108"/>
      <c r="H1110" s="1108"/>
      <c r="I1110" s="1108"/>
      <c r="J1110" s="1108"/>
      <c r="K1110" s="1108"/>
      <c r="L1110" s="1137"/>
      <c r="M1110" s="1138"/>
      <c r="N1110" s="1108"/>
      <c r="O1110" s="28"/>
    </row>
    <row r="1111" spans="1:16" ht="15" customHeight="1">
      <c r="A1111" s="28"/>
      <c r="B1111" s="28"/>
      <c r="C1111" s="3054" t="s">
        <v>2889</v>
      </c>
      <c r="D1111" s="3054"/>
      <c r="E1111" s="3054"/>
      <c r="F1111" s="1108"/>
      <c r="G1111" s="1108"/>
      <c r="H1111" s="1108"/>
      <c r="I1111" s="1108"/>
      <c r="J1111" s="1108"/>
      <c r="K1111" s="1108"/>
      <c r="L1111" s="3073" t="s">
        <v>2887</v>
      </c>
      <c r="M1111" s="3073"/>
      <c r="N1111" s="3073"/>
      <c r="O1111" s="28"/>
    </row>
    <row r="1112" spans="1:16">
      <c r="A1112" s="28"/>
      <c r="B1112" s="28"/>
      <c r="C1112" s="28"/>
      <c r="D1112" s="28"/>
      <c r="E1112" s="28"/>
      <c r="F1112" s="1108"/>
      <c r="G1112" s="1108"/>
      <c r="H1112" s="1108"/>
      <c r="I1112" s="1108"/>
      <c r="J1112" s="1108"/>
      <c r="K1112" s="1108"/>
      <c r="L1112" s="1108"/>
      <c r="M1112" s="1108"/>
      <c r="N1112" s="1108"/>
      <c r="O1112" s="28"/>
    </row>
    <row r="1113" spans="1:16">
      <c r="A1113" s="28"/>
      <c r="B1113" s="28"/>
      <c r="C1113" s="28"/>
      <c r="D1113" s="28"/>
      <c r="E1113" s="28"/>
      <c r="F1113" s="1108"/>
      <c r="G1113" s="1108"/>
      <c r="H1113" s="1108"/>
      <c r="I1113" s="1108"/>
      <c r="J1113" s="1108"/>
      <c r="K1113" s="1108"/>
      <c r="L1113" s="1108"/>
      <c r="M1113" s="1108"/>
      <c r="N1113" s="1108"/>
      <c r="O1113" s="28"/>
    </row>
    <row r="1114" spans="1:16">
      <c r="A1114" s="28"/>
      <c r="B1114" s="28"/>
      <c r="C1114" s="1140"/>
      <c r="D1114" s="1141"/>
      <c r="E1114" s="28"/>
      <c r="F1114" s="1108"/>
      <c r="G1114" s="1108"/>
      <c r="H1114" s="1108"/>
      <c r="I1114" s="1108"/>
      <c r="J1114" s="1108"/>
      <c r="K1114" s="1108"/>
      <c r="L1114" s="1108"/>
      <c r="M1114" s="1108"/>
      <c r="N1114" s="1108"/>
      <c r="O1114" s="28"/>
    </row>
    <row r="1115" spans="1:16" ht="12.75" customHeight="1">
      <c r="A1115" s="28"/>
      <c r="B1115" s="28"/>
      <c r="C1115" s="3051" t="s">
        <v>2848</v>
      </c>
      <c r="D1115" s="3051"/>
      <c r="E1115" s="3051"/>
      <c r="F1115" s="1108"/>
      <c r="G1115" s="1108"/>
      <c r="H1115" s="1108"/>
      <c r="I1115" s="1108"/>
      <c r="J1115" s="1108"/>
      <c r="K1115" s="1108"/>
      <c r="L1115" s="3051" t="s">
        <v>2841</v>
      </c>
      <c r="M1115" s="3051"/>
      <c r="N1115" s="3051"/>
      <c r="O1115" s="28"/>
    </row>
    <row r="1116" spans="1:16" ht="15" customHeight="1">
      <c r="A1116" s="28"/>
      <c r="B1116" s="28"/>
      <c r="C1116" s="3052" t="s">
        <v>3121</v>
      </c>
      <c r="D1116" s="3052"/>
      <c r="E1116" s="3052"/>
      <c r="F1116" s="1108"/>
      <c r="G1116" s="1108"/>
      <c r="H1116" s="1108"/>
      <c r="I1116" s="1108"/>
      <c r="J1116" s="1108"/>
      <c r="K1116" s="1108"/>
      <c r="L1116" s="3052" t="s">
        <v>2993</v>
      </c>
      <c r="M1116" s="3052"/>
      <c r="N1116" s="3052"/>
      <c r="O1116" s="28"/>
    </row>
    <row r="1120" spans="1:16">
      <c r="J1120" s="1156"/>
    </row>
    <row r="1121" spans="1:27">
      <c r="A1121" s="28"/>
      <c r="B1121" s="28"/>
      <c r="C1121" s="3053"/>
      <c r="D1121" s="3053"/>
      <c r="E1121" s="28"/>
      <c r="F1121" s="28"/>
      <c r="G1121" s="28"/>
      <c r="H1121" s="28"/>
      <c r="I1121" s="28"/>
      <c r="J1121" s="28"/>
      <c r="K1121" s="28"/>
      <c r="L1121" s="1108"/>
      <c r="M1121" s="3092"/>
      <c r="N1121" s="3092"/>
      <c r="O1121" s="28"/>
    </row>
    <row r="1122" spans="1:27">
      <c r="A1122" s="28"/>
      <c r="B1122" s="28"/>
      <c r="C1122" s="1137"/>
      <c r="D1122" s="1137"/>
      <c r="E1122" s="28"/>
      <c r="F1122" s="28"/>
      <c r="G1122" s="28"/>
      <c r="H1122" s="28"/>
      <c r="I1122" s="28"/>
      <c r="J1122" s="28"/>
      <c r="K1122" s="28"/>
      <c r="L1122" s="1108"/>
      <c r="M1122" s="2037"/>
      <c r="N1122" s="2037"/>
      <c r="O1122" s="28"/>
    </row>
    <row r="1123" spans="1:27" s="28" customForma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 s="3067" t="s">
        <v>2994</v>
      </c>
      <c r="O1123" s="3067"/>
    </row>
    <row r="1124" spans="1:27" s="28" customFormat="1" ht="15.75">
      <c r="A1124" s="3058" t="s">
        <v>3017</v>
      </c>
      <c r="B1124" s="3058"/>
      <c r="C1124" s="3058"/>
      <c r="D1124" s="3058"/>
      <c r="E1124" s="3058"/>
      <c r="F1124" s="3058"/>
      <c r="G1124" s="3058"/>
      <c r="H1124" s="3058"/>
      <c r="I1124" s="3058"/>
      <c r="J1124" s="3058"/>
      <c r="K1124" s="3058"/>
      <c r="L1124" s="3058"/>
      <c r="M1124" s="3058"/>
      <c r="N1124" s="3058"/>
      <c r="O1124" s="3058"/>
    </row>
    <row r="1125" spans="1:27" s="28" customFormat="1" ht="12">
      <c r="B1125" s="1127" t="s">
        <v>1918</v>
      </c>
      <c r="C1125" s="1127" t="s">
        <v>2855</v>
      </c>
      <c r="D1125" s="1127"/>
      <c r="N1125" s="3067"/>
      <c r="O1125" s="3067"/>
    </row>
    <row r="1126" spans="1:27" s="1128" customFormat="1" ht="12">
      <c r="A1126" s="28"/>
      <c r="B1126" s="1127" t="s">
        <v>1919</v>
      </c>
      <c r="C1126" s="1127" t="s">
        <v>2856</v>
      </c>
      <c r="D1126" s="1127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1127"/>
      <c r="P1126" s="1127"/>
      <c r="Q1126" s="1127"/>
      <c r="R1126" s="1127"/>
      <c r="S1126" s="1127"/>
      <c r="T1126" s="1127"/>
      <c r="U1126" s="1127"/>
      <c r="V1126" s="1127"/>
      <c r="W1126" s="1127"/>
      <c r="X1126" s="1127"/>
      <c r="Y1126" s="1127"/>
      <c r="Z1126" s="1127"/>
      <c r="AA1126" s="1184"/>
    </row>
    <row r="1127" spans="1:27" s="28" customFormat="1" ht="12">
      <c r="B1127" s="1127" t="s">
        <v>4</v>
      </c>
      <c r="C1127" s="1127" t="s">
        <v>2853</v>
      </c>
      <c r="D1127" s="1127"/>
      <c r="L1127" s="3067" t="s">
        <v>3125</v>
      </c>
      <c r="M1127" s="3067"/>
      <c r="N1127" s="3067"/>
      <c r="O1127" s="3067"/>
    </row>
    <row r="1128" spans="1:27">
      <c r="A1128" s="28"/>
      <c r="B1128" s="1127" t="s">
        <v>1917</v>
      </c>
      <c r="C1128" s="1127" t="s">
        <v>2974</v>
      </c>
      <c r="D1128" s="1127"/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</row>
    <row r="1129" spans="1:27" s="28" customFormat="1" ht="12.75" customHeight="1" thickBot="1">
      <c r="B1129" s="28" t="s">
        <v>2975</v>
      </c>
      <c r="C1129" s="1708" t="s">
        <v>3243</v>
      </c>
      <c r="D1129" s="1708"/>
      <c r="L1129" s="3068"/>
      <c r="M1129" s="3068"/>
      <c r="N1129" s="3068"/>
      <c r="O1129" s="3068"/>
    </row>
    <row r="1130" spans="1:27" s="28" customFormat="1" ht="12.75" customHeight="1">
      <c r="A1130" s="3076" t="s">
        <v>2970</v>
      </c>
      <c r="B1130" s="3071" t="s">
        <v>16</v>
      </c>
      <c r="C1130" s="3071"/>
      <c r="D1130" s="3071" t="s">
        <v>2977</v>
      </c>
      <c r="E1130" s="3071" t="s">
        <v>2978</v>
      </c>
      <c r="F1130" s="3071" t="s">
        <v>2979</v>
      </c>
      <c r="G1130" s="3071" t="s">
        <v>18</v>
      </c>
      <c r="H1130" s="3071" t="s">
        <v>2980</v>
      </c>
      <c r="I1130" s="3071" t="s">
        <v>2981</v>
      </c>
      <c r="J1130" s="3071" t="s">
        <v>2982</v>
      </c>
      <c r="K1130" s="3071" t="s">
        <v>2983</v>
      </c>
      <c r="L1130" s="3071" t="s">
        <v>2996</v>
      </c>
      <c r="M1130" s="3071"/>
      <c r="N1130" s="3071"/>
      <c r="O1130" s="3074" t="s">
        <v>2985</v>
      </c>
    </row>
    <row r="1131" spans="1:27" s="28" customFormat="1" ht="27" customHeight="1">
      <c r="A1131" s="3077"/>
      <c r="B1131" s="3072"/>
      <c r="C1131" s="3072"/>
      <c r="D1131" s="3072"/>
      <c r="E1131" s="3072"/>
      <c r="F1131" s="3072"/>
      <c r="G1131" s="3072"/>
      <c r="H1131" s="3072"/>
      <c r="I1131" s="3072"/>
      <c r="J1131" s="3072"/>
      <c r="K1131" s="3072"/>
      <c r="L1131" s="1109" t="s">
        <v>2986</v>
      </c>
      <c r="M1131" s="1109" t="s">
        <v>2987</v>
      </c>
      <c r="N1131" s="1109" t="s">
        <v>2988</v>
      </c>
      <c r="O1131" s="3075"/>
    </row>
    <row r="1132" spans="1:27" s="28" customFormat="1" ht="12">
      <c r="A1132" s="1604">
        <v>1</v>
      </c>
      <c r="B1132" s="3089">
        <v>2</v>
      </c>
      <c r="C1132" s="3090"/>
      <c r="D1132" s="1152">
        <v>3</v>
      </c>
      <c r="E1132" s="1152">
        <v>4</v>
      </c>
      <c r="F1132" s="1152">
        <v>5</v>
      </c>
      <c r="G1132" s="1152">
        <v>6</v>
      </c>
      <c r="H1132" s="1152">
        <v>7</v>
      </c>
      <c r="I1132" s="1152">
        <v>8</v>
      </c>
      <c r="J1132" s="1152">
        <v>9</v>
      </c>
      <c r="K1132" s="1152">
        <v>10</v>
      </c>
      <c r="L1132" s="1152">
        <v>11</v>
      </c>
      <c r="M1132" s="1152">
        <v>12</v>
      </c>
      <c r="N1132" s="1152">
        <v>13</v>
      </c>
      <c r="O1132" s="1605">
        <v>14</v>
      </c>
    </row>
    <row r="1133" spans="1:27" s="28" customFormat="1" ht="15" customHeight="1">
      <c r="A1133" s="1606">
        <v>1</v>
      </c>
      <c r="B1133" s="3091" t="s">
        <v>638</v>
      </c>
      <c r="C1133" s="3091"/>
      <c r="D1133" s="1113" t="s">
        <v>305</v>
      </c>
      <c r="E1133" s="1113"/>
      <c r="F1133" s="1113"/>
      <c r="G1133" s="1113" t="s">
        <v>307</v>
      </c>
      <c r="H1133" s="1115">
        <v>2007</v>
      </c>
      <c r="I1133" s="1181" t="s">
        <v>3254</v>
      </c>
      <c r="J1133" s="1113">
        <v>1</v>
      </c>
      <c r="K1133" s="1638">
        <v>300000</v>
      </c>
      <c r="L1133" s="1114">
        <v>1</v>
      </c>
      <c r="M1133" s="1114"/>
      <c r="N1133" s="1114"/>
      <c r="O1133" s="1607" t="s">
        <v>3244</v>
      </c>
    </row>
    <row r="1134" spans="1:27" s="28" customFormat="1" ht="15" customHeight="1">
      <c r="A1134" s="1608">
        <f t="shared" ref="A1134:A1152" si="23">A1133+1</f>
        <v>2</v>
      </c>
      <c r="B1134" s="3050" t="s">
        <v>638</v>
      </c>
      <c r="C1134" s="3050"/>
      <c r="D1134" s="1118" t="s">
        <v>305</v>
      </c>
      <c r="E1134" s="1118"/>
      <c r="F1134" s="1118"/>
      <c r="G1134" s="1118" t="s">
        <v>307</v>
      </c>
      <c r="H1134" s="1120">
        <v>2012</v>
      </c>
      <c r="I1134" s="1118" t="s">
        <v>3254</v>
      </c>
      <c r="J1134" s="1118">
        <v>1</v>
      </c>
      <c r="K1134" s="1639">
        <v>750000</v>
      </c>
      <c r="L1134" s="1122">
        <v>1</v>
      </c>
      <c r="M1134" s="1122"/>
      <c r="N1134" s="1122"/>
      <c r="O1134" s="1588" t="s">
        <v>2923</v>
      </c>
    </row>
    <row r="1135" spans="1:27" s="28" customFormat="1" ht="12.75" customHeight="1">
      <c r="A1135" s="1608">
        <f t="shared" si="23"/>
        <v>3</v>
      </c>
      <c r="B1135" s="3050" t="s">
        <v>1657</v>
      </c>
      <c r="C1135" s="3050"/>
      <c r="D1135" s="1118" t="s">
        <v>305</v>
      </c>
      <c r="E1135" s="1118"/>
      <c r="F1135" s="1118"/>
      <c r="G1135" s="1118" t="s">
        <v>307</v>
      </c>
      <c r="H1135" s="1120">
        <v>1985</v>
      </c>
      <c r="I1135" s="1118"/>
      <c r="J1135" s="1118">
        <v>1</v>
      </c>
      <c r="K1135" s="1639">
        <v>250000</v>
      </c>
      <c r="L1135" s="1122"/>
      <c r="M1135" s="1122">
        <v>1</v>
      </c>
      <c r="N1135" s="1122"/>
      <c r="O1135" s="1588" t="s">
        <v>2923</v>
      </c>
    </row>
    <row r="1136" spans="1:27">
      <c r="A1136" s="1608">
        <f t="shared" si="23"/>
        <v>4</v>
      </c>
      <c r="B1136" s="3050" t="s">
        <v>921</v>
      </c>
      <c r="C1136" s="3050"/>
      <c r="D1136" s="1118" t="s">
        <v>3246</v>
      </c>
      <c r="E1136" s="1118"/>
      <c r="F1136" s="1118"/>
      <c r="G1136" s="1118" t="s">
        <v>365</v>
      </c>
      <c r="H1136" s="1120">
        <v>2007</v>
      </c>
      <c r="I1136" s="1118"/>
      <c r="J1136" s="1118">
        <v>1</v>
      </c>
      <c r="K1136" s="1639">
        <v>309075</v>
      </c>
      <c r="L1136" s="1122">
        <v>1</v>
      </c>
      <c r="M1136" s="1122"/>
      <c r="N1136" s="1122"/>
      <c r="O1136" s="1588" t="s">
        <v>3245</v>
      </c>
    </row>
    <row r="1137" spans="1:16">
      <c r="A1137" s="1608">
        <f t="shared" si="23"/>
        <v>5</v>
      </c>
      <c r="B1137" s="3055" t="s">
        <v>3247</v>
      </c>
      <c r="C1137" s="3056"/>
      <c r="D1137" s="1118"/>
      <c r="E1137" s="1118"/>
      <c r="F1137" s="1118"/>
      <c r="G1137" s="1118" t="s">
        <v>3161</v>
      </c>
      <c r="H1137" s="1120">
        <v>2007</v>
      </c>
      <c r="I1137" s="1118"/>
      <c r="J1137" s="1118">
        <v>1</v>
      </c>
      <c r="K1137" s="1639">
        <v>2331250</v>
      </c>
      <c r="L1137" s="1122">
        <v>1</v>
      </c>
      <c r="M1137" s="1122"/>
      <c r="N1137" s="1122"/>
      <c r="O1137" s="1588" t="s">
        <v>2923</v>
      </c>
    </row>
    <row r="1138" spans="1:16">
      <c r="A1138" s="1608">
        <f t="shared" si="23"/>
        <v>6</v>
      </c>
      <c r="B1138" s="3050" t="s">
        <v>921</v>
      </c>
      <c r="C1138" s="3050"/>
      <c r="D1138" s="1118" t="s">
        <v>3246</v>
      </c>
      <c r="E1138" s="1118"/>
      <c r="F1138" s="1118"/>
      <c r="G1138" s="1118" t="s">
        <v>365</v>
      </c>
      <c r="H1138" s="1120">
        <v>2015</v>
      </c>
      <c r="I1138" s="1118"/>
      <c r="J1138" s="1118">
        <v>1</v>
      </c>
      <c r="K1138" s="1639">
        <v>377000</v>
      </c>
      <c r="L1138" s="1122">
        <v>1</v>
      </c>
      <c r="M1138" s="1122"/>
      <c r="N1138" s="1122"/>
      <c r="O1138" s="1588" t="s">
        <v>3245</v>
      </c>
      <c r="P1138" t="s">
        <v>3249</v>
      </c>
    </row>
    <row r="1139" spans="1:16">
      <c r="A1139" s="1608">
        <f t="shared" si="23"/>
        <v>7</v>
      </c>
      <c r="B1139" s="3050" t="s">
        <v>921</v>
      </c>
      <c r="C1139" s="3050"/>
      <c r="D1139" s="1118" t="s">
        <v>3246</v>
      </c>
      <c r="E1139" s="1118"/>
      <c r="F1139" s="1118"/>
      <c r="G1139" s="1118" t="s">
        <v>365</v>
      </c>
      <c r="H1139" s="1120">
        <v>2015</v>
      </c>
      <c r="I1139" s="1118"/>
      <c r="J1139" s="1118">
        <v>1</v>
      </c>
      <c r="K1139" s="1639">
        <v>377000</v>
      </c>
      <c r="L1139" s="1122">
        <v>1</v>
      </c>
      <c r="M1139" s="1122"/>
      <c r="N1139" s="1166"/>
      <c r="O1139" s="1609" t="s">
        <v>3245</v>
      </c>
      <c r="P1139" t="s">
        <v>3250</v>
      </c>
    </row>
    <row r="1140" spans="1:16">
      <c r="A1140" s="1608">
        <f t="shared" si="23"/>
        <v>8</v>
      </c>
      <c r="B1140" s="3050" t="s">
        <v>921</v>
      </c>
      <c r="C1140" s="3050"/>
      <c r="D1140" s="1118" t="s">
        <v>3246</v>
      </c>
      <c r="E1140" s="1118"/>
      <c r="F1140" s="1118"/>
      <c r="G1140" s="1118" t="s">
        <v>365</v>
      </c>
      <c r="H1140" s="1120">
        <v>2015</v>
      </c>
      <c r="I1140" s="1118"/>
      <c r="J1140" s="1118">
        <v>1</v>
      </c>
      <c r="K1140" s="1639">
        <v>377000</v>
      </c>
      <c r="L1140" s="1122">
        <v>1</v>
      </c>
      <c r="M1140" s="1122"/>
      <c r="N1140" s="1166"/>
      <c r="O1140" s="1609" t="s">
        <v>3248</v>
      </c>
      <c r="P1140" t="s">
        <v>3251</v>
      </c>
    </row>
    <row r="1141" spans="1:16">
      <c r="A1141" s="1608">
        <f t="shared" si="23"/>
        <v>9</v>
      </c>
      <c r="B1141" s="3050" t="s">
        <v>3252</v>
      </c>
      <c r="C1141" s="3050"/>
      <c r="D1141" s="1118" t="s">
        <v>305</v>
      </c>
      <c r="E1141" s="1118"/>
      <c r="F1141" s="1118"/>
      <c r="G1141" s="1118" t="s">
        <v>365</v>
      </c>
      <c r="H1141" s="1120">
        <v>2015</v>
      </c>
      <c r="I1141" s="1118"/>
      <c r="J1141" s="1118">
        <v>1</v>
      </c>
      <c r="K1141" s="1639">
        <v>1072500</v>
      </c>
      <c r="L1141" s="1122">
        <v>1</v>
      </c>
      <c r="M1141" s="1122"/>
      <c r="N1141" s="1166"/>
      <c r="O1141" s="1609" t="s">
        <v>2867</v>
      </c>
    </row>
    <row r="1142" spans="1:16">
      <c r="A1142" s="1608">
        <f t="shared" si="23"/>
        <v>10</v>
      </c>
      <c r="B1142" s="3085" t="s">
        <v>2642</v>
      </c>
      <c r="C1142" s="3086"/>
      <c r="D1142" s="1126"/>
      <c r="E1142" s="1126"/>
      <c r="F1142" s="1126"/>
      <c r="G1142" s="1126" t="s">
        <v>365</v>
      </c>
      <c r="H1142" s="1161">
        <v>2008</v>
      </c>
      <c r="I1142" s="1126"/>
      <c r="J1142" s="1126">
        <v>1</v>
      </c>
      <c r="K1142" s="1655">
        <v>66000</v>
      </c>
      <c r="L1142" s="1166">
        <v>1</v>
      </c>
      <c r="M1142" s="1166"/>
      <c r="N1142" s="1166"/>
      <c r="O1142" s="1609" t="s">
        <v>3245</v>
      </c>
    </row>
    <row r="1143" spans="1:16">
      <c r="A1143" s="1608">
        <f t="shared" si="23"/>
        <v>11</v>
      </c>
      <c r="B1143" s="3085" t="s">
        <v>2642</v>
      </c>
      <c r="C1143" s="3086"/>
      <c r="D1143" s="1126"/>
      <c r="E1143" s="1126"/>
      <c r="F1143" s="1126"/>
      <c r="G1143" s="1126" t="s">
        <v>365</v>
      </c>
      <c r="H1143" s="1161">
        <v>2008</v>
      </c>
      <c r="I1143" s="1126"/>
      <c r="J1143" s="1126">
        <v>1</v>
      </c>
      <c r="K1143" s="1655">
        <v>66000</v>
      </c>
      <c r="L1143" s="1166">
        <v>1</v>
      </c>
      <c r="M1143" s="1166"/>
      <c r="N1143" s="1166"/>
      <c r="O1143" s="1588" t="s">
        <v>3248</v>
      </c>
    </row>
    <row r="1144" spans="1:16">
      <c r="A1144" s="1608">
        <f t="shared" si="23"/>
        <v>12</v>
      </c>
      <c r="B1144" s="687" t="s">
        <v>2678</v>
      </c>
      <c r="C1144" s="1937"/>
      <c r="D1144" s="1144"/>
      <c r="E1144" s="1118"/>
      <c r="F1144" s="1118"/>
      <c r="G1144" s="1118" t="s">
        <v>365</v>
      </c>
      <c r="H1144" s="1652">
        <v>2008</v>
      </c>
      <c r="I1144" s="1118"/>
      <c r="J1144" s="1123">
        <v>1</v>
      </c>
      <c r="K1144" s="1639">
        <v>1580000</v>
      </c>
      <c r="L1144" s="1122">
        <v>1</v>
      </c>
      <c r="M1144" s="1166"/>
      <c r="N1144" s="1166"/>
      <c r="O1144" s="1609" t="s">
        <v>2923</v>
      </c>
    </row>
    <row r="1145" spans="1:16">
      <c r="A1145" s="1608">
        <f t="shared" si="23"/>
        <v>13</v>
      </c>
      <c r="B1145" s="1547" t="s">
        <v>1090</v>
      </c>
      <c r="C1145" s="1938"/>
      <c r="D1145" s="1731"/>
      <c r="E1145" s="1126"/>
      <c r="F1145" s="1126"/>
      <c r="G1145" s="1126" t="s">
        <v>365</v>
      </c>
      <c r="H1145" s="1732">
        <v>1999</v>
      </c>
      <c r="I1145" s="1126"/>
      <c r="J1145" s="1162">
        <v>1</v>
      </c>
      <c r="K1145" s="1655">
        <v>50000</v>
      </c>
      <c r="L1145" s="1166">
        <v>1</v>
      </c>
      <c r="M1145" s="1166"/>
      <c r="N1145" s="1166"/>
      <c r="O1145" s="1609" t="s">
        <v>2923</v>
      </c>
    </row>
    <row r="1146" spans="1:16">
      <c r="A1146" s="1608">
        <f t="shared" si="23"/>
        <v>14</v>
      </c>
      <c r="B1146" s="1547" t="s">
        <v>1091</v>
      </c>
      <c r="C1146" s="1938"/>
      <c r="D1146" s="1731"/>
      <c r="E1146" s="1126"/>
      <c r="F1146" s="1126"/>
      <c r="G1146" s="1126" t="s">
        <v>139</v>
      </c>
      <c r="H1146" s="1732">
        <v>1999</v>
      </c>
      <c r="I1146" s="1126"/>
      <c r="J1146" s="1162">
        <v>1</v>
      </c>
      <c r="K1146" s="1655">
        <v>320200</v>
      </c>
      <c r="L1146" s="1166">
        <v>1</v>
      </c>
      <c r="M1146" s="1166"/>
      <c r="N1146" s="1166"/>
      <c r="O1146" s="1609" t="s">
        <v>2867</v>
      </c>
    </row>
    <row r="1147" spans="1:16">
      <c r="A1147" s="1608">
        <f t="shared" si="23"/>
        <v>15</v>
      </c>
      <c r="B1147" s="1547" t="s">
        <v>1091</v>
      </c>
      <c r="C1147" s="1938"/>
      <c r="D1147" s="1731" t="s">
        <v>948</v>
      </c>
      <c r="E1147" s="1126"/>
      <c r="F1147" s="1126"/>
      <c r="G1147" s="1126" t="s">
        <v>139</v>
      </c>
      <c r="H1147" s="1732">
        <v>2015</v>
      </c>
      <c r="I1147" s="1126"/>
      <c r="J1147" s="1162">
        <v>1</v>
      </c>
      <c r="K1147" s="1655">
        <v>455000</v>
      </c>
      <c r="L1147" s="1166">
        <v>1</v>
      </c>
      <c r="M1147" s="1166"/>
      <c r="N1147" s="1166"/>
      <c r="O1147" s="1609" t="s">
        <v>2923</v>
      </c>
      <c r="P1147" t="s">
        <v>3253</v>
      </c>
    </row>
    <row r="1148" spans="1:16">
      <c r="A1148" s="1608">
        <f t="shared" si="23"/>
        <v>16</v>
      </c>
      <c r="B1148" s="1547" t="s">
        <v>3454</v>
      </c>
      <c r="C1148" s="2034"/>
      <c r="D1148" s="1731"/>
      <c r="E1148" s="1126"/>
      <c r="F1148" s="1126"/>
      <c r="G1148" s="1126" t="s">
        <v>139</v>
      </c>
      <c r="H1148" s="1732">
        <v>2016</v>
      </c>
      <c r="I1148" s="1126"/>
      <c r="J1148" s="1162">
        <v>1</v>
      </c>
      <c r="K1148" s="1655">
        <v>440000</v>
      </c>
      <c r="L1148" s="1166">
        <v>1</v>
      </c>
      <c r="M1148" s="1166"/>
      <c r="N1148" s="1166"/>
      <c r="O1148" s="1609" t="s">
        <v>2867</v>
      </c>
    </row>
    <row r="1149" spans="1:16">
      <c r="A1149" s="1608">
        <f t="shared" si="23"/>
        <v>17</v>
      </c>
      <c r="B1149" s="1547" t="s">
        <v>2651</v>
      </c>
      <c r="C1149" s="1938"/>
      <c r="D1149" s="1731" t="s">
        <v>3255</v>
      </c>
      <c r="E1149" s="1126"/>
      <c r="F1149" s="1126"/>
      <c r="G1149" s="1126" t="s">
        <v>139</v>
      </c>
      <c r="H1149" s="1732">
        <v>2008</v>
      </c>
      <c r="I1149" s="1126"/>
      <c r="J1149" s="1162">
        <v>1</v>
      </c>
      <c r="K1149" s="1655">
        <v>37475000</v>
      </c>
      <c r="L1149" s="1166"/>
      <c r="M1149" s="1166">
        <v>1</v>
      </c>
      <c r="N1149" s="1166"/>
      <c r="O1149" s="1609" t="s">
        <v>3226</v>
      </c>
    </row>
    <row r="1150" spans="1:16">
      <c r="A1150" s="1608">
        <f t="shared" si="23"/>
        <v>18</v>
      </c>
      <c r="B1150" s="1547" t="s">
        <v>997</v>
      </c>
      <c r="C1150" s="1938"/>
      <c r="D1150" s="1731" t="s">
        <v>2640</v>
      </c>
      <c r="E1150" s="1126"/>
      <c r="F1150" s="1126"/>
      <c r="G1150" s="1126" t="s">
        <v>139</v>
      </c>
      <c r="H1150" s="1732">
        <v>2008</v>
      </c>
      <c r="I1150" s="1126"/>
      <c r="J1150" s="1162">
        <v>8</v>
      </c>
      <c r="K1150" s="1655">
        <v>2640000</v>
      </c>
      <c r="L1150" s="1166">
        <v>8</v>
      </c>
      <c r="M1150" s="1166"/>
      <c r="N1150" s="1166"/>
      <c r="O1150" s="1609" t="s">
        <v>3256</v>
      </c>
    </row>
    <row r="1151" spans="1:16">
      <c r="A1151" s="1608">
        <f t="shared" si="23"/>
        <v>19</v>
      </c>
      <c r="B1151" s="1547" t="s">
        <v>997</v>
      </c>
      <c r="C1151" s="1938"/>
      <c r="D1151" s="1731" t="s">
        <v>2640</v>
      </c>
      <c r="E1151" s="1126"/>
      <c r="F1151" s="1126"/>
      <c r="G1151" s="1126" t="s">
        <v>139</v>
      </c>
      <c r="H1151" s="1732">
        <v>2012</v>
      </c>
      <c r="I1151" s="1126"/>
      <c r="J1151" s="1162">
        <v>25</v>
      </c>
      <c r="K1151" s="1655">
        <v>8750000</v>
      </c>
      <c r="L1151" s="1166">
        <v>25</v>
      </c>
      <c r="M1151" s="1166"/>
      <c r="N1151" s="1166"/>
      <c r="O1151" s="1609" t="s">
        <v>3256</v>
      </c>
    </row>
    <row r="1152" spans="1:16">
      <c r="A1152" s="1668">
        <f t="shared" si="23"/>
        <v>20</v>
      </c>
      <c r="B1152" s="1547" t="s">
        <v>2103</v>
      </c>
      <c r="C1152" s="1938"/>
      <c r="D1152" s="1731" t="s">
        <v>305</v>
      </c>
      <c r="E1152" s="1126"/>
      <c r="F1152" s="1126"/>
      <c r="G1152" s="1126" t="s">
        <v>365</v>
      </c>
      <c r="H1152" s="1732">
        <v>2007</v>
      </c>
      <c r="I1152" s="1126"/>
      <c r="J1152" s="1162">
        <v>1</v>
      </c>
      <c r="K1152" s="1655">
        <v>60000</v>
      </c>
      <c r="L1152" s="1166">
        <v>1</v>
      </c>
      <c r="M1152" s="1166"/>
      <c r="N1152" s="1166"/>
      <c r="O1152" s="1609" t="s">
        <v>2867</v>
      </c>
    </row>
    <row r="1153" spans="1:15" ht="15.75" thickBot="1">
      <c r="A1153" s="1612"/>
      <c r="B1153" s="3061" t="s">
        <v>34</v>
      </c>
      <c r="C1153" s="3062"/>
      <c r="D1153" s="1594"/>
      <c r="E1153" s="1594"/>
      <c r="F1153" s="1594"/>
      <c r="G1153" s="1594"/>
      <c r="H1153" s="1594"/>
      <c r="I1153" s="1594"/>
      <c r="J1153" s="1596">
        <f>SUM(J1133:J1152)</f>
        <v>51</v>
      </c>
      <c r="K1153" s="1613">
        <f>SUM(K1133:K1152)</f>
        <v>58046025</v>
      </c>
      <c r="L1153" s="1596">
        <f>SUM(L1133:L1152)</f>
        <v>49</v>
      </c>
      <c r="M1153" s="1596">
        <f>SUM(M1133:M1152)</f>
        <v>2</v>
      </c>
      <c r="N1153" s="1596">
        <f>SUM(N1133:N1152)</f>
        <v>0</v>
      </c>
      <c r="O1153" s="1598"/>
    </row>
    <row r="1154" spans="1:15">
      <c r="A1154" s="28"/>
      <c r="B1154" s="28"/>
      <c r="C1154" s="3053"/>
      <c r="D1154" s="3053"/>
      <c r="E1154" s="1108"/>
      <c r="F1154" s="1108"/>
      <c r="G1154" s="1108"/>
      <c r="H1154" s="1108"/>
      <c r="I1154" s="1108"/>
      <c r="J1154" s="1108"/>
      <c r="K1154" s="1108"/>
      <c r="L1154" s="3068" t="s">
        <v>3301</v>
      </c>
      <c r="M1154" s="3068"/>
      <c r="N1154" s="3068"/>
      <c r="O1154" s="28"/>
    </row>
    <row r="1155" spans="1:15" ht="15" customHeight="1">
      <c r="A1155" s="28"/>
      <c r="B1155" s="28"/>
      <c r="C1155" s="3053" t="s">
        <v>1883</v>
      </c>
      <c r="D1155" s="3053"/>
      <c r="E1155" s="3053"/>
      <c r="F1155" s="1108"/>
      <c r="G1155" s="1108"/>
      <c r="H1155" s="1108"/>
      <c r="I1155" s="1108"/>
      <c r="J1155" s="1108"/>
      <c r="K1155" s="1108"/>
      <c r="L1155" s="1137"/>
      <c r="M1155" s="1138"/>
      <c r="N1155" s="1108"/>
      <c r="O1155" s="28"/>
    </row>
    <row r="1156" spans="1:15" ht="15" customHeight="1">
      <c r="A1156" s="28"/>
      <c r="B1156" s="28"/>
      <c r="C1156" s="3054" t="s">
        <v>2889</v>
      </c>
      <c r="D1156" s="3054"/>
      <c r="E1156" s="3054"/>
      <c r="F1156" s="1108"/>
      <c r="G1156" s="1108"/>
      <c r="H1156" s="1108"/>
      <c r="I1156" s="1108"/>
      <c r="J1156" s="1108"/>
      <c r="K1156" s="1108"/>
      <c r="L1156" s="3073" t="s">
        <v>2887</v>
      </c>
      <c r="M1156" s="3073"/>
      <c r="N1156" s="3073"/>
      <c r="O1156" s="28"/>
    </row>
    <row r="1157" spans="1:15">
      <c r="A1157" s="28"/>
      <c r="B1157" s="28"/>
      <c r="C1157" s="28"/>
      <c r="D1157" s="28"/>
      <c r="E1157" s="28"/>
      <c r="F1157" s="1108"/>
      <c r="G1157" s="1108"/>
      <c r="H1157" s="1108"/>
      <c r="I1157" s="1108"/>
      <c r="J1157" s="1108"/>
      <c r="K1157" s="1108"/>
      <c r="L1157" s="1108"/>
      <c r="M1157" s="1108"/>
      <c r="N1157" s="1108"/>
      <c r="O1157" s="28"/>
    </row>
    <row r="1158" spans="1:15">
      <c r="A1158" s="28"/>
      <c r="B1158" s="28"/>
      <c r="C1158" s="1140"/>
      <c r="D1158" s="1141"/>
      <c r="E1158" s="28"/>
      <c r="F1158" s="1108"/>
      <c r="G1158" s="1108"/>
      <c r="H1158" s="1108"/>
      <c r="I1158" s="1108"/>
      <c r="J1158" s="1108"/>
      <c r="K1158" s="1108"/>
      <c r="L1158" s="1108"/>
      <c r="M1158" s="1108"/>
      <c r="N1158" s="1108"/>
      <c r="O1158" s="28"/>
    </row>
    <row r="1159" spans="1:15" ht="12.75" customHeight="1">
      <c r="A1159" s="28"/>
      <c r="B1159" s="28"/>
      <c r="C1159" s="3051" t="s">
        <v>2848</v>
      </c>
      <c r="D1159" s="3051"/>
      <c r="E1159" s="3051"/>
      <c r="F1159" s="1108"/>
      <c r="G1159" s="1108"/>
      <c r="H1159" s="1108"/>
      <c r="I1159" s="1108"/>
      <c r="J1159" s="1108"/>
      <c r="K1159" s="1108"/>
      <c r="L1159" s="3051" t="s">
        <v>2841</v>
      </c>
      <c r="M1159" s="3051"/>
      <c r="N1159" s="3051"/>
      <c r="O1159" s="28"/>
    </row>
    <row r="1160" spans="1:15" ht="15" customHeight="1">
      <c r="A1160" s="28"/>
      <c r="B1160" s="28"/>
      <c r="C1160" s="3052" t="s">
        <v>3121</v>
      </c>
      <c r="D1160" s="3052"/>
      <c r="E1160" s="3052"/>
      <c r="F1160" s="1108"/>
      <c r="G1160" s="1108"/>
      <c r="H1160" s="1108"/>
      <c r="I1160" s="1108"/>
      <c r="J1160" s="1108"/>
      <c r="K1160" s="1108"/>
      <c r="L1160" s="3052" t="s">
        <v>2993</v>
      </c>
      <c r="M1160" s="3052"/>
      <c r="N1160" s="3052"/>
      <c r="O1160" s="28"/>
    </row>
    <row r="1167" spans="1:15" s="28" customFormat="1" ht="12.7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</row>
    <row r="1168" spans="1:15" s="28" customFormat="1" ht="12.7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</row>
    <row r="1169" spans="1:15" s="28" customForma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</row>
    <row r="1170" spans="1:15" s="28" customForma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</row>
    <row r="1171" spans="1:15" s="28" customForma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</row>
    <row r="1172" spans="1:15" s="28" customFormat="1" ht="1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</row>
    <row r="1173" spans="1:15" s="28" customFormat="1" ht="12.7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</row>
    <row r="1177" spans="1:15" ht="12.75" customHeight="1"/>
    <row r="1185" ht="18" customHeight="1"/>
    <row r="1186" ht="27.75" customHeight="1"/>
    <row r="1187" ht="11.25" customHeight="1"/>
    <row r="1189" ht="15" customHeight="1"/>
    <row r="1190" ht="15" customHeight="1"/>
    <row r="1196" ht="12.75" customHeight="1"/>
    <row r="1197" ht="12.75" customHeight="1"/>
    <row r="1200" ht="15" customHeight="1"/>
    <row r="1201" spans="1:15" ht="12.75" customHeight="1"/>
    <row r="1203" spans="1:15" s="1156" customForma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</row>
    <row r="1204" spans="1:15" s="28" customFormat="1" ht="12.7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</row>
    <row r="1205" spans="1:15" s="28" customFormat="1" ht="12.7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</row>
    <row r="1206" spans="1:15" s="28" customForma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</row>
    <row r="1207" spans="1:15" s="28" customForma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</row>
    <row r="1208" spans="1:15" s="28" customForma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</row>
    <row r="1209" spans="1:15" s="28" customFormat="1" ht="1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</row>
    <row r="1210" spans="1:15" s="28" customFormat="1" ht="12.7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</row>
    <row r="1220" ht="12.75" customHeight="1"/>
    <row r="1223" ht="12.75" customHeight="1"/>
    <row r="1243" ht="12.75" customHeight="1"/>
    <row r="1246" ht="15" customHeight="1"/>
    <row r="1247" ht="12.75" customHeight="1"/>
    <row r="1442" ht="12.75" customHeight="1"/>
    <row r="1464" ht="12.75" customHeight="1"/>
    <row r="1465" ht="12.75" customHeight="1"/>
    <row r="1468" ht="15" customHeight="1"/>
    <row r="1469" ht="12.75" customHeight="1"/>
  </sheetData>
  <mergeCells count="943">
    <mergeCell ref="B1012:C1012"/>
    <mergeCell ref="B1014:C1014"/>
    <mergeCell ref="B1013:C1013"/>
    <mergeCell ref="C263:E263"/>
    <mergeCell ref="L263:N263"/>
    <mergeCell ref="C264:E264"/>
    <mergeCell ref="L264:N264"/>
    <mergeCell ref="N522:O522"/>
    <mergeCell ref="L661:N661"/>
    <mergeCell ref="J648:J649"/>
    <mergeCell ref="L668:N668"/>
    <mergeCell ref="B59:C59"/>
    <mergeCell ref="B62:C62"/>
    <mergeCell ref="B61:C61"/>
    <mergeCell ref="N92:O92"/>
    <mergeCell ref="C70:D70"/>
    <mergeCell ref="L70:N70"/>
    <mergeCell ref="B67:C67"/>
    <mergeCell ref="B68:C68"/>
    <mergeCell ref="B110:C110"/>
    <mergeCell ref="B112:C112"/>
    <mergeCell ref="K100:K101"/>
    <mergeCell ref="L100:N100"/>
    <mergeCell ref="L98:O98"/>
    <mergeCell ref="C77:E77"/>
    <mergeCell ref="B113:C113"/>
    <mergeCell ref="B114:C114"/>
    <mergeCell ref="B107:C107"/>
    <mergeCell ref="A93:O93"/>
    <mergeCell ref="C71:E71"/>
    <mergeCell ref="C72:E72"/>
    <mergeCell ref="O100:O101"/>
    <mergeCell ref="L77:N77"/>
    <mergeCell ref="F100:F101"/>
    <mergeCell ref="L663:N663"/>
    <mergeCell ref="C667:E667"/>
    <mergeCell ref="L667:N667"/>
    <mergeCell ref="I648:I649"/>
    <mergeCell ref="O648:O649"/>
    <mergeCell ref="B650:C650"/>
    <mergeCell ref="B658:C658"/>
    <mergeCell ref="B13:C13"/>
    <mergeCell ref="E9:E10"/>
    <mergeCell ref="K648:K649"/>
    <mergeCell ref="L648:N648"/>
    <mergeCell ref="B104:C104"/>
    <mergeCell ref="B103:C103"/>
    <mergeCell ref="N640:O640"/>
    <mergeCell ref="A641:O641"/>
    <mergeCell ref="C127:E127"/>
    <mergeCell ref="L127:N127"/>
    <mergeCell ref="B105:C105"/>
    <mergeCell ref="B108:C108"/>
    <mergeCell ref="B118:C118"/>
    <mergeCell ref="C120:D120"/>
    <mergeCell ref="L144:O144"/>
    <mergeCell ref="L145:O145"/>
    <mergeCell ref="B255:C255"/>
    <mergeCell ref="N1:O1"/>
    <mergeCell ref="A2:O2"/>
    <mergeCell ref="N3:O3"/>
    <mergeCell ref="L5:O5"/>
    <mergeCell ref="L7:O7"/>
    <mergeCell ref="A9:A10"/>
    <mergeCell ref="F9:F10"/>
    <mergeCell ref="K9:K10"/>
    <mergeCell ref="O9:O10"/>
    <mergeCell ref="L9:N9"/>
    <mergeCell ref="B14:C14"/>
    <mergeCell ref="B15:C15"/>
    <mergeCell ref="G9:G10"/>
    <mergeCell ref="H9:H10"/>
    <mergeCell ref="I9:I10"/>
    <mergeCell ref="J9:J10"/>
    <mergeCell ref="B9:C10"/>
    <mergeCell ref="D9:D10"/>
    <mergeCell ref="B11:C11"/>
    <mergeCell ref="B12:C12"/>
    <mergeCell ref="B22:C22"/>
    <mergeCell ref="B23:C23"/>
    <mergeCell ref="C25:D25"/>
    <mergeCell ref="L25:N25"/>
    <mergeCell ref="C26:E26"/>
    <mergeCell ref="C27:E27"/>
    <mergeCell ref="L27:N27"/>
    <mergeCell ref="B16:C16"/>
    <mergeCell ref="B17:C17"/>
    <mergeCell ref="B18:C18"/>
    <mergeCell ref="B19:C19"/>
    <mergeCell ref="B20:C20"/>
    <mergeCell ref="B21:C21"/>
    <mergeCell ref="A53:A54"/>
    <mergeCell ref="B53:C54"/>
    <mergeCell ref="D53:D54"/>
    <mergeCell ref="E53:E54"/>
    <mergeCell ref="F53:F54"/>
    <mergeCell ref="G53:G54"/>
    <mergeCell ref="C31:E31"/>
    <mergeCell ref="L31:N31"/>
    <mergeCell ref="C32:E32"/>
    <mergeCell ref="L32:N32"/>
    <mergeCell ref="N45:O45"/>
    <mergeCell ref="A46:O46"/>
    <mergeCell ref="H53:H54"/>
    <mergeCell ref="I53:I54"/>
    <mergeCell ref="J53:J54"/>
    <mergeCell ref="K53:K54"/>
    <mergeCell ref="L53:N53"/>
    <mergeCell ref="O53:O54"/>
    <mergeCell ref="N47:O47"/>
    <mergeCell ref="L49:O49"/>
    <mergeCell ref="L50:O50"/>
    <mergeCell ref="L51:O51"/>
    <mergeCell ref="A147:A148"/>
    <mergeCell ref="B55:C55"/>
    <mergeCell ref="B57:C57"/>
    <mergeCell ref="B58:C58"/>
    <mergeCell ref="B60:C60"/>
    <mergeCell ref="N226:O226"/>
    <mergeCell ref="B65:C65"/>
    <mergeCell ref="B66:C66"/>
    <mergeCell ref="C76:E76"/>
    <mergeCell ref="L76:N76"/>
    <mergeCell ref="B56:C56"/>
    <mergeCell ref="L72:N72"/>
    <mergeCell ref="N139:O139"/>
    <mergeCell ref="G100:G101"/>
    <mergeCell ref="H100:H101"/>
    <mergeCell ref="I100:I101"/>
    <mergeCell ref="J100:J101"/>
    <mergeCell ref="N94:O94"/>
    <mergeCell ref="L96:O96"/>
    <mergeCell ref="L97:O97"/>
    <mergeCell ref="L126:N126"/>
    <mergeCell ref="L122:N122"/>
    <mergeCell ref="A100:A101"/>
    <mergeCell ref="B100:C101"/>
    <mergeCell ref="D100:D101"/>
    <mergeCell ref="E100:E101"/>
    <mergeCell ref="N141:O141"/>
    <mergeCell ref="L143:O143"/>
    <mergeCell ref="C126:E126"/>
    <mergeCell ref="L120:N120"/>
    <mergeCell ref="C121:E121"/>
    <mergeCell ref="B102:C102"/>
    <mergeCell ref="C122:E122"/>
    <mergeCell ref="A140:O140"/>
    <mergeCell ref="L147:N147"/>
    <mergeCell ref="O147:O148"/>
    <mergeCell ref="B149:C149"/>
    <mergeCell ref="B151:C151"/>
    <mergeCell ref="H147:H148"/>
    <mergeCell ref="I147:I148"/>
    <mergeCell ref="B152:C152"/>
    <mergeCell ref="J147:J148"/>
    <mergeCell ref="L628:N628"/>
    <mergeCell ref="B236:C236"/>
    <mergeCell ref="N271:O271"/>
    <mergeCell ref="L273:O273"/>
    <mergeCell ref="B377:C377"/>
    <mergeCell ref="O607:O608"/>
    <mergeCell ref="B254:C254"/>
    <mergeCell ref="B245:C245"/>
    <mergeCell ref="B147:C148"/>
    <mergeCell ref="D147:D148"/>
    <mergeCell ref="E147:E148"/>
    <mergeCell ref="F147:F148"/>
    <mergeCell ref="G147:G148"/>
    <mergeCell ref="K147:K148"/>
    <mergeCell ref="L232:O232"/>
    <mergeCell ref="B234:C235"/>
    <mergeCell ref="B158:C158"/>
    <mergeCell ref="K607:K608"/>
    <mergeCell ref="L607:N607"/>
    <mergeCell ref="A227:O227"/>
    <mergeCell ref="N228:O228"/>
    <mergeCell ref="G234:G235"/>
    <mergeCell ref="C167:D167"/>
    <mergeCell ref="L167:N167"/>
    <mergeCell ref="B159:C159"/>
    <mergeCell ref="B165:C165"/>
    <mergeCell ref="A234:A235"/>
    <mergeCell ref="D234:D235"/>
    <mergeCell ref="E234:E235"/>
    <mergeCell ref="F234:F235"/>
    <mergeCell ref="C257:D257"/>
    <mergeCell ref="L257:N257"/>
    <mergeCell ref="C258:E258"/>
    <mergeCell ref="C259:E259"/>
    <mergeCell ref="L259:N259"/>
    <mergeCell ref="C168:E168"/>
    <mergeCell ref="C169:E169"/>
    <mergeCell ref="L169:N169"/>
    <mergeCell ref="C173:E173"/>
    <mergeCell ref="L173:N173"/>
    <mergeCell ref="C174:E174"/>
    <mergeCell ref="L174:N174"/>
    <mergeCell ref="C624:E624"/>
    <mergeCell ref="L624:N624"/>
    <mergeCell ref="J234:J235"/>
    <mergeCell ref="K234:K235"/>
    <mergeCell ref="H277:H278"/>
    <mergeCell ref="I277:I278"/>
    <mergeCell ref="J277:J278"/>
    <mergeCell ref="K277:K278"/>
    <mergeCell ref="L275:O275"/>
    <mergeCell ref="B249:C249"/>
    <mergeCell ref="B252:C252"/>
    <mergeCell ref="N183:O183"/>
    <mergeCell ref="A184:O184"/>
    <mergeCell ref="A191:A192"/>
    <mergeCell ref="B191:C192"/>
    <mergeCell ref="D191:D192"/>
    <mergeCell ref="E191:E192"/>
    <mergeCell ref="F191:F192"/>
    <mergeCell ref="G191:G192"/>
    <mergeCell ref="J191:J192"/>
    <mergeCell ref="K191:K192"/>
    <mergeCell ref="I191:I192"/>
    <mergeCell ref="B197:C197"/>
    <mergeCell ref="L191:N191"/>
    <mergeCell ref="O191:O192"/>
    <mergeCell ref="B193:C193"/>
    <mergeCell ref="N185:O185"/>
    <mergeCell ref="L187:O187"/>
    <mergeCell ref="L189:O189"/>
    <mergeCell ref="H191:H192"/>
    <mergeCell ref="B208:C208"/>
    <mergeCell ref="C210:D210"/>
    <mergeCell ref="L210:N210"/>
    <mergeCell ref="C211:E211"/>
    <mergeCell ref="C212:E212"/>
    <mergeCell ref="L212:N212"/>
    <mergeCell ref="B194:C194"/>
    <mergeCell ref="B195:C195"/>
    <mergeCell ref="B198:C198"/>
    <mergeCell ref="B205:C205"/>
    <mergeCell ref="B207:C207"/>
    <mergeCell ref="A277:A278"/>
    <mergeCell ref="B277:C278"/>
    <mergeCell ref="D277:D278"/>
    <mergeCell ref="E277:E278"/>
    <mergeCell ref="F277:F278"/>
    <mergeCell ref="G277:G278"/>
    <mergeCell ref="C216:E216"/>
    <mergeCell ref="L216:N216"/>
    <mergeCell ref="C217:E217"/>
    <mergeCell ref="L217:N217"/>
    <mergeCell ref="N269:O269"/>
    <mergeCell ref="A270:O270"/>
    <mergeCell ref="L234:N234"/>
    <mergeCell ref="H234:H235"/>
    <mergeCell ref="I234:I235"/>
    <mergeCell ref="L230:O230"/>
    <mergeCell ref="O234:O235"/>
    <mergeCell ref="B283:C283"/>
    <mergeCell ref="B286:C286"/>
    <mergeCell ref="B287:C287"/>
    <mergeCell ref="K320:K321"/>
    <mergeCell ref="B289:C289"/>
    <mergeCell ref="C291:D291"/>
    <mergeCell ref="B285:C285"/>
    <mergeCell ref="L277:N277"/>
    <mergeCell ref="O277:O278"/>
    <mergeCell ref="B279:C279"/>
    <mergeCell ref="B280:C280"/>
    <mergeCell ref="B281:C281"/>
    <mergeCell ref="B282:C282"/>
    <mergeCell ref="L291:N291"/>
    <mergeCell ref="D320:D321"/>
    <mergeCell ref="I320:I321"/>
    <mergeCell ref="J320:J321"/>
    <mergeCell ref="E320:E321"/>
    <mergeCell ref="F320:F321"/>
    <mergeCell ref="C292:E292"/>
    <mergeCell ref="C293:E293"/>
    <mergeCell ref="L293:N293"/>
    <mergeCell ref="C297:E297"/>
    <mergeCell ref="L297:N297"/>
    <mergeCell ref="C298:E298"/>
    <mergeCell ref="H320:H321"/>
    <mergeCell ref="L298:N298"/>
    <mergeCell ref="G320:G321"/>
    <mergeCell ref="L320:N320"/>
    <mergeCell ref="N312:O312"/>
    <mergeCell ref="A313:O313"/>
    <mergeCell ref="N314:O314"/>
    <mergeCell ref="L316:O316"/>
    <mergeCell ref="B329:C329"/>
    <mergeCell ref="B322:C322"/>
    <mergeCell ref="B323:C323"/>
    <mergeCell ref="B324:C324"/>
    <mergeCell ref="B325:C325"/>
    <mergeCell ref="B326:C326"/>
    <mergeCell ref="L318:O318"/>
    <mergeCell ref="A320:A321"/>
    <mergeCell ref="B320:C321"/>
    <mergeCell ref="O320:O321"/>
    <mergeCell ref="B327:C327"/>
    <mergeCell ref="B328:C328"/>
    <mergeCell ref="B330:C330"/>
    <mergeCell ref="B331:C331"/>
    <mergeCell ref="B332:C332"/>
    <mergeCell ref="B333:C333"/>
    <mergeCell ref="B334:C334"/>
    <mergeCell ref="B492:C492"/>
    <mergeCell ref="B457:C457"/>
    <mergeCell ref="B458:C458"/>
    <mergeCell ref="B459:C459"/>
    <mergeCell ref="B460:C460"/>
    <mergeCell ref="B335:C335"/>
    <mergeCell ref="B336:C336"/>
    <mergeCell ref="B337:C337"/>
    <mergeCell ref="B338:C338"/>
    <mergeCell ref="B339:C339"/>
    <mergeCell ref="B648:C649"/>
    <mergeCell ref="C628:E628"/>
    <mergeCell ref="B341:C341"/>
    <mergeCell ref="B342:C342"/>
    <mergeCell ref="C344:D344"/>
    <mergeCell ref="C629:E629"/>
    <mergeCell ref="C351:E351"/>
    <mergeCell ref="L351:N351"/>
    <mergeCell ref="N354:O354"/>
    <mergeCell ref="A355:O355"/>
    <mergeCell ref="N356:O356"/>
    <mergeCell ref="L358:O358"/>
    <mergeCell ref="L344:N344"/>
    <mergeCell ref="C345:E345"/>
    <mergeCell ref="C346:E346"/>
    <mergeCell ref="L346:N346"/>
    <mergeCell ref="C350:E350"/>
    <mergeCell ref="L350:N350"/>
    <mergeCell ref="A362:A363"/>
    <mergeCell ref="B362:C363"/>
    <mergeCell ref="D362:D363"/>
    <mergeCell ref="E362:E363"/>
    <mergeCell ref="F362:F363"/>
    <mergeCell ref="G362:G363"/>
    <mergeCell ref="H362:H363"/>
    <mergeCell ref="I362:I363"/>
    <mergeCell ref="J362:J363"/>
    <mergeCell ref="K362:K363"/>
    <mergeCell ref="L362:N362"/>
    <mergeCell ref="O362:O363"/>
    <mergeCell ref="B364:C364"/>
    <mergeCell ref="B365:C365"/>
    <mergeCell ref="B366:C366"/>
    <mergeCell ref="B382:C382"/>
    <mergeCell ref="C384:D384"/>
    <mergeCell ref="L360:O360"/>
    <mergeCell ref="B374:C374"/>
    <mergeCell ref="B372:C372"/>
    <mergeCell ref="I490:I491"/>
    <mergeCell ref="J490:J491"/>
    <mergeCell ref="B455:C455"/>
    <mergeCell ref="D407:D408"/>
    <mergeCell ref="E407:E408"/>
    <mergeCell ref="F407:F408"/>
    <mergeCell ref="B373:C373"/>
    <mergeCell ref="B375:C375"/>
    <mergeCell ref="B413:C413"/>
    <mergeCell ref="B414:C414"/>
    <mergeCell ref="B379:C379"/>
    <mergeCell ref="B380:C380"/>
    <mergeCell ref="B381:C381"/>
    <mergeCell ref="L384:N384"/>
    <mergeCell ref="D490:D491"/>
    <mergeCell ref="E490:E491"/>
    <mergeCell ref="F490:F491"/>
    <mergeCell ref="G490:G491"/>
    <mergeCell ref="H490:H491"/>
    <mergeCell ref="K407:K408"/>
    <mergeCell ref="B415:C415"/>
    <mergeCell ref="B416:C416"/>
    <mergeCell ref="B417:C417"/>
    <mergeCell ref="B418:C418"/>
    <mergeCell ref="L425:N425"/>
    <mergeCell ref="C425:D425"/>
    <mergeCell ref="B409:C409"/>
    <mergeCell ref="B410:C410"/>
    <mergeCell ref="B411:C411"/>
    <mergeCell ref="B412:C412"/>
    <mergeCell ref="G407:G408"/>
    <mergeCell ref="H407:H408"/>
    <mergeCell ref="L407:N407"/>
    <mergeCell ref="B407:C408"/>
    <mergeCell ref="I407:I408"/>
    <mergeCell ref="J407:J408"/>
    <mergeCell ref="L486:O486"/>
    <mergeCell ref="L488:O488"/>
    <mergeCell ref="A490:A491"/>
    <mergeCell ref="A648:A649"/>
    <mergeCell ref="D648:D649"/>
    <mergeCell ref="O490:O491"/>
    <mergeCell ref="L622:N622"/>
    <mergeCell ref="C426:E426"/>
    <mergeCell ref="C427:E427"/>
    <mergeCell ref="L427:N427"/>
    <mergeCell ref="C431:E431"/>
    <mergeCell ref="L431:N431"/>
    <mergeCell ref="L490:N490"/>
    <mergeCell ref="L432:N432"/>
    <mergeCell ref="K490:K491"/>
    <mergeCell ref="L469:N469"/>
    <mergeCell ref="N441:O441"/>
    <mergeCell ref="L629:N629"/>
    <mergeCell ref="N642:O642"/>
    <mergeCell ref="L644:O644"/>
    <mergeCell ref="L646:O646"/>
    <mergeCell ref="N681:O681"/>
    <mergeCell ref="N683:O683"/>
    <mergeCell ref="L685:O685"/>
    <mergeCell ref="L687:O687"/>
    <mergeCell ref="A689:A690"/>
    <mergeCell ref="E689:E690"/>
    <mergeCell ref="F689:F690"/>
    <mergeCell ref="J689:J690"/>
    <mergeCell ref="B689:C690"/>
    <mergeCell ref="D689:D690"/>
    <mergeCell ref="O689:O690"/>
    <mergeCell ref="B691:C691"/>
    <mergeCell ref="K689:K690"/>
    <mergeCell ref="L689:N689"/>
    <mergeCell ref="L706:N706"/>
    <mergeCell ref="C707:E707"/>
    <mergeCell ref="B704:C704"/>
    <mergeCell ref="C706:D706"/>
    <mergeCell ref="G689:G690"/>
    <mergeCell ref="H689:H690"/>
    <mergeCell ref="L730:O730"/>
    <mergeCell ref="J732:J733"/>
    <mergeCell ref="K732:K733"/>
    <mergeCell ref="L732:N732"/>
    <mergeCell ref="O732:O733"/>
    <mergeCell ref="L708:N708"/>
    <mergeCell ref="C712:E712"/>
    <mergeCell ref="L712:N712"/>
    <mergeCell ref="L713:N713"/>
    <mergeCell ref="N724:O724"/>
    <mergeCell ref="A725:O725"/>
    <mergeCell ref="C713:E713"/>
    <mergeCell ref="C708:E708"/>
    <mergeCell ref="L765:N765"/>
    <mergeCell ref="C766:E766"/>
    <mergeCell ref="L766:N766"/>
    <mergeCell ref="N771:O771"/>
    <mergeCell ref="A772:O772"/>
    <mergeCell ref="A682:O682"/>
    <mergeCell ref="C759:D759"/>
    <mergeCell ref="L759:N759"/>
    <mergeCell ref="C760:E760"/>
    <mergeCell ref="C761:E761"/>
    <mergeCell ref="L761:N761"/>
    <mergeCell ref="B738:C738"/>
    <mergeCell ref="B739:C739"/>
    <mergeCell ref="H732:H733"/>
    <mergeCell ref="I732:I733"/>
    <mergeCell ref="I689:I690"/>
    <mergeCell ref="A732:A733"/>
    <mergeCell ref="B732:C733"/>
    <mergeCell ref="D732:D733"/>
    <mergeCell ref="E732:E733"/>
    <mergeCell ref="F732:F733"/>
    <mergeCell ref="G732:G733"/>
    <mergeCell ref="N726:O726"/>
    <mergeCell ref="L728:O728"/>
    <mergeCell ref="N773:O773"/>
    <mergeCell ref="L775:O775"/>
    <mergeCell ref="L777:O777"/>
    <mergeCell ref="A779:A780"/>
    <mergeCell ref="B779:C780"/>
    <mergeCell ref="D779:D780"/>
    <mergeCell ref="E779:E780"/>
    <mergeCell ref="F779:F780"/>
    <mergeCell ref="G779:G780"/>
    <mergeCell ref="H779:H780"/>
    <mergeCell ref="L800:N800"/>
    <mergeCell ref="D823:D824"/>
    <mergeCell ref="I823:I824"/>
    <mergeCell ref="J823:J824"/>
    <mergeCell ref="E823:E824"/>
    <mergeCell ref="F823:F824"/>
    <mergeCell ref="C801:E801"/>
    <mergeCell ref="C802:E802"/>
    <mergeCell ref="B787:C787"/>
    <mergeCell ref="B788:C788"/>
    <mergeCell ref="B797:C797"/>
    <mergeCell ref="B790:C790"/>
    <mergeCell ref="B792:C792"/>
    <mergeCell ref="B793:C793"/>
    <mergeCell ref="B789:C789"/>
    <mergeCell ref="B795:C795"/>
    <mergeCell ref="B796:C796"/>
    <mergeCell ref="B791:C791"/>
    <mergeCell ref="N817:O817"/>
    <mergeCell ref="M819:O819"/>
    <mergeCell ref="B871:C871"/>
    <mergeCell ref="B825:C825"/>
    <mergeCell ref="B826:C826"/>
    <mergeCell ref="B829:C829"/>
    <mergeCell ref="L821:O821"/>
    <mergeCell ref="B862:C862"/>
    <mergeCell ref="L802:N802"/>
    <mergeCell ref="C806:E806"/>
    <mergeCell ref="L806:N806"/>
    <mergeCell ref="C807:E807"/>
    <mergeCell ref="H823:H824"/>
    <mergeCell ref="L807:N807"/>
    <mergeCell ref="G823:G824"/>
    <mergeCell ref="L823:N823"/>
    <mergeCell ref="N815:O815"/>
    <mergeCell ref="A816:O816"/>
    <mergeCell ref="L893:N893"/>
    <mergeCell ref="C894:E894"/>
    <mergeCell ref="L894:N894"/>
    <mergeCell ref="N895:O895"/>
    <mergeCell ref="A896:O896"/>
    <mergeCell ref="C887:D887"/>
    <mergeCell ref="L887:N887"/>
    <mergeCell ref="K823:K824"/>
    <mergeCell ref="C888:E888"/>
    <mergeCell ref="C889:E889"/>
    <mergeCell ref="L889:N889"/>
    <mergeCell ref="A823:A824"/>
    <mergeCell ref="B823:C824"/>
    <mergeCell ref="O823:O824"/>
    <mergeCell ref="B868:C868"/>
    <mergeCell ref="B869:C869"/>
    <mergeCell ref="B885:C885"/>
    <mergeCell ref="B872:C872"/>
    <mergeCell ref="K903:K904"/>
    <mergeCell ref="L903:N903"/>
    <mergeCell ref="O903:O904"/>
    <mergeCell ref="B905:C905"/>
    <mergeCell ref="N897:O897"/>
    <mergeCell ref="L899:O899"/>
    <mergeCell ref="L901:O901"/>
    <mergeCell ref="H903:H904"/>
    <mergeCell ref="A903:A904"/>
    <mergeCell ref="B903:C904"/>
    <mergeCell ref="D903:D904"/>
    <mergeCell ref="E903:E904"/>
    <mergeCell ref="F903:F904"/>
    <mergeCell ref="G903:G904"/>
    <mergeCell ref="B909:C909"/>
    <mergeCell ref="B911:C911"/>
    <mergeCell ref="I607:I608"/>
    <mergeCell ref="J607:J608"/>
    <mergeCell ref="B619:C619"/>
    <mergeCell ref="B620:C620"/>
    <mergeCell ref="C622:D622"/>
    <mergeCell ref="C623:E623"/>
    <mergeCell ref="I903:I904"/>
    <mergeCell ref="J903:J904"/>
    <mergeCell ref="C893:E893"/>
    <mergeCell ref="B798:C798"/>
    <mergeCell ref="C800:D800"/>
    <mergeCell ref="I779:I780"/>
    <mergeCell ref="J779:J780"/>
    <mergeCell ref="B781:C781"/>
    <mergeCell ref="C765:E765"/>
    <mergeCell ref="B734:C734"/>
    <mergeCell ref="B757:C757"/>
    <mergeCell ref="O950:O951"/>
    <mergeCell ref="B952:C952"/>
    <mergeCell ref="N944:O944"/>
    <mergeCell ref="L946:O946"/>
    <mergeCell ref="L948:O948"/>
    <mergeCell ref="H950:H951"/>
    <mergeCell ref="A950:A951"/>
    <mergeCell ref="B950:C951"/>
    <mergeCell ref="D950:D951"/>
    <mergeCell ref="E950:E951"/>
    <mergeCell ref="F950:F951"/>
    <mergeCell ref="G950:G951"/>
    <mergeCell ref="B250:C250"/>
    <mergeCell ref="I950:I951"/>
    <mergeCell ref="J950:J951"/>
    <mergeCell ref="K950:K951"/>
    <mergeCell ref="C926:E926"/>
    <mergeCell ref="C922:E922"/>
    <mergeCell ref="B612:C612"/>
    <mergeCell ref="B906:C906"/>
    <mergeCell ref="L950:N950"/>
    <mergeCell ref="L926:N926"/>
    <mergeCell ref="C927:E927"/>
    <mergeCell ref="L927:N927"/>
    <mergeCell ref="N942:O942"/>
    <mergeCell ref="A943:O943"/>
    <mergeCell ref="B916:C916"/>
    <mergeCell ref="B918:C918"/>
    <mergeCell ref="C920:D920"/>
    <mergeCell ref="L920:N920"/>
    <mergeCell ref="C921:E921"/>
    <mergeCell ref="L922:N922"/>
    <mergeCell ref="B912:C912"/>
    <mergeCell ref="B913:C913"/>
    <mergeCell ref="B914:C914"/>
    <mergeCell ref="B915:C915"/>
    <mergeCell ref="L973:N973"/>
    <mergeCell ref="C974:E974"/>
    <mergeCell ref="L974:N974"/>
    <mergeCell ref="B965:C965"/>
    <mergeCell ref="C967:D967"/>
    <mergeCell ref="L967:N967"/>
    <mergeCell ref="C968:E968"/>
    <mergeCell ref="C969:E969"/>
    <mergeCell ref="L969:N969"/>
    <mergeCell ref="J1003:J1004"/>
    <mergeCell ref="D1003:D1004"/>
    <mergeCell ref="O1003:O1004"/>
    <mergeCell ref="B1005:C1005"/>
    <mergeCell ref="B1006:C1006"/>
    <mergeCell ref="K1003:K1004"/>
    <mergeCell ref="L1003:N1003"/>
    <mergeCell ref="N995:O995"/>
    <mergeCell ref="A996:O996"/>
    <mergeCell ref="N997:O997"/>
    <mergeCell ref="L999:O999"/>
    <mergeCell ref="L1001:O1001"/>
    <mergeCell ref="A1003:A1004"/>
    <mergeCell ref="B1003:C1004"/>
    <mergeCell ref="E1003:E1004"/>
    <mergeCell ref="F1003:F1004"/>
    <mergeCell ref="I1003:I1004"/>
    <mergeCell ref="B1023:C1023"/>
    <mergeCell ref="E648:E649"/>
    <mergeCell ref="F648:F649"/>
    <mergeCell ref="G648:G649"/>
    <mergeCell ref="H648:H649"/>
    <mergeCell ref="B910:C910"/>
    <mergeCell ref="G1003:G1004"/>
    <mergeCell ref="H1003:H1004"/>
    <mergeCell ref="B827:C827"/>
    <mergeCell ref="B659:C659"/>
    <mergeCell ref="C661:D661"/>
    <mergeCell ref="C668:E668"/>
    <mergeCell ref="B651:C651"/>
    <mergeCell ref="B652:C652"/>
    <mergeCell ref="C662:E662"/>
    <mergeCell ref="C663:E663"/>
    <mergeCell ref="C973:E973"/>
    <mergeCell ref="B962:C962"/>
    <mergeCell ref="B953:C953"/>
    <mergeCell ref="B954:C954"/>
    <mergeCell ref="B955:C955"/>
    <mergeCell ref="B956:C956"/>
    <mergeCell ref="B957:C957"/>
    <mergeCell ref="B907:C907"/>
    <mergeCell ref="C1032:E1032"/>
    <mergeCell ref="L1032:N1032"/>
    <mergeCell ref="N1042:O1042"/>
    <mergeCell ref="A1043:O1043"/>
    <mergeCell ref="N1044:O1044"/>
    <mergeCell ref="L1046:O1046"/>
    <mergeCell ref="C1025:D1025"/>
    <mergeCell ref="L1025:N1025"/>
    <mergeCell ref="C1026:E1026"/>
    <mergeCell ref="C1027:E1027"/>
    <mergeCell ref="L1027:N1027"/>
    <mergeCell ref="C1031:E1031"/>
    <mergeCell ref="L1031:N1031"/>
    <mergeCell ref="L1048:O1048"/>
    <mergeCell ref="A1050:A1051"/>
    <mergeCell ref="B1050:C1051"/>
    <mergeCell ref="D1050:D1051"/>
    <mergeCell ref="E1050:E1051"/>
    <mergeCell ref="F1050:F1051"/>
    <mergeCell ref="G1050:G1051"/>
    <mergeCell ref="H1050:H1051"/>
    <mergeCell ref="I1050:I1051"/>
    <mergeCell ref="J1050:J1051"/>
    <mergeCell ref="B1055:C1055"/>
    <mergeCell ref="B1056:C1056"/>
    <mergeCell ref="B1057:C1057"/>
    <mergeCell ref="B1058:C1058"/>
    <mergeCell ref="B1059:C1059"/>
    <mergeCell ref="B1060:C1060"/>
    <mergeCell ref="K1050:K1051"/>
    <mergeCell ref="L1050:N1050"/>
    <mergeCell ref="O1050:O1051"/>
    <mergeCell ref="B1052:C1052"/>
    <mergeCell ref="B1053:C1053"/>
    <mergeCell ref="B1054:C1054"/>
    <mergeCell ref="B1061:C1061"/>
    <mergeCell ref="L1076:N1076"/>
    <mergeCell ref="K1094:K1095"/>
    <mergeCell ref="B1063:C1063"/>
    <mergeCell ref="B1064:C1064"/>
    <mergeCell ref="B1067:C1067"/>
    <mergeCell ref="C1069:D1069"/>
    <mergeCell ref="L1069:N1069"/>
    <mergeCell ref="B1094:C1095"/>
    <mergeCell ref="D1094:D1095"/>
    <mergeCell ref="C1070:E1070"/>
    <mergeCell ref="C1071:E1071"/>
    <mergeCell ref="L1071:N1071"/>
    <mergeCell ref="C1075:E1075"/>
    <mergeCell ref="L1075:N1075"/>
    <mergeCell ref="C1076:E1076"/>
    <mergeCell ref="G1094:G1095"/>
    <mergeCell ref="L1094:N1094"/>
    <mergeCell ref="N1086:O1086"/>
    <mergeCell ref="A1087:O1087"/>
    <mergeCell ref="N1088:O1088"/>
    <mergeCell ref="L1090:O1090"/>
    <mergeCell ref="L1092:O1092"/>
    <mergeCell ref="A1094:A1095"/>
    <mergeCell ref="O1094:O1095"/>
    <mergeCell ref="E1094:E1095"/>
    <mergeCell ref="H1094:H1095"/>
    <mergeCell ref="I1094:I1095"/>
    <mergeCell ref="J1094:J1095"/>
    <mergeCell ref="F1094:F1095"/>
    <mergeCell ref="B1104:C1104"/>
    <mergeCell ref="B1106:C1106"/>
    <mergeCell ref="B1107:C1107"/>
    <mergeCell ref="C1109:D1109"/>
    <mergeCell ref="L1109:N1109"/>
    <mergeCell ref="B1102:C1102"/>
    <mergeCell ref="B1103:C1103"/>
    <mergeCell ref="B1096:C1096"/>
    <mergeCell ref="B1097:C1097"/>
    <mergeCell ref="B1098:C1098"/>
    <mergeCell ref="B1099:C1099"/>
    <mergeCell ref="B1100:C1100"/>
    <mergeCell ref="C1110:E1110"/>
    <mergeCell ref="C1111:E1111"/>
    <mergeCell ref="L1111:N1111"/>
    <mergeCell ref="E1130:E1131"/>
    <mergeCell ref="F1130:F1131"/>
    <mergeCell ref="C1115:E1115"/>
    <mergeCell ref="L1115:N1115"/>
    <mergeCell ref="C1116:E1116"/>
    <mergeCell ref="L1116:N1116"/>
    <mergeCell ref="C1121:D1121"/>
    <mergeCell ref="M1121:N1121"/>
    <mergeCell ref="K1130:K1131"/>
    <mergeCell ref="L1130:N1130"/>
    <mergeCell ref="N1123:O1123"/>
    <mergeCell ref="A1124:O1124"/>
    <mergeCell ref="N1125:O1125"/>
    <mergeCell ref="L1127:O1127"/>
    <mergeCell ref="L1129:O1129"/>
    <mergeCell ref="A1130:A1131"/>
    <mergeCell ref="B1130:C1131"/>
    <mergeCell ref="I1130:I1131"/>
    <mergeCell ref="J1130:J1131"/>
    <mergeCell ref="B1137:C1137"/>
    <mergeCell ref="D1130:D1131"/>
    <mergeCell ref="O1130:O1131"/>
    <mergeCell ref="B1132:C1132"/>
    <mergeCell ref="B1133:C1133"/>
    <mergeCell ref="B1134:C1134"/>
    <mergeCell ref="B1135:C1135"/>
    <mergeCell ref="C1159:E1159"/>
    <mergeCell ref="L1159:N1159"/>
    <mergeCell ref="C1160:E1160"/>
    <mergeCell ref="L1160:N1160"/>
    <mergeCell ref="B369:C369"/>
    <mergeCell ref="N399:O399"/>
    <mergeCell ref="N482:O482"/>
    <mergeCell ref="A483:O483"/>
    <mergeCell ref="N484:O484"/>
    <mergeCell ref="B1153:C1153"/>
    <mergeCell ref="C1154:D1154"/>
    <mergeCell ref="L1154:N1154"/>
    <mergeCell ref="C1155:E1155"/>
    <mergeCell ref="C1156:E1156"/>
    <mergeCell ref="L1156:N1156"/>
    <mergeCell ref="B1138:C1138"/>
    <mergeCell ref="B1139:C1139"/>
    <mergeCell ref="B1140:C1140"/>
    <mergeCell ref="B1141:C1141"/>
    <mergeCell ref="B1142:C1142"/>
    <mergeCell ref="B1143:C1143"/>
    <mergeCell ref="B1136:C1136"/>
    <mergeCell ref="G1130:G1131"/>
    <mergeCell ref="H1130:H1131"/>
    <mergeCell ref="L509:N509"/>
    <mergeCell ref="C510:E510"/>
    <mergeCell ref="L510:N510"/>
    <mergeCell ref="B501:C501"/>
    <mergeCell ref="C503:D503"/>
    <mergeCell ref="L503:N503"/>
    <mergeCell ref="C504:E504"/>
    <mergeCell ref="C505:E505"/>
    <mergeCell ref="L505:N505"/>
    <mergeCell ref="L464:N464"/>
    <mergeCell ref="C468:E468"/>
    <mergeCell ref="L468:N468"/>
    <mergeCell ref="K449:K450"/>
    <mergeCell ref="L449:N449"/>
    <mergeCell ref="L462:N462"/>
    <mergeCell ref="B456:C456"/>
    <mergeCell ref="A442:O442"/>
    <mergeCell ref="N443:O443"/>
    <mergeCell ref="L445:O445"/>
    <mergeCell ref="L447:O447"/>
    <mergeCell ref="H449:H450"/>
    <mergeCell ref="I449:I450"/>
    <mergeCell ref="J449:J450"/>
    <mergeCell ref="F449:F450"/>
    <mergeCell ref="O449:O450"/>
    <mergeCell ref="G449:G450"/>
    <mergeCell ref="C462:D462"/>
    <mergeCell ref="C463:E463"/>
    <mergeCell ref="C464:E464"/>
    <mergeCell ref="B340:C340"/>
    <mergeCell ref="A449:A450"/>
    <mergeCell ref="B449:C450"/>
    <mergeCell ref="C432:E432"/>
    <mergeCell ref="B419:C419"/>
    <mergeCell ref="B421:C421"/>
    <mergeCell ref="D449:D450"/>
    <mergeCell ref="E449:E450"/>
    <mergeCell ref="B422:C422"/>
    <mergeCell ref="B423:C423"/>
    <mergeCell ref="A400:O400"/>
    <mergeCell ref="N401:O401"/>
    <mergeCell ref="L403:O403"/>
    <mergeCell ref="L405:O405"/>
    <mergeCell ref="A407:A408"/>
    <mergeCell ref="O407:O408"/>
    <mergeCell ref="C385:E385"/>
    <mergeCell ref="C386:E386"/>
    <mergeCell ref="L386:N386"/>
    <mergeCell ref="C390:E390"/>
    <mergeCell ref="L390:N390"/>
    <mergeCell ref="C391:E391"/>
    <mergeCell ref="L391:N391"/>
    <mergeCell ref="B378:C378"/>
    <mergeCell ref="B451:C451"/>
    <mergeCell ref="B452:C452"/>
    <mergeCell ref="B453:C453"/>
    <mergeCell ref="B454:C454"/>
    <mergeCell ref="C469:E469"/>
    <mergeCell ref="C509:E509"/>
    <mergeCell ref="B495:C495"/>
    <mergeCell ref="B496:C496"/>
    <mergeCell ref="B498:C498"/>
    <mergeCell ref="B499:C499"/>
    <mergeCell ref="B500:C500"/>
    <mergeCell ref="B494:C494"/>
    <mergeCell ref="B490:C491"/>
    <mergeCell ref="B493:C493"/>
    <mergeCell ref="B785:C785"/>
    <mergeCell ref="B786:C786"/>
    <mergeCell ref="B794:C794"/>
    <mergeCell ref="A523:O523"/>
    <mergeCell ref="N524:O524"/>
    <mergeCell ref="L526:O526"/>
    <mergeCell ref="L528:O528"/>
    <mergeCell ref="J530:J531"/>
    <mergeCell ref="A530:A531"/>
    <mergeCell ref="B530:C531"/>
    <mergeCell ref="L605:O605"/>
    <mergeCell ref="A607:A608"/>
    <mergeCell ref="B607:C608"/>
    <mergeCell ref="D607:D608"/>
    <mergeCell ref="E607:E608"/>
    <mergeCell ref="F607:F608"/>
    <mergeCell ref="G607:G608"/>
    <mergeCell ref="H607:H608"/>
    <mergeCell ref="B609:C609"/>
    <mergeCell ref="B610:C610"/>
    <mergeCell ref="B611:C611"/>
    <mergeCell ref="K779:K780"/>
    <mergeCell ref="L779:N779"/>
    <mergeCell ref="O779:O780"/>
    <mergeCell ref="K530:K531"/>
    <mergeCell ref="L530:N530"/>
    <mergeCell ref="O530:O531"/>
    <mergeCell ref="B532:C532"/>
    <mergeCell ref="B533:C533"/>
    <mergeCell ref="D530:D531"/>
    <mergeCell ref="E530:E531"/>
    <mergeCell ref="F530:F531"/>
    <mergeCell ref="G530:G531"/>
    <mergeCell ref="H530:H531"/>
    <mergeCell ref="I530:I531"/>
    <mergeCell ref="E569:E570"/>
    <mergeCell ref="B541:C541"/>
    <mergeCell ref="C543:D543"/>
    <mergeCell ref="L543:N543"/>
    <mergeCell ref="C544:E544"/>
    <mergeCell ref="C545:E545"/>
    <mergeCell ref="L545:N545"/>
    <mergeCell ref="B534:C534"/>
    <mergeCell ref="B535:C535"/>
    <mergeCell ref="B536:C536"/>
    <mergeCell ref="B538:C538"/>
    <mergeCell ref="B539:C539"/>
    <mergeCell ref="B540:C540"/>
    <mergeCell ref="B963:C963"/>
    <mergeCell ref="B161:C161"/>
    <mergeCell ref="B162:C162"/>
    <mergeCell ref="B163:C163"/>
    <mergeCell ref="N599:O599"/>
    <mergeCell ref="A600:O600"/>
    <mergeCell ref="B580:C580"/>
    <mergeCell ref="B581:C581"/>
    <mergeCell ref="C583:D583"/>
    <mergeCell ref="L583:N583"/>
    <mergeCell ref="N601:O601"/>
    <mergeCell ref="N563:O563"/>
    <mergeCell ref="L565:O565"/>
    <mergeCell ref="L567:O567"/>
    <mergeCell ref="C549:E549"/>
    <mergeCell ref="B571:C571"/>
    <mergeCell ref="H569:H570"/>
    <mergeCell ref="L585:N585"/>
    <mergeCell ref="B572:C572"/>
    <mergeCell ref="B573:C573"/>
    <mergeCell ref="B574:C574"/>
    <mergeCell ref="F569:F570"/>
    <mergeCell ref="G569:G570"/>
    <mergeCell ref="L603:O603"/>
    <mergeCell ref="B106:C106"/>
    <mergeCell ref="B284:C284"/>
    <mergeCell ref="B828:C828"/>
    <mergeCell ref="B908:C908"/>
    <mergeCell ref="C589:E589"/>
    <mergeCell ref="L589:N589"/>
    <mergeCell ref="C590:E590"/>
    <mergeCell ref="L590:N590"/>
    <mergeCell ref="C584:E584"/>
    <mergeCell ref="C585:E585"/>
    <mergeCell ref="B150:C150"/>
    <mergeCell ref="I569:I570"/>
    <mergeCell ref="J569:J570"/>
    <mergeCell ref="K569:K570"/>
    <mergeCell ref="L569:N569"/>
    <mergeCell ref="L549:N549"/>
    <mergeCell ref="C550:E550"/>
    <mergeCell ref="L550:N550"/>
    <mergeCell ref="N561:O561"/>
    <mergeCell ref="A562:O562"/>
    <mergeCell ref="O569:O570"/>
    <mergeCell ref="A569:A570"/>
    <mergeCell ref="B569:C570"/>
    <mergeCell ref="D569:D570"/>
  </mergeCells>
  <pageMargins left="0.78740157480314965" right="0.59055118110236227" top="0.78740157480314965" bottom="0.74803149606299213" header="0" footer="0"/>
  <pageSetup paperSize="5" scale="9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29"/>
  <sheetViews>
    <sheetView zoomScale="75" zoomScaleNormal="75" workbookViewId="0">
      <selection activeCell="I65" sqref="I65"/>
    </sheetView>
  </sheetViews>
  <sheetFormatPr defaultRowHeight="15"/>
  <cols>
    <col min="1" max="1" width="4.85546875" style="584" customWidth="1"/>
    <col min="2" max="2" width="52.5703125" style="584" customWidth="1"/>
    <col min="3" max="3" width="4" style="584" customWidth="1"/>
    <col min="4" max="4" width="3.28515625" style="584" customWidth="1"/>
    <col min="5" max="5" width="4.28515625" style="584" customWidth="1"/>
    <col min="6" max="6" width="3.5703125" style="584" customWidth="1"/>
    <col min="7" max="7" width="4.28515625" style="584" customWidth="1"/>
    <col min="8" max="8" width="5.5703125" style="584" customWidth="1"/>
    <col min="9" max="9" width="17.42578125" style="584" customWidth="1"/>
    <col min="10" max="10" width="9.140625" style="584"/>
    <col min="11" max="11" width="10.28515625" style="584" customWidth="1"/>
    <col min="12" max="13" width="9.140625" style="584"/>
    <col min="14" max="15" width="9.28515625" style="584" bestFit="1" customWidth="1"/>
    <col min="16" max="17" width="9.140625" style="584"/>
    <col min="18" max="18" width="9.28515625" style="584" bestFit="1" customWidth="1"/>
    <col min="19" max="19" width="16.85546875" style="584" bestFit="1" customWidth="1"/>
    <col min="20" max="20" width="13.5703125" style="584" customWidth="1"/>
    <col min="21" max="16384" width="9.140625" style="584"/>
  </cols>
  <sheetData>
    <row r="1" spans="1:20">
      <c r="A1" s="3199" t="s">
        <v>2819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  <c r="S1" s="3199"/>
      <c r="T1" s="3199"/>
    </row>
    <row r="2" spans="1:20" ht="15.75">
      <c r="A2" s="3200" t="s">
        <v>0</v>
      </c>
      <c r="B2" s="3200"/>
      <c r="C2" s="3200"/>
      <c r="D2" s="3200"/>
      <c r="E2" s="3200"/>
      <c r="F2" s="3200"/>
      <c r="G2" s="3200"/>
      <c r="H2" s="3200"/>
      <c r="I2" s="3200"/>
      <c r="J2" s="3200"/>
      <c r="K2" s="3200"/>
      <c r="L2" s="3200"/>
      <c r="M2" s="3200"/>
      <c r="N2" s="3200"/>
      <c r="O2" s="3200"/>
      <c r="P2" s="3200"/>
      <c r="Q2" s="3200"/>
      <c r="R2" s="3200"/>
      <c r="S2" s="3200"/>
      <c r="T2" s="3200"/>
    </row>
    <row r="3" spans="1:20">
      <c r="A3" s="638"/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9"/>
      <c r="S3" s="638"/>
    </row>
    <row r="4" spans="1:20">
      <c r="A4" s="638" t="s">
        <v>1</v>
      </c>
      <c r="B4" s="640"/>
      <c r="C4" s="638" t="s">
        <v>2</v>
      </c>
      <c r="D4" s="638"/>
      <c r="E4" s="641"/>
      <c r="F4" s="638"/>
      <c r="G4" s="638"/>
      <c r="H4" s="638"/>
      <c r="I4" s="638"/>
      <c r="J4" s="638"/>
      <c r="K4" s="638"/>
      <c r="L4" s="638"/>
      <c r="M4" s="638"/>
      <c r="N4" s="640"/>
      <c r="O4" s="638"/>
      <c r="P4" s="638"/>
      <c r="Q4" s="638"/>
      <c r="R4" s="639"/>
      <c r="S4" s="638"/>
    </row>
    <row r="5" spans="1:20">
      <c r="A5" s="638" t="s">
        <v>3</v>
      </c>
      <c r="B5" s="640"/>
      <c r="C5" s="638" t="s">
        <v>2809</v>
      </c>
      <c r="D5" s="638"/>
      <c r="E5" s="641"/>
      <c r="F5" s="638"/>
      <c r="G5" s="638"/>
      <c r="H5" s="638"/>
      <c r="I5" s="638"/>
      <c r="J5" s="638"/>
      <c r="K5" s="638"/>
      <c r="L5" s="638"/>
      <c r="M5" s="638"/>
      <c r="N5" s="640"/>
      <c r="O5" s="638"/>
      <c r="P5" s="638"/>
      <c r="Q5" s="638"/>
      <c r="R5" s="639"/>
      <c r="S5" s="638"/>
    </row>
    <row r="6" spans="1:20">
      <c r="A6" s="638" t="s">
        <v>4</v>
      </c>
      <c r="B6" s="640"/>
      <c r="C6" s="640" t="s">
        <v>2829</v>
      </c>
      <c r="D6" s="638"/>
      <c r="E6" s="641"/>
      <c r="F6" s="638"/>
      <c r="G6" s="638"/>
      <c r="H6" s="638"/>
      <c r="I6" s="638"/>
      <c r="J6" s="638"/>
      <c r="K6" s="638"/>
      <c r="L6" s="638"/>
      <c r="M6" s="638"/>
      <c r="N6" s="640"/>
      <c r="O6" s="638"/>
      <c r="P6" s="638"/>
      <c r="Q6" s="638"/>
      <c r="R6" s="639"/>
      <c r="S6" s="638"/>
    </row>
    <row r="7" spans="1:20">
      <c r="A7" s="638" t="s">
        <v>5</v>
      </c>
      <c r="B7" s="640"/>
      <c r="C7" s="640" t="s">
        <v>2810</v>
      </c>
      <c r="D7" s="638"/>
      <c r="E7" s="641"/>
      <c r="F7" s="638"/>
      <c r="G7" s="638"/>
      <c r="H7" s="638"/>
      <c r="I7" s="638"/>
      <c r="J7" s="638"/>
      <c r="K7" s="638"/>
      <c r="L7" s="638"/>
      <c r="M7" s="638"/>
      <c r="N7" s="640"/>
      <c r="O7" s="638"/>
      <c r="P7" s="638"/>
      <c r="Q7" s="638"/>
      <c r="R7" s="639"/>
      <c r="S7" s="638"/>
    </row>
    <row r="8" spans="1:20">
      <c r="A8" s="638" t="s">
        <v>6</v>
      </c>
      <c r="B8" s="640"/>
      <c r="C8" s="640" t="s">
        <v>3093</v>
      </c>
      <c r="D8" s="638"/>
      <c r="E8" s="641"/>
      <c r="F8" s="638"/>
      <c r="G8" s="638"/>
      <c r="H8" s="638"/>
      <c r="I8" s="638"/>
      <c r="J8" s="638"/>
      <c r="K8" s="638"/>
      <c r="L8" s="811"/>
      <c r="M8" s="638"/>
      <c r="N8" s="640"/>
      <c r="O8" s="638"/>
      <c r="P8" s="638"/>
      <c r="Q8" s="638"/>
      <c r="R8" s="639"/>
      <c r="S8" s="638"/>
    </row>
    <row r="9" spans="1:20" ht="15.75" thickBot="1"/>
    <row r="10" spans="1:20" s="612" customFormat="1" ht="19.5" customHeight="1">
      <c r="A10" s="3201" t="s">
        <v>7</v>
      </c>
      <c r="B10" s="3202"/>
      <c r="C10" s="3202"/>
      <c r="D10" s="3202"/>
      <c r="E10" s="3202"/>
      <c r="F10" s="3202"/>
      <c r="G10" s="3202"/>
      <c r="H10" s="3203"/>
      <c r="I10" s="3204" t="s">
        <v>1887</v>
      </c>
      <c r="J10" s="3202"/>
      <c r="K10" s="3202"/>
      <c r="L10" s="3203"/>
      <c r="M10" s="3187" t="s">
        <v>1888</v>
      </c>
      <c r="N10" s="3187" t="s">
        <v>1889</v>
      </c>
      <c r="O10" s="3187" t="s">
        <v>1890</v>
      </c>
      <c r="P10" s="3187" t="s">
        <v>1891</v>
      </c>
      <c r="Q10" s="3187" t="s">
        <v>1892</v>
      </c>
      <c r="R10" s="3194" t="s">
        <v>1953</v>
      </c>
      <c r="S10" s="3195"/>
      <c r="T10" s="3191" t="s">
        <v>9</v>
      </c>
    </row>
    <row r="11" spans="1:20" s="612" customFormat="1" ht="12.75" customHeight="1">
      <c r="A11" s="3211" t="s">
        <v>2898</v>
      </c>
      <c r="B11" s="3185" t="s">
        <v>93</v>
      </c>
      <c r="C11" s="3205" t="s">
        <v>10</v>
      </c>
      <c r="D11" s="3206"/>
      <c r="E11" s="3206"/>
      <c r="F11" s="3206"/>
      <c r="G11" s="3207"/>
      <c r="H11" s="3185" t="s">
        <v>11</v>
      </c>
      <c r="I11" s="3185" t="s">
        <v>1894</v>
      </c>
      <c r="J11" s="3185" t="s">
        <v>17</v>
      </c>
      <c r="K11" s="617" t="s">
        <v>1895</v>
      </c>
      <c r="L11" s="3185" t="s">
        <v>1896</v>
      </c>
      <c r="M11" s="3186"/>
      <c r="N11" s="3186"/>
      <c r="O11" s="3186"/>
      <c r="P11" s="3186"/>
      <c r="Q11" s="3186"/>
      <c r="R11" s="3196"/>
      <c r="S11" s="3197"/>
      <c r="T11" s="3192"/>
    </row>
    <row r="12" spans="1:20" s="612" customFormat="1" ht="11.25" customHeight="1">
      <c r="A12" s="3212"/>
      <c r="B12" s="3186"/>
      <c r="C12" s="3208"/>
      <c r="D12" s="3209"/>
      <c r="E12" s="3209"/>
      <c r="F12" s="3209"/>
      <c r="G12" s="3210"/>
      <c r="H12" s="3186"/>
      <c r="I12" s="3186"/>
      <c r="J12" s="3186"/>
      <c r="K12" s="617" t="s">
        <v>1899</v>
      </c>
      <c r="L12" s="3186"/>
      <c r="M12" s="3186"/>
      <c r="N12" s="3186"/>
      <c r="O12" s="3186"/>
      <c r="P12" s="3186"/>
      <c r="Q12" s="3186"/>
      <c r="R12" s="3185" t="s">
        <v>95</v>
      </c>
      <c r="S12" s="3189" t="s">
        <v>19</v>
      </c>
      <c r="T12" s="3192"/>
    </row>
    <row r="13" spans="1:20" s="612" customFormat="1" ht="12" customHeight="1">
      <c r="A13" s="3212"/>
      <c r="B13" s="3186"/>
      <c r="C13" s="3208"/>
      <c r="D13" s="3209"/>
      <c r="E13" s="3209"/>
      <c r="F13" s="3209"/>
      <c r="G13" s="3210"/>
      <c r="H13" s="3186"/>
      <c r="I13" s="3186"/>
      <c r="J13" s="3186"/>
      <c r="K13" s="617" t="s">
        <v>1900</v>
      </c>
      <c r="L13" s="3186"/>
      <c r="M13" s="3186"/>
      <c r="N13" s="3186"/>
      <c r="O13" s="3186"/>
      <c r="P13" s="3186"/>
      <c r="Q13" s="3186"/>
      <c r="R13" s="3186"/>
      <c r="S13" s="3190"/>
      <c r="T13" s="3192"/>
    </row>
    <row r="14" spans="1:20" s="612" customFormat="1" ht="12" customHeight="1">
      <c r="A14" s="3212"/>
      <c r="B14" s="3186"/>
      <c r="C14" s="3208"/>
      <c r="D14" s="3209"/>
      <c r="E14" s="3209"/>
      <c r="F14" s="3209"/>
      <c r="G14" s="3210"/>
      <c r="H14" s="3186"/>
      <c r="I14" s="3186"/>
      <c r="J14" s="3186"/>
      <c r="K14" s="617" t="s">
        <v>1901</v>
      </c>
      <c r="L14" s="3186"/>
      <c r="M14" s="3188"/>
      <c r="N14" s="3188"/>
      <c r="O14" s="3188"/>
      <c r="P14" s="3188"/>
      <c r="Q14" s="3188"/>
      <c r="R14" s="3186"/>
      <c r="S14" s="3190"/>
      <c r="T14" s="3193"/>
    </row>
    <row r="15" spans="1:20" s="655" customFormat="1" ht="12" customHeight="1" thickBot="1">
      <c r="A15" s="809">
        <v>1</v>
      </c>
      <c r="B15" s="1211">
        <v>2</v>
      </c>
      <c r="C15" s="3182">
        <v>3</v>
      </c>
      <c r="D15" s="3182"/>
      <c r="E15" s="3182"/>
      <c r="F15" s="3182"/>
      <c r="G15" s="3182"/>
      <c r="H15" s="1211">
        <v>4</v>
      </c>
      <c r="I15" s="1211">
        <v>5</v>
      </c>
      <c r="J15" s="1211">
        <v>6</v>
      </c>
      <c r="K15" s="1211">
        <v>7</v>
      </c>
      <c r="L15" s="1211">
        <v>8</v>
      </c>
      <c r="M15" s="1211">
        <v>9</v>
      </c>
      <c r="N15" s="1211">
        <v>10</v>
      </c>
      <c r="O15" s="1211">
        <v>11</v>
      </c>
      <c r="P15" s="1211">
        <v>12</v>
      </c>
      <c r="Q15" s="1211">
        <v>13</v>
      </c>
      <c r="R15" s="1211">
        <v>14</v>
      </c>
      <c r="S15" s="1211">
        <v>15</v>
      </c>
      <c r="T15" s="810">
        <v>16</v>
      </c>
    </row>
    <row r="16" spans="1:20" s="674" customFormat="1" ht="12.95" customHeight="1">
      <c r="A16" s="1361"/>
      <c r="B16" s="1362"/>
      <c r="C16" s="1363"/>
      <c r="D16" s="1363"/>
      <c r="E16" s="1363"/>
      <c r="F16" s="1363"/>
      <c r="G16" s="1363"/>
      <c r="H16" s="1363"/>
      <c r="I16" s="1364" t="s">
        <v>1574</v>
      </c>
      <c r="J16" s="1365"/>
      <c r="K16" s="1366"/>
      <c r="L16" s="1366"/>
      <c r="M16" s="1366"/>
      <c r="N16" s="1366"/>
      <c r="O16" s="1366"/>
      <c r="P16" s="1366"/>
      <c r="Q16" s="1366"/>
      <c r="R16" s="1367"/>
      <c r="S16" s="1367"/>
      <c r="T16" s="1368"/>
    </row>
    <row r="17" spans="1:20" s="800" customFormat="1" ht="15" customHeight="1">
      <c r="A17" s="1322">
        <v>1</v>
      </c>
      <c r="B17" s="1323" t="s">
        <v>1516</v>
      </c>
      <c r="C17" s="1324" t="s">
        <v>1543</v>
      </c>
      <c r="D17" s="1324" t="s">
        <v>1543</v>
      </c>
      <c r="E17" s="1324" t="s">
        <v>1546</v>
      </c>
      <c r="F17" s="1324" t="s">
        <v>1544</v>
      </c>
      <c r="G17" s="1324" t="s">
        <v>1437</v>
      </c>
      <c r="H17" s="1325">
        <v>1</v>
      </c>
      <c r="I17" s="1326" t="s">
        <v>2831</v>
      </c>
      <c r="J17" s="1327"/>
      <c r="K17" s="1328" t="s">
        <v>119</v>
      </c>
      <c r="L17" s="1324" t="s">
        <v>1904</v>
      </c>
      <c r="M17" s="1328" t="s">
        <v>2546</v>
      </c>
      <c r="N17" s="1324">
        <v>1992</v>
      </c>
      <c r="O17" s="1329">
        <v>1594</v>
      </c>
      <c r="P17" s="1324" t="s">
        <v>1905</v>
      </c>
      <c r="Q17" s="1324" t="s">
        <v>133</v>
      </c>
      <c r="R17" s="1330">
        <v>1</v>
      </c>
      <c r="S17" s="1331">
        <v>239100000</v>
      </c>
      <c r="T17" s="1332" t="s">
        <v>1962</v>
      </c>
    </row>
    <row r="18" spans="1:20" s="674" customFormat="1" ht="12.95" customHeight="1">
      <c r="A18" s="1333"/>
      <c r="B18" s="1334"/>
      <c r="C18" s="1335"/>
      <c r="D18" s="1335"/>
      <c r="E18" s="1335"/>
      <c r="F18" s="1335"/>
      <c r="G18" s="1335"/>
      <c r="H18" s="1335"/>
      <c r="I18" s="1336"/>
      <c r="J18" s="1335"/>
      <c r="K18" s="1337"/>
      <c r="L18" s="1338"/>
      <c r="M18" s="1337"/>
      <c r="N18" s="1339"/>
      <c r="O18" s="1340"/>
      <c r="P18" s="1338"/>
      <c r="Q18" s="1338"/>
      <c r="R18" s="1341"/>
      <c r="S18" s="1342"/>
      <c r="T18" s="1343"/>
    </row>
    <row r="19" spans="1:20" s="674" customFormat="1" ht="12.95" customHeight="1">
      <c r="A19" s="1344"/>
      <c r="B19" s="1345"/>
      <c r="C19" s="1346"/>
      <c r="D19" s="1346"/>
      <c r="E19" s="1346"/>
      <c r="F19" s="1346"/>
      <c r="G19" s="1346"/>
      <c r="H19" s="1346"/>
      <c r="I19" s="1347"/>
      <c r="J19" s="1346"/>
      <c r="K19" s="1348"/>
      <c r="L19" s="1349"/>
      <c r="M19" s="1348"/>
      <c r="N19" s="1350"/>
      <c r="O19" s="1351"/>
      <c r="P19" s="1349"/>
      <c r="Q19" s="1349"/>
      <c r="R19" s="1352"/>
      <c r="S19" s="1353"/>
      <c r="T19" s="1354"/>
    </row>
    <row r="20" spans="1:20" s="612" customFormat="1" ht="12.95" customHeight="1" thickBot="1">
      <c r="A20" s="1355"/>
      <c r="B20" s="1356"/>
      <c r="C20" s="1357"/>
      <c r="D20" s="1357"/>
      <c r="E20" s="1357"/>
      <c r="F20" s="1357"/>
      <c r="G20" s="1357"/>
      <c r="H20" s="1357"/>
      <c r="I20" s="1235" t="s">
        <v>14</v>
      </c>
      <c r="J20" s="1358"/>
      <c r="K20" s="1291"/>
      <c r="L20" s="1291"/>
      <c r="M20" s="1291"/>
      <c r="N20" s="1291"/>
      <c r="O20" s="1291"/>
      <c r="P20" s="1291"/>
      <c r="Q20" s="1291"/>
      <c r="R20" s="1359">
        <f>SUM(R17:R19)</f>
        <v>1</v>
      </c>
      <c r="S20" s="1359">
        <f>SUM(S17:S19)</f>
        <v>239100000</v>
      </c>
      <c r="T20" s="1360"/>
    </row>
    <row r="21" spans="1:20">
      <c r="A21" s="3183"/>
      <c r="B21" s="3183"/>
      <c r="C21" s="3183"/>
      <c r="D21" s="3183"/>
      <c r="E21" s="3183"/>
      <c r="F21" s="3183"/>
      <c r="G21" s="3183"/>
      <c r="H21" s="3183"/>
      <c r="I21" s="3183"/>
      <c r="J21" s="3183"/>
      <c r="K21" s="3183"/>
      <c r="L21" s="3183"/>
      <c r="M21" s="3183"/>
      <c r="N21" s="3183"/>
      <c r="O21" s="3183"/>
      <c r="P21" s="3183"/>
      <c r="Q21" s="3183"/>
      <c r="R21" s="3184"/>
      <c r="S21" s="3184"/>
      <c r="T21" s="3184"/>
    </row>
    <row r="22" spans="1:20">
      <c r="P22" s="3198" t="s">
        <v>3291</v>
      </c>
      <c r="Q22" s="3198"/>
      <c r="R22" s="3198"/>
    </row>
    <row r="23" spans="1:20">
      <c r="C23" s="3180" t="s">
        <v>126</v>
      </c>
      <c r="D23" s="3180"/>
      <c r="E23" s="3180"/>
      <c r="F23" s="3180"/>
      <c r="G23" s="3180"/>
      <c r="H23" s="3180"/>
      <c r="P23" s="1099"/>
      <c r="Q23" s="1099"/>
      <c r="R23" s="1397"/>
    </row>
    <row r="24" spans="1:20">
      <c r="C24" s="1442" t="s">
        <v>2889</v>
      </c>
      <c r="D24" s="1462"/>
      <c r="E24" s="1087"/>
      <c r="F24" s="1443"/>
      <c r="G24" s="1088"/>
      <c r="H24" s="1089"/>
      <c r="P24" s="3181" t="s">
        <v>2887</v>
      </c>
      <c r="Q24" s="3181"/>
      <c r="R24" s="3181"/>
    </row>
    <row r="25" spans="1:20">
      <c r="C25" s="638"/>
      <c r="D25" s="1089"/>
      <c r="E25" s="1087"/>
      <c r="F25" s="1443"/>
      <c r="G25" s="1088"/>
      <c r="H25" s="1089"/>
      <c r="P25" s="638"/>
      <c r="Q25" s="638"/>
      <c r="R25" s="638"/>
    </row>
    <row r="26" spans="1:20">
      <c r="C26" s="638"/>
      <c r="D26" s="1089"/>
      <c r="E26" s="1087"/>
      <c r="F26" s="1443"/>
      <c r="G26" s="1088"/>
      <c r="H26" s="1089"/>
      <c r="P26" s="638"/>
      <c r="Q26" s="638"/>
      <c r="R26" s="638"/>
    </row>
    <row r="27" spans="1:20">
      <c r="C27" s="638"/>
      <c r="D27" s="1089"/>
      <c r="E27" s="1087"/>
      <c r="F27" s="1443"/>
      <c r="G27" s="1088"/>
      <c r="H27" s="638"/>
      <c r="P27" s="638"/>
      <c r="Q27" s="638"/>
      <c r="R27" s="638"/>
    </row>
    <row r="28" spans="1:20">
      <c r="C28" s="1442" t="s">
        <v>2848</v>
      </c>
      <c r="P28" s="3181" t="s">
        <v>2841</v>
      </c>
      <c r="Q28" s="3181"/>
      <c r="R28" s="3181"/>
    </row>
    <row r="29" spans="1:20">
      <c r="C29" s="1442" t="s">
        <v>3128</v>
      </c>
      <c r="P29" s="3180" t="s">
        <v>2830</v>
      </c>
      <c r="Q29" s="3180"/>
      <c r="R29" s="3180"/>
    </row>
  </sheetData>
  <mergeCells count="28">
    <mergeCell ref="A1:T1"/>
    <mergeCell ref="A2:T2"/>
    <mergeCell ref="A10:H10"/>
    <mergeCell ref="I10:L10"/>
    <mergeCell ref="M10:M14"/>
    <mergeCell ref="P10:P14"/>
    <mergeCell ref="Q10:Q14"/>
    <mergeCell ref="C11:G14"/>
    <mergeCell ref="A11:A14"/>
    <mergeCell ref="B11:B14"/>
    <mergeCell ref="R12:R14"/>
    <mergeCell ref="S12:S14"/>
    <mergeCell ref="T10:T14"/>
    <mergeCell ref="O10:O14"/>
    <mergeCell ref="R10:S11"/>
    <mergeCell ref="I11:I14"/>
    <mergeCell ref="J11:J14"/>
    <mergeCell ref="N10:N14"/>
    <mergeCell ref="H11:H14"/>
    <mergeCell ref="L11:L14"/>
    <mergeCell ref="P29:R29"/>
    <mergeCell ref="C23:H23"/>
    <mergeCell ref="P28:R28"/>
    <mergeCell ref="C15:G15"/>
    <mergeCell ref="A21:Q21"/>
    <mergeCell ref="R21:T21"/>
    <mergeCell ref="P22:R22"/>
    <mergeCell ref="P24:R24"/>
  </mergeCells>
  <dataValidations count="1">
    <dataValidation type="list" allowBlank="1" showInputMessage="1" showErrorMessage="1" error="PILIH DARI DAFTAR" sqref="B17:B19">
      <formula1>KIBA</formula1>
    </dataValidation>
  </dataValidations>
  <printOptions horizontalCentered="1"/>
  <pageMargins left="1.3779527559055118" right="0.19685039370078741" top="0.78740157480314965" bottom="0.59055118110236227" header="0" footer="0"/>
  <pageSetup paperSize="5" scale="70" orientation="landscape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F765"/>
  <sheetViews>
    <sheetView zoomScale="75" zoomScaleNormal="75" workbookViewId="0">
      <selection activeCell="I65" sqref="I65"/>
    </sheetView>
  </sheetViews>
  <sheetFormatPr defaultRowHeight="15"/>
  <cols>
    <col min="1" max="1" width="5.28515625" style="584" customWidth="1"/>
    <col min="2" max="2" width="41.85546875" style="584" customWidth="1"/>
    <col min="3" max="3" width="4.42578125" style="584" customWidth="1"/>
    <col min="4" max="4" width="4" style="584" customWidth="1"/>
    <col min="5" max="5" width="4.28515625" style="584" customWidth="1"/>
    <col min="6" max="6" width="4.7109375" style="584" customWidth="1"/>
    <col min="7" max="7" width="4.28515625" style="584" customWidth="1"/>
    <col min="8" max="8" width="24.140625" style="584" customWidth="1"/>
    <col min="9" max="9" width="8.28515625" style="584" customWidth="1"/>
    <col min="10" max="10" width="14" style="584" customWidth="1"/>
    <col min="11" max="11" width="9.28515625" style="584" customWidth="1"/>
    <col min="12" max="12" width="9.140625" style="584"/>
    <col min="13" max="13" width="9" style="584" customWidth="1"/>
    <col min="14" max="14" width="10.140625" style="584" customWidth="1"/>
    <col min="15" max="15" width="18.7109375" style="584" customWidth="1"/>
    <col min="16" max="16" width="14.7109375" style="584" customWidth="1"/>
    <col min="17" max="17" width="9.42578125" style="584" customWidth="1"/>
    <col min="18" max="18" width="10.7109375" style="584" customWidth="1"/>
    <col min="19" max="19" width="10.85546875" style="584" customWidth="1"/>
    <col min="20" max="20" width="16" style="584" customWidth="1"/>
    <col min="21" max="21" width="11.42578125" style="584" customWidth="1"/>
    <col min="22" max="22" width="9.7109375" style="584" customWidth="1"/>
    <col min="23" max="23" width="10.140625" style="584" customWidth="1"/>
    <col min="24" max="24" width="9.140625" style="584"/>
    <col min="25" max="25" width="14.42578125" style="584" customWidth="1"/>
    <col min="26" max="26" width="9.140625" style="584"/>
    <col min="27" max="27" width="15.42578125" style="584" customWidth="1"/>
    <col min="28" max="16384" width="9.140625" style="584"/>
  </cols>
  <sheetData>
    <row r="1" spans="1:28" ht="18" customHeight="1">
      <c r="A1" s="3199" t="s">
        <v>2819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  <c r="S1" s="3199"/>
      <c r="T1" s="3199"/>
      <c r="U1" s="3199"/>
      <c r="V1" s="3199"/>
      <c r="W1" s="3199"/>
      <c r="Y1" s="873"/>
      <c r="Z1" s="873"/>
      <c r="AA1" s="873"/>
      <c r="AB1" s="873"/>
    </row>
    <row r="2" spans="1:28" ht="18" customHeight="1">
      <c r="A2" s="3200" t="s">
        <v>2818</v>
      </c>
      <c r="B2" s="3200"/>
      <c r="C2" s="3200"/>
      <c r="D2" s="3200"/>
      <c r="E2" s="3200"/>
      <c r="F2" s="3200"/>
      <c r="G2" s="3200"/>
      <c r="H2" s="3200"/>
      <c r="I2" s="3200"/>
      <c r="J2" s="3200"/>
      <c r="K2" s="3200"/>
      <c r="L2" s="3200"/>
      <c r="M2" s="3200"/>
      <c r="N2" s="3200"/>
      <c r="O2" s="3200"/>
      <c r="P2" s="3200"/>
      <c r="Q2" s="3200"/>
      <c r="R2" s="3200"/>
      <c r="S2" s="3200"/>
      <c r="T2" s="3200"/>
      <c r="U2" s="3200"/>
      <c r="V2" s="3200"/>
      <c r="W2" s="3200"/>
      <c r="Y2" s="873"/>
      <c r="Z2" s="873"/>
      <c r="AA2" s="873"/>
      <c r="AB2" s="873"/>
    </row>
    <row r="3" spans="1:28" ht="18">
      <c r="A3" s="1476"/>
      <c r="B3" s="1476"/>
      <c r="C3" s="1476"/>
      <c r="D3" s="1476"/>
      <c r="E3" s="1476"/>
      <c r="F3" s="1476"/>
      <c r="G3" s="1476"/>
      <c r="H3" s="1476"/>
      <c r="I3" s="1476"/>
      <c r="J3" s="1475"/>
      <c r="K3" s="1476"/>
      <c r="L3" s="1476"/>
      <c r="M3" s="1476"/>
      <c r="N3" s="1476"/>
      <c r="O3" s="1476"/>
      <c r="P3" s="1476"/>
      <c r="Q3" s="1476"/>
      <c r="R3" s="1476"/>
      <c r="S3" s="1476"/>
      <c r="T3" s="1476"/>
      <c r="U3" s="1476"/>
      <c r="V3" s="1476"/>
      <c r="W3" s="1476"/>
      <c r="Y3" s="873"/>
      <c r="Z3" s="873"/>
      <c r="AA3" s="873"/>
      <c r="AB3" s="873"/>
    </row>
    <row r="4" spans="1:28">
      <c r="A4" s="638" t="s">
        <v>1</v>
      </c>
      <c r="B4" s="638"/>
      <c r="C4" s="638" t="s">
        <v>2</v>
      </c>
      <c r="D4" s="638"/>
      <c r="E4" s="641"/>
      <c r="F4" s="638"/>
      <c r="G4" s="638"/>
      <c r="H4" s="638"/>
      <c r="I4" s="1471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40"/>
      <c r="V4" s="1471"/>
      <c r="W4" s="638"/>
      <c r="Y4" s="873"/>
      <c r="Z4" s="873"/>
      <c r="AA4" s="873"/>
      <c r="AB4" s="873"/>
    </row>
    <row r="5" spans="1:28">
      <c r="A5" s="638" t="s">
        <v>3</v>
      </c>
      <c r="B5" s="638"/>
      <c r="C5" s="638" t="s">
        <v>2809</v>
      </c>
      <c r="D5" s="638"/>
      <c r="E5" s="641"/>
      <c r="F5" s="638"/>
      <c r="G5" s="638"/>
      <c r="H5" s="638"/>
      <c r="I5" s="1471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  <c r="U5" s="640"/>
      <c r="V5" s="1471"/>
      <c r="W5" s="638"/>
      <c r="Y5" s="873"/>
      <c r="Z5" s="873"/>
      <c r="AA5" s="873"/>
      <c r="AB5" s="873"/>
    </row>
    <row r="6" spans="1:28">
      <c r="A6" s="638" t="s">
        <v>4</v>
      </c>
      <c r="B6" s="638"/>
      <c r="C6" s="640" t="s">
        <v>2829</v>
      </c>
      <c r="D6" s="638"/>
      <c r="E6" s="641"/>
      <c r="F6" s="638"/>
      <c r="G6" s="638"/>
      <c r="H6" s="638"/>
      <c r="I6" s="1471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38"/>
      <c r="U6" s="640"/>
      <c r="V6" s="1471"/>
      <c r="W6" s="638"/>
      <c r="Y6" s="873"/>
      <c r="Z6" s="873"/>
      <c r="AA6" s="873"/>
      <c r="AB6" s="873"/>
    </row>
    <row r="7" spans="1:28">
      <c r="A7" s="638" t="s">
        <v>5</v>
      </c>
      <c r="B7" s="638"/>
      <c r="C7" s="640" t="s">
        <v>2810</v>
      </c>
      <c r="D7" s="638"/>
      <c r="E7" s="641"/>
      <c r="F7" s="638"/>
      <c r="G7" s="638"/>
      <c r="H7" s="638"/>
      <c r="I7" s="1471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40"/>
      <c r="V7" s="1471"/>
      <c r="W7" s="638"/>
      <c r="Y7" s="873"/>
      <c r="Z7" s="873"/>
      <c r="AA7" s="873"/>
      <c r="AB7" s="873"/>
    </row>
    <row r="8" spans="1:28">
      <c r="A8" s="638" t="s">
        <v>6</v>
      </c>
      <c r="B8" s="638"/>
      <c r="C8" s="640" t="s">
        <v>3093</v>
      </c>
      <c r="D8" s="638"/>
      <c r="E8" s="641"/>
      <c r="F8" s="638"/>
      <c r="G8" s="638"/>
      <c r="H8" s="638"/>
      <c r="I8" s="1471"/>
      <c r="J8" s="638"/>
      <c r="K8" s="638"/>
      <c r="L8" s="638"/>
      <c r="M8" s="638"/>
      <c r="N8" s="638"/>
      <c r="O8" s="638"/>
      <c r="P8" s="638"/>
      <c r="Q8" s="638"/>
      <c r="R8" s="638"/>
      <c r="S8" s="638"/>
      <c r="T8" s="638"/>
      <c r="U8" s="640"/>
      <c r="V8" s="1471"/>
      <c r="W8" s="638"/>
      <c r="Y8" s="873"/>
      <c r="Z8" s="873"/>
      <c r="AA8" s="873"/>
      <c r="AB8" s="873"/>
    </row>
    <row r="9" spans="1:28" ht="15.75" thickBot="1">
      <c r="A9" s="638"/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9"/>
      <c r="S9" s="638"/>
      <c r="Y9" s="873"/>
      <c r="Z9" s="873"/>
      <c r="AA9" s="873"/>
      <c r="AB9" s="873"/>
    </row>
    <row r="10" spans="1:28" customFormat="1" ht="15" customHeight="1">
      <c r="A10" s="3233" t="s">
        <v>15</v>
      </c>
      <c r="B10" s="3230" t="s">
        <v>93</v>
      </c>
      <c r="C10" s="3236" t="s">
        <v>10</v>
      </c>
      <c r="D10" s="3237"/>
      <c r="E10" s="3237"/>
      <c r="F10" s="3237"/>
      <c r="G10" s="3237"/>
      <c r="H10" s="3230" t="s">
        <v>16</v>
      </c>
      <c r="I10" s="3242" t="s">
        <v>3130</v>
      </c>
      <c r="J10" s="3227" t="s">
        <v>17</v>
      </c>
      <c r="K10" s="3227" t="s">
        <v>3131</v>
      </c>
      <c r="L10" s="3227" t="s">
        <v>18</v>
      </c>
      <c r="M10" s="3227" t="s">
        <v>3132</v>
      </c>
      <c r="N10" s="3229" t="s">
        <v>7</v>
      </c>
      <c r="O10" s="3229"/>
      <c r="P10" s="3229"/>
      <c r="Q10" s="3229"/>
      <c r="R10" s="3229"/>
      <c r="S10" s="3227" t="s">
        <v>3133</v>
      </c>
      <c r="T10" s="3227" t="s">
        <v>19</v>
      </c>
      <c r="U10" s="3227" t="s">
        <v>9</v>
      </c>
      <c r="V10" s="3230" t="s">
        <v>3134</v>
      </c>
      <c r="W10" s="3223" t="s">
        <v>3258</v>
      </c>
    </row>
    <row r="11" spans="1:28" customFormat="1" ht="15" customHeight="1">
      <c r="A11" s="3234"/>
      <c r="B11" s="3231"/>
      <c r="C11" s="3238"/>
      <c r="D11" s="3239"/>
      <c r="E11" s="3239"/>
      <c r="F11" s="3239"/>
      <c r="G11" s="3239"/>
      <c r="H11" s="3231"/>
      <c r="I11" s="3243"/>
      <c r="J11" s="3228"/>
      <c r="K11" s="3228"/>
      <c r="L11" s="3228"/>
      <c r="M11" s="3228"/>
      <c r="N11" s="3226" t="s">
        <v>3135</v>
      </c>
      <c r="O11" s="3226" t="s">
        <v>3136</v>
      </c>
      <c r="P11" s="3226" t="s">
        <v>3137</v>
      </c>
      <c r="Q11" s="3226" t="s">
        <v>3138</v>
      </c>
      <c r="R11" s="3226" t="s">
        <v>3139</v>
      </c>
      <c r="S11" s="3228"/>
      <c r="T11" s="3228"/>
      <c r="U11" s="3228"/>
      <c r="V11" s="3231"/>
      <c r="W11" s="3224"/>
    </row>
    <row r="12" spans="1:28" customFormat="1" ht="19.5" customHeight="1">
      <c r="A12" s="3235"/>
      <c r="B12" s="3232"/>
      <c r="C12" s="3240"/>
      <c r="D12" s="3241"/>
      <c r="E12" s="3241"/>
      <c r="F12" s="3241"/>
      <c r="G12" s="3241"/>
      <c r="H12" s="3232"/>
      <c r="I12" s="3244"/>
      <c r="J12" s="3228"/>
      <c r="K12" s="3228"/>
      <c r="L12" s="3228"/>
      <c r="M12" s="3228"/>
      <c r="N12" s="3226"/>
      <c r="O12" s="3226"/>
      <c r="P12" s="3226"/>
      <c r="Q12" s="3226"/>
      <c r="R12" s="3226"/>
      <c r="S12" s="3228"/>
      <c r="T12" s="3228"/>
      <c r="U12" s="3228"/>
      <c r="V12" s="3232"/>
      <c r="W12" s="3225"/>
    </row>
    <row r="13" spans="1:28" s="783" customFormat="1" ht="12" customHeight="1" thickBot="1">
      <c r="A13" s="805">
        <v>1</v>
      </c>
      <c r="B13" s="782">
        <v>2</v>
      </c>
      <c r="C13" s="3213">
        <v>3</v>
      </c>
      <c r="D13" s="3213"/>
      <c r="E13" s="3213"/>
      <c r="F13" s="3213"/>
      <c r="G13" s="3213"/>
      <c r="H13" s="1473">
        <v>4</v>
      </c>
      <c r="I13" s="1473">
        <v>5</v>
      </c>
      <c r="J13" s="1473">
        <v>6</v>
      </c>
      <c r="K13" s="1473">
        <v>7</v>
      </c>
      <c r="L13" s="1473">
        <v>8</v>
      </c>
      <c r="M13" s="1473">
        <v>9</v>
      </c>
      <c r="N13" s="1473">
        <v>10</v>
      </c>
      <c r="O13" s="1473">
        <v>11</v>
      </c>
      <c r="P13" s="1473">
        <v>12</v>
      </c>
      <c r="Q13" s="1473">
        <v>13</v>
      </c>
      <c r="R13" s="1473">
        <v>14</v>
      </c>
      <c r="S13" s="1473">
        <v>15</v>
      </c>
      <c r="T13" s="1474">
        <v>16</v>
      </c>
      <c r="U13" s="782">
        <v>17</v>
      </c>
      <c r="V13" s="782">
        <v>18</v>
      </c>
      <c r="W13" s="812">
        <v>19</v>
      </c>
      <c r="Y13" s="1477"/>
      <c r="Z13" s="1085"/>
      <c r="AA13" s="1085"/>
      <c r="AB13" s="1085"/>
    </row>
    <row r="14" spans="1:28" s="612" customFormat="1" ht="12.95" customHeight="1">
      <c r="A14" s="1069"/>
      <c r="B14" s="1070"/>
      <c r="C14" s="1071" t="str">
        <f>MID(B14,1,2)</f>
        <v/>
      </c>
      <c r="D14" s="1071" t="str">
        <f>MID(B14,4,2)</f>
        <v/>
      </c>
      <c r="E14" s="1072"/>
      <c r="F14" s="1071" t="str">
        <f>MID(B14,10,2)</f>
        <v/>
      </c>
      <c r="G14" s="1071"/>
      <c r="H14" s="1073" t="s">
        <v>134</v>
      </c>
      <c r="I14" s="1021"/>
      <c r="J14" s="1022"/>
      <c r="K14" s="1023"/>
      <c r="L14" s="1022"/>
      <c r="M14" s="1022"/>
      <c r="N14" s="1022"/>
      <c r="O14" s="1023"/>
      <c r="P14" s="1023"/>
      <c r="Q14" s="1022"/>
      <c r="R14" s="1074"/>
      <c r="S14" s="1022"/>
      <c r="T14" s="1688">
        <f>T15+T23+T275+T292+T707</f>
        <v>1455428137</v>
      </c>
      <c r="U14" s="1478"/>
      <c r="V14" s="1687">
        <f>V15+V23+V275+V292+V707</f>
        <v>961</v>
      </c>
      <c r="W14" s="1479"/>
      <c r="Y14" s="1480"/>
      <c r="Z14" s="615"/>
      <c r="AA14" s="615"/>
      <c r="AB14" s="615"/>
    </row>
    <row r="15" spans="1:28" s="612" customFormat="1" ht="12.95" customHeight="1">
      <c r="A15" s="1075"/>
      <c r="B15" s="1076"/>
      <c r="C15" s="3214" t="s">
        <v>1963</v>
      </c>
      <c r="D15" s="3215"/>
      <c r="E15" s="3215"/>
      <c r="F15" s="3215"/>
      <c r="G15" s="3216"/>
      <c r="H15" s="1078"/>
      <c r="I15" s="1077"/>
      <c r="J15" s="1079"/>
      <c r="K15" s="1080"/>
      <c r="L15" s="1079"/>
      <c r="M15" s="1079"/>
      <c r="N15" s="1079"/>
      <c r="O15" s="1080"/>
      <c r="P15" s="1080"/>
      <c r="Q15" s="1079"/>
      <c r="R15" s="1081"/>
      <c r="S15" s="1079"/>
      <c r="T15" s="1081">
        <f>SUM(T16:T22)</f>
        <v>458742462</v>
      </c>
      <c r="U15" s="1481"/>
      <c r="V15" s="1081">
        <f>SUM(V16:V22)</f>
        <v>5</v>
      </c>
      <c r="W15" s="1482"/>
      <c r="Y15" s="1483"/>
      <c r="Z15" s="615"/>
      <c r="AA15" s="615"/>
      <c r="AB15" s="615"/>
    </row>
    <row r="16" spans="1:28" s="674" customFormat="1" ht="12.95" customHeight="1">
      <c r="A16" s="662">
        <f t="shared" ref="A16:A21" si="0">A15+1</f>
        <v>1</v>
      </c>
      <c r="B16" s="902" t="s">
        <v>2872</v>
      </c>
      <c r="C16" s="941">
        <v>2</v>
      </c>
      <c r="D16" s="941">
        <v>3</v>
      </c>
      <c r="E16" s="941">
        <v>1</v>
      </c>
      <c r="F16" s="941">
        <v>4</v>
      </c>
      <c r="G16" s="941">
        <v>1</v>
      </c>
      <c r="H16" s="943" t="s">
        <v>2873</v>
      </c>
      <c r="I16" s="942" t="s">
        <v>13</v>
      </c>
      <c r="J16" s="950" t="s">
        <v>2874</v>
      </c>
      <c r="K16" s="953">
        <v>1781</v>
      </c>
      <c r="L16" s="950" t="s">
        <v>139</v>
      </c>
      <c r="M16" s="952">
        <v>2005</v>
      </c>
      <c r="N16" s="952"/>
      <c r="O16" s="953" t="s">
        <v>3144</v>
      </c>
      <c r="P16" s="1685" t="s">
        <v>2875</v>
      </c>
      <c r="Q16" s="950" t="s">
        <v>3145</v>
      </c>
      <c r="R16" s="1684" t="s">
        <v>3216</v>
      </c>
      <c r="S16" s="1567" t="s">
        <v>143</v>
      </c>
      <c r="T16" s="947">
        <v>210000000</v>
      </c>
      <c r="U16" s="1484"/>
      <c r="V16" s="954">
        <v>1</v>
      </c>
      <c r="W16" s="1485" t="s">
        <v>2547</v>
      </c>
      <c r="X16" s="944"/>
      <c r="Y16" s="1486"/>
      <c r="Z16" s="802"/>
      <c r="AA16" s="802"/>
      <c r="AB16" s="802"/>
    </row>
    <row r="17" spans="1:28" s="674" customFormat="1" ht="12.95" customHeight="1">
      <c r="A17" s="662"/>
      <c r="B17" s="902" t="s">
        <v>2872</v>
      </c>
      <c r="C17" s="941">
        <v>2</v>
      </c>
      <c r="D17" s="941">
        <v>3</v>
      </c>
      <c r="E17" s="941">
        <v>1</v>
      </c>
      <c r="F17" s="941">
        <v>4</v>
      </c>
      <c r="G17" s="941">
        <v>1</v>
      </c>
      <c r="H17" s="943" t="s">
        <v>2873</v>
      </c>
      <c r="I17" s="942" t="s">
        <v>13</v>
      </c>
      <c r="J17" s="950" t="s">
        <v>3292</v>
      </c>
      <c r="K17" s="953">
        <v>1781</v>
      </c>
      <c r="L17" s="950" t="s">
        <v>139</v>
      </c>
      <c r="M17" s="952">
        <v>2005</v>
      </c>
      <c r="N17" s="952"/>
      <c r="O17" s="953" t="s">
        <v>3144</v>
      </c>
      <c r="P17" s="1685" t="s">
        <v>2875</v>
      </c>
      <c r="Q17" s="950" t="s">
        <v>3145</v>
      </c>
      <c r="R17" s="1684" t="s">
        <v>3216</v>
      </c>
      <c r="S17" s="1567" t="s">
        <v>143</v>
      </c>
      <c r="T17" s="947">
        <v>210000000</v>
      </c>
      <c r="U17" s="1484"/>
      <c r="V17" s="954">
        <v>1</v>
      </c>
      <c r="W17" s="1487"/>
      <c r="X17" s="944"/>
      <c r="Y17" s="877"/>
      <c r="Z17" s="802"/>
      <c r="AA17" s="802"/>
      <c r="AB17" s="802"/>
    </row>
    <row r="18" spans="1:28" s="674" customFormat="1" ht="12.95" customHeight="1">
      <c r="A18" s="662"/>
      <c r="B18" s="902"/>
      <c r="C18" s="686"/>
      <c r="D18" s="686"/>
      <c r="E18" s="686"/>
      <c r="F18" s="686"/>
      <c r="G18" s="686"/>
      <c r="H18" s="687"/>
      <c r="I18" s="793"/>
      <c r="J18" s="667"/>
      <c r="K18" s="704"/>
      <c r="L18" s="667"/>
      <c r="M18" s="668"/>
      <c r="N18" s="668"/>
      <c r="O18" s="704"/>
      <c r="P18" s="1686"/>
      <c r="Q18" s="667"/>
      <c r="R18" s="780"/>
      <c r="S18" s="667"/>
      <c r="T18" s="939"/>
      <c r="U18" s="1465"/>
      <c r="V18" s="1386"/>
      <c r="W18" s="1487"/>
      <c r="X18" s="944"/>
      <c r="Y18" s="877"/>
      <c r="Z18" s="802"/>
      <c r="AA18" s="802"/>
      <c r="AB18" s="802"/>
    </row>
    <row r="19" spans="1:28" s="674" customFormat="1" ht="12.95" customHeight="1">
      <c r="A19" s="662">
        <f t="shared" si="0"/>
        <v>1</v>
      </c>
      <c r="B19" s="902" t="s">
        <v>1521</v>
      </c>
      <c r="C19" s="686">
        <v>2</v>
      </c>
      <c r="D19" s="686">
        <v>3</v>
      </c>
      <c r="E19" s="686">
        <v>1</v>
      </c>
      <c r="F19" s="686">
        <v>5</v>
      </c>
      <c r="G19" s="686">
        <v>1</v>
      </c>
      <c r="H19" s="687" t="s">
        <v>24</v>
      </c>
      <c r="I19" s="793" t="s">
        <v>1529</v>
      </c>
      <c r="J19" s="667" t="s">
        <v>2879</v>
      </c>
      <c r="K19" s="704">
        <v>102</v>
      </c>
      <c r="L19" s="667" t="s">
        <v>139</v>
      </c>
      <c r="M19" s="668">
        <v>2005</v>
      </c>
      <c r="N19" s="668"/>
      <c r="O19" s="704" t="s">
        <v>3146</v>
      </c>
      <c r="P19" s="1686" t="s">
        <v>3147</v>
      </c>
      <c r="Q19" s="667" t="s">
        <v>3148</v>
      </c>
      <c r="R19" s="780" t="s">
        <v>3217</v>
      </c>
      <c r="S19" s="667" t="s">
        <v>143</v>
      </c>
      <c r="T19" s="939">
        <v>10000000</v>
      </c>
      <c r="U19" s="1465"/>
      <c r="V19" s="1386">
        <v>1</v>
      </c>
      <c r="W19" s="673" t="s">
        <v>133</v>
      </c>
      <c r="X19" s="944"/>
      <c r="Y19" s="877"/>
      <c r="Z19" s="802"/>
      <c r="AA19" s="802"/>
      <c r="AB19" s="802"/>
    </row>
    <row r="20" spans="1:28" s="674" customFormat="1" ht="12.95" customHeight="1">
      <c r="A20" s="662">
        <f t="shared" si="0"/>
        <v>2</v>
      </c>
      <c r="B20" s="902" t="s">
        <v>1521</v>
      </c>
      <c r="C20" s="686">
        <v>2</v>
      </c>
      <c r="D20" s="686">
        <v>3</v>
      </c>
      <c r="E20" s="686">
        <v>1</v>
      </c>
      <c r="F20" s="686">
        <v>5</v>
      </c>
      <c r="G20" s="686">
        <v>1</v>
      </c>
      <c r="H20" s="687" t="s">
        <v>24</v>
      </c>
      <c r="I20" s="793" t="s">
        <v>1531</v>
      </c>
      <c r="J20" s="813" t="s">
        <v>3140</v>
      </c>
      <c r="K20" s="687">
        <v>125</v>
      </c>
      <c r="L20" s="687" t="s">
        <v>139</v>
      </c>
      <c r="M20" s="688">
        <v>2007</v>
      </c>
      <c r="N20" s="688"/>
      <c r="O20" s="709" t="s">
        <v>3215</v>
      </c>
      <c r="P20" s="709" t="s">
        <v>3149</v>
      </c>
      <c r="Q20" s="687" t="s">
        <v>3150</v>
      </c>
      <c r="R20" s="780" t="s">
        <v>3218</v>
      </c>
      <c r="S20" s="667" t="s">
        <v>143</v>
      </c>
      <c r="T20" s="745">
        <v>13699962</v>
      </c>
      <c r="U20" s="1488" t="s">
        <v>3089</v>
      </c>
      <c r="V20" s="1386">
        <v>1</v>
      </c>
      <c r="W20" s="1489" t="s">
        <v>1407</v>
      </c>
      <c r="X20" s="802"/>
      <c r="Y20" s="877"/>
      <c r="Z20" s="944"/>
      <c r="AA20" s="1083"/>
      <c r="AB20" s="802"/>
    </row>
    <row r="21" spans="1:28" s="674" customFormat="1" ht="12.95" customHeight="1">
      <c r="A21" s="662">
        <f t="shared" si="0"/>
        <v>3</v>
      </c>
      <c r="B21" s="902" t="s">
        <v>1521</v>
      </c>
      <c r="C21" s="686">
        <v>2</v>
      </c>
      <c r="D21" s="686">
        <v>3</v>
      </c>
      <c r="E21" s="686">
        <v>1</v>
      </c>
      <c r="F21" s="686">
        <v>5</v>
      </c>
      <c r="G21" s="686">
        <v>1</v>
      </c>
      <c r="H21" s="687" t="s">
        <v>2543</v>
      </c>
      <c r="I21" s="793" t="s">
        <v>1532</v>
      </c>
      <c r="J21" s="687" t="s">
        <v>2826</v>
      </c>
      <c r="K21" s="687">
        <v>125</v>
      </c>
      <c r="L21" s="687" t="s">
        <v>139</v>
      </c>
      <c r="M21" s="688">
        <v>2008</v>
      </c>
      <c r="N21" s="688"/>
      <c r="O21" s="709" t="s">
        <v>3151</v>
      </c>
      <c r="P21" s="709" t="s">
        <v>2824</v>
      </c>
      <c r="Q21" s="687" t="s">
        <v>3152</v>
      </c>
      <c r="R21" s="780">
        <v>62108</v>
      </c>
      <c r="S21" s="667" t="s">
        <v>143</v>
      </c>
      <c r="T21" s="690">
        <v>15042500</v>
      </c>
      <c r="U21" s="1488"/>
      <c r="V21" s="1386">
        <v>1</v>
      </c>
      <c r="W21" s="781" t="s">
        <v>133</v>
      </c>
      <c r="X21" s="802"/>
      <c r="Y21" s="877"/>
      <c r="Z21" s="802"/>
      <c r="AA21" s="802"/>
      <c r="AB21" s="802"/>
    </row>
    <row r="22" spans="1:28" s="674" customFormat="1" ht="12.95" customHeight="1" thickBot="1">
      <c r="A22" s="1066"/>
      <c r="B22" s="754"/>
      <c r="C22" s="739"/>
      <c r="D22" s="739"/>
      <c r="E22" s="739"/>
      <c r="F22" s="739"/>
      <c r="G22" s="739"/>
      <c r="H22" s="740"/>
      <c r="I22" s="1067"/>
      <c r="J22" s="740"/>
      <c r="K22" s="741"/>
      <c r="L22" s="740"/>
      <c r="M22" s="741"/>
      <c r="N22" s="741"/>
      <c r="O22" s="741"/>
      <c r="P22" s="740"/>
      <c r="Q22" s="741"/>
      <c r="R22" s="680"/>
      <c r="S22" s="1068"/>
      <c r="T22" s="744"/>
      <c r="U22" s="1490"/>
      <c r="V22" s="680"/>
      <c r="W22" s="1491"/>
      <c r="X22" s="802"/>
      <c r="Y22" s="802"/>
      <c r="Z22" s="802"/>
      <c r="AA22" s="802"/>
      <c r="AB22" s="802"/>
    </row>
    <row r="23" spans="1:28" s="674" customFormat="1" ht="12.95" customHeight="1">
      <c r="A23" s="1025"/>
      <c r="B23" s="1026"/>
      <c r="C23" s="3217" t="s">
        <v>1964</v>
      </c>
      <c r="D23" s="3218"/>
      <c r="E23" s="3218"/>
      <c r="F23" s="3218"/>
      <c r="G23" s="3219"/>
      <c r="H23" s="1028"/>
      <c r="I23" s="1027"/>
      <c r="J23" s="1029"/>
      <c r="K23" s="1030"/>
      <c r="L23" s="1029"/>
      <c r="M23" s="1029"/>
      <c r="N23" s="1029"/>
      <c r="O23" s="1030"/>
      <c r="P23" s="1030"/>
      <c r="Q23" s="1029"/>
      <c r="R23" s="1084"/>
      <c r="S23" s="1029"/>
      <c r="T23" s="1084">
        <f>SUM(T24:T274)</f>
        <v>464323662</v>
      </c>
      <c r="U23" s="1492"/>
      <c r="V23" s="1084">
        <f>SUM(V24:V274)</f>
        <v>412</v>
      </c>
      <c r="W23" s="1493"/>
      <c r="X23" s="802"/>
      <c r="Y23" s="1483"/>
      <c r="Z23" s="802"/>
      <c r="AA23" s="802"/>
      <c r="AB23" s="802"/>
    </row>
    <row r="24" spans="1:28" s="674" customFormat="1" ht="12.95" customHeight="1">
      <c r="A24" s="684">
        <v>1</v>
      </c>
      <c r="B24" s="685" t="s">
        <v>1549</v>
      </c>
      <c r="C24" s="717">
        <v>2</v>
      </c>
      <c r="D24" s="717">
        <v>6</v>
      </c>
      <c r="E24" s="717">
        <v>1</v>
      </c>
      <c r="F24" s="717">
        <v>4</v>
      </c>
      <c r="G24" s="717">
        <v>4</v>
      </c>
      <c r="H24" s="664" t="s">
        <v>22</v>
      </c>
      <c r="I24" s="665" t="s">
        <v>1426</v>
      </c>
      <c r="J24" s="703" t="s">
        <v>305</v>
      </c>
      <c r="K24" s="668" t="s">
        <v>1343</v>
      </c>
      <c r="L24" s="703" t="s">
        <v>307</v>
      </c>
      <c r="M24" s="668">
        <v>2010</v>
      </c>
      <c r="N24" s="668"/>
      <c r="O24" s="668"/>
      <c r="P24" s="668" t="s">
        <v>1343</v>
      </c>
      <c r="Q24" s="703"/>
      <c r="R24" s="704"/>
      <c r="S24" s="664" t="s">
        <v>143</v>
      </c>
      <c r="T24" s="690">
        <v>1500000</v>
      </c>
      <c r="U24" s="1465" t="s">
        <v>3089</v>
      </c>
      <c r="V24" s="704">
        <v>1</v>
      </c>
      <c r="W24" s="1494" t="s">
        <v>1407</v>
      </c>
      <c r="X24" s="802"/>
      <c r="Y24" s="802"/>
      <c r="Z24" s="802"/>
      <c r="AA24" s="802"/>
      <c r="AB24" s="802"/>
    </row>
    <row r="25" spans="1:28" s="674" customFormat="1" ht="12.95" customHeight="1">
      <c r="A25" s="684">
        <f t="shared" ref="A25:A82" si="1">A24+1</f>
        <v>2</v>
      </c>
      <c r="B25" s="685" t="s">
        <v>2800</v>
      </c>
      <c r="C25" s="717">
        <v>2</v>
      </c>
      <c r="D25" s="717">
        <v>6</v>
      </c>
      <c r="E25" s="717">
        <v>1</v>
      </c>
      <c r="F25" s="717">
        <v>4</v>
      </c>
      <c r="G25" s="717">
        <v>4</v>
      </c>
      <c r="H25" s="664" t="s">
        <v>317</v>
      </c>
      <c r="I25" s="665" t="s">
        <v>1427</v>
      </c>
      <c r="J25" s="703" t="s">
        <v>305</v>
      </c>
      <c r="K25" s="668" t="s">
        <v>1343</v>
      </c>
      <c r="L25" s="703" t="s">
        <v>2562</v>
      </c>
      <c r="M25" s="668">
        <v>2010</v>
      </c>
      <c r="N25" s="668"/>
      <c r="O25" s="668"/>
      <c r="P25" s="668" t="s">
        <v>1343</v>
      </c>
      <c r="Q25" s="703"/>
      <c r="R25" s="704"/>
      <c r="S25" s="664" t="s">
        <v>143</v>
      </c>
      <c r="T25" s="690">
        <v>2340000</v>
      </c>
      <c r="U25" s="1465"/>
      <c r="V25" s="704">
        <v>1</v>
      </c>
      <c r="W25" s="705" t="s">
        <v>133</v>
      </c>
      <c r="X25" s="802"/>
      <c r="Y25" s="802"/>
      <c r="Z25" s="956"/>
      <c r="AA25" s="957"/>
      <c r="AB25" s="802"/>
    </row>
    <row r="26" spans="1:28" s="674" customFormat="1" ht="12.95" customHeight="1">
      <c r="A26" s="684">
        <f t="shared" si="1"/>
        <v>3</v>
      </c>
      <c r="B26" s="685" t="s">
        <v>2803</v>
      </c>
      <c r="C26" s="717">
        <v>2</v>
      </c>
      <c r="D26" s="717">
        <v>6</v>
      </c>
      <c r="E26" s="717">
        <v>1</v>
      </c>
      <c r="F26" s="717">
        <v>4</v>
      </c>
      <c r="G26" s="717">
        <v>4</v>
      </c>
      <c r="H26" s="664" t="s">
        <v>523</v>
      </c>
      <c r="I26" s="665" t="s">
        <v>1428</v>
      </c>
      <c r="J26" s="703" t="s">
        <v>2907</v>
      </c>
      <c r="K26" s="668" t="s">
        <v>1343</v>
      </c>
      <c r="L26" s="703" t="s">
        <v>365</v>
      </c>
      <c r="M26" s="668">
        <v>2011</v>
      </c>
      <c r="N26" s="668"/>
      <c r="O26" s="668"/>
      <c r="P26" s="668" t="s">
        <v>1343</v>
      </c>
      <c r="Q26" s="703"/>
      <c r="R26" s="704"/>
      <c r="S26" s="664" t="s">
        <v>143</v>
      </c>
      <c r="T26" s="690">
        <v>200000</v>
      </c>
      <c r="U26" s="1495" t="s">
        <v>3089</v>
      </c>
      <c r="V26" s="704">
        <v>1</v>
      </c>
      <c r="W26" s="1496" t="s">
        <v>1407</v>
      </c>
      <c r="X26" s="802"/>
      <c r="Y26" s="802"/>
      <c r="Z26" s="802"/>
      <c r="AA26" s="802"/>
      <c r="AB26" s="802"/>
    </row>
    <row r="27" spans="1:28" s="674" customFormat="1" ht="12.95" customHeight="1">
      <c r="A27" s="684">
        <f t="shared" si="1"/>
        <v>4</v>
      </c>
      <c r="B27" s="685" t="s">
        <v>1549</v>
      </c>
      <c r="C27" s="717">
        <v>2</v>
      </c>
      <c r="D27" s="717">
        <v>6</v>
      </c>
      <c r="E27" s="717">
        <v>1</v>
      </c>
      <c r="F27" s="717">
        <v>4</v>
      </c>
      <c r="G27" s="717">
        <v>4</v>
      </c>
      <c r="H27" s="664" t="s">
        <v>426</v>
      </c>
      <c r="I27" s="665" t="s">
        <v>1433</v>
      </c>
      <c r="J27" s="703" t="s">
        <v>305</v>
      </c>
      <c r="K27" s="668" t="s">
        <v>1343</v>
      </c>
      <c r="L27" s="664" t="s">
        <v>307</v>
      </c>
      <c r="M27" s="668">
        <v>2012</v>
      </c>
      <c r="N27" s="668"/>
      <c r="O27" s="668"/>
      <c r="P27" s="668" t="s">
        <v>1343</v>
      </c>
      <c r="Q27" s="703"/>
      <c r="R27" s="704"/>
      <c r="S27" s="664" t="s">
        <v>143</v>
      </c>
      <c r="T27" s="690">
        <v>1500000</v>
      </c>
      <c r="U27" s="1495"/>
      <c r="V27" s="704">
        <v>1</v>
      </c>
      <c r="W27" s="705" t="s">
        <v>133</v>
      </c>
      <c r="Y27" s="802"/>
      <c r="Z27" s="802"/>
      <c r="AA27" s="802"/>
      <c r="AB27" s="802"/>
    </row>
    <row r="28" spans="1:28" s="674" customFormat="1" ht="12.95" customHeight="1">
      <c r="A28" s="684">
        <f t="shared" si="1"/>
        <v>5</v>
      </c>
      <c r="B28" s="685" t="s">
        <v>2801</v>
      </c>
      <c r="C28" s="717">
        <v>2</v>
      </c>
      <c r="D28" s="717">
        <v>6</v>
      </c>
      <c r="E28" s="717">
        <v>1</v>
      </c>
      <c r="F28" s="717">
        <v>4</v>
      </c>
      <c r="G28" s="717">
        <v>4</v>
      </c>
      <c r="H28" s="664" t="s">
        <v>587</v>
      </c>
      <c r="I28" s="665" t="s">
        <v>1434</v>
      </c>
      <c r="J28" s="703" t="s">
        <v>2908</v>
      </c>
      <c r="K28" s="668" t="s">
        <v>1343</v>
      </c>
      <c r="L28" s="664" t="s">
        <v>139</v>
      </c>
      <c r="M28" s="668">
        <v>2012</v>
      </c>
      <c r="N28" s="668"/>
      <c r="O28" s="668"/>
      <c r="P28" s="668" t="s">
        <v>1343</v>
      </c>
      <c r="Q28" s="703"/>
      <c r="R28" s="704"/>
      <c r="S28" s="664" t="s">
        <v>143</v>
      </c>
      <c r="T28" s="690">
        <v>450000</v>
      </c>
      <c r="U28" s="1495"/>
      <c r="V28" s="704">
        <v>1</v>
      </c>
      <c r="W28" s="705" t="s">
        <v>133</v>
      </c>
      <c r="Y28" s="802"/>
      <c r="Z28" s="802"/>
      <c r="AA28" s="802"/>
      <c r="AB28" s="802"/>
    </row>
    <row r="29" spans="1:28" s="674" customFormat="1" ht="12.95" customHeight="1">
      <c r="A29" s="684">
        <f t="shared" si="1"/>
        <v>6</v>
      </c>
      <c r="B29" s="685" t="s">
        <v>2800</v>
      </c>
      <c r="C29" s="717">
        <v>2</v>
      </c>
      <c r="D29" s="717">
        <v>6</v>
      </c>
      <c r="E29" s="717">
        <v>1</v>
      </c>
      <c r="F29" s="717">
        <v>4</v>
      </c>
      <c r="G29" s="717">
        <v>4</v>
      </c>
      <c r="H29" s="666" t="s">
        <v>3077</v>
      </c>
      <c r="I29" s="665" t="s">
        <v>1436</v>
      </c>
      <c r="J29" s="667" t="s">
        <v>305</v>
      </c>
      <c r="K29" s="668" t="s">
        <v>1343</v>
      </c>
      <c r="L29" s="664" t="s">
        <v>2562</v>
      </c>
      <c r="M29" s="668">
        <v>2013</v>
      </c>
      <c r="N29" s="668"/>
      <c r="O29" s="668"/>
      <c r="P29" s="668" t="s">
        <v>1343</v>
      </c>
      <c r="Q29" s="703"/>
      <c r="R29" s="707"/>
      <c r="S29" s="664" t="s">
        <v>143</v>
      </c>
      <c r="T29" s="708">
        <v>700000</v>
      </c>
      <c r="U29" s="1497"/>
      <c r="V29" s="707">
        <v>1</v>
      </c>
      <c r="W29" s="705" t="s">
        <v>133</v>
      </c>
      <c r="Y29" s="1498"/>
      <c r="Z29" s="802"/>
      <c r="AA29" s="802"/>
      <c r="AB29" s="802"/>
    </row>
    <row r="30" spans="1:28" s="674" customFormat="1" ht="12.95" customHeight="1">
      <c r="A30" s="684">
        <f t="shared" si="1"/>
        <v>7</v>
      </c>
      <c r="B30" s="685" t="s">
        <v>2800</v>
      </c>
      <c r="C30" s="717">
        <v>2</v>
      </c>
      <c r="D30" s="717">
        <v>6</v>
      </c>
      <c r="E30" s="717">
        <v>1</v>
      </c>
      <c r="F30" s="717">
        <v>4</v>
      </c>
      <c r="G30" s="717">
        <v>4</v>
      </c>
      <c r="H30" s="666" t="s">
        <v>1596</v>
      </c>
      <c r="I30" s="665" t="s">
        <v>1437</v>
      </c>
      <c r="J30" s="667" t="s">
        <v>2908</v>
      </c>
      <c r="K30" s="668" t="s">
        <v>1343</v>
      </c>
      <c r="L30" s="664" t="s">
        <v>139</v>
      </c>
      <c r="M30" s="668">
        <v>2013</v>
      </c>
      <c r="N30" s="668"/>
      <c r="O30" s="668"/>
      <c r="P30" s="668" t="s">
        <v>1343</v>
      </c>
      <c r="Q30" s="703"/>
      <c r="R30" s="707"/>
      <c r="S30" s="664" t="s">
        <v>143</v>
      </c>
      <c r="T30" s="708">
        <v>5600000</v>
      </c>
      <c r="U30" s="1497"/>
      <c r="V30" s="707">
        <v>2</v>
      </c>
      <c r="W30" s="705" t="s">
        <v>133</v>
      </c>
      <c r="Y30" s="1498"/>
      <c r="Z30" s="802"/>
      <c r="AA30" s="802"/>
      <c r="AB30" s="802"/>
    </row>
    <row r="31" spans="1:28" s="674" customFormat="1" ht="12.95" customHeight="1">
      <c r="A31" s="684">
        <f t="shared" si="1"/>
        <v>8</v>
      </c>
      <c r="B31" s="685" t="s">
        <v>2800</v>
      </c>
      <c r="C31" s="717">
        <v>2</v>
      </c>
      <c r="D31" s="717">
        <v>6</v>
      </c>
      <c r="E31" s="717">
        <v>1</v>
      </c>
      <c r="F31" s="717">
        <v>4</v>
      </c>
      <c r="G31" s="717">
        <v>4</v>
      </c>
      <c r="H31" s="666" t="s">
        <v>3103</v>
      </c>
      <c r="I31" s="665" t="s">
        <v>1437</v>
      </c>
      <c r="J31" s="667" t="s">
        <v>305</v>
      </c>
      <c r="K31" s="668" t="s">
        <v>1343</v>
      </c>
      <c r="L31" s="664" t="s">
        <v>307</v>
      </c>
      <c r="M31" s="1430">
        <v>2016</v>
      </c>
      <c r="N31" s="668"/>
      <c r="O31" s="668"/>
      <c r="P31" s="668" t="s">
        <v>1343</v>
      </c>
      <c r="Q31" s="703"/>
      <c r="R31" s="707"/>
      <c r="S31" s="664" t="s">
        <v>143</v>
      </c>
      <c r="T31" s="708">
        <v>17000000</v>
      </c>
      <c r="U31" s="1497"/>
      <c r="V31" s="707">
        <v>1</v>
      </c>
      <c r="W31" s="705" t="s">
        <v>133</v>
      </c>
      <c r="X31" s="615"/>
      <c r="Y31" s="1498"/>
      <c r="Z31" s="615"/>
      <c r="AA31" s="615"/>
      <c r="AB31" s="615"/>
    </row>
    <row r="32" spans="1:28" s="674" customFormat="1" ht="12.95" customHeight="1">
      <c r="A32" s="684">
        <f t="shared" si="1"/>
        <v>9</v>
      </c>
      <c r="B32" s="685" t="s">
        <v>2800</v>
      </c>
      <c r="C32" s="717">
        <v>2</v>
      </c>
      <c r="D32" s="717">
        <v>6</v>
      </c>
      <c r="E32" s="717">
        <v>1</v>
      </c>
      <c r="F32" s="717">
        <v>4</v>
      </c>
      <c r="G32" s="717">
        <v>4</v>
      </c>
      <c r="H32" s="666" t="s">
        <v>3103</v>
      </c>
      <c r="I32" s="665" t="s">
        <v>1437</v>
      </c>
      <c r="J32" s="667" t="s">
        <v>305</v>
      </c>
      <c r="K32" s="668" t="s">
        <v>1343</v>
      </c>
      <c r="L32" s="664" t="s">
        <v>307</v>
      </c>
      <c r="M32" s="1430">
        <v>2016</v>
      </c>
      <c r="N32" s="668"/>
      <c r="O32" s="668"/>
      <c r="P32" s="668" t="s">
        <v>1343</v>
      </c>
      <c r="Q32" s="703"/>
      <c r="R32" s="707"/>
      <c r="S32" s="664" t="s">
        <v>143</v>
      </c>
      <c r="T32" s="708">
        <v>8000000</v>
      </c>
      <c r="U32" s="1497"/>
      <c r="V32" s="707">
        <v>1</v>
      </c>
      <c r="W32" s="705" t="s">
        <v>133</v>
      </c>
      <c r="X32" s="615"/>
      <c r="Y32" s="1498"/>
      <c r="Z32" s="615"/>
      <c r="AA32" s="615"/>
      <c r="AB32" s="615"/>
    </row>
    <row r="33" spans="1:28" s="674" customFormat="1" ht="12.95" customHeight="1">
      <c r="A33" s="684">
        <f t="shared" si="1"/>
        <v>10</v>
      </c>
      <c r="B33" s="685" t="s">
        <v>1547</v>
      </c>
      <c r="C33" s="717">
        <v>2</v>
      </c>
      <c r="D33" s="717">
        <v>6</v>
      </c>
      <c r="E33" s="717">
        <v>1</v>
      </c>
      <c r="F33" s="717">
        <v>4</v>
      </c>
      <c r="G33" s="717">
        <v>4</v>
      </c>
      <c r="H33" s="666" t="s">
        <v>1616</v>
      </c>
      <c r="I33" s="665" t="s">
        <v>1438</v>
      </c>
      <c r="J33" s="667" t="s">
        <v>2909</v>
      </c>
      <c r="K33" s="668" t="s">
        <v>1343</v>
      </c>
      <c r="L33" s="664" t="s">
        <v>365</v>
      </c>
      <c r="M33" s="668">
        <v>2013</v>
      </c>
      <c r="N33" s="668"/>
      <c r="O33" s="668"/>
      <c r="P33" s="668" t="s">
        <v>1343</v>
      </c>
      <c r="Q33" s="703"/>
      <c r="R33" s="707"/>
      <c r="S33" s="664" t="s">
        <v>143</v>
      </c>
      <c r="T33" s="708">
        <v>4150000</v>
      </c>
      <c r="U33" s="1497"/>
      <c r="V33" s="707">
        <v>1</v>
      </c>
      <c r="W33" s="705" t="s">
        <v>133</v>
      </c>
      <c r="Y33" s="1498"/>
      <c r="Z33" s="802"/>
      <c r="AA33" s="802"/>
      <c r="AB33" s="802"/>
    </row>
    <row r="34" spans="1:28" s="674" customFormat="1" ht="12.95" customHeight="1">
      <c r="A34" s="684">
        <f t="shared" si="1"/>
        <v>11</v>
      </c>
      <c r="B34" s="685" t="s">
        <v>1549</v>
      </c>
      <c r="C34" s="717">
        <v>2</v>
      </c>
      <c r="D34" s="717">
        <v>6</v>
      </c>
      <c r="E34" s="717">
        <v>1</v>
      </c>
      <c r="F34" s="717">
        <v>4</v>
      </c>
      <c r="G34" s="717">
        <v>4</v>
      </c>
      <c r="H34" s="666" t="s">
        <v>1628</v>
      </c>
      <c r="I34" s="665" t="s">
        <v>1439</v>
      </c>
      <c r="J34" s="667" t="s">
        <v>305</v>
      </c>
      <c r="K34" s="668" t="s">
        <v>1343</v>
      </c>
      <c r="L34" s="664" t="s">
        <v>307</v>
      </c>
      <c r="M34" s="668">
        <v>2013</v>
      </c>
      <c r="N34" s="668"/>
      <c r="O34" s="668"/>
      <c r="P34" s="668" t="s">
        <v>1343</v>
      </c>
      <c r="Q34" s="703"/>
      <c r="R34" s="707"/>
      <c r="S34" s="664" t="s">
        <v>143</v>
      </c>
      <c r="T34" s="708">
        <v>1500000</v>
      </c>
      <c r="U34" s="1497"/>
      <c r="V34" s="707">
        <v>1</v>
      </c>
      <c r="W34" s="705" t="s">
        <v>133</v>
      </c>
      <c r="Y34" s="1498"/>
      <c r="Z34" s="802"/>
      <c r="AA34" s="802"/>
      <c r="AB34" s="802"/>
    </row>
    <row r="35" spans="1:28" s="674" customFormat="1" ht="12.95" customHeight="1">
      <c r="A35" s="684">
        <f t="shared" si="1"/>
        <v>12</v>
      </c>
      <c r="B35" s="685" t="s">
        <v>1549</v>
      </c>
      <c r="C35" s="717">
        <v>2</v>
      </c>
      <c r="D35" s="717">
        <v>6</v>
      </c>
      <c r="E35" s="717">
        <v>1</v>
      </c>
      <c r="F35" s="717">
        <v>4</v>
      </c>
      <c r="G35" s="717">
        <v>4</v>
      </c>
      <c r="H35" s="666" t="s">
        <v>1628</v>
      </c>
      <c r="I35" s="665" t="s">
        <v>1439</v>
      </c>
      <c r="J35" s="667" t="s">
        <v>305</v>
      </c>
      <c r="K35" s="668" t="s">
        <v>1343</v>
      </c>
      <c r="L35" s="664" t="s">
        <v>307</v>
      </c>
      <c r="M35" s="1430">
        <v>2016</v>
      </c>
      <c r="N35" s="668"/>
      <c r="O35" s="668"/>
      <c r="P35" s="668" t="s">
        <v>1343</v>
      </c>
      <c r="Q35" s="703"/>
      <c r="R35" s="707"/>
      <c r="S35" s="664" t="s">
        <v>2792</v>
      </c>
      <c r="T35" s="708">
        <v>6000000</v>
      </c>
      <c r="U35" s="1497"/>
      <c r="V35" s="707">
        <v>2</v>
      </c>
      <c r="W35" s="705" t="s">
        <v>133</v>
      </c>
      <c r="X35" s="615"/>
      <c r="Y35" s="1498"/>
      <c r="Z35" s="615"/>
      <c r="AA35" s="615"/>
      <c r="AB35" s="615"/>
    </row>
    <row r="36" spans="1:28" s="674" customFormat="1" ht="12.95" customHeight="1">
      <c r="A36" s="684">
        <f t="shared" si="1"/>
        <v>13</v>
      </c>
      <c r="B36" s="685" t="s">
        <v>1548</v>
      </c>
      <c r="C36" s="717">
        <v>2</v>
      </c>
      <c r="D36" s="717">
        <v>6</v>
      </c>
      <c r="E36" s="717">
        <v>1</v>
      </c>
      <c r="F36" s="717">
        <v>4</v>
      </c>
      <c r="G36" s="717">
        <v>4</v>
      </c>
      <c r="H36" s="666" t="s">
        <v>1641</v>
      </c>
      <c r="I36" s="665" t="s">
        <v>1440</v>
      </c>
      <c r="J36" s="667" t="s">
        <v>2914</v>
      </c>
      <c r="K36" s="668" t="s">
        <v>1343</v>
      </c>
      <c r="L36" s="664" t="s">
        <v>2912</v>
      </c>
      <c r="M36" s="668">
        <v>2013</v>
      </c>
      <c r="N36" s="668"/>
      <c r="O36" s="668"/>
      <c r="P36" s="668" t="s">
        <v>1343</v>
      </c>
      <c r="Q36" s="703"/>
      <c r="R36" s="707"/>
      <c r="S36" s="664" t="s">
        <v>143</v>
      </c>
      <c r="T36" s="708">
        <v>350000</v>
      </c>
      <c r="U36" s="1497"/>
      <c r="V36" s="707">
        <v>1</v>
      </c>
      <c r="W36" s="705" t="s">
        <v>133</v>
      </c>
      <c r="Y36" s="1498"/>
      <c r="Z36" s="802"/>
      <c r="AA36" s="802"/>
      <c r="AB36" s="802"/>
    </row>
    <row r="37" spans="1:28" s="674" customFormat="1" ht="12.95" customHeight="1">
      <c r="A37" s="684">
        <f t="shared" si="1"/>
        <v>14</v>
      </c>
      <c r="B37" s="685" t="s">
        <v>1548</v>
      </c>
      <c r="C37" s="717">
        <v>2</v>
      </c>
      <c r="D37" s="717">
        <v>6</v>
      </c>
      <c r="E37" s="717">
        <v>1</v>
      </c>
      <c r="F37" s="717">
        <v>4</v>
      </c>
      <c r="G37" s="717">
        <v>4</v>
      </c>
      <c r="H37" s="666" t="s">
        <v>1642</v>
      </c>
      <c r="I37" s="665" t="s">
        <v>1441</v>
      </c>
      <c r="J37" s="667" t="s">
        <v>2915</v>
      </c>
      <c r="K37" s="668" t="s">
        <v>1343</v>
      </c>
      <c r="L37" s="664" t="s">
        <v>2913</v>
      </c>
      <c r="M37" s="668">
        <v>2013</v>
      </c>
      <c r="N37" s="668"/>
      <c r="O37" s="668"/>
      <c r="P37" s="668" t="s">
        <v>1343</v>
      </c>
      <c r="Q37" s="703"/>
      <c r="R37" s="707"/>
      <c r="S37" s="664" t="s">
        <v>143</v>
      </c>
      <c r="T37" s="708">
        <v>6800000</v>
      </c>
      <c r="U37" s="1497"/>
      <c r="V37" s="707">
        <v>16</v>
      </c>
      <c r="W37" s="705" t="s">
        <v>133</v>
      </c>
      <c r="Y37" s="1498"/>
      <c r="Z37" s="802"/>
      <c r="AA37" s="802"/>
      <c r="AB37" s="802"/>
    </row>
    <row r="38" spans="1:28" s="674" customFormat="1" ht="12.95" customHeight="1">
      <c r="A38" s="684">
        <f t="shared" si="1"/>
        <v>15</v>
      </c>
      <c r="B38" s="685" t="s">
        <v>1548</v>
      </c>
      <c r="C38" s="717">
        <v>2</v>
      </c>
      <c r="D38" s="717">
        <v>6</v>
      </c>
      <c r="E38" s="717">
        <v>1</v>
      </c>
      <c r="F38" s="717">
        <v>4</v>
      </c>
      <c r="G38" s="717">
        <v>4</v>
      </c>
      <c r="H38" s="666" t="s">
        <v>1643</v>
      </c>
      <c r="I38" s="665" t="s">
        <v>1442</v>
      </c>
      <c r="J38" s="667" t="s">
        <v>2908</v>
      </c>
      <c r="K38" s="668" t="s">
        <v>1343</v>
      </c>
      <c r="L38" s="664" t="s">
        <v>2912</v>
      </c>
      <c r="M38" s="668">
        <v>2013</v>
      </c>
      <c r="N38" s="668"/>
      <c r="O38" s="668"/>
      <c r="P38" s="668" t="s">
        <v>1343</v>
      </c>
      <c r="Q38" s="703"/>
      <c r="R38" s="707"/>
      <c r="S38" s="664" t="s">
        <v>143</v>
      </c>
      <c r="T38" s="708">
        <v>550000</v>
      </c>
      <c r="U38" s="1497"/>
      <c r="V38" s="707">
        <v>1</v>
      </c>
      <c r="W38" s="705" t="s">
        <v>133</v>
      </c>
      <c r="Y38" s="1498"/>
      <c r="Z38" s="802"/>
      <c r="AA38" s="802"/>
      <c r="AB38" s="802"/>
    </row>
    <row r="39" spans="1:28" s="674" customFormat="1" ht="12.95" customHeight="1">
      <c r="A39" s="684">
        <f t="shared" si="1"/>
        <v>16</v>
      </c>
      <c r="B39" s="685" t="s">
        <v>1548</v>
      </c>
      <c r="C39" s="717">
        <v>2</v>
      </c>
      <c r="D39" s="717">
        <v>6</v>
      </c>
      <c r="E39" s="717">
        <v>1</v>
      </c>
      <c r="F39" s="717">
        <v>4</v>
      </c>
      <c r="G39" s="717">
        <v>4</v>
      </c>
      <c r="H39" s="666" t="s">
        <v>1644</v>
      </c>
      <c r="I39" s="665" t="s">
        <v>1443</v>
      </c>
      <c r="J39" s="667" t="s">
        <v>2908</v>
      </c>
      <c r="K39" s="668" t="s">
        <v>1343</v>
      </c>
      <c r="L39" s="664" t="s">
        <v>139</v>
      </c>
      <c r="M39" s="668">
        <v>2013</v>
      </c>
      <c r="N39" s="668"/>
      <c r="O39" s="668"/>
      <c r="P39" s="668" t="s">
        <v>1343</v>
      </c>
      <c r="Q39" s="703"/>
      <c r="R39" s="707"/>
      <c r="S39" s="664" t="s">
        <v>143</v>
      </c>
      <c r="T39" s="708">
        <v>3320000</v>
      </c>
      <c r="U39" s="1497"/>
      <c r="V39" s="707">
        <v>2</v>
      </c>
      <c r="W39" s="705" t="s">
        <v>133</v>
      </c>
      <c r="Y39" s="1498"/>
      <c r="Z39" s="802"/>
      <c r="AA39" s="802"/>
      <c r="AB39" s="802"/>
    </row>
    <row r="40" spans="1:28" s="674" customFormat="1" ht="12.95" customHeight="1">
      <c r="A40" s="684">
        <f t="shared" si="1"/>
        <v>17</v>
      </c>
      <c r="B40" s="685" t="s">
        <v>2802</v>
      </c>
      <c r="C40" s="717">
        <v>2</v>
      </c>
      <c r="D40" s="717">
        <v>6</v>
      </c>
      <c r="E40" s="717">
        <v>1</v>
      </c>
      <c r="F40" s="717">
        <v>4</v>
      </c>
      <c r="G40" s="717">
        <v>4</v>
      </c>
      <c r="H40" s="666" t="s">
        <v>1655</v>
      </c>
      <c r="I40" s="665" t="s">
        <v>1444</v>
      </c>
      <c r="J40" s="667" t="s">
        <v>305</v>
      </c>
      <c r="K40" s="668" t="s">
        <v>1343</v>
      </c>
      <c r="L40" s="664" t="s">
        <v>139</v>
      </c>
      <c r="M40" s="668">
        <v>2013</v>
      </c>
      <c r="N40" s="668"/>
      <c r="O40" s="668"/>
      <c r="P40" s="668" t="s">
        <v>1343</v>
      </c>
      <c r="Q40" s="703"/>
      <c r="R40" s="707"/>
      <c r="S40" s="664" t="s">
        <v>143</v>
      </c>
      <c r="T40" s="708">
        <v>4000000</v>
      </c>
      <c r="U40" s="1497"/>
      <c r="V40" s="707">
        <v>2</v>
      </c>
      <c r="W40" s="705" t="s">
        <v>133</v>
      </c>
      <c r="Y40" s="1498"/>
      <c r="Z40" s="802"/>
      <c r="AA40" s="802"/>
      <c r="AB40" s="802"/>
    </row>
    <row r="41" spans="1:28" s="674" customFormat="1" ht="12.95" customHeight="1">
      <c r="A41" s="684">
        <f t="shared" si="1"/>
        <v>18</v>
      </c>
      <c r="B41" s="685" t="s">
        <v>2804</v>
      </c>
      <c r="C41" s="717">
        <v>2</v>
      </c>
      <c r="D41" s="717">
        <v>6</v>
      </c>
      <c r="E41" s="717">
        <v>1</v>
      </c>
      <c r="F41" s="717">
        <v>4</v>
      </c>
      <c r="G41" s="717">
        <v>4</v>
      </c>
      <c r="H41" s="664" t="s">
        <v>787</v>
      </c>
      <c r="I41" s="665" t="s">
        <v>13</v>
      </c>
      <c r="J41" s="703" t="s">
        <v>1343</v>
      </c>
      <c r="K41" s="668" t="s">
        <v>1343</v>
      </c>
      <c r="L41" s="664" t="s">
        <v>363</v>
      </c>
      <c r="M41" s="668">
        <v>2007</v>
      </c>
      <c r="N41" s="668"/>
      <c r="O41" s="668"/>
      <c r="P41" s="668" t="s">
        <v>1343</v>
      </c>
      <c r="Q41" s="703"/>
      <c r="R41" s="704"/>
      <c r="S41" s="664" t="s">
        <v>143</v>
      </c>
      <c r="T41" s="690">
        <v>15050000</v>
      </c>
      <c r="U41" s="1465" t="s">
        <v>3089</v>
      </c>
      <c r="V41" s="704">
        <v>1</v>
      </c>
      <c r="W41" s="1494" t="s">
        <v>1407</v>
      </c>
      <c r="Y41" s="802"/>
      <c r="Z41" s="956"/>
      <c r="AA41" s="957"/>
      <c r="AB41" s="802"/>
    </row>
    <row r="42" spans="1:28" s="674" customFormat="1" ht="12.95" customHeight="1">
      <c r="A42" s="684">
        <f t="shared" si="1"/>
        <v>19</v>
      </c>
      <c r="B42" s="685" t="s">
        <v>2804</v>
      </c>
      <c r="C42" s="702" t="s">
        <v>1911</v>
      </c>
      <c r="D42" s="702" t="s">
        <v>1913</v>
      </c>
      <c r="E42" s="702" t="s">
        <v>1907</v>
      </c>
      <c r="F42" s="702" t="s">
        <v>1544</v>
      </c>
      <c r="G42" s="702" t="s">
        <v>1436</v>
      </c>
      <c r="H42" s="664" t="s">
        <v>787</v>
      </c>
      <c r="I42" s="665" t="s">
        <v>1426</v>
      </c>
      <c r="J42" s="703" t="s">
        <v>2900</v>
      </c>
      <c r="K42" s="668" t="s">
        <v>1343</v>
      </c>
      <c r="L42" s="664" t="s">
        <v>1965</v>
      </c>
      <c r="M42" s="668">
        <v>2006</v>
      </c>
      <c r="N42" s="668"/>
      <c r="O42" s="668"/>
      <c r="P42" s="668"/>
      <c r="Q42" s="703"/>
      <c r="R42" s="709"/>
      <c r="S42" s="664" t="s">
        <v>143</v>
      </c>
      <c r="T42" s="690">
        <v>6000000</v>
      </c>
      <c r="U42" s="1465" t="s">
        <v>3089</v>
      </c>
      <c r="V42" s="709">
        <v>1</v>
      </c>
      <c r="W42" s="1496" t="s">
        <v>1407</v>
      </c>
      <c r="Y42" s="802"/>
      <c r="Z42" s="802"/>
      <c r="AA42" s="802"/>
      <c r="AB42" s="802"/>
    </row>
    <row r="43" spans="1:28" s="674" customFormat="1" ht="12.95" customHeight="1">
      <c r="A43" s="684">
        <f t="shared" si="1"/>
        <v>20</v>
      </c>
      <c r="B43" s="685" t="s">
        <v>2804</v>
      </c>
      <c r="C43" s="702" t="s">
        <v>1911</v>
      </c>
      <c r="D43" s="702" t="s">
        <v>1913</v>
      </c>
      <c r="E43" s="702" t="s">
        <v>1907</v>
      </c>
      <c r="F43" s="702" t="s">
        <v>1544</v>
      </c>
      <c r="G43" s="702" t="s">
        <v>1436</v>
      </c>
      <c r="H43" s="664" t="s">
        <v>787</v>
      </c>
      <c r="I43" s="665" t="s">
        <v>1427</v>
      </c>
      <c r="J43" s="703" t="s">
        <v>2899</v>
      </c>
      <c r="K43" s="668" t="s">
        <v>1343</v>
      </c>
      <c r="L43" s="664" t="s">
        <v>418</v>
      </c>
      <c r="M43" s="668">
        <v>2010</v>
      </c>
      <c r="N43" s="668"/>
      <c r="O43" s="668"/>
      <c r="P43" s="668" t="s">
        <v>1343</v>
      </c>
      <c r="Q43" s="703"/>
      <c r="R43" s="704"/>
      <c r="S43" s="664" t="s">
        <v>143</v>
      </c>
      <c r="T43" s="690">
        <v>6000000</v>
      </c>
      <c r="U43" s="1465" t="s">
        <v>3089</v>
      </c>
      <c r="V43" s="704">
        <v>1</v>
      </c>
      <c r="W43" s="1496" t="s">
        <v>1407</v>
      </c>
      <c r="Y43" s="802"/>
      <c r="Z43" s="802"/>
      <c r="AA43" s="802"/>
      <c r="AB43" s="802"/>
    </row>
    <row r="44" spans="1:28" s="674" customFormat="1" ht="12.95" customHeight="1">
      <c r="A44" s="684">
        <f t="shared" si="1"/>
        <v>21</v>
      </c>
      <c r="B44" s="685" t="s">
        <v>2807</v>
      </c>
      <c r="C44" s="702" t="s">
        <v>1911</v>
      </c>
      <c r="D44" s="702" t="s">
        <v>1913</v>
      </c>
      <c r="E44" s="702" t="s">
        <v>1907</v>
      </c>
      <c r="F44" s="702" t="s">
        <v>1544</v>
      </c>
      <c r="G44" s="702" t="s">
        <v>1436</v>
      </c>
      <c r="H44" s="664" t="s">
        <v>830</v>
      </c>
      <c r="I44" s="665" t="s">
        <v>1428</v>
      </c>
      <c r="J44" s="703" t="s">
        <v>2901</v>
      </c>
      <c r="K44" s="668" t="s">
        <v>1343</v>
      </c>
      <c r="L44" s="664" t="s">
        <v>418</v>
      </c>
      <c r="M44" s="668">
        <v>2010</v>
      </c>
      <c r="N44" s="668"/>
      <c r="O44" s="668"/>
      <c r="P44" s="668" t="s">
        <v>1343</v>
      </c>
      <c r="Q44" s="703"/>
      <c r="R44" s="704"/>
      <c r="S44" s="664" t="s">
        <v>143</v>
      </c>
      <c r="T44" s="690">
        <v>7500000</v>
      </c>
      <c r="U44" s="1465"/>
      <c r="V44" s="704">
        <v>1</v>
      </c>
      <c r="W44" s="705" t="s">
        <v>133</v>
      </c>
      <c r="Y44" s="802"/>
      <c r="Z44" s="802"/>
      <c r="AA44" s="802"/>
      <c r="AB44" s="802"/>
    </row>
    <row r="45" spans="1:28" s="674" customFormat="1" ht="12.95" customHeight="1">
      <c r="A45" s="684">
        <f t="shared" si="1"/>
        <v>22</v>
      </c>
      <c r="B45" s="685" t="s">
        <v>2804</v>
      </c>
      <c r="C45" s="702" t="s">
        <v>1911</v>
      </c>
      <c r="D45" s="702" t="s">
        <v>1913</v>
      </c>
      <c r="E45" s="702" t="s">
        <v>1907</v>
      </c>
      <c r="F45" s="702" t="s">
        <v>1544</v>
      </c>
      <c r="G45" s="702" t="s">
        <v>1436</v>
      </c>
      <c r="H45" s="664" t="s">
        <v>787</v>
      </c>
      <c r="I45" s="665" t="s">
        <v>1429</v>
      </c>
      <c r="J45" s="703" t="s">
        <v>2902</v>
      </c>
      <c r="K45" s="668" t="s">
        <v>1343</v>
      </c>
      <c r="L45" s="664" t="s">
        <v>418</v>
      </c>
      <c r="M45" s="668">
        <v>2011</v>
      </c>
      <c r="N45" s="668"/>
      <c r="O45" s="668"/>
      <c r="P45" s="668" t="s">
        <v>1343</v>
      </c>
      <c r="Q45" s="703"/>
      <c r="R45" s="704"/>
      <c r="S45" s="664" t="s">
        <v>143</v>
      </c>
      <c r="T45" s="690">
        <v>6000000</v>
      </c>
      <c r="U45" s="1495"/>
      <c r="V45" s="704">
        <v>1</v>
      </c>
      <c r="W45" s="705" t="s">
        <v>133</v>
      </c>
      <c r="Y45" s="802"/>
      <c r="Z45" s="802"/>
      <c r="AA45" s="802"/>
      <c r="AB45" s="802"/>
    </row>
    <row r="46" spans="1:28" s="674" customFormat="1" ht="12.95" customHeight="1">
      <c r="A46" s="684">
        <f t="shared" si="1"/>
        <v>23</v>
      </c>
      <c r="B46" s="685" t="s">
        <v>2806</v>
      </c>
      <c r="C46" s="702" t="s">
        <v>1911</v>
      </c>
      <c r="D46" s="702" t="s">
        <v>1913</v>
      </c>
      <c r="E46" s="702" t="s">
        <v>1907</v>
      </c>
      <c r="F46" s="702" t="s">
        <v>1544</v>
      </c>
      <c r="G46" s="702" t="s">
        <v>1436</v>
      </c>
      <c r="H46" s="664" t="s">
        <v>860</v>
      </c>
      <c r="I46" s="665" t="s">
        <v>1430</v>
      </c>
      <c r="J46" s="703" t="s">
        <v>2903</v>
      </c>
      <c r="K46" s="668" t="s">
        <v>1343</v>
      </c>
      <c r="L46" s="664" t="s">
        <v>418</v>
      </c>
      <c r="M46" s="668">
        <v>2011</v>
      </c>
      <c r="N46" s="668"/>
      <c r="O46" s="668"/>
      <c r="P46" s="668" t="s">
        <v>1343</v>
      </c>
      <c r="Q46" s="703"/>
      <c r="R46" s="704"/>
      <c r="S46" s="664" t="s">
        <v>143</v>
      </c>
      <c r="T46" s="690">
        <v>1000000</v>
      </c>
      <c r="U46" s="1495" t="s">
        <v>3089</v>
      </c>
      <c r="V46" s="704">
        <v>1</v>
      </c>
      <c r="W46" s="1496" t="s">
        <v>1407</v>
      </c>
      <c r="Y46" s="802"/>
      <c r="Z46" s="802"/>
      <c r="AA46" s="802"/>
      <c r="AB46" s="802"/>
    </row>
    <row r="47" spans="1:28" s="674" customFormat="1" ht="12.95" customHeight="1">
      <c r="A47" s="684">
        <f t="shared" si="1"/>
        <v>24</v>
      </c>
      <c r="B47" s="685" t="s">
        <v>2805</v>
      </c>
      <c r="C47" s="702" t="s">
        <v>1911</v>
      </c>
      <c r="D47" s="702" t="s">
        <v>1913</v>
      </c>
      <c r="E47" s="702" t="s">
        <v>1907</v>
      </c>
      <c r="F47" s="702" t="s">
        <v>1544</v>
      </c>
      <c r="G47" s="702" t="s">
        <v>1436</v>
      </c>
      <c r="H47" s="666" t="s">
        <v>1714</v>
      </c>
      <c r="I47" s="665" t="s">
        <v>1436</v>
      </c>
      <c r="J47" s="703" t="s">
        <v>2917</v>
      </c>
      <c r="K47" s="668" t="s">
        <v>1343</v>
      </c>
      <c r="L47" s="664" t="s">
        <v>418</v>
      </c>
      <c r="M47" s="668">
        <v>2013</v>
      </c>
      <c r="N47" s="668"/>
      <c r="O47" s="668"/>
      <c r="P47" s="668" t="s">
        <v>1343</v>
      </c>
      <c r="Q47" s="703"/>
      <c r="R47" s="707"/>
      <c r="S47" s="664" t="s">
        <v>143</v>
      </c>
      <c r="T47" s="690">
        <v>6000000</v>
      </c>
      <c r="U47" s="1495"/>
      <c r="V47" s="707">
        <v>1</v>
      </c>
      <c r="W47" s="705" t="s">
        <v>133</v>
      </c>
      <c r="Y47" s="1498"/>
      <c r="Z47" s="802"/>
      <c r="AA47" s="802"/>
      <c r="AB47" s="802"/>
    </row>
    <row r="48" spans="1:28" s="674" customFormat="1" ht="12.95" customHeight="1">
      <c r="A48" s="684">
        <f t="shared" si="1"/>
        <v>25</v>
      </c>
      <c r="B48" s="685" t="s">
        <v>2806</v>
      </c>
      <c r="C48" s="702" t="s">
        <v>1911</v>
      </c>
      <c r="D48" s="702" t="s">
        <v>1913</v>
      </c>
      <c r="E48" s="702" t="s">
        <v>1907</v>
      </c>
      <c r="F48" s="702" t="s">
        <v>1544</v>
      </c>
      <c r="G48" s="702" t="s">
        <v>1436</v>
      </c>
      <c r="H48" s="711" t="s">
        <v>1721</v>
      </c>
      <c r="I48" s="665" t="s">
        <v>1437</v>
      </c>
      <c r="J48" s="714" t="s">
        <v>2919</v>
      </c>
      <c r="K48" s="712" t="s">
        <v>1343</v>
      </c>
      <c r="L48" s="713" t="s">
        <v>418</v>
      </c>
      <c r="M48" s="712">
        <v>2013</v>
      </c>
      <c r="N48" s="712"/>
      <c r="O48" s="712"/>
      <c r="P48" s="712" t="s">
        <v>1343</v>
      </c>
      <c r="Q48" s="714"/>
      <c r="R48" s="711"/>
      <c r="S48" s="713" t="s">
        <v>143</v>
      </c>
      <c r="T48" s="715">
        <v>950000</v>
      </c>
      <c r="U48" s="1499" t="s">
        <v>3089</v>
      </c>
      <c r="V48" s="711">
        <v>1</v>
      </c>
      <c r="W48" s="1500" t="s">
        <v>1407</v>
      </c>
      <c r="Y48" s="1498"/>
      <c r="Z48" s="802"/>
      <c r="AA48" s="802"/>
      <c r="AB48" s="802"/>
    </row>
    <row r="49" spans="1:28" s="674" customFormat="1" ht="12.95" customHeight="1">
      <c r="A49" s="684">
        <f t="shared" si="1"/>
        <v>26</v>
      </c>
      <c r="B49" s="685"/>
      <c r="C49" s="717">
        <v>2</v>
      </c>
      <c r="D49" s="717">
        <v>6</v>
      </c>
      <c r="E49" s="717">
        <v>1</v>
      </c>
      <c r="F49" s="717">
        <v>1</v>
      </c>
      <c r="G49" s="717">
        <v>2</v>
      </c>
      <c r="H49" s="687" t="s">
        <v>301</v>
      </c>
      <c r="I49" s="665" t="s">
        <v>1438</v>
      </c>
      <c r="J49" s="687" t="s">
        <v>300</v>
      </c>
      <c r="K49" s="687"/>
      <c r="L49" s="687" t="s">
        <v>139</v>
      </c>
      <c r="M49" s="688">
        <v>1994</v>
      </c>
      <c r="N49" s="688"/>
      <c r="O49" s="687"/>
      <c r="P49" s="687"/>
      <c r="Q49" s="718"/>
      <c r="R49" s="687"/>
      <c r="S49" s="687" t="s">
        <v>143</v>
      </c>
      <c r="T49" s="719">
        <v>500000</v>
      </c>
      <c r="U49" s="1488" t="s">
        <v>3089</v>
      </c>
      <c r="V49" s="687">
        <v>1</v>
      </c>
      <c r="W49" s="1501" t="s">
        <v>1407</v>
      </c>
      <c r="Y49" s="877"/>
      <c r="Z49" s="802"/>
      <c r="AA49" s="802"/>
      <c r="AB49" s="802"/>
    </row>
    <row r="50" spans="1:28" s="674" customFormat="1" ht="12.95" customHeight="1">
      <c r="A50" s="684">
        <f t="shared" si="1"/>
        <v>27</v>
      </c>
      <c r="B50" s="685"/>
      <c r="C50" s="717">
        <v>2</v>
      </c>
      <c r="D50" s="717">
        <v>6</v>
      </c>
      <c r="E50" s="717">
        <v>1</v>
      </c>
      <c r="F50" s="717">
        <v>1</v>
      </c>
      <c r="G50" s="717">
        <v>2</v>
      </c>
      <c r="H50" s="687" t="s">
        <v>301</v>
      </c>
      <c r="I50" s="665" t="s">
        <v>1439</v>
      </c>
      <c r="J50" s="687" t="s">
        <v>300</v>
      </c>
      <c r="K50" s="687"/>
      <c r="L50" s="687" t="s">
        <v>139</v>
      </c>
      <c r="M50" s="688">
        <v>1999</v>
      </c>
      <c r="N50" s="688"/>
      <c r="O50" s="687"/>
      <c r="P50" s="687"/>
      <c r="Q50" s="718"/>
      <c r="R50" s="687"/>
      <c r="S50" s="687" t="s">
        <v>143</v>
      </c>
      <c r="T50" s="719">
        <v>1000000</v>
      </c>
      <c r="U50" s="1488"/>
      <c r="V50" s="687">
        <v>1</v>
      </c>
      <c r="W50" s="1502" t="s">
        <v>2547</v>
      </c>
      <c r="Y50" s="877"/>
      <c r="Z50" s="802"/>
      <c r="AA50" s="802"/>
      <c r="AB50" s="802"/>
    </row>
    <row r="51" spans="1:28" s="674" customFormat="1" ht="12.95" customHeight="1">
      <c r="A51" s="684">
        <f t="shared" si="1"/>
        <v>28</v>
      </c>
      <c r="B51" s="685"/>
      <c r="C51" s="717">
        <v>2</v>
      </c>
      <c r="D51" s="717">
        <v>6</v>
      </c>
      <c r="E51" s="717">
        <v>1</v>
      </c>
      <c r="F51" s="717">
        <v>4</v>
      </c>
      <c r="G51" s="717">
        <v>3</v>
      </c>
      <c r="H51" s="687" t="s">
        <v>560</v>
      </c>
      <c r="I51" s="665" t="s">
        <v>1443</v>
      </c>
      <c r="J51" s="687" t="s">
        <v>305</v>
      </c>
      <c r="K51" s="687"/>
      <c r="L51" s="687" t="s">
        <v>139</v>
      </c>
      <c r="M51" s="688">
        <v>1985</v>
      </c>
      <c r="N51" s="688"/>
      <c r="O51" s="687"/>
      <c r="P51" s="687"/>
      <c r="Q51" s="718"/>
      <c r="R51" s="687"/>
      <c r="S51" s="687" t="s">
        <v>143</v>
      </c>
      <c r="T51" s="719">
        <v>200000</v>
      </c>
      <c r="U51" s="1488" t="s">
        <v>3089</v>
      </c>
      <c r="V51" s="687">
        <v>1</v>
      </c>
      <c r="W51" s="1501" t="s">
        <v>1407</v>
      </c>
      <c r="Y51" s="877"/>
      <c r="Z51" s="802"/>
      <c r="AA51" s="802"/>
      <c r="AB51" s="802"/>
    </row>
    <row r="52" spans="1:28" s="674" customFormat="1" ht="12.95" customHeight="1">
      <c r="A52" s="684">
        <f t="shared" si="1"/>
        <v>29</v>
      </c>
      <c r="B52" s="685"/>
      <c r="C52" s="717">
        <v>2</v>
      </c>
      <c r="D52" s="717">
        <v>6</v>
      </c>
      <c r="E52" s="717">
        <v>1</v>
      </c>
      <c r="F52" s="717">
        <v>4</v>
      </c>
      <c r="G52" s="717">
        <v>3</v>
      </c>
      <c r="H52" s="687" t="s">
        <v>560</v>
      </c>
      <c r="I52" s="665" t="s">
        <v>1444</v>
      </c>
      <c r="J52" s="687" t="s">
        <v>305</v>
      </c>
      <c r="K52" s="687"/>
      <c r="L52" s="687" t="s">
        <v>139</v>
      </c>
      <c r="M52" s="688">
        <v>1985</v>
      </c>
      <c r="N52" s="688"/>
      <c r="O52" s="687"/>
      <c r="P52" s="687"/>
      <c r="Q52" s="718"/>
      <c r="R52" s="687"/>
      <c r="S52" s="687" t="s">
        <v>143</v>
      </c>
      <c r="T52" s="719">
        <v>200000</v>
      </c>
      <c r="U52" s="1488" t="s">
        <v>3081</v>
      </c>
      <c r="V52" s="687">
        <v>1</v>
      </c>
      <c r="W52" s="1503" t="s">
        <v>2547</v>
      </c>
      <c r="Y52" s="877"/>
      <c r="Z52" s="802"/>
      <c r="AA52" s="802"/>
      <c r="AB52" s="802"/>
    </row>
    <row r="53" spans="1:28" s="674" customFormat="1" ht="12.95" customHeight="1">
      <c r="A53" s="684">
        <f t="shared" si="1"/>
        <v>30</v>
      </c>
      <c r="B53" s="685"/>
      <c r="C53" s="717">
        <v>2</v>
      </c>
      <c r="D53" s="717">
        <v>6</v>
      </c>
      <c r="E53" s="717">
        <v>1</v>
      </c>
      <c r="F53" s="717">
        <v>4</v>
      </c>
      <c r="G53" s="717">
        <v>3</v>
      </c>
      <c r="H53" s="687" t="s">
        <v>560</v>
      </c>
      <c r="I53" s="665" t="s">
        <v>1445</v>
      </c>
      <c r="J53" s="687" t="s">
        <v>305</v>
      </c>
      <c r="K53" s="687"/>
      <c r="L53" s="687" t="s">
        <v>139</v>
      </c>
      <c r="M53" s="688">
        <v>1985</v>
      </c>
      <c r="N53" s="688"/>
      <c r="O53" s="687"/>
      <c r="P53" s="687"/>
      <c r="Q53" s="718"/>
      <c r="R53" s="687"/>
      <c r="S53" s="687" t="s">
        <v>143</v>
      </c>
      <c r="T53" s="719">
        <v>200000</v>
      </c>
      <c r="U53" s="1488" t="s">
        <v>3081</v>
      </c>
      <c r="V53" s="687">
        <v>1</v>
      </c>
      <c r="W53" s="1503" t="s">
        <v>2547</v>
      </c>
      <c r="Y53" s="877"/>
      <c r="Z53" s="802"/>
      <c r="AA53" s="802"/>
      <c r="AB53" s="802"/>
    </row>
    <row r="54" spans="1:28" s="674" customFormat="1" ht="12.95" customHeight="1">
      <c r="A54" s="684">
        <f t="shared" si="1"/>
        <v>31</v>
      </c>
      <c r="B54" s="685"/>
      <c r="C54" s="717">
        <v>2</v>
      </c>
      <c r="D54" s="717">
        <v>6</v>
      </c>
      <c r="E54" s="717">
        <v>1</v>
      </c>
      <c r="F54" s="717">
        <v>4</v>
      </c>
      <c r="G54" s="717">
        <v>3</v>
      </c>
      <c r="H54" s="687" t="s">
        <v>560</v>
      </c>
      <c r="I54" s="665" t="s">
        <v>1446</v>
      </c>
      <c r="J54" s="687" t="s">
        <v>305</v>
      </c>
      <c r="K54" s="687"/>
      <c r="L54" s="687" t="s">
        <v>139</v>
      </c>
      <c r="M54" s="688">
        <v>2008</v>
      </c>
      <c r="N54" s="688"/>
      <c r="O54" s="687"/>
      <c r="P54" s="687"/>
      <c r="Q54" s="718"/>
      <c r="R54" s="687"/>
      <c r="S54" s="687" t="s">
        <v>143</v>
      </c>
      <c r="T54" s="719">
        <v>475000</v>
      </c>
      <c r="U54" s="1488"/>
      <c r="V54" s="687">
        <v>1</v>
      </c>
      <c r="W54" s="1502" t="s">
        <v>133</v>
      </c>
      <c r="Y54" s="877"/>
      <c r="Z54" s="802"/>
      <c r="AA54" s="802"/>
      <c r="AB54" s="802"/>
    </row>
    <row r="55" spans="1:28" s="674" customFormat="1" ht="12.95" customHeight="1">
      <c r="A55" s="684">
        <f t="shared" si="1"/>
        <v>32</v>
      </c>
      <c r="B55" s="685"/>
      <c r="C55" s="717">
        <v>2</v>
      </c>
      <c r="D55" s="717">
        <v>6</v>
      </c>
      <c r="E55" s="717">
        <v>1</v>
      </c>
      <c r="F55" s="717">
        <v>4</v>
      </c>
      <c r="G55" s="717">
        <v>3</v>
      </c>
      <c r="H55" s="687" t="s">
        <v>2573</v>
      </c>
      <c r="I55" s="665" t="s">
        <v>1447</v>
      </c>
      <c r="J55" s="687" t="s">
        <v>305</v>
      </c>
      <c r="K55" s="687"/>
      <c r="L55" s="687" t="s">
        <v>419</v>
      </c>
      <c r="M55" s="688">
        <v>1985</v>
      </c>
      <c r="N55" s="688"/>
      <c r="O55" s="687"/>
      <c r="P55" s="687"/>
      <c r="Q55" s="718"/>
      <c r="R55" s="687"/>
      <c r="S55" s="687" t="s">
        <v>143</v>
      </c>
      <c r="T55" s="719">
        <v>100000</v>
      </c>
      <c r="U55" s="1488" t="s">
        <v>3081</v>
      </c>
      <c r="V55" s="687">
        <v>1</v>
      </c>
      <c r="W55" s="1503" t="s">
        <v>2547</v>
      </c>
      <c r="Y55" s="877"/>
      <c r="Z55" s="802"/>
      <c r="AA55" s="802"/>
      <c r="AB55" s="802"/>
    </row>
    <row r="56" spans="1:28" s="674" customFormat="1" ht="12.95" customHeight="1">
      <c r="A56" s="684">
        <f t="shared" si="1"/>
        <v>33</v>
      </c>
      <c r="B56" s="685"/>
      <c r="C56" s="717">
        <v>2</v>
      </c>
      <c r="D56" s="717">
        <v>6</v>
      </c>
      <c r="E56" s="717">
        <v>1</v>
      </c>
      <c r="F56" s="717">
        <v>4</v>
      </c>
      <c r="G56" s="717">
        <v>3</v>
      </c>
      <c r="H56" s="687" t="s">
        <v>2573</v>
      </c>
      <c r="I56" s="665" t="s">
        <v>1448</v>
      </c>
      <c r="J56" s="687" t="s">
        <v>305</v>
      </c>
      <c r="K56" s="687"/>
      <c r="L56" s="687" t="s">
        <v>419</v>
      </c>
      <c r="M56" s="688">
        <v>1985</v>
      </c>
      <c r="N56" s="688"/>
      <c r="O56" s="687"/>
      <c r="P56" s="687"/>
      <c r="Q56" s="718"/>
      <c r="R56" s="687"/>
      <c r="S56" s="687" t="s">
        <v>143</v>
      </c>
      <c r="T56" s="719">
        <v>100000</v>
      </c>
      <c r="U56" s="1488" t="s">
        <v>3081</v>
      </c>
      <c r="V56" s="687">
        <v>1</v>
      </c>
      <c r="W56" s="1503" t="s">
        <v>2547</v>
      </c>
      <c r="Y56" s="877"/>
      <c r="Z56" s="802"/>
      <c r="AA56" s="802"/>
      <c r="AB56" s="802"/>
    </row>
    <row r="57" spans="1:28" s="674" customFormat="1" ht="12.95" customHeight="1">
      <c r="A57" s="684">
        <f t="shared" si="1"/>
        <v>34</v>
      </c>
      <c r="B57" s="685"/>
      <c r="C57" s="717">
        <v>2</v>
      </c>
      <c r="D57" s="717">
        <v>6</v>
      </c>
      <c r="E57" s="717">
        <v>1</v>
      </c>
      <c r="F57" s="717">
        <v>4</v>
      </c>
      <c r="G57" s="717">
        <v>3</v>
      </c>
      <c r="H57" s="687" t="s">
        <v>2573</v>
      </c>
      <c r="I57" s="665" t="s">
        <v>1449</v>
      </c>
      <c r="J57" s="687" t="s">
        <v>305</v>
      </c>
      <c r="K57" s="687"/>
      <c r="L57" s="687" t="s">
        <v>419</v>
      </c>
      <c r="M57" s="688">
        <v>1985</v>
      </c>
      <c r="N57" s="688"/>
      <c r="O57" s="687"/>
      <c r="P57" s="687"/>
      <c r="Q57" s="718"/>
      <c r="R57" s="687"/>
      <c r="S57" s="687" t="s">
        <v>143</v>
      </c>
      <c r="T57" s="719">
        <v>100000</v>
      </c>
      <c r="U57" s="1488" t="s">
        <v>3081</v>
      </c>
      <c r="V57" s="687">
        <v>1</v>
      </c>
      <c r="W57" s="1503" t="s">
        <v>2547</v>
      </c>
      <c r="Y57" s="877"/>
      <c r="Z57" s="802"/>
      <c r="AA57" s="802"/>
      <c r="AB57" s="802"/>
    </row>
    <row r="58" spans="1:28" s="674" customFormat="1" ht="12.95" customHeight="1">
      <c r="A58" s="684">
        <f t="shared" si="1"/>
        <v>35</v>
      </c>
      <c r="B58" s="685"/>
      <c r="C58" s="717">
        <v>2</v>
      </c>
      <c r="D58" s="717">
        <v>6</v>
      </c>
      <c r="E58" s="717">
        <v>1</v>
      </c>
      <c r="F58" s="717">
        <v>4</v>
      </c>
      <c r="G58" s="717">
        <v>3</v>
      </c>
      <c r="H58" s="687" t="s">
        <v>304</v>
      </c>
      <c r="I58" s="665" t="s">
        <v>1450</v>
      </c>
      <c r="J58" s="687" t="s">
        <v>305</v>
      </c>
      <c r="K58" s="687"/>
      <c r="L58" s="687" t="s">
        <v>139</v>
      </c>
      <c r="M58" s="688">
        <v>1990</v>
      </c>
      <c r="N58" s="688"/>
      <c r="O58" s="687"/>
      <c r="P58" s="687"/>
      <c r="Q58" s="718"/>
      <c r="R58" s="687"/>
      <c r="S58" s="687" t="s">
        <v>143</v>
      </c>
      <c r="T58" s="719">
        <v>50000</v>
      </c>
      <c r="U58" s="1488" t="s">
        <v>3089</v>
      </c>
      <c r="V58" s="687">
        <v>1</v>
      </c>
      <c r="W58" s="1501" t="s">
        <v>1407</v>
      </c>
      <c r="Y58" s="877"/>
      <c r="Z58" s="802"/>
      <c r="AA58" s="802"/>
      <c r="AB58" s="802"/>
    </row>
    <row r="59" spans="1:28" s="674" customFormat="1" ht="12.95" customHeight="1">
      <c r="A59" s="684">
        <f t="shared" si="1"/>
        <v>36</v>
      </c>
      <c r="B59" s="685"/>
      <c r="C59" s="717">
        <v>2</v>
      </c>
      <c r="D59" s="717">
        <v>6</v>
      </c>
      <c r="E59" s="717">
        <v>1</v>
      </c>
      <c r="F59" s="717">
        <v>4</v>
      </c>
      <c r="G59" s="717">
        <v>3</v>
      </c>
      <c r="H59" s="687" t="s">
        <v>2573</v>
      </c>
      <c r="I59" s="665" t="s">
        <v>1451</v>
      </c>
      <c r="J59" s="687" t="s">
        <v>305</v>
      </c>
      <c r="K59" s="687"/>
      <c r="L59" s="687" t="s">
        <v>139</v>
      </c>
      <c r="M59" s="688">
        <v>2012</v>
      </c>
      <c r="N59" s="688"/>
      <c r="O59" s="687"/>
      <c r="P59" s="687"/>
      <c r="Q59" s="718"/>
      <c r="R59" s="687"/>
      <c r="S59" s="687" t="s">
        <v>143</v>
      </c>
      <c r="T59" s="719">
        <v>1500000</v>
      </c>
      <c r="U59" s="1488" t="s">
        <v>3089</v>
      </c>
      <c r="V59" s="687">
        <v>1</v>
      </c>
      <c r="W59" s="1501" t="s">
        <v>1407</v>
      </c>
      <c r="Y59" s="877"/>
      <c r="Z59" s="802"/>
      <c r="AA59" s="802"/>
      <c r="AB59" s="802"/>
    </row>
    <row r="60" spans="1:28" s="674" customFormat="1" ht="12.95" customHeight="1">
      <c r="A60" s="684">
        <f t="shared" si="1"/>
        <v>37</v>
      </c>
      <c r="B60" s="685"/>
      <c r="C60" s="717">
        <v>2</v>
      </c>
      <c r="D60" s="717">
        <v>6</v>
      </c>
      <c r="E60" s="717">
        <v>1</v>
      </c>
      <c r="F60" s="717">
        <v>4</v>
      </c>
      <c r="G60" s="717">
        <v>3</v>
      </c>
      <c r="H60" s="687" t="s">
        <v>2573</v>
      </c>
      <c r="I60" s="665" t="s">
        <v>1452</v>
      </c>
      <c r="J60" s="687" t="s">
        <v>305</v>
      </c>
      <c r="K60" s="687"/>
      <c r="L60" s="687" t="s">
        <v>139</v>
      </c>
      <c r="M60" s="688">
        <v>2012</v>
      </c>
      <c r="N60" s="688"/>
      <c r="O60" s="687"/>
      <c r="P60" s="687"/>
      <c r="Q60" s="718"/>
      <c r="R60" s="687"/>
      <c r="S60" s="687" t="s">
        <v>143</v>
      </c>
      <c r="T60" s="719">
        <v>1500000</v>
      </c>
      <c r="U60" s="1488" t="s">
        <v>3089</v>
      </c>
      <c r="V60" s="687">
        <v>1</v>
      </c>
      <c r="W60" s="1501" t="s">
        <v>1407</v>
      </c>
      <c r="Y60" s="877"/>
      <c r="Z60" s="802"/>
      <c r="AA60" s="802"/>
      <c r="AB60" s="802"/>
    </row>
    <row r="61" spans="1:28" s="674" customFormat="1" ht="12.95" customHeight="1">
      <c r="A61" s="684">
        <f t="shared" si="1"/>
        <v>38</v>
      </c>
      <c r="B61" s="685"/>
      <c r="C61" s="717">
        <v>2</v>
      </c>
      <c r="D61" s="717">
        <v>6</v>
      </c>
      <c r="E61" s="717">
        <v>1</v>
      </c>
      <c r="F61" s="717">
        <v>4</v>
      </c>
      <c r="G61" s="717">
        <v>12</v>
      </c>
      <c r="H61" s="687" t="s">
        <v>2574</v>
      </c>
      <c r="I61" s="665" t="s">
        <v>1453</v>
      </c>
      <c r="J61" s="687" t="s">
        <v>305</v>
      </c>
      <c r="K61" s="687"/>
      <c r="L61" s="687" t="s">
        <v>424</v>
      </c>
      <c r="M61" s="688">
        <v>1980</v>
      </c>
      <c r="N61" s="688"/>
      <c r="O61" s="687"/>
      <c r="P61" s="687"/>
      <c r="Q61" s="718"/>
      <c r="R61" s="687"/>
      <c r="S61" s="687" t="s">
        <v>143</v>
      </c>
      <c r="T61" s="719">
        <v>200000</v>
      </c>
      <c r="U61" s="1488" t="s">
        <v>3081</v>
      </c>
      <c r="V61" s="687">
        <v>1</v>
      </c>
      <c r="W61" s="1503" t="s">
        <v>2547</v>
      </c>
      <c r="Y61" s="877"/>
      <c r="Z61" s="802"/>
      <c r="AA61" s="802"/>
      <c r="AB61" s="802"/>
    </row>
    <row r="62" spans="1:28" s="674" customFormat="1" ht="12.95" customHeight="1">
      <c r="A62" s="684">
        <f t="shared" si="1"/>
        <v>39</v>
      </c>
      <c r="B62" s="685"/>
      <c r="C62" s="717">
        <v>2</v>
      </c>
      <c r="D62" s="717">
        <v>6</v>
      </c>
      <c r="E62" s="717">
        <v>1</v>
      </c>
      <c r="F62" s="717">
        <v>4</v>
      </c>
      <c r="G62" s="717">
        <v>12</v>
      </c>
      <c r="H62" s="687" t="s">
        <v>2575</v>
      </c>
      <c r="I62" s="665" t="s">
        <v>1454</v>
      </c>
      <c r="J62" s="687" t="s">
        <v>305</v>
      </c>
      <c r="K62" s="687"/>
      <c r="L62" s="687" t="s">
        <v>2576</v>
      </c>
      <c r="M62" s="688">
        <v>1981</v>
      </c>
      <c r="N62" s="688"/>
      <c r="O62" s="687"/>
      <c r="P62" s="687"/>
      <c r="Q62" s="718"/>
      <c r="R62" s="687"/>
      <c r="S62" s="687" t="s">
        <v>143</v>
      </c>
      <c r="T62" s="719">
        <v>100000</v>
      </c>
      <c r="U62" s="1488" t="s">
        <v>3089</v>
      </c>
      <c r="V62" s="687">
        <v>1</v>
      </c>
      <c r="W62" s="1501" t="s">
        <v>1407</v>
      </c>
      <c r="Y62" s="877"/>
      <c r="Z62" s="802"/>
      <c r="AA62" s="802"/>
      <c r="AB62" s="802"/>
    </row>
    <row r="63" spans="1:28" s="674" customFormat="1" ht="12.95" customHeight="1">
      <c r="A63" s="684">
        <f t="shared" si="1"/>
        <v>40</v>
      </c>
      <c r="B63" s="685"/>
      <c r="C63" s="717">
        <v>2</v>
      </c>
      <c r="D63" s="717">
        <v>6</v>
      </c>
      <c r="E63" s="717">
        <v>1</v>
      </c>
      <c r="F63" s="717">
        <v>4</v>
      </c>
      <c r="G63" s="717">
        <v>12</v>
      </c>
      <c r="H63" s="687" t="s">
        <v>2577</v>
      </c>
      <c r="I63" s="665" t="s">
        <v>1455</v>
      </c>
      <c r="J63" s="687" t="s">
        <v>305</v>
      </c>
      <c r="K63" s="687"/>
      <c r="L63" s="687" t="s">
        <v>419</v>
      </c>
      <c r="M63" s="688">
        <v>1985</v>
      </c>
      <c r="N63" s="688"/>
      <c r="O63" s="687"/>
      <c r="P63" s="687"/>
      <c r="Q63" s="718"/>
      <c r="R63" s="687"/>
      <c r="S63" s="687" t="s">
        <v>143</v>
      </c>
      <c r="T63" s="719">
        <v>200000</v>
      </c>
      <c r="U63" s="1488" t="s">
        <v>3081</v>
      </c>
      <c r="V63" s="687">
        <v>1</v>
      </c>
      <c r="W63" s="1503" t="s">
        <v>2547</v>
      </c>
      <c r="Y63" s="877"/>
      <c r="Z63" s="802"/>
      <c r="AA63" s="802"/>
      <c r="AB63" s="802"/>
    </row>
    <row r="64" spans="1:28" s="674" customFormat="1" ht="12.95" customHeight="1">
      <c r="A64" s="684">
        <f t="shared" si="1"/>
        <v>41</v>
      </c>
      <c r="B64" s="685"/>
      <c r="C64" s="717">
        <v>2</v>
      </c>
      <c r="D64" s="717">
        <v>6</v>
      </c>
      <c r="E64" s="717">
        <v>1</v>
      </c>
      <c r="F64" s="717">
        <v>4</v>
      </c>
      <c r="G64" s="717">
        <v>12</v>
      </c>
      <c r="H64" s="687" t="s">
        <v>748</v>
      </c>
      <c r="I64" s="665" t="s">
        <v>1456</v>
      </c>
      <c r="J64" s="687" t="s">
        <v>305</v>
      </c>
      <c r="K64" s="687"/>
      <c r="L64" s="687" t="s">
        <v>307</v>
      </c>
      <c r="M64" s="688">
        <v>1985</v>
      </c>
      <c r="N64" s="688"/>
      <c r="O64" s="687"/>
      <c r="P64" s="687"/>
      <c r="Q64" s="718"/>
      <c r="R64" s="687"/>
      <c r="S64" s="687" t="s">
        <v>143</v>
      </c>
      <c r="T64" s="719">
        <v>100000</v>
      </c>
      <c r="U64" s="1488" t="s">
        <v>3081</v>
      </c>
      <c r="V64" s="687">
        <v>1</v>
      </c>
      <c r="W64" s="1503" t="s">
        <v>133</v>
      </c>
      <c r="Y64" s="877"/>
      <c r="Z64" s="802"/>
      <c r="AA64" s="802"/>
      <c r="AB64" s="802"/>
    </row>
    <row r="65" spans="1:28" s="674" customFormat="1" ht="12.95" customHeight="1">
      <c r="A65" s="684">
        <f t="shared" si="1"/>
        <v>42</v>
      </c>
      <c r="B65" s="685"/>
      <c r="C65" s="717">
        <v>2</v>
      </c>
      <c r="D65" s="717">
        <v>6</v>
      </c>
      <c r="E65" s="717">
        <v>1</v>
      </c>
      <c r="F65" s="717">
        <v>4</v>
      </c>
      <c r="G65" s="717">
        <v>12</v>
      </c>
      <c r="H65" s="687" t="s">
        <v>748</v>
      </c>
      <c r="I65" s="665" t="s">
        <v>1457</v>
      </c>
      <c r="J65" s="687" t="s">
        <v>305</v>
      </c>
      <c r="K65" s="687"/>
      <c r="L65" s="687" t="s">
        <v>307</v>
      </c>
      <c r="M65" s="688">
        <v>1985</v>
      </c>
      <c r="N65" s="688"/>
      <c r="O65" s="687"/>
      <c r="P65" s="687"/>
      <c r="Q65" s="718"/>
      <c r="R65" s="687"/>
      <c r="S65" s="687" t="s">
        <v>143</v>
      </c>
      <c r="T65" s="719">
        <v>100000</v>
      </c>
      <c r="U65" s="1488" t="s">
        <v>3081</v>
      </c>
      <c r="V65" s="687">
        <v>1</v>
      </c>
      <c r="W65" s="1503" t="s">
        <v>133</v>
      </c>
      <c r="Y65" s="877"/>
      <c r="Z65" s="802"/>
      <c r="AA65" s="802"/>
      <c r="AB65" s="802"/>
    </row>
    <row r="66" spans="1:28" s="674" customFormat="1" ht="12.95" customHeight="1">
      <c r="A66" s="684">
        <f t="shared" si="1"/>
        <v>43</v>
      </c>
      <c r="B66" s="685"/>
      <c r="C66" s="717">
        <v>2</v>
      </c>
      <c r="D66" s="717">
        <v>6</v>
      </c>
      <c r="E66" s="717">
        <v>1</v>
      </c>
      <c r="F66" s="717">
        <v>4</v>
      </c>
      <c r="G66" s="717">
        <v>12</v>
      </c>
      <c r="H66" s="687" t="s">
        <v>2568</v>
      </c>
      <c r="I66" s="665" t="s">
        <v>1458</v>
      </c>
      <c r="J66" s="687" t="s">
        <v>305</v>
      </c>
      <c r="K66" s="687"/>
      <c r="L66" s="687" t="s">
        <v>307</v>
      </c>
      <c r="M66" s="688">
        <v>1985</v>
      </c>
      <c r="N66" s="688"/>
      <c r="O66" s="687"/>
      <c r="P66" s="687"/>
      <c r="Q66" s="718"/>
      <c r="R66" s="687"/>
      <c r="S66" s="687" t="s">
        <v>143</v>
      </c>
      <c r="T66" s="719">
        <v>100000</v>
      </c>
      <c r="U66" s="1488" t="s">
        <v>3081</v>
      </c>
      <c r="V66" s="687">
        <v>1</v>
      </c>
      <c r="W66" s="1503" t="s">
        <v>2547</v>
      </c>
      <c r="Y66" s="877"/>
      <c r="Z66" s="802"/>
      <c r="AA66" s="802"/>
      <c r="AB66" s="802"/>
    </row>
    <row r="67" spans="1:28" s="674" customFormat="1" ht="12.95" customHeight="1">
      <c r="A67" s="684">
        <f t="shared" si="1"/>
        <v>44</v>
      </c>
      <c r="B67" s="685"/>
      <c r="C67" s="717">
        <v>2</v>
      </c>
      <c r="D67" s="717">
        <v>6</v>
      </c>
      <c r="E67" s="717">
        <v>1</v>
      </c>
      <c r="F67" s="717">
        <v>4</v>
      </c>
      <c r="G67" s="717">
        <v>12</v>
      </c>
      <c r="H67" s="687" t="s">
        <v>2578</v>
      </c>
      <c r="I67" s="665" t="s">
        <v>1459</v>
      </c>
      <c r="J67" s="687" t="s">
        <v>305</v>
      </c>
      <c r="K67" s="687"/>
      <c r="L67" s="687" t="s">
        <v>419</v>
      </c>
      <c r="M67" s="688">
        <v>1985</v>
      </c>
      <c r="N67" s="688"/>
      <c r="O67" s="687"/>
      <c r="P67" s="687"/>
      <c r="Q67" s="718"/>
      <c r="R67" s="687"/>
      <c r="S67" s="687" t="s">
        <v>143</v>
      </c>
      <c r="T67" s="719">
        <v>200000</v>
      </c>
      <c r="U67" s="1488" t="s">
        <v>3081</v>
      </c>
      <c r="V67" s="687">
        <v>1</v>
      </c>
      <c r="W67" s="1503" t="s">
        <v>2547</v>
      </c>
      <c r="Y67" s="877"/>
      <c r="Z67" s="802"/>
      <c r="AA67" s="802"/>
      <c r="AB67" s="802"/>
    </row>
    <row r="68" spans="1:28" s="674" customFormat="1" ht="12.95" customHeight="1">
      <c r="A68" s="684">
        <f t="shared" si="1"/>
        <v>45</v>
      </c>
      <c r="B68" s="685"/>
      <c r="C68" s="717">
        <v>2</v>
      </c>
      <c r="D68" s="717">
        <v>6</v>
      </c>
      <c r="E68" s="717">
        <v>1</v>
      </c>
      <c r="F68" s="717">
        <v>4</v>
      </c>
      <c r="G68" s="717">
        <v>12</v>
      </c>
      <c r="H68" s="687" t="s">
        <v>2575</v>
      </c>
      <c r="I68" s="665" t="s">
        <v>1460</v>
      </c>
      <c r="J68" s="687" t="s">
        <v>305</v>
      </c>
      <c r="K68" s="687"/>
      <c r="L68" s="687" t="s">
        <v>419</v>
      </c>
      <c r="M68" s="688">
        <v>1985</v>
      </c>
      <c r="N68" s="688"/>
      <c r="O68" s="687"/>
      <c r="P68" s="687"/>
      <c r="Q68" s="718"/>
      <c r="R68" s="687"/>
      <c r="S68" s="687" t="s">
        <v>143</v>
      </c>
      <c r="T68" s="719">
        <v>200000</v>
      </c>
      <c r="U68" s="1488" t="s">
        <v>3089</v>
      </c>
      <c r="V68" s="687">
        <v>1</v>
      </c>
      <c r="W68" s="1501" t="s">
        <v>1407</v>
      </c>
      <c r="Y68" s="877"/>
      <c r="Z68" s="802"/>
      <c r="AA68" s="802"/>
      <c r="AB68" s="802"/>
    </row>
    <row r="69" spans="1:28" s="674" customFormat="1" ht="12.95" customHeight="1">
      <c r="A69" s="684">
        <f t="shared" si="1"/>
        <v>46</v>
      </c>
      <c r="B69" s="685"/>
      <c r="C69" s="717">
        <v>2</v>
      </c>
      <c r="D69" s="717">
        <v>6</v>
      </c>
      <c r="E69" s="717">
        <v>1</v>
      </c>
      <c r="F69" s="717">
        <v>4</v>
      </c>
      <c r="G69" s="717">
        <v>12</v>
      </c>
      <c r="H69" s="687" t="s">
        <v>2579</v>
      </c>
      <c r="I69" s="665" t="s">
        <v>1461</v>
      </c>
      <c r="J69" s="687" t="s">
        <v>305</v>
      </c>
      <c r="K69" s="687"/>
      <c r="L69" s="687" t="s">
        <v>2551</v>
      </c>
      <c r="M69" s="688">
        <v>1985</v>
      </c>
      <c r="N69" s="688"/>
      <c r="O69" s="687"/>
      <c r="P69" s="687"/>
      <c r="Q69" s="718"/>
      <c r="R69" s="687"/>
      <c r="S69" s="687" t="s">
        <v>143</v>
      </c>
      <c r="T69" s="719">
        <v>100000</v>
      </c>
      <c r="U69" s="1488" t="s">
        <v>3089</v>
      </c>
      <c r="V69" s="687">
        <v>1</v>
      </c>
      <c r="W69" s="1501" t="s">
        <v>1407</v>
      </c>
      <c r="Y69" s="877"/>
      <c r="Z69" s="802"/>
      <c r="AA69" s="802"/>
      <c r="AB69" s="802"/>
    </row>
    <row r="70" spans="1:28" s="674" customFormat="1" ht="12.95" customHeight="1">
      <c r="A70" s="684">
        <f t="shared" si="1"/>
        <v>47</v>
      </c>
      <c r="B70" s="685"/>
      <c r="C70" s="717">
        <v>2</v>
      </c>
      <c r="D70" s="717">
        <v>6</v>
      </c>
      <c r="E70" s="717">
        <v>1</v>
      </c>
      <c r="F70" s="717">
        <v>4</v>
      </c>
      <c r="G70" s="717">
        <v>12</v>
      </c>
      <c r="H70" s="687" t="s">
        <v>2579</v>
      </c>
      <c r="I70" s="665" t="s">
        <v>1462</v>
      </c>
      <c r="J70" s="687" t="s">
        <v>305</v>
      </c>
      <c r="K70" s="687"/>
      <c r="L70" s="687" t="s">
        <v>307</v>
      </c>
      <c r="M70" s="688">
        <v>1985</v>
      </c>
      <c r="N70" s="688"/>
      <c r="O70" s="687"/>
      <c r="P70" s="687"/>
      <c r="Q70" s="718"/>
      <c r="R70" s="687"/>
      <c r="S70" s="687" t="s">
        <v>143</v>
      </c>
      <c r="T70" s="719">
        <v>200000</v>
      </c>
      <c r="U70" s="1488" t="s">
        <v>3081</v>
      </c>
      <c r="V70" s="687">
        <v>1</v>
      </c>
      <c r="W70" s="1503" t="s">
        <v>2547</v>
      </c>
      <c r="Y70" s="877"/>
      <c r="Z70" s="802"/>
      <c r="AA70" s="802"/>
      <c r="AB70" s="802"/>
    </row>
    <row r="71" spans="1:28" s="674" customFormat="1" ht="12.95" customHeight="1">
      <c r="A71" s="684">
        <f t="shared" si="1"/>
        <v>48</v>
      </c>
      <c r="B71" s="685"/>
      <c r="C71" s="717">
        <v>2</v>
      </c>
      <c r="D71" s="717">
        <v>6</v>
      </c>
      <c r="E71" s="717">
        <v>1</v>
      </c>
      <c r="F71" s="717">
        <v>4</v>
      </c>
      <c r="G71" s="717">
        <v>12</v>
      </c>
      <c r="H71" s="687" t="s">
        <v>2580</v>
      </c>
      <c r="I71" s="665" t="s">
        <v>1463</v>
      </c>
      <c r="J71" s="687" t="s">
        <v>305</v>
      </c>
      <c r="K71" s="687"/>
      <c r="L71" s="687" t="s">
        <v>419</v>
      </c>
      <c r="M71" s="688">
        <v>1990</v>
      </c>
      <c r="N71" s="688"/>
      <c r="O71" s="687"/>
      <c r="P71" s="687"/>
      <c r="Q71" s="718"/>
      <c r="R71" s="687"/>
      <c r="S71" s="687" t="s">
        <v>143</v>
      </c>
      <c r="T71" s="719">
        <v>100000</v>
      </c>
      <c r="U71" s="1488" t="s">
        <v>3081</v>
      </c>
      <c r="V71" s="687">
        <v>1</v>
      </c>
      <c r="W71" s="1503" t="s">
        <v>133</v>
      </c>
      <c r="Y71" s="877"/>
      <c r="Z71" s="802"/>
      <c r="AA71" s="802"/>
      <c r="AB71" s="802"/>
    </row>
    <row r="72" spans="1:28" s="674" customFormat="1" ht="12.95" customHeight="1">
      <c r="A72" s="684">
        <f t="shared" si="1"/>
        <v>49</v>
      </c>
      <c r="B72" s="685"/>
      <c r="C72" s="717">
        <v>2</v>
      </c>
      <c r="D72" s="717">
        <v>6</v>
      </c>
      <c r="E72" s="717">
        <v>1</v>
      </c>
      <c r="F72" s="717">
        <v>4</v>
      </c>
      <c r="G72" s="717">
        <v>12</v>
      </c>
      <c r="H72" s="687" t="s">
        <v>2575</v>
      </c>
      <c r="I72" s="665" t="s">
        <v>1464</v>
      </c>
      <c r="J72" s="687" t="s">
        <v>305</v>
      </c>
      <c r="K72" s="687"/>
      <c r="L72" s="687" t="s">
        <v>2551</v>
      </c>
      <c r="M72" s="688">
        <v>1995</v>
      </c>
      <c r="N72" s="688"/>
      <c r="O72" s="687"/>
      <c r="P72" s="687"/>
      <c r="Q72" s="718"/>
      <c r="R72" s="687"/>
      <c r="S72" s="687" t="s">
        <v>143</v>
      </c>
      <c r="T72" s="719">
        <v>200000</v>
      </c>
      <c r="U72" s="1488" t="s">
        <v>3089</v>
      </c>
      <c r="V72" s="687">
        <v>1</v>
      </c>
      <c r="W72" s="1501" t="s">
        <v>1407</v>
      </c>
      <c r="Y72" s="877"/>
      <c r="Z72" s="802"/>
      <c r="AA72" s="802"/>
      <c r="AB72" s="802"/>
    </row>
    <row r="73" spans="1:28" s="674" customFormat="1" ht="12.95" customHeight="1">
      <c r="A73" s="684">
        <f>A72+1</f>
        <v>50</v>
      </c>
      <c r="B73" s="685"/>
      <c r="C73" s="717">
        <v>2</v>
      </c>
      <c r="D73" s="717">
        <v>6</v>
      </c>
      <c r="E73" s="717">
        <v>1</v>
      </c>
      <c r="F73" s="717">
        <v>4</v>
      </c>
      <c r="G73" s="717">
        <v>12</v>
      </c>
      <c r="H73" s="687" t="s">
        <v>2575</v>
      </c>
      <c r="I73" s="665" t="s">
        <v>1465</v>
      </c>
      <c r="J73" s="687" t="s">
        <v>305</v>
      </c>
      <c r="K73" s="687"/>
      <c r="L73" s="687" t="s">
        <v>2551</v>
      </c>
      <c r="M73" s="688">
        <v>1995</v>
      </c>
      <c r="N73" s="688"/>
      <c r="O73" s="687"/>
      <c r="P73" s="687"/>
      <c r="Q73" s="718"/>
      <c r="R73" s="687"/>
      <c r="S73" s="687" t="s">
        <v>143</v>
      </c>
      <c r="T73" s="719">
        <v>100000</v>
      </c>
      <c r="U73" s="1488" t="s">
        <v>3089</v>
      </c>
      <c r="V73" s="687">
        <v>1</v>
      </c>
      <c r="W73" s="1501" t="s">
        <v>1407</v>
      </c>
      <c r="Y73" s="877"/>
      <c r="Z73" s="802"/>
      <c r="AA73" s="802"/>
      <c r="AB73" s="802"/>
    </row>
    <row r="74" spans="1:28" s="674" customFormat="1" ht="12.95" customHeight="1">
      <c r="A74" s="684">
        <f t="shared" si="1"/>
        <v>51</v>
      </c>
      <c r="B74" s="685"/>
      <c r="C74" s="717">
        <v>2</v>
      </c>
      <c r="D74" s="717">
        <v>6</v>
      </c>
      <c r="E74" s="717">
        <v>1</v>
      </c>
      <c r="F74" s="717">
        <v>4</v>
      </c>
      <c r="G74" s="717">
        <v>12</v>
      </c>
      <c r="H74" s="795" t="s">
        <v>2552</v>
      </c>
      <c r="I74" s="665" t="s">
        <v>1466</v>
      </c>
      <c r="J74" s="687" t="s">
        <v>2581</v>
      </c>
      <c r="K74" s="687"/>
      <c r="L74" s="687" t="s">
        <v>307</v>
      </c>
      <c r="M74" s="688">
        <v>1995</v>
      </c>
      <c r="N74" s="688"/>
      <c r="O74" s="687"/>
      <c r="P74" s="687"/>
      <c r="Q74" s="718"/>
      <c r="R74" s="687"/>
      <c r="S74" s="687" t="s">
        <v>143</v>
      </c>
      <c r="T74" s="719">
        <v>500000</v>
      </c>
      <c r="U74" s="1488"/>
      <c r="V74" s="687">
        <v>1</v>
      </c>
      <c r="W74" s="1502" t="s">
        <v>1407</v>
      </c>
      <c r="Y74" s="877"/>
      <c r="Z74" s="802"/>
      <c r="AA74" s="802"/>
      <c r="AB74" s="802"/>
    </row>
    <row r="75" spans="1:28" s="674" customFormat="1" ht="12.95" customHeight="1">
      <c r="A75" s="684">
        <f t="shared" si="1"/>
        <v>52</v>
      </c>
      <c r="B75" s="685"/>
      <c r="C75" s="717">
        <v>2</v>
      </c>
      <c r="D75" s="717">
        <v>6</v>
      </c>
      <c r="E75" s="717">
        <v>1</v>
      </c>
      <c r="F75" s="717">
        <v>4</v>
      </c>
      <c r="G75" s="717">
        <v>12</v>
      </c>
      <c r="H75" s="687" t="s">
        <v>2580</v>
      </c>
      <c r="I75" s="665" t="s">
        <v>1467</v>
      </c>
      <c r="J75" s="687" t="s">
        <v>305</v>
      </c>
      <c r="K75" s="687"/>
      <c r="L75" s="687" t="s">
        <v>419</v>
      </c>
      <c r="M75" s="688">
        <v>1999</v>
      </c>
      <c r="N75" s="688"/>
      <c r="O75" s="687"/>
      <c r="P75" s="687"/>
      <c r="Q75" s="718"/>
      <c r="R75" s="687"/>
      <c r="S75" s="687" t="s">
        <v>143</v>
      </c>
      <c r="T75" s="719">
        <v>300000</v>
      </c>
      <c r="U75" s="1488" t="s">
        <v>3081</v>
      </c>
      <c r="V75" s="687">
        <v>1</v>
      </c>
      <c r="W75" s="1503" t="s">
        <v>2547</v>
      </c>
      <c r="Y75" s="877"/>
      <c r="Z75" s="802"/>
      <c r="AA75" s="802"/>
      <c r="AB75" s="802"/>
    </row>
    <row r="76" spans="1:28" s="674" customFormat="1" ht="12.95" customHeight="1">
      <c r="A76" s="684">
        <f t="shared" si="1"/>
        <v>53</v>
      </c>
      <c r="B76" s="685"/>
      <c r="C76" s="717">
        <v>2</v>
      </c>
      <c r="D76" s="717">
        <v>6</v>
      </c>
      <c r="E76" s="717">
        <v>1</v>
      </c>
      <c r="F76" s="717">
        <v>4</v>
      </c>
      <c r="G76" s="717">
        <v>12</v>
      </c>
      <c r="H76" s="687" t="s">
        <v>2582</v>
      </c>
      <c r="I76" s="665" t="s">
        <v>1468</v>
      </c>
      <c r="J76" s="687" t="s">
        <v>305</v>
      </c>
      <c r="K76" s="687"/>
      <c r="L76" s="687" t="s">
        <v>420</v>
      </c>
      <c r="M76" s="688">
        <v>1999</v>
      </c>
      <c r="N76" s="688"/>
      <c r="O76" s="687"/>
      <c r="P76" s="687"/>
      <c r="Q76" s="718"/>
      <c r="R76" s="687"/>
      <c r="S76" s="687" t="s">
        <v>143</v>
      </c>
      <c r="T76" s="719">
        <v>150000</v>
      </c>
      <c r="U76" s="1488" t="s">
        <v>3081</v>
      </c>
      <c r="V76" s="687">
        <v>1</v>
      </c>
      <c r="W76" s="1503" t="s">
        <v>133</v>
      </c>
      <c r="Y76" s="877"/>
      <c r="Z76" s="802"/>
      <c r="AA76" s="802"/>
      <c r="AB76" s="802"/>
    </row>
    <row r="77" spans="1:28" s="674" customFormat="1" ht="12.95" customHeight="1">
      <c r="A77" s="684">
        <f t="shared" si="1"/>
        <v>54</v>
      </c>
      <c r="B77" s="685"/>
      <c r="C77" s="717">
        <v>2</v>
      </c>
      <c r="D77" s="717">
        <v>6</v>
      </c>
      <c r="E77" s="717">
        <v>1</v>
      </c>
      <c r="F77" s="717">
        <v>4</v>
      </c>
      <c r="G77" s="717">
        <v>12</v>
      </c>
      <c r="H77" s="687" t="s">
        <v>2580</v>
      </c>
      <c r="I77" s="665" t="s">
        <v>1473</v>
      </c>
      <c r="J77" s="687" t="s">
        <v>305</v>
      </c>
      <c r="K77" s="687"/>
      <c r="L77" s="687" t="s">
        <v>419</v>
      </c>
      <c r="M77" s="688">
        <v>2005</v>
      </c>
      <c r="N77" s="688"/>
      <c r="O77" s="687"/>
      <c r="P77" s="687"/>
      <c r="Q77" s="718"/>
      <c r="R77" s="687"/>
      <c r="S77" s="687" t="s">
        <v>143</v>
      </c>
      <c r="T77" s="719">
        <v>4950000</v>
      </c>
      <c r="U77" s="1488"/>
      <c r="V77" s="687">
        <v>1</v>
      </c>
      <c r="W77" s="1502" t="s">
        <v>133</v>
      </c>
      <c r="Y77" s="877"/>
      <c r="Z77" s="802"/>
      <c r="AA77" s="802"/>
      <c r="AB77" s="802"/>
    </row>
    <row r="78" spans="1:28" s="674" customFormat="1" ht="12.95" customHeight="1">
      <c r="A78" s="684">
        <f t="shared" si="1"/>
        <v>55</v>
      </c>
      <c r="B78" s="685"/>
      <c r="C78" s="717">
        <v>2</v>
      </c>
      <c r="D78" s="717">
        <v>6</v>
      </c>
      <c r="E78" s="717">
        <v>1</v>
      </c>
      <c r="F78" s="717">
        <v>5</v>
      </c>
      <c r="G78" s="717">
        <v>8</v>
      </c>
      <c r="H78" s="687" t="s">
        <v>2585</v>
      </c>
      <c r="I78" s="665" t="s">
        <v>1474</v>
      </c>
      <c r="J78" s="687" t="s">
        <v>305</v>
      </c>
      <c r="K78" s="687"/>
      <c r="L78" s="687" t="s">
        <v>2551</v>
      </c>
      <c r="M78" s="688">
        <v>1985</v>
      </c>
      <c r="N78" s="688"/>
      <c r="O78" s="687"/>
      <c r="P78" s="687"/>
      <c r="Q78" s="718"/>
      <c r="R78" s="687"/>
      <c r="S78" s="687" t="s">
        <v>143</v>
      </c>
      <c r="T78" s="719">
        <v>50000</v>
      </c>
      <c r="U78" s="1488" t="s">
        <v>3089</v>
      </c>
      <c r="V78" s="687">
        <v>1</v>
      </c>
      <c r="W78" s="1501" t="s">
        <v>1407</v>
      </c>
      <c r="Y78" s="877"/>
      <c r="Z78" s="802"/>
      <c r="AA78" s="802"/>
      <c r="AB78" s="802"/>
    </row>
    <row r="79" spans="1:28" s="674" customFormat="1" ht="12.95" customHeight="1">
      <c r="A79" s="684">
        <f t="shared" si="1"/>
        <v>56</v>
      </c>
      <c r="B79" s="685"/>
      <c r="C79" s="717">
        <v>2</v>
      </c>
      <c r="D79" s="717">
        <v>6</v>
      </c>
      <c r="E79" s="717">
        <v>1</v>
      </c>
      <c r="F79" s="717">
        <v>5</v>
      </c>
      <c r="G79" s="717">
        <v>8</v>
      </c>
      <c r="H79" s="687" t="s">
        <v>2586</v>
      </c>
      <c r="I79" s="665" t="s">
        <v>1475</v>
      </c>
      <c r="J79" s="687" t="s">
        <v>2581</v>
      </c>
      <c r="K79" s="687"/>
      <c r="L79" s="687" t="s">
        <v>2551</v>
      </c>
      <c r="M79" s="688">
        <v>1985</v>
      </c>
      <c r="N79" s="688"/>
      <c r="O79" s="687"/>
      <c r="P79" s="687"/>
      <c r="Q79" s="718"/>
      <c r="R79" s="687"/>
      <c r="S79" s="687" t="s">
        <v>143</v>
      </c>
      <c r="T79" s="719">
        <v>50000</v>
      </c>
      <c r="U79" s="1488" t="s">
        <v>3089</v>
      </c>
      <c r="V79" s="687">
        <v>1</v>
      </c>
      <c r="W79" s="1501" t="s">
        <v>1407</v>
      </c>
      <c r="Y79" s="877"/>
      <c r="Z79" s="802"/>
      <c r="AA79" s="802"/>
      <c r="AB79" s="802"/>
    </row>
    <row r="80" spans="1:28" s="674" customFormat="1" ht="12.95" customHeight="1">
      <c r="A80" s="684">
        <f t="shared" si="1"/>
        <v>57</v>
      </c>
      <c r="B80" s="685"/>
      <c r="C80" s="717">
        <v>2</v>
      </c>
      <c r="D80" s="717">
        <v>6</v>
      </c>
      <c r="E80" s="717">
        <v>1</v>
      </c>
      <c r="F80" s="717">
        <v>5</v>
      </c>
      <c r="G80" s="717">
        <v>8</v>
      </c>
      <c r="H80" s="687" t="s">
        <v>2587</v>
      </c>
      <c r="I80" s="665" t="s">
        <v>1476</v>
      </c>
      <c r="J80" s="687" t="s">
        <v>2581</v>
      </c>
      <c r="K80" s="687"/>
      <c r="L80" s="687" t="s">
        <v>2551</v>
      </c>
      <c r="M80" s="688">
        <v>1985</v>
      </c>
      <c r="N80" s="688"/>
      <c r="O80" s="687"/>
      <c r="P80" s="687"/>
      <c r="Q80" s="718"/>
      <c r="R80" s="687"/>
      <c r="S80" s="687" t="s">
        <v>143</v>
      </c>
      <c r="T80" s="719">
        <v>50000</v>
      </c>
      <c r="U80" s="1488" t="s">
        <v>3089</v>
      </c>
      <c r="V80" s="687">
        <v>1</v>
      </c>
      <c r="W80" s="1501" t="s">
        <v>1407</v>
      </c>
      <c r="Y80" s="877"/>
      <c r="Z80" s="802"/>
      <c r="AA80" s="802"/>
      <c r="AB80" s="802"/>
    </row>
    <row r="81" spans="1:28" s="674" customFormat="1" ht="12.95" customHeight="1">
      <c r="A81" s="684">
        <f t="shared" si="1"/>
        <v>58</v>
      </c>
      <c r="B81" s="685"/>
      <c r="C81" s="717">
        <v>2</v>
      </c>
      <c r="D81" s="717">
        <v>6</v>
      </c>
      <c r="E81" s="717">
        <v>1</v>
      </c>
      <c r="F81" s="717">
        <v>5</v>
      </c>
      <c r="G81" s="717">
        <v>7</v>
      </c>
      <c r="H81" s="687" t="s">
        <v>2590</v>
      </c>
      <c r="I81" s="665" t="s">
        <v>1481</v>
      </c>
      <c r="J81" s="687" t="s">
        <v>305</v>
      </c>
      <c r="K81" s="687"/>
      <c r="L81" s="687" t="s">
        <v>2591</v>
      </c>
      <c r="M81" s="688">
        <v>2010</v>
      </c>
      <c r="N81" s="688"/>
      <c r="O81" s="687"/>
      <c r="P81" s="687"/>
      <c r="Q81" s="718"/>
      <c r="R81" s="687"/>
      <c r="S81" s="687" t="s">
        <v>143</v>
      </c>
      <c r="T81" s="719">
        <v>750000</v>
      </c>
      <c r="U81" s="1488"/>
      <c r="V81" s="687">
        <v>1</v>
      </c>
      <c r="W81" s="1502" t="s">
        <v>133</v>
      </c>
      <c r="Y81" s="877"/>
      <c r="Z81" s="802"/>
      <c r="AA81" s="802"/>
      <c r="AB81" s="802"/>
    </row>
    <row r="82" spans="1:28" s="674" customFormat="1" ht="12.95" customHeight="1">
      <c r="A82" s="684">
        <f t="shared" si="1"/>
        <v>59</v>
      </c>
      <c r="B82" s="685"/>
      <c r="C82" s="717">
        <v>2</v>
      </c>
      <c r="D82" s="717">
        <v>6</v>
      </c>
      <c r="E82" s="717">
        <v>1</v>
      </c>
      <c r="F82" s="717">
        <v>5</v>
      </c>
      <c r="G82" s="717">
        <v>7</v>
      </c>
      <c r="H82" s="687" t="s">
        <v>2590</v>
      </c>
      <c r="I82" s="665" t="s">
        <v>1482</v>
      </c>
      <c r="J82" s="687" t="s">
        <v>305</v>
      </c>
      <c r="K82" s="687"/>
      <c r="L82" s="687" t="s">
        <v>2591</v>
      </c>
      <c r="M82" s="688">
        <v>2010</v>
      </c>
      <c r="N82" s="688"/>
      <c r="O82" s="687"/>
      <c r="P82" s="687"/>
      <c r="Q82" s="718"/>
      <c r="R82" s="687"/>
      <c r="S82" s="687" t="s">
        <v>143</v>
      </c>
      <c r="T82" s="719">
        <v>750000</v>
      </c>
      <c r="U82" s="1488"/>
      <c r="V82" s="687">
        <v>1</v>
      </c>
      <c r="W82" s="1502" t="s">
        <v>133</v>
      </c>
      <c r="Y82" s="877"/>
      <c r="Z82" s="802"/>
      <c r="AA82" s="802"/>
      <c r="AB82" s="802"/>
    </row>
    <row r="83" spans="1:28" s="674" customFormat="1" ht="12.95" customHeight="1">
      <c r="A83" s="684">
        <f>A82+1</f>
        <v>60</v>
      </c>
      <c r="B83" s="685"/>
      <c r="C83" s="717">
        <v>2</v>
      </c>
      <c r="D83" s="717">
        <v>6</v>
      </c>
      <c r="E83" s="717">
        <v>2</v>
      </c>
      <c r="F83" s="717">
        <v>1</v>
      </c>
      <c r="G83" s="717">
        <v>6</v>
      </c>
      <c r="H83" s="687" t="s">
        <v>2557</v>
      </c>
      <c r="I83" s="665" t="s">
        <v>1483</v>
      </c>
      <c r="J83" s="687" t="s">
        <v>305</v>
      </c>
      <c r="K83" s="687"/>
      <c r="L83" s="687" t="s">
        <v>419</v>
      </c>
      <c r="M83" s="688">
        <v>1985</v>
      </c>
      <c r="N83" s="688"/>
      <c r="O83" s="687"/>
      <c r="P83" s="687"/>
      <c r="Q83" s="718"/>
      <c r="R83" s="687"/>
      <c r="S83" s="687" t="s">
        <v>143</v>
      </c>
      <c r="T83" s="719">
        <v>20000</v>
      </c>
      <c r="U83" s="1488" t="s">
        <v>3089</v>
      </c>
      <c r="V83" s="687">
        <v>1</v>
      </c>
      <c r="W83" s="1504" t="s">
        <v>133</v>
      </c>
      <c r="Y83" s="877"/>
      <c r="Z83" s="877"/>
      <c r="AA83" s="878"/>
      <c r="AB83" s="802"/>
    </row>
    <row r="84" spans="1:28" s="674" customFormat="1" ht="12.95" customHeight="1">
      <c r="A84" s="684">
        <f>A83+1</f>
        <v>61</v>
      </c>
      <c r="B84" s="685"/>
      <c r="C84" s="717">
        <v>2</v>
      </c>
      <c r="D84" s="717">
        <v>6</v>
      </c>
      <c r="E84" s="717">
        <v>2</v>
      </c>
      <c r="F84" s="717">
        <v>1</v>
      </c>
      <c r="G84" s="717">
        <v>6</v>
      </c>
      <c r="H84" s="687" t="s">
        <v>2592</v>
      </c>
      <c r="I84" s="665" t="s">
        <v>1484</v>
      </c>
      <c r="J84" s="687" t="s">
        <v>305</v>
      </c>
      <c r="K84" s="687"/>
      <c r="L84" s="687" t="s">
        <v>424</v>
      </c>
      <c r="M84" s="688">
        <v>1985</v>
      </c>
      <c r="N84" s="688"/>
      <c r="O84" s="687"/>
      <c r="P84" s="687"/>
      <c r="Q84" s="718"/>
      <c r="R84" s="687"/>
      <c r="S84" s="687" t="s">
        <v>143</v>
      </c>
      <c r="T84" s="719">
        <v>100000</v>
      </c>
      <c r="U84" s="1488" t="s">
        <v>3089</v>
      </c>
      <c r="V84" s="687">
        <v>1</v>
      </c>
      <c r="W84" s="1501" t="s">
        <v>1407</v>
      </c>
      <c r="Y84" s="877"/>
      <c r="Z84" s="802"/>
      <c r="AA84" s="802"/>
      <c r="AB84" s="802"/>
    </row>
    <row r="85" spans="1:28" s="674" customFormat="1" ht="12.95" customHeight="1">
      <c r="A85" s="684">
        <f t="shared" ref="A85:A122" si="2">A84+1</f>
        <v>62</v>
      </c>
      <c r="B85" s="685"/>
      <c r="C85" s="717">
        <v>2</v>
      </c>
      <c r="D85" s="717">
        <v>6</v>
      </c>
      <c r="E85" s="717">
        <v>2</v>
      </c>
      <c r="F85" s="717">
        <v>1</v>
      </c>
      <c r="G85" s="717">
        <v>6</v>
      </c>
      <c r="H85" s="687" t="s">
        <v>2592</v>
      </c>
      <c r="I85" s="665" t="s">
        <v>1485</v>
      </c>
      <c r="J85" s="687" t="s">
        <v>305</v>
      </c>
      <c r="K85" s="687"/>
      <c r="L85" s="687" t="s">
        <v>424</v>
      </c>
      <c r="M85" s="688">
        <v>1985</v>
      </c>
      <c r="N85" s="688"/>
      <c r="O85" s="687"/>
      <c r="P85" s="687"/>
      <c r="Q85" s="718"/>
      <c r="R85" s="687"/>
      <c r="S85" s="687" t="s">
        <v>143</v>
      </c>
      <c r="T85" s="719">
        <v>100000</v>
      </c>
      <c r="U85" s="1488" t="s">
        <v>3089</v>
      </c>
      <c r="V85" s="687">
        <v>1</v>
      </c>
      <c r="W85" s="1501" t="s">
        <v>1407</v>
      </c>
      <c r="Y85" s="877"/>
      <c r="Z85" s="802"/>
      <c r="AA85" s="802"/>
      <c r="AB85" s="802"/>
    </row>
    <row r="86" spans="1:28" s="674" customFormat="1" ht="12.95" customHeight="1">
      <c r="A86" s="684">
        <f t="shared" si="2"/>
        <v>63</v>
      </c>
      <c r="B86" s="685"/>
      <c r="C86" s="717">
        <v>2</v>
      </c>
      <c r="D86" s="717">
        <v>6</v>
      </c>
      <c r="E86" s="717">
        <v>2</v>
      </c>
      <c r="F86" s="717">
        <v>1</v>
      </c>
      <c r="G86" s="717">
        <v>6</v>
      </c>
      <c r="H86" s="687" t="s">
        <v>427</v>
      </c>
      <c r="I86" s="665" t="s">
        <v>1486</v>
      </c>
      <c r="J86" s="687" t="s">
        <v>305</v>
      </c>
      <c r="K86" s="687"/>
      <c r="L86" s="687" t="s">
        <v>307</v>
      </c>
      <c r="M86" s="688">
        <v>1985</v>
      </c>
      <c r="N86" s="688"/>
      <c r="O86" s="687"/>
      <c r="P86" s="687"/>
      <c r="Q86" s="718"/>
      <c r="R86" s="687"/>
      <c r="S86" s="687" t="s">
        <v>143</v>
      </c>
      <c r="T86" s="719">
        <v>50000</v>
      </c>
      <c r="U86" s="1488" t="s">
        <v>3081</v>
      </c>
      <c r="V86" s="687">
        <v>1</v>
      </c>
      <c r="W86" s="1503" t="s">
        <v>2547</v>
      </c>
      <c r="Y86" s="877"/>
      <c r="Z86" s="802"/>
      <c r="AA86" s="802"/>
      <c r="AB86" s="802"/>
    </row>
    <row r="87" spans="1:28" s="674" customFormat="1" ht="12.95" customHeight="1">
      <c r="A87" s="684">
        <f t="shared" si="2"/>
        <v>64</v>
      </c>
      <c r="B87" s="685"/>
      <c r="C87" s="717">
        <v>2</v>
      </c>
      <c r="D87" s="717">
        <v>6</v>
      </c>
      <c r="E87" s="717">
        <v>2</v>
      </c>
      <c r="F87" s="717">
        <v>1</v>
      </c>
      <c r="G87" s="717">
        <v>6</v>
      </c>
      <c r="H87" s="687" t="s">
        <v>427</v>
      </c>
      <c r="I87" s="665" t="s">
        <v>1487</v>
      </c>
      <c r="J87" s="687" t="s">
        <v>305</v>
      </c>
      <c r="K87" s="687"/>
      <c r="L87" s="687" t="s">
        <v>307</v>
      </c>
      <c r="M87" s="688">
        <v>1985</v>
      </c>
      <c r="N87" s="688"/>
      <c r="O87" s="687"/>
      <c r="P87" s="687"/>
      <c r="Q87" s="718"/>
      <c r="R87" s="687"/>
      <c r="S87" s="687" t="s">
        <v>143</v>
      </c>
      <c r="T87" s="719">
        <v>50000</v>
      </c>
      <c r="U87" s="1488" t="s">
        <v>3081</v>
      </c>
      <c r="V87" s="687">
        <v>1</v>
      </c>
      <c r="W87" s="1503" t="s">
        <v>2547</v>
      </c>
      <c r="Y87" s="877"/>
      <c r="Z87" s="802"/>
      <c r="AA87" s="802"/>
      <c r="AB87" s="802"/>
    </row>
    <row r="88" spans="1:28" s="674" customFormat="1" ht="12.95" customHeight="1">
      <c r="A88" s="684">
        <f t="shared" si="2"/>
        <v>65</v>
      </c>
      <c r="B88" s="685"/>
      <c r="C88" s="717">
        <v>2</v>
      </c>
      <c r="D88" s="717">
        <v>6</v>
      </c>
      <c r="E88" s="717">
        <v>2</v>
      </c>
      <c r="F88" s="717">
        <v>1</v>
      </c>
      <c r="G88" s="717">
        <v>6</v>
      </c>
      <c r="H88" s="687" t="s">
        <v>427</v>
      </c>
      <c r="I88" s="665" t="s">
        <v>1488</v>
      </c>
      <c r="J88" s="687" t="s">
        <v>305</v>
      </c>
      <c r="K88" s="687"/>
      <c r="L88" s="687" t="s">
        <v>307</v>
      </c>
      <c r="M88" s="688">
        <v>1985</v>
      </c>
      <c r="N88" s="688"/>
      <c r="O88" s="687"/>
      <c r="P88" s="687"/>
      <c r="Q88" s="718"/>
      <c r="R88" s="687"/>
      <c r="S88" s="687" t="s">
        <v>143</v>
      </c>
      <c r="T88" s="719">
        <v>50000</v>
      </c>
      <c r="U88" s="1488" t="s">
        <v>3081</v>
      </c>
      <c r="V88" s="687">
        <v>1</v>
      </c>
      <c r="W88" s="1503" t="s">
        <v>2547</v>
      </c>
      <c r="Y88" s="877"/>
      <c r="Z88" s="802"/>
      <c r="AA88" s="802"/>
      <c r="AB88" s="802"/>
    </row>
    <row r="89" spans="1:28" s="674" customFormat="1" ht="12.95" customHeight="1">
      <c r="A89" s="684">
        <f t="shared" si="2"/>
        <v>66</v>
      </c>
      <c r="B89" s="685"/>
      <c r="C89" s="717">
        <v>2</v>
      </c>
      <c r="D89" s="717">
        <v>6</v>
      </c>
      <c r="E89" s="717">
        <v>2</v>
      </c>
      <c r="F89" s="717">
        <v>1</v>
      </c>
      <c r="G89" s="717">
        <v>6</v>
      </c>
      <c r="H89" s="687" t="s">
        <v>427</v>
      </c>
      <c r="I89" s="665" t="s">
        <v>1489</v>
      </c>
      <c r="J89" s="687" t="s">
        <v>305</v>
      </c>
      <c r="K89" s="687"/>
      <c r="L89" s="687" t="s">
        <v>307</v>
      </c>
      <c r="M89" s="688">
        <v>1985</v>
      </c>
      <c r="N89" s="688"/>
      <c r="O89" s="687"/>
      <c r="P89" s="687"/>
      <c r="Q89" s="718"/>
      <c r="R89" s="687"/>
      <c r="S89" s="687" t="s">
        <v>143</v>
      </c>
      <c r="T89" s="719">
        <v>50000</v>
      </c>
      <c r="U89" s="1488" t="s">
        <v>3081</v>
      </c>
      <c r="V89" s="687">
        <v>1</v>
      </c>
      <c r="W89" s="1503" t="s">
        <v>2547</v>
      </c>
      <c r="Y89" s="877"/>
      <c r="Z89" s="802"/>
      <c r="AA89" s="802"/>
      <c r="AB89" s="802"/>
    </row>
    <row r="90" spans="1:28" s="674" customFormat="1" ht="12.95" customHeight="1">
      <c r="A90" s="684">
        <f t="shared" si="2"/>
        <v>67</v>
      </c>
      <c r="B90" s="685"/>
      <c r="C90" s="717">
        <v>2</v>
      </c>
      <c r="D90" s="717">
        <v>6</v>
      </c>
      <c r="E90" s="717">
        <v>2</v>
      </c>
      <c r="F90" s="717">
        <v>1</v>
      </c>
      <c r="G90" s="717">
        <v>6</v>
      </c>
      <c r="H90" s="687" t="s">
        <v>427</v>
      </c>
      <c r="I90" s="665" t="s">
        <v>1490</v>
      </c>
      <c r="J90" s="687" t="s">
        <v>305</v>
      </c>
      <c r="K90" s="687"/>
      <c r="L90" s="687" t="s">
        <v>307</v>
      </c>
      <c r="M90" s="688">
        <v>1985</v>
      </c>
      <c r="N90" s="688"/>
      <c r="O90" s="687"/>
      <c r="P90" s="687"/>
      <c r="Q90" s="718"/>
      <c r="R90" s="687"/>
      <c r="S90" s="687" t="s">
        <v>143</v>
      </c>
      <c r="T90" s="719">
        <v>50000</v>
      </c>
      <c r="U90" s="1488" t="s">
        <v>3081</v>
      </c>
      <c r="V90" s="687">
        <v>1</v>
      </c>
      <c r="W90" s="1503" t="s">
        <v>2547</v>
      </c>
      <c r="Y90" s="877"/>
      <c r="Z90" s="802"/>
      <c r="AA90" s="802"/>
      <c r="AB90" s="802"/>
    </row>
    <row r="91" spans="1:28" s="674" customFormat="1" ht="12.95" customHeight="1">
      <c r="A91" s="684">
        <f t="shared" si="2"/>
        <v>68</v>
      </c>
      <c r="B91" s="685"/>
      <c r="C91" s="717">
        <v>2</v>
      </c>
      <c r="D91" s="717">
        <v>6</v>
      </c>
      <c r="E91" s="717">
        <v>2</v>
      </c>
      <c r="F91" s="717">
        <v>1</v>
      </c>
      <c r="G91" s="717">
        <v>6</v>
      </c>
      <c r="H91" s="687" t="s">
        <v>427</v>
      </c>
      <c r="I91" s="665" t="s">
        <v>1491</v>
      </c>
      <c r="J91" s="687" t="s">
        <v>305</v>
      </c>
      <c r="K91" s="687"/>
      <c r="L91" s="687" t="s">
        <v>307</v>
      </c>
      <c r="M91" s="688">
        <v>1985</v>
      </c>
      <c r="N91" s="688"/>
      <c r="O91" s="687"/>
      <c r="P91" s="687"/>
      <c r="Q91" s="718"/>
      <c r="R91" s="687"/>
      <c r="S91" s="687" t="s">
        <v>143</v>
      </c>
      <c r="T91" s="719">
        <v>50000</v>
      </c>
      <c r="U91" s="1488" t="s">
        <v>3081</v>
      </c>
      <c r="V91" s="687">
        <v>1</v>
      </c>
      <c r="W91" s="1503" t="s">
        <v>2547</v>
      </c>
      <c r="Y91" s="877"/>
      <c r="Z91" s="802"/>
      <c r="AA91" s="802"/>
      <c r="AB91" s="802"/>
    </row>
    <row r="92" spans="1:28" s="674" customFormat="1" ht="12.95" customHeight="1">
      <c r="A92" s="684">
        <f t="shared" si="2"/>
        <v>69</v>
      </c>
      <c r="B92" s="685"/>
      <c r="C92" s="717">
        <v>2</v>
      </c>
      <c r="D92" s="717">
        <v>6</v>
      </c>
      <c r="E92" s="717">
        <v>2</v>
      </c>
      <c r="F92" s="717">
        <v>1</v>
      </c>
      <c r="G92" s="717">
        <v>6</v>
      </c>
      <c r="H92" s="687" t="s">
        <v>427</v>
      </c>
      <c r="I92" s="665" t="s">
        <v>1492</v>
      </c>
      <c r="J92" s="687" t="s">
        <v>305</v>
      </c>
      <c r="K92" s="687"/>
      <c r="L92" s="687" t="s">
        <v>307</v>
      </c>
      <c r="M92" s="688">
        <v>1985</v>
      </c>
      <c r="N92" s="688"/>
      <c r="O92" s="687"/>
      <c r="P92" s="687"/>
      <c r="Q92" s="718"/>
      <c r="R92" s="687"/>
      <c r="S92" s="687" t="s">
        <v>143</v>
      </c>
      <c r="T92" s="719">
        <v>50000</v>
      </c>
      <c r="U92" s="1488" t="s">
        <v>3081</v>
      </c>
      <c r="V92" s="687">
        <v>1</v>
      </c>
      <c r="W92" s="1503" t="s">
        <v>2547</v>
      </c>
      <c r="Y92" s="877"/>
      <c r="Z92" s="802"/>
      <c r="AA92" s="802"/>
      <c r="AB92" s="802"/>
    </row>
    <row r="93" spans="1:28" s="674" customFormat="1" ht="12.95" customHeight="1">
      <c r="A93" s="684">
        <f t="shared" si="2"/>
        <v>70</v>
      </c>
      <c r="B93" s="685"/>
      <c r="C93" s="717">
        <v>2</v>
      </c>
      <c r="D93" s="717">
        <v>6</v>
      </c>
      <c r="E93" s="717">
        <v>2</v>
      </c>
      <c r="F93" s="717">
        <v>1</v>
      </c>
      <c r="G93" s="717">
        <v>6</v>
      </c>
      <c r="H93" s="687" t="s">
        <v>427</v>
      </c>
      <c r="I93" s="665" t="s">
        <v>1493</v>
      </c>
      <c r="J93" s="687" t="s">
        <v>305</v>
      </c>
      <c r="K93" s="687"/>
      <c r="L93" s="687" t="s">
        <v>307</v>
      </c>
      <c r="M93" s="688">
        <v>1985</v>
      </c>
      <c r="N93" s="688"/>
      <c r="O93" s="687"/>
      <c r="P93" s="687"/>
      <c r="Q93" s="718"/>
      <c r="R93" s="687"/>
      <c r="S93" s="687" t="s">
        <v>143</v>
      </c>
      <c r="T93" s="719">
        <v>50000</v>
      </c>
      <c r="U93" s="1488" t="s">
        <v>3081</v>
      </c>
      <c r="V93" s="687">
        <v>1</v>
      </c>
      <c r="W93" s="1503" t="s">
        <v>2547</v>
      </c>
      <c r="Y93" s="877"/>
      <c r="Z93" s="802"/>
      <c r="AA93" s="802"/>
      <c r="AB93" s="802"/>
    </row>
    <row r="94" spans="1:28" s="674" customFormat="1" ht="12.95" customHeight="1">
      <c r="A94" s="684">
        <f t="shared" si="2"/>
        <v>71</v>
      </c>
      <c r="B94" s="685"/>
      <c r="C94" s="717">
        <v>2</v>
      </c>
      <c r="D94" s="717">
        <v>6</v>
      </c>
      <c r="E94" s="717">
        <v>2</v>
      </c>
      <c r="F94" s="717">
        <v>1</v>
      </c>
      <c r="G94" s="717">
        <v>6</v>
      </c>
      <c r="H94" s="687" t="s">
        <v>427</v>
      </c>
      <c r="I94" s="665" t="s">
        <v>1494</v>
      </c>
      <c r="J94" s="687" t="s">
        <v>305</v>
      </c>
      <c r="K94" s="687"/>
      <c r="L94" s="687" t="s">
        <v>307</v>
      </c>
      <c r="M94" s="688">
        <v>1985</v>
      </c>
      <c r="N94" s="688"/>
      <c r="O94" s="687"/>
      <c r="P94" s="687"/>
      <c r="Q94" s="718"/>
      <c r="R94" s="687"/>
      <c r="S94" s="687" t="s">
        <v>143</v>
      </c>
      <c r="T94" s="719">
        <v>50000</v>
      </c>
      <c r="U94" s="1488" t="s">
        <v>3081</v>
      </c>
      <c r="V94" s="687">
        <v>1</v>
      </c>
      <c r="W94" s="1503" t="s">
        <v>2547</v>
      </c>
      <c r="Y94" s="877"/>
      <c r="Z94" s="802"/>
      <c r="AA94" s="802"/>
      <c r="AB94" s="802"/>
    </row>
    <row r="95" spans="1:28" s="674" customFormat="1" ht="12.95" customHeight="1">
      <c r="A95" s="684">
        <f t="shared" si="2"/>
        <v>72</v>
      </c>
      <c r="B95" s="685"/>
      <c r="C95" s="717">
        <v>2</v>
      </c>
      <c r="D95" s="717">
        <v>6</v>
      </c>
      <c r="E95" s="717">
        <v>2</v>
      </c>
      <c r="F95" s="717">
        <v>1</v>
      </c>
      <c r="G95" s="717">
        <v>6</v>
      </c>
      <c r="H95" s="687" t="s">
        <v>427</v>
      </c>
      <c r="I95" s="665" t="s">
        <v>1495</v>
      </c>
      <c r="J95" s="687" t="s">
        <v>305</v>
      </c>
      <c r="K95" s="687"/>
      <c r="L95" s="687" t="s">
        <v>139</v>
      </c>
      <c r="M95" s="688">
        <v>1990</v>
      </c>
      <c r="N95" s="688"/>
      <c r="O95" s="687"/>
      <c r="P95" s="687"/>
      <c r="Q95" s="718"/>
      <c r="R95" s="687"/>
      <c r="S95" s="687" t="s">
        <v>143</v>
      </c>
      <c r="T95" s="719">
        <v>50000</v>
      </c>
      <c r="U95" s="1488" t="s">
        <v>3081</v>
      </c>
      <c r="V95" s="687">
        <v>1</v>
      </c>
      <c r="W95" s="1503" t="s">
        <v>2547</v>
      </c>
      <c r="Y95" s="877"/>
      <c r="Z95" s="802"/>
      <c r="AA95" s="802"/>
      <c r="AB95" s="802"/>
    </row>
    <row r="96" spans="1:28" s="674" customFormat="1" ht="12.95" customHeight="1">
      <c r="A96" s="684">
        <f t="shared" si="2"/>
        <v>73</v>
      </c>
      <c r="B96" s="685"/>
      <c r="C96" s="717">
        <v>2</v>
      </c>
      <c r="D96" s="717">
        <v>6</v>
      </c>
      <c r="E96" s="717">
        <v>2</v>
      </c>
      <c r="F96" s="717">
        <v>1</v>
      </c>
      <c r="G96" s="717">
        <v>6</v>
      </c>
      <c r="H96" s="687" t="s">
        <v>427</v>
      </c>
      <c r="I96" s="665" t="s">
        <v>1496</v>
      </c>
      <c r="J96" s="687" t="s">
        <v>305</v>
      </c>
      <c r="K96" s="687"/>
      <c r="L96" s="687" t="s">
        <v>139</v>
      </c>
      <c r="M96" s="688">
        <v>1990</v>
      </c>
      <c r="N96" s="688"/>
      <c r="O96" s="687"/>
      <c r="P96" s="687"/>
      <c r="Q96" s="718"/>
      <c r="R96" s="687"/>
      <c r="S96" s="687" t="s">
        <v>143</v>
      </c>
      <c r="T96" s="719">
        <v>50000</v>
      </c>
      <c r="U96" s="1488" t="s">
        <v>3081</v>
      </c>
      <c r="V96" s="687">
        <v>1</v>
      </c>
      <c r="W96" s="1503" t="s">
        <v>2547</v>
      </c>
      <c r="Y96" s="877"/>
      <c r="Z96" s="802"/>
      <c r="AA96" s="802"/>
      <c r="AB96" s="802"/>
    </row>
    <row r="97" spans="1:28" s="674" customFormat="1" ht="12.95" customHeight="1">
      <c r="A97" s="684">
        <f t="shared" si="2"/>
        <v>74</v>
      </c>
      <c r="B97" s="685"/>
      <c r="C97" s="717">
        <v>2</v>
      </c>
      <c r="D97" s="717">
        <v>6</v>
      </c>
      <c r="E97" s="717">
        <v>2</v>
      </c>
      <c r="F97" s="717">
        <v>1</v>
      </c>
      <c r="G97" s="717">
        <v>6</v>
      </c>
      <c r="H97" s="687" t="s">
        <v>427</v>
      </c>
      <c r="I97" s="665" t="s">
        <v>1497</v>
      </c>
      <c r="J97" s="687" t="s">
        <v>305</v>
      </c>
      <c r="K97" s="687"/>
      <c r="L97" s="687" t="s">
        <v>139</v>
      </c>
      <c r="M97" s="688">
        <v>1990</v>
      </c>
      <c r="N97" s="688"/>
      <c r="O97" s="687"/>
      <c r="P97" s="687"/>
      <c r="Q97" s="718"/>
      <c r="R97" s="687"/>
      <c r="S97" s="687" t="s">
        <v>143</v>
      </c>
      <c r="T97" s="719">
        <v>50000</v>
      </c>
      <c r="U97" s="1488" t="s">
        <v>3089</v>
      </c>
      <c r="V97" s="687">
        <v>1</v>
      </c>
      <c r="W97" s="1501" t="s">
        <v>1407</v>
      </c>
      <c r="Y97" s="877"/>
      <c r="Z97" s="802"/>
      <c r="AA97" s="802"/>
      <c r="AB97" s="802"/>
    </row>
    <row r="98" spans="1:28" s="674" customFormat="1" ht="12.95" customHeight="1">
      <c r="A98" s="684">
        <f t="shared" si="2"/>
        <v>75</v>
      </c>
      <c r="B98" s="685"/>
      <c r="C98" s="717">
        <v>2</v>
      </c>
      <c r="D98" s="717">
        <v>6</v>
      </c>
      <c r="E98" s="717">
        <v>2</v>
      </c>
      <c r="F98" s="717">
        <v>1</v>
      </c>
      <c r="G98" s="717">
        <v>6</v>
      </c>
      <c r="H98" s="687" t="s">
        <v>427</v>
      </c>
      <c r="I98" s="665" t="s">
        <v>1498</v>
      </c>
      <c r="J98" s="687" t="s">
        <v>305</v>
      </c>
      <c r="K98" s="687"/>
      <c r="L98" s="687" t="s">
        <v>139</v>
      </c>
      <c r="M98" s="688">
        <v>1990</v>
      </c>
      <c r="N98" s="688"/>
      <c r="O98" s="687"/>
      <c r="P98" s="687"/>
      <c r="Q98" s="718"/>
      <c r="R98" s="687"/>
      <c r="S98" s="687" t="s">
        <v>143</v>
      </c>
      <c r="T98" s="719">
        <v>50000</v>
      </c>
      <c r="U98" s="1488" t="s">
        <v>3089</v>
      </c>
      <c r="V98" s="687">
        <v>1</v>
      </c>
      <c r="W98" s="1501" t="s">
        <v>1407</v>
      </c>
      <c r="Y98" s="877"/>
      <c r="Z98" s="802"/>
      <c r="AA98" s="802"/>
      <c r="AB98" s="802"/>
    </row>
    <row r="99" spans="1:28" s="674" customFormat="1" ht="12.95" customHeight="1">
      <c r="A99" s="684">
        <f t="shared" si="2"/>
        <v>76</v>
      </c>
      <c r="B99" s="685"/>
      <c r="C99" s="717">
        <v>2</v>
      </c>
      <c r="D99" s="717">
        <v>6</v>
      </c>
      <c r="E99" s="717">
        <v>2</v>
      </c>
      <c r="F99" s="717">
        <v>1</v>
      </c>
      <c r="G99" s="717">
        <v>6</v>
      </c>
      <c r="H99" s="687" t="s">
        <v>640</v>
      </c>
      <c r="I99" s="665" t="s">
        <v>1501</v>
      </c>
      <c r="J99" s="687" t="s">
        <v>310</v>
      </c>
      <c r="K99" s="687"/>
      <c r="L99" s="687" t="s">
        <v>365</v>
      </c>
      <c r="M99" s="688">
        <v>2005</v>
      </c>
      <c r="N99" s="688"/>
      <c r="O99" s="687"/>
      <c r="P99" s="687"/>
      <c r="Q99" s="718"/>
      <c r="R99" s="687"/>
      <c r="S99" s="687" t="s">
        <v>143</v>
      </c>
      <c r="T99" s="719">
        <v>40000</v>
      </c>
      <c r="U99" s="1488" t="s">
        <v>3081</v>
      </c>
      <c r="V99" s="687">
        <v>1</v>
      </c>
      <c r="W99" s="1503" t="s">
        <v>133</v>
      </c>
      <c r="Y99" s="877"/>
      <c r="Z99" s="802"/>
      <c r="AA99" s="802"/>
      <c r="AB99" s="802"/>
    </row>
    <row r="100" spans="1:28" s="674" customFormat="1" ht="12.95" customHeight="1">
      <c r="A100" s="684">
        <f t="shared" si="2"/>
        <v>77</v>
      </c>
      <c r="B100" s="685"/>
      <c r="C100" s="717">
        <v>2</v>
      </c>
      <c r="D100" s="717">
        <v>6</v>
      </c>
      <c r="E100" s="717">
        <v>2</v>
      </c>
      <c r="F100" s="717">
        <v>1</v>
      </c>
      <c r="G100" s="717">
        <v>6</v>
      </c>
      <c r="H100" s="687" t="s">
        <v>640</v>
      </c>
      <c r="I100" s="665" t="s">
        <v>1502</v>
      </c>
      <c r="J100" s="687" t="s">
        <v>310</v>
      </c>
      <c r="K100" s="687"/>
      <c r="L100" s="687" t="s">
        <v>365</v>
      </c>
      <c r="M100" s="688">
        <v>2005</v>
      </c>
      <c r="N100" s="688"/>
      <c r="O100" s="687"/>
      <c r="P100" s="687"/>
      <c r="Q100" s="718"/>
      <c r="R100" s="687"/>
      <c r="S100" s="687" t="s">
        <v>143</v>
      </c>
      <c r="T100" s="719">
        <v>40000</v>
      </c>
      <c r="U100" s="1488" t="s">
        <v>3081</v>
      </c>
      <c r="V100" s="687">
        <v>1</v>
      </c>
      <c r="W100" s="1503" t="s">
        <v>2547</v>
      </c>
      <c r="Y100" s="877"/>
      <c r="Z100" s="802"/>
      <c r="AA100" s="802"/>
      <c r="AB100" s="802"/>
    </row>
    <row r="101" spans="1:28" s="674" customFormat="1" ht="12.95" customHeight="1">
      <c r="A101" s="684">
        <f t="shared" si="2"/>
        <v>78</v>
      </c>
      <c r="B101" s="685"/>
      <c r="C101" s="717">
        <v>2</v>
      </c>
      <c r="D101" s="717">
        <v>6</v>
      </c>
      <c r="E101" s="717">
        <v>2</v>
      </c>
      <c r="F101" s="717">
        <v>1</v>
      </c>
      <c r="G101" s="717">
        <v>6</v>
      </c>
      <c r="H101" s="687" t="s">
        <v>640</v>
      </c>
      <c r="I101" s="665" t="s">
        <v>1503</v>
      </c>
      <c r="J101" s="687" t="s">
        <v>310</v>
      </c>
      <c r="K101" s="687"/>
      <c r="L101" s="687" t="s">
        <v>365</v>
      </c>
      <c r="M101" s="688">
        <v>2005</v>
      </c>
      <c r="N101" s="688"/>
      <c r="O101" s="687"/>
      <c r="P101" s="687"/>
      <c r="Q101" s="718"/>
      <c r="R101" s="687"/>
      <c r="S101" s="687" t="s">
        <v>143</v>
      </c>
      <c r="T101" s="719">
        <v>40000</v>
      </c>
      <c r="U101" s="1488" t="s">
        <v>3081</v>
      </c>
      <c r="V101" s="687">
        <v>1</v>
      </c>
      <c r="W101" s="1503" t="s">
        <v>2547</v>
      </c>
      <c r="Y101" s="877"/>
      <c r="Z101" s="802"/>
      <c r="AA101" s="802"/>
      <c r="AB101" s="802"/>
    </row>
    <row r="102" spans="1:28" s="674" customFormat="1" ht="12.95" customHeight="1">
      <c r="A102" s="684">
        <f t="shared" si="2"/>
        <v>79</v>
      </c>
      <c r="B102" s="685"/>
      <c r="C102" s="717">
        <v>2</v>
      </c>
      <c r="D102" s="717">
        <v>6</v>
      </c>
      <c r="E102" s="717">
        <v>2</v>
      </c>
      <c r="F102" s="717">
        <v>1</v>
      </c>
      <c r="G102" s="717">
        <v>6</v>
      </c>
      <c r="H102" s="687" t="s">
        <v>640</v>
      </c>
      <c r="I102" s="665" t="s">
        <v>1504</v>
      </c>
      <c r="J102" s="687" t="s">
        <v>310</v>
      </c>
      <c r="K102" s="687"/>
      <c r="L102" s="687" t="s">
        <v>365</v>
      </c>
      <c r="M102" s="688">
        <v>2005</v>
      </c>
      <c r="N102" s="688"/>
      <c r="O102" s="687"/>
      <c r="P102" s="687"/>
      <c r="Q102" s="718"/>
      <c r="R102" s="687"/>
      <c r="S102" s="687" t="s">
        <v>143</v>
      </c>
      <c r="T102" s="719">
        <v>40000</v>
      </c>
      <c r="U102" s="1488" t="s">
        <v>3081</v>
      </c>
      <c r="V102" s="687">
        <v>1</v>
      </c>
      <c r="W102" s="1503" t="s">
        <v>2547</v>
      </c>
      <c r="Y102" s="877"/>
      <c r="Z102" s="802"/>
      <c r="AA102" s="802"/>
      <c r="AB102" s="802"/>
    </row>
    <row r="103" spans="1:28" s="674" customFormat="1" ht="12.95" customHeight="1">
      <c r="A103" s="684">
        <f t="shared" si="2"/>
        <v>80</v>
      </c>
      <c r="B103" s="685"/>
      <c r="C103" s="717">
        <v>2</v>
      </c>
      <c r="D103" s="717">
        <v>6</v>
      </c>
      <c r="E103" s="717">
        <v>2</v>
      </c>
      <c r="F103" s="717">
        <v>1</v>
      </c>
      <c r="G103" s="717">
        <v>6</v>
      </c>
      <c r="H103" s="687" t="s">
        <v>640</v>
      </c>
      <c r="I103" s="665" t="s">
        <v>1505</v>
      </c>
      <c r="J103" s="687" t="s">
        <v>310</v>
      </c>
      <c r="K103" s="687"/>
      <c r="L103" s="687" t="s">
        <v>365</v>
      </c>
      <c r="M103" s="688">
        <v>2005</v>
      </c>
      <c r="N103" s="688"/>
      <c r="O103" s="687"/>
      <c r="P103" s="687"/>
      <c r="Q103" s="718"/>
      <c r="R103" s="687"/>
      <c r="S103" s="687" t="s">
        <v>143</v>
      </c>
      <c r="T103" s="719">
        <v>40000</v>
      </c>
      <c r="U103" s="1488" t="s">
        <v>3081</v>
      </c>
      <c r="V103" s="687">
        <v>1</v>
      </c>
      <c r="W103" s="1503" t="s">
        <v>2547</v>
      </c>
      <c r="Y103" s="877"/>
      <c r="Z103" s="802"/>
      <c r="AA103" s="802"/>
      <c r="AB103" s="802"/>
    </row>
    <row r="104" spans="1:28" s="674" customFormat="1" ht="12.95" customHeight="1">
      <c r="A104" s="684">
        <f t="shared" si="2"/>
        <v>81</v>
      </c>
      <c r="B104" s="685"/>
      <c r="C104" s="717">
        <v>2</v>
      </c>
      <c r="D104" s="717">
        <v>6</v>
      </c>
      <c r="E104" s="717">
        <v>2</v>
      </c>
      <c r="F104" s="717">
        <v>1</v>
      </c>
      <c r="G104" s="717">
        <v>6</v>
      </c>
      <c r="H104" s="687" t="s">
        <v>640</v>
      </c>
      <c r="I104" s="665" t="s">
        <v>1506</v>
      </c>
      <c r="J104" s="687" t="s">
        <v>310</v>
      </c>
      <c r="K104" s="687"/>
      <c r="L104" s="687" t="s">
        <v>365</v>
      </c>
      <c r="M104" s="688">
        <v>2005</v>
      </c>
      <c r="N104" s="688"/>
      <c r="O104" s="687"/>
      <c r="P104" s="687"/>
      <c r="Q104" s="718"/>
      <c r="R104" s="687"/>
      <c r="S104" s="687" t="s">
        <v>143</v>
      </c>
      <c r="T104" s="719">
        <v>40000</v>
      </c>
      <c r="U104" s="1488" t="s">
        <v>3081</v>
      </c>
      <c r="V104" s="687">
        <v>1</v>
      </c>
      <c r="W104" s="1503" t="s">
        <v>2547</v>
      </c>
      <c r="Y104" s="877"/>
      <c r="Z104" s="802"/>
      <c r="AA104" s="802"/>
      <c r="AB104" s="802"/>
    </row>
    <row r="105" spans="1:28" s="674" customFormat="1" ht="12.95" customHeight="1">
      <c r="A105" s="684">
        <f t="shared" si="2"/>
        <v>82</v>
      </c>
      <c r="B105" s="685"/>
      <c r="C105" s="717">
        <v>2</v>
      </c>
      <c r="D105" s="717">
        <v>6</v>
      </c>
      <c r="E105" s="717">
        <v>2</v>
      </c>
      <c r="F105" s="717">
        <v>1</v>
      </c>
      <c r="G105" s="717">
        <v>6</v>
      </c>
      <c r="H105" s="687" t="s">
        <v>640</v>
      </c>
      <c r="I105" s="665" t="s">
        <v>1507</v>
      </c>
      <c r="J105" s="687" t="s">
        <v>310</v>
      </c>
      <c r="K105" s="687"/>
      <c r="L105" s="687" t="s">
        <v>365</v>
      </c>
      <c r="M105" s="688">
        <v>2005</v>
      </c>
      <c r="N105" s="688"/>
      <c r="O105" s="687"/>
      <c r="P105" s="687"/>
      <c r="Q105" s="718"/>
      <c r="R105" s="687"/>
      <c r="S105" s="687" t="s">
        <v>143</v>
      </c>
      <c r="T105" s="719">
        <v>40000</v>
      </c>
      <c r="U105" s="1488" t="s">
        <v>3081</v>
      </c>
      <c r="V105" s="687">
        <v>1</v>
      </c>
      <c r="W105" s="1503" t="s">
        <v>133</v>
      </c>
      <c r="Y105" s="877"/>
      <c r="Z105" s="802"/>
      <c r="AA105" s="802"/>
      <c r="AB105" s="802"/>
    </row>
    <row r="106" spans="1:28" s="674" customFormat="1" ht="12.95" customHeight="1">
      <c r="A106" s="684">
        <f t="shared" si="2"/>
        <v>83</v>
      </c>
      <c r="B106" s="685"/>
      <c r="C106" s="717">
        <v>2</v>
      </c>
      <c r="D106" s="717">
        <v>6</v>
      </c>
      <c r="E106" s="717">
        <v>2</v>
      </c>
      <c r="F106" s="717">
        <v>1</v>
      </c>
      <c r="G106" s="717">
        <v>6</v>
      </c>
      <c r="H106" s="687" t="s">
        <v>640</v>
      </c>
      <c r="I106" s="665" t="s">
        <v>1508</v>
      </c>
      <c r="J106" s="687" t="s">
        <v>310</v>
      </c>
      <c r="K106" s="687"/>
      <c r="L106" s="687" t="s">
        <v>365</v>
      </c>
      <c r="M106" s="688">
        <v>2005</v>
      </c>
      <c r="N106" s="688"/>
      <c r="O106" s="687"/>
      <c r="P106" s="687"/>
      <c r="Q106" s="718"/>
      <c r="R106" s="687"/>
      <c r="S106" s="687" t="s">
        <v>143</v>
      </c>
      <c r="T106" s="719">
        <v>40000</v>
      </c>
      <c r="U106" s="1488" t="s">
        <v>3081</v>
      </c>
      <c r="V106" s="687">
        <v>1</v>
      </c>
      <c r="W106" s="1503" t="s">
        <v>133</v>
      </c>
      <c r="Y106" s="877"/>
      <c r="Z106" s="802"/>
      <c r="AA106" s="802"/>
      <c r="AB106" s="802"/>
    </row>
    <row r="107" spans="1:28" s="674" customFormat="1" ht="12.95" customHeight="1">
      <c r="A107" s="684">
        <f t="shared" si="2"/>
        <v>84</v>
      </c>
      <c r="B107" s="685"/>
      <c r="C107" s="717">
        <v>2</v>
      </c>
      <c r="D107" s="717">
        <v>6</v>
      </c>
      <c r="E107" s="717">
        <v>2</v>
      </c>
      <c r="F107" s="717">
        <v>1</v>
      </c>
      <c r="G107" s="717">
        <v>6</v>
      </c>
      <c r="H107" s="687" t="s">
        <v>640</v>
      </c>
      <c r="I107" s="665" t="s">
        <v>1509</v>
      </c>
      <c r="J107" s="687" t="s">
        <v>310</v>
      </c>
      <c r="K107" s="687"/>
      <c r="L107" s="687" t="s">
        <v>365</v>
      </c>
      <c r="M107" s="688">
        <v>2005</v>
      </c>
      <c r="N107" s="688"/>
      <c r="O107" s="687"/>
      <c r="P107" s="687"/>
      <c r="Q107" s="718"/>
      <c r="R107" s="687"/>
      <c r="S107" s="687" t="s">
        <v>143</v>
      </c>
      <c r="T107" s="719">
        <v>40000</v>
      </c>
      <c r="U107" s="1488" t="s">
        <v>3089</v>
      </c>
      <c r="V107" s="687">
        <v>1</v>
      </c>
      <c r="W107" s="1501" t="s">
        <v>1407</v>
      </c>
      <c r="Y107" s="877"/>
      <c r="Z107" s="802"/>
      <c r="AA107" s="802"/>
      <c r="AB107" s="802"/>
    </row>
    <row r="108" spans="1:28" s="674" customFormat="1" ht="12.95" customHeight="1">
      <c r="A108" s="684">
        <f t="shared" si="2"/>
        <v>85</v>
      </c>
      <c r="B108" s="685"/>
      <c r="C108" s="717">
        <v>2</v>
      </c>
      <c r="D108" s="717">
        <v>6</v>
      </c>
      <c r="E108" s="717">
        <v>2</v>
      </c>
      <c r="F108" s="717">
        <v>1</v>
      </c>
      <c r="G108" s="717">
        <v>6</v>
      </c>
      <c r="H108" s="687" t="s">
        <v>640</v>
      </c>
      <c r="I108" s="665" t="s">
        <v>1510</v>
      </c>
      <c r="J108" s="687" t="s">
        <v>310</v>
      </c>
      <c r="K108" s="687"/>
      <c r="L108" s="687" t="s">
        <v>365</v>
      </c>
      <c r="M108" s="688">
        <v>2005</v>
      </c>
      <c r="N108" s="688"/>
      <c r="O108" s="687"/>
      <c r="P108" s="687"/>
      <c r="Q108" s="718"/>
      <c r="R108" s="687"/>
      <c r="S108" s="687" t="s">
        <v>143</v>
      </c>
      <c r="T108" s="719">
        <v>40000</v>
      </c>
      <c r="U108" s="1488" t="s">
        <v>3089</v>
      </c>
      <c r="V108" s="687">
        <v>1</v>
      </c>
      <c r="W108" s="1501" t="s">
        <v>1407</v>
      </c>
      <c r="Y108" s="877"/>
      <c r="Z108" s="802"/>
      <c r="AA108" s="802"/>
      <c r="AB108" s="802"/>
    </row>
    <row r="109" spans="1:28" s="674" customFormat="1" ht="12.95" customHeight="1">
      <c r="A109" s="684">
        <f t="shared" si="2"/>
        <v>86</v>
      </c>
      <c r="B109" s="685"/>
      <c r="C109" s="717">
        <v>2</v>
      </c>
      <c r="D109" s="717">
        <v>6</v>
      </c>
      <c r="E109" s="717">
        <v>2</v>
      </c>
      <c r="F109" s="717">
        <v>1</v>
      </c>
      <c r="G109" s="717">
        <v>6</v>
      </c>
      <c r="H109" s="687" t="s">
        <v>471</v>
      </c>
      <c r="I109" s="665" t="s">
        <v>1511</v>
      </c>
      <c r="J109" s="687" t="s">
        <v>310</v>
      </c>
      <c r="K109" s="687"/>
      <c r="L109" s="687" t="s">
        <v>365</v>
      </c>
      <c r="M109" s="688">
        <v>2005</v>
      </c>
      <c r="N109" s="688"/>
      <c r="O109" s="687"/>
      <c r="P109" s="687"/>
      <c r="Q109" s="718"/>
      <c r="R109" s="687"/>
      <c r="S109" s="687" t="s">
        <v>143</v>
      </c>
      <c r="T109" s="719">
        <v>40000</v>
      </c>
      <c r="U109" s="1488" t="s">
        <v>3081</v>
      </c>
      <c r="V109" s="687">
        <v>1</v>
      </c>
      <c r="W109" s="1503" t="s">
        <v>133</v>
      </c>
      <c r="Y109" s="877"/>
      <c r="Z109" s="802"/>
      <c r="AA109" s="802"/>
      <c r="AB109" s="802"/>
    </row>
    <row r="110" spans="1:28" s="674" customFormat="1" ht="12.95" customHeight="1">
      <c r="A110" s="684">
        <f t="shared" si="2"/>
        <v>87</v>
      </c>
      <c r="B110" s="685"/>
      <c r="C110" s="717">
        <v>2</v>
      </c>
      <c r="D110" s="717">
        <v>6</v>
      </c>
      <c r="E110" s="717">
        <v>2</v>
      </c>
      <c r="F110" s="717">
        <v>1</v>
      </c>
      <c r="G110" s="717">
        <v>6</v>
      </c>
      <c r="H110" s="687" t="s">
        <v>471</v>
      </c>
      <c r="I110" s="665" t="s">
        <v>1522</v>
      </c>
      <c r="J110" s="687" t="s">
        <v>310</v>
      </c>
      <c r="K110" s="687"/>
      <c r="L110" s="687" t="s">
        <v>365</v>
      </c>
      <c r="M110" s="688">
        <v>2005</v>
      </c>
      <c r="N110" s="688"/>
      <c r="O110" s="687"/>
      <c r="P110" s="687"/>
      <c r="Q110" s="718"/>
      <c r="R110" s="687"/>
      <c r="S110" s="687" t="s">
        <v>143</v>
      </c>
      <c r="T110" s="719">
        <v>40000</v>
      </c>
      <c r="U110" s="1488" t="s">
        <v>3081</v>
      </c>
      <c r="V110" s="687">
        <v>1</v>
      </c>
      <c r="W110" s="1503" t="s">
        <v>133</v>
      </c>
      <c r="Y110" s="877"/>
      <c r="Z110" s="802"/>
      <c r="AA110" s="802"/>
      <c r="AB110" s="802"/>
    </row>
    <row r="111" spans="1:28" s="674" customFormat="1" ht="12.95" customHeight="1">
      <c r="A111" s="684">
        <f t="shared" si="2"/>
        <v>88</v>
      </c>
      <c r="B111" s="685"/>
      <c r="C111" s="717">
        <v>2</v>
      </c>
      <c r="D111" s="717">
        <v>6</v>
      </c>
      <c r="E111" s="717">
        <v>2</v>
      </c>
      <c r="F111" s="717">
        <v>1</v>
      </c>
      <c r="G111" s="717">
        <v>6</v>
      </c>
      <c r="H111" s="687" t="s">
        <v>471</v>
      </c>
      <c r="I111" s="665" t="s">
        <v>1523</v>
      </c>
      <c r="J111" s="687" t="s">
        <v>310</v>
      </c>
      <c r="K111" s="687"/>
      <c r="L111" s="687" t="s">
        <v>420</v>
      </c>
      <c r="M111" s="688">
        <v>2005</v>
      </c>
      <c r="N111" s="688"/>
      <c r="O111" s="687"/>
      <c r="P111" s="687"/>
      <c r="Q111" s="718"/>
      <c r="R111" s="687"/>
      <c r="S111" s="687" t="s">
        <v>143</v>
      </c>
      <c r="T111" s="719">
        <v>40000</v>
      </c>
      <c r="U111" s="1488" t="s">
        <v>3081</v>
      </c>
      <c r="V111" s="687">
        <v>1</v>
      </c>
      <c r="W111" s="1503" t="s">
        <v>133</v>
      </c>
      <c r="Y111" s="877"/>
      <c r="Z111" s="802"/>
      <c r="AA111" s="802"/>
      <c r="AB111" s="802"/>
    </row>
    <row r="112" spans="1:28" s="674" customFormat="1" ht="12.95" customHeight="1">
      <c r="A112" s="684">
        <f t="shared" si="2"/>
        <v>89</v>
      </c>
      <c r="B112" s="685"/>
      <c r="C112" s="717">
        <v>2</v>
      </c>
      <c r="D112" s="717">
        <v>6</v>
      </c>
      <c r="E112" s="717">
        <v>2</v>
      </c>
      <c r="F112" s="717">
        <v>1</v>
      </c>
      <c r="G112" s="717">
        <v>6</v>
      </c>
      <c r="H112" s="687" t="s">
        <v>471</v>
      </c>
      <c r="I112" s="665" t="s">
        <v>1524</v>
      </c>
      <c r="J112" s="687" t="s">
        <v>310</v>
      </c>
      <c r="K112" s="687"/>
      <c r="L112" s="687" t="s">
        <v>420</v>
      </c>
      <c r="M112" s="688">
        <v>2005</v>
      </c>
      <c r="N112" s="688"/>
      <c r="O112" s="687"/>
      <c r="P112" s="687"/>
      <c r="Q112" s="718"/>
      <c r="R112" s="687"/>
      <c r="S112" s="687" t="s">
        <v>143</v>
      </c>
      <c r="T112" s="719">
        <v>40000</v>
      </c>
      <c r="U112" s="1488" t="s">
        <v>3081</v>
      </c>
      <c r="V112" s="687">
        <v>1</v>
      </c>
      <c r="W112" s="1503" t="s">
        <v>133</v>
      </c>
      <c r="Y112" s="877"/>
      <c r="Z112" s="802"/>
      <c r="AA112" s="802"/>
      <c r="AB112" s="802"/>
    </row>
    <row r="113" spans="1:28" s="674" customFormat="1" ht="12.95" customHeight="1">
      <c r="A113" s="684">
        <f t="shared" si="2"/>
        <v>90</v>
      </c>
      <c r="B113" s="685"/>
      <c r="C113" s="717">
        <v>2</v>
      </c>
      <c r="D113" s="717">
        <v>6</v>
      </c>
      <c r="E113" s="717">
        <v>2</v>
      </c>
      <c r="F113" s="717">
        <v>1</v>
      </c>
      <c r="G113" s="717">
        <v>6</v>
      </c>
      <c r="H113" s="687" t="s">
        <v>471</v>
      </c>
      <c r="I113" s="665" t="s">
        <v>1525</v>
      </c>
      <c r="J113" s="687" t="s">
        <v>310</v>
      </c>
      <c r="K113" s="687"/>
      <c r="L113" s="687" t="s">
        <v>420</v>
      </c>
      <c r="M113" s="688">
        <v>2005</v>
      </c>
      <c r="N113" s="688"/>
      <c r="O113" s="687"/>
      <c r="P113" s="687"/>
      <c r="Q113" s="718"/>
      <c r="R113" s="687"/>
      <c r="S113" s="687" t="s">
        <v>143</v>
      </c>
      <c r="T113" s="719">
        <v>40000</v>
      </c>
      <c r="U113" s="1488" t="s">
        <v>3081</v>
      </c>
      <c r="V113" s="687">
        <v>1</v>
      </c>
      <c r="W113" s="1503" t="s">
        <v>133</v>
      </c>
      <c r="Y113" s="877"/>
      <c r="Z113" s="802"/>
      <c r="AA113" s="802"/>
      <c r="AB113" s="802"/>
    </row>
    <row r="114" spans="1:28" s="674" customFormat="1" ht="12.95" customHeight="1">
      <c r="A114" s="684">
        <f t="shared" si="2"/>
        <v>91</v>
      </c>
      <c r="B114" s="685"/>
      <c r="C114" s="717">
        <v>2</v>
      </c>
      <c r="D114" s="717">
        <v>6</v>
      </c>
      <c r="E114" s="717">
        <v>2</v>
      </c>
      <c r="F114" s="717">
        <v>1</v>
      </c>
      <c r="G114" s="717">
        <v>11</v>
      </c>
      <c r="H114" s="687" t="s">
        <v>2594</v>
      </c>
      <c r="I114" s="687">
        <v>1</v>
      </c>
      <c r="J114" s="687" t="s">
        <v>305</v>
      </c>
      <c r="K114" s="687"/>
      <c r="L114" s="687" t="s">
        <v>419</v>
      </c>
      <c r="M114" s="688">
        <v>1980</v>
      </c>
      <c r="N114" s="688"/>
      <c r="O114" s="687"/>
      <c r="P114" s="687"/>
      <c r="Q114" s="718"/>
      <c r="R114" s="687"/>
      <c r="S114" s="687" t="s">
        <v>143</v>
      </c>
      <c r="T114" s="719">
        <v>100000</v>
      </c>
      <c r="U114" s="1488" t="s">
        <v>3081</v>
      </c>
      <c r="V114" s="687">
        <v>1</v>
      </c>
      <c r="W114" s="1503" t="s">
        <v>133</v>
      </c>
      <c r="Y114" s="877"/>
      <c r="Z114" s="802"/>
      <c r="AA114" s="802"/>
      <c r="AB114" s="802"/>
    </row>
    <row r="115" spans="1:28" s="674" customFormat="1" ht="12.95" customHeight="1">
      <c r="A115" s="684">
        <f t="shared" si="2"/>
        <v>92</v>
      </c>
      <c r="B115" s="685"/>
      <c r="C115" s="717">
        <v>2</v>
      </c>
      <c r="D115" s="717">
        <v>6</v>
      </c>
      <c r="E115" s="717">
        <v>2</v>
      </c>
      <c r="F115" s="717">
        <v>1</v>
      </c>
      <c r="G115" s="717">
        <v>11</v>
      </c>
      <c r="H115" s="687" t="s">
        <v>22</v>
      </c>
      <c r="I115" s="687">
        <v>2</v>
      </c>
      <c r="J115" s="687" t="s">
        <v>305</v>
      </c>
      <c r="K115" s="687"/>
      <c r="L115" s="687" t="s">
        <v>307</v>
      </c>
      <c r="M115" s="688">
        <v>1980</v>
      </c>
      <c r="N115" s="688"/>
      <c r="O115" s="687"/>
      <c r="P115" s="687"/>
      <c r="Q115" s="718"/>
      <c r="R115" s="687"/>
      <c r="S115" s="687" t="s">
        <v>143</v>
      </c>
      <c r="T115" s="719">
        <v>100000</v>
      </c>
      <c r="U115" s="1488" t="s">
        <v>3081</v>
      </c>
      <c r="V115" s="687">
        <v>1</v>
      </c>
      <c r="W115" s="1503" t="s">
        <v>133</v>
      </c>
      <c r="Y115" s="877"/>
      <c r="Z115" s="802"/>
      <c r="AA115" s="802"/>
      <c r="AB115" s="802"/>
    </row>
    <row r="116" spans="1:28" s="674" customFormat="1" ht="12.95" customHeight="1">
      <c r="A116" s="684">
        <f t="shared" si="2"/>
        <v>93</v>
      </c>
      <c r="B116" s="685"/>
      <c r="C116" s="717">
        <v>2</v>
      </c>
      <c r="D116" s="717">
        <v>6</v>
      </c>
      <c r="E116" s="717">
        <v>2</v>
      </c>
      <c r="F116" s="717">
        <v>1</v>
      </c>
      <c r="G116" s="717">
        <v>11</v>
      </c>
      <c r="H116" s="687" t="s">
        <v>2595</v>
      </c>
      <c r="I116" s="687">
        <v>3</v>
      </c>
      <c r="J116" s="687" t="s">
        <v>305</v>
      </c>
      <c r="K116" s="687"/>
      <c r="L116" s="687" t="s">
        <v>419</v>
      </c>
      <c r="M116" s="688">
        <v>1980</v>
      </c>
      <c r="N116" s="688"/>
      <c r="O116" s="687"/>
      <c r="P116" s="687"/>
      <c r="Q116" s="718"/>
      <c r="R116" s="687"/>
      <c r="S116" s="687" t="s">
        <v>143</v>
      </c>
      <c r="T116" s="719">
        <v>100000</v>
      </c>
      <c r="U116" s="1488" t="s">
        <v>3081</v>
      </c>
      <c r="V116" s="687">
        <v>1</v>
      </c>
      <c r="W116" s="1503" t="s">
        <v>133</v>
      </c>
      <c r="Y116" s="877"/>
      <c r="Z116" s="802"/>
      <c r="AA116" s="802"/>
      <c r="AB116" s="802"/>
    </row>
    <row r="117" spans="1:28" s="674" customFormat="1" ht="12.95" customHeight="1">
      <c r="A117" s="684">
        <f t="shared" si="2"/>
        <v>94</v>
      </c>
      <c r="B117" s="685"/>
      <c r="C117" s="717">
        <v>2</v>
      </c>
      <c r="D117" s="717">
        <v>6</v>
      </c>
      <c r="E117" s="717">
        <v>2</v>
      </c>
      <c r="F117" s="717">
        <v>1</v>
      </c>
      <c r="G117" s="717">
        <v>11</v>
      </c>
      <c r="H117" s="687" t="s">
        <v>426</v>
      </c>
      <c r="I117" s="687">
        <v>4</v>
      </c>
      <c r="J117" s="687" t="s">
        <v>305</v>
      </c>
      <c r="K117" s="687"/>
      <c r="L117" s="687" t="s">
        <v>419</v>
      </c>
      <c r="M117" s="688">
        <v>1985</v>
      </c>
      <c r="N117" s="688"/>
      <c r="O117" s="687"/>
      <c r="P117" s="687"/>
      <c r="Q117" s="718"/>
      <c r="R117" s="687"/>
      <c r="S117" s="687" t="s">
        <v>143</v>
      </c>
      <c r="T117" s="719">
        <v>100000</v>
      </c>
      <c r="U117" s="1488" t="s">
        <v>3081</v>
      </c>
      <c r="V117" s="687">
        <v>1</v>
      </c>
      <c r="W117" s="1503" t="s">
        <v>133</v>
      </c>
      <c r="Y117" s="877"/>
      <c r="Z117" s="802"/>
      <c r="AA117" s="802"/>
      <c r="AB117" s="802"/>
    </row>
    <row r="118" spans="1:28" s="674" customFormat="1" ht="12.95" customHeight="1">
      <c r="A118" s="684">
        <f t="shared" si="2"/>
        <v>95</v>
      </c>
      <c r="B118" s="685"/>
      <c r="C118" s="717">
        <v>2</v>
      </c>
      <c r="D118" s="717">
        <v>6</v>
      </c>
      <c r="E118" s="717">
        <v>2</v>
      </c>
      <c r="F118" s="717">
        <v>1</v>
      </c>
      <c r="G118" s="717">
        <v>11</v>
      </c>
      <c r="H118" s="687" t="s">
        <v>426</v>
      </c>
      <c r="I118" s="687">
        <v>5</v>
      </c>
      <c r="J118" s="687" t="s">
        <v>305</v>
      </c>
      <c r="K118" s="687"/>
      <c r="L118" s="687" t="s">
        <v>419</v>
      </c>
      <c r="M118" s="688">
        <v>1985</v>
      </c>
      <c r="N118" s="688"/>
      <c r="O118" s="687"/>
      <c r="P118" s="687"/>
      <c r="Q118" s="718"/>
      <c r="R118" s="687"/>
      <c r="S118" s="687" t="s">
        <v>143</v>
      </c>
      <c r="T118" s="719">
        <v>100000</v>
      </c>
      <c r="U118" s="1488" t="s">
        <v>3081</v>
      </c>
      <c r="V118" s="687">
        <v>1</v>
      </c>
      <c r="W118" s="1503" t="s">
        <v>133</v>
      </c>
      <c r="Y118" s="877"/>
      <c r="Z118" s="802"/>
      <c r="AA118" s="802"/>
      <c r="AB118" s="802"/>
    </row>
    <row r="119" spans="1:28" s="674" customFormat="1" ht="12.95" customHeight="1">
      <c r="A119" s="684">
        <f t="shared" si="2"/>
        <v>96</v>
      </c>
      <c r="B119" s="685"/>
      <c r="C119" s="717">
        <v>2</v>
      </c>
      <c r="D119" s="717">
        <v>6</v>
      </c>
      <c r="E119" s="717">
        <v>2</v>
      </c>
      <c r="F119" s="717">
        <v>1</v>
      </c>
      <c r="G119" s="717">
        <v>11</v>
      </c>
      <c r="H119" s="687" t="s">
        <v>22</v>
      </c>
      <c r="I119" s="687">
        <v>6</v>
      </c>
      <c r="J119" s="687" t="s">
        <v>305</v>
      </c>
      <c r="K119" s="687"/>
      <c r="L119" s="687" t="s">
        <v>419</v>
      </c>
      <c r="M119" s="688">
        <v>1985</v>
      </c>
      <c r="N119" s="688"/>
      <c r="O119" s="687"/>
      <c r="P119" s="687"/>
      <c r="Q119" s="718"/>
      <c r="R119" s="687"/>
      <c r="S119" s="687" t="s">
        <v>143</v>
      </c>
      <c r="T119" s="719">
        <v>200000</v>
      </c>
      <c r="U119" s="1488" t="s">
        <v>3081</v>
      </c>
      <c r="V119" s="687">
        <v>1</v>
      </c>
      <c r="W119" s="1503" t="s">
        <v>133</v>
      </c>
      <c r="Y119" s="877"/>
      <c r="Z119" s="802"/>
      <c r="AA119" s="802"/>
      <c r="AB119" s="802"/>
    </row>
    <row r="120" spans="1:28" s="674" customFormat="1" ht="12.95" customHeight="1">
      <c r="A120" s="684">
        <f t="shared" si="2"/>
        <v>97</v>
      </c>
      <c r="B120" s="685"/>
      <c r="C120" s="717">
        <v>2</v>
      </c>
      <c r="D120" s="717">
        <v>6</v>
      </c>
      <c r="E120" s="717">
        <v>2</v>
      </c>
      <c r="F120" s="717">
        <v>1</v>
      </c>
      <c r="G120" s="717">
        <v>11</v>
      </c>
      <c r="H120" s="687" t="s">
        <v>44</v>
      </c>
      <c r="I120" s="687">
        <v>7</v>
      </c>
      <c r="J120" s="687" t="s">
        <v>305</v>
      </c>
      <c r="K120" s="687"/>
      <c r="L120" s="687" t="s">
        <v>419</v>
      </c>
      <c r="M120" s="688">
        <v>1985</v>
      </c>
      <c r="N120" s="688"/>
      <c r="O120" s="687"/>
      <c r="P120" s="687"/>
      <c r="Q120" s="718"/>
      <c r="R120" s="687"/>
      <c r="S120" s="687" t="s">
        <v>143</v>
      </c>
      <c r="T120" s="719">
        <v>150000</v>
      </c>
      <c r="U120" s="1488" t="s">
        <v>3081</v>
      </c>
      <c r="V120" s="687">
        <v>1</v>
      </c>
      <c r="W120" s="1503" t="s">
        <v>133</v>
      </c>
      <c r="Y120" s="877"/>
      <c r="Z120" s="802"/>
      <c r="AA120" s="802"/>
      <c r="AB120" s="802"/>
    </row>
    <row r="121" spans="1:28" s="674" customFormat="1" ht="12.95" customHeight="1">
      <c r="A121" s="684">
        <f t="shared" si="2"/>
        <v>98</v>
      </c>
      <c r="B121" s="685"/>
      <c r="C121" s="717">
        <v>2</v>
      </c>
      <c r="D121" s="717">
        <v>6</v>
      </c>
      <c r="E121" s="717">
        <v>2</v>
      </c>
      <c r="F121" s="717">
        <v>1</v>
      </c>
      <c r="G121" s="717">
        <v>11</v>
      </c>
      <c r="H121" s="687" t="s">
        <v>44</v>
      </c>
      <c r="I121" s="687">
        <v>8</v>
      </c>
      <c r="J121" s="687" t="s">
        <v>305</v>
      </c>
      <c r="K121" s="687"/>
      <c r="L121" s="687" t="s">
        <v>419</v>
      </c>
      <c r="M121" s="688">
        <v>1985</v>
      </c>
      <c r="N121" s="688"/>
      <c r="O121" s="687"/>
      <c r="P121" s="687"/>
      <c r="Q121" s="718"/>
      <c r="R121" s="687"/>
      <c r="S121" s="687" t="s">
        <v>143</v>
      </c>
      <c r="T121" s="719">
        <v>150000</v>
      </c>
      <c r="U121" s="1488" t="s">
        <v>3081</v>
      </c>
      <c r="V121" s="687">
        <v>1</v>
      </c>
      <c r="W121" s="1503" t="s">
        <v>133</v>
      </c>
      <c r="Y121" s="877"/>
      <c r="Z121" s="802"/>
      <c r="AA121" s="802"/>
      <c r="AB121" s="802"/>
    </row>
    <row r="122" spans="1:28" s="674" customFormat="1" ht="12.95" customHeight="1">
      <c r="A122" s="684">
        <f t="shared" si="2"/>
        <v>99</v>
      </c>
      <c r="B122" s="685"/>
      <c r="C122" s="717">
        <v>2</v>
      </c>
      <c r="D122" s="717">
        <v>6</v>
      </c>
      <c r="E122" s="717">
        <v>2</v>
      </c>
      <c r="F122" s="717">
        <v>1</v>
      </c>
      <c r="G122" s="717">
        <v>11</v>
      </c>
      <c r="H122" s="687" t="s">
        <v>22</v>
      </c>
      <c r="I122" s="687">
        <v>9</v>
      </c>
      <c r="J122" s="687" t="s">
        <v>305</v>
      </c>
      <c r="K122" s="687"/>
      <c r="L122" s="687" t="s">
        <v>307</v>
      </c>
      <c r="M122" s="688">
        <v>1985</v>
      </c>
      <c r="N122" s="688"/>
      <c r="O122" s="687"/>
      <c r="P122" s="687"/>
      <c r="Q122" s="718"/>
      <c r="R122" s="687"/>
      <c r="S122" s="687" t="s">
        <v>143</v>
      </c>
      <c r="T122" s="719">
        <v>100000</v>
      </c>
      <c r="U122" s="1488" t="s">
        <v>3081</v>
      </c>
      <c r="V122" s="687">
        <v>1</v>
      </c>
      <c r="W122" s="1503" t="s">
        <v>133</v>
      </c>
      <c r="Y122" s="877"/>
      <c r="Z122" s="802"/>
      <c r="AA122" s="802"/>
      <c r="AB122" s="802"/>
    </row>
    <row r="123" spans="1:28" s="674" customFormat="1" ht="12.95" customHeight="1">
      <c r="A123" s="684">
        <f>A122+1</f>
        <v>100</v>
      </c>
      <c r="B123" s="685"/>
      <c r="C123" s="717">
        <v>2</v>
      </c>
      <c r="D123" s="717">
        <v>6</v>
      </c>
      <c r="E123" s="717">
        <v>2</v>
      </c>
      <c r="F123" s="717">
        <v>1</v>
      </c>
      <c r="G123" s="717">
        <v>11</v>
      </c>
      <c r="H123" s="687" t="s">
        <v>44</v>
      </c>
      <c r="I123" s="687">
        <v>10</v>
      </c>
      <c r="J123" s="687" t="s">
        <v>305</v>
      </c>
      <c r="K123" s="687"/>
      <c r="L123" s="687" t="s">
        <v>307</v>
      </c>
      <c r="M123" s="688">
        <v>1985</v>
      </c>
      <c r="N123" s="688"/>
      <c r="O123" s="687"/>
      <c r="P123" s="687"/>
      <c r="Q123" s="718"/>
      <c r="R123" s="687"/>
      <c r="S123" s="687" t="s">
        <v>143</v>
      </c>
      <c r="T123" s="719">
        <v>100000</v>
      </c>
      <c r="U123" s="1488" t="s">
        <v>3081</v>
      </c>
      <c r="V123" s="687">
        <v>1</v>
      </c>
      <c r="W123" s="1503" t="s">
        <v>2547</v>
      </c>
      <c r="Y123" s="877"/>
      <c r="Z123" s="802"/>
      <c r="AA123" s="802"/>
      <c r="AB123" s="802"/>
    </row>
    <row r="124" spans="1:28" s="674" customFormat="1" ht="12.95" customHeight="1">
      <c r="A124" s="684">
        <f>A123+1</f>
        <v>101</v>
      </c>
      <c r="B124" s="685"/>
      <c r="C124" s="717">
        <v>2</v>
      </c>
      <c r="D124" s="717">
        <v>6</v>
      </c>
      <c r="E124" s="717">
        <v>2</v>
      </c>
      <c r="F124" s="717">
        <v>1</v>
      </c>
      <c r="G124" s="717">
        <v>11</v>
      </c>
      <c r="H124" s="687" t="s">
        <v>44</v>
      </c>
      <c r="I124" s="687">
        <v>11</v>
      </c>
      <c r="J124" s="687" t="s">
        <v>305</v>
      </c>
      <c r="K124" s="687"/>
      <c r="L124" s="687" t="s">
        <v>307</v>
      </c>
      <c r="M124" s="688">
        <v>1985</v>
      </c>
      <c r="N124" s="688"/>
      <c r="O124" s="687"/>
      <c r="P124" s="687"/>
      <c r="Q124" s="718"/>
      <c r="R124" s="687"/>
      <c r="S124" s="687" t="s">
        <v>143</v>
      </c>
      <c r="T124" s="719">
        <v>100000</v>
      </c>
      <c r="U124" s="1488" t="s">
        <v>3081</v>
      </c>
      <c r="V124" s="687">
        <v>1</v>
      </c>
      <c r="W124" s="1503" t="s">
        <v>2547</v>
      </c>
      <c r="Y124" s="877"/>
      <c r="Z124" s="802"/>
      <c r="AA124" s="802"/>
      <c r="AB124" s="802"/>
    </row>
    <row r="125" spans="1:28" s="674" customFormat="1" ht="12.95" customHeight="1">
      <c r="A125" s="684">
        <f t="shared" ref="A125:A188" si="3">A124+1</f>
        <v>102</v>
      </c>
      <c r="B125" s="685"/>
      <c r="C125" s="717">
        <v>2</v>
      </c>
      <c r="D125" s="717">
        <v>6</v>
      </c>
      <c r="E125" s="717">
        <v>2</v>
      </c>
      <c r="F125" s="717">
        <v>1</v>
      </c>
      <c r="G125" s="717">
        <v>11</v>
      </c>
      <c r="H125" s="687" t="s">
        <v>426</v>
      </c>
      <c r="I125" s="687">
        <v>12</v>
      </c>
      <c r="J125" s="687" t="s">
        <v>305</v>
      </c>
      <c r="K125" s="687"/>
      <c r="L125" s="687" t="s">
        <v>2576</v>
      </c>
      <c r="M125" s="688">
        <v>1992</v>
      </c>
      <c r="N125" s="688"/>
      <c r="O125" s="687"/>
      <c r="P125" s="687"/>
      <c r="Q125" s="718"/>
      <c r="R125" s="687"/>
      <c r="S125" s="687" t="s">
        <v>143</v>
      </c>
      <c r="T125" s="719">
        <v>200000</v>
      </c>
      <c r="U125" s="1488" t="s">
        <v>3089</v>
      </c>
      <c r="V125" s="687">
        <v>1</v>
      </c>
      <c r="W125" s="1501" t="s">
        <v>1407</v>
      </c>
      <c r="Y125" s="877"/>
      <c r="Z125" s="802"/>
      <c r="AA125" s="802"/>
      <c r="AB125" s="802"/>
    </row>
    <row r="126" spans="1:28" s="674" customFormat="1" ht="12.95" customHeight="1">
      <c r="A126" s="684">
        <f t="shared" si="3"/>
        <v>103</v>
      </c>
      <c r="B126" s="685"/>
      <c r="C126" s="717">
        <v>2</v>
      </c>
      <c r="D126" s="717">
        <v>6</v>
      </c>
      <c r="E126" s="717">
        <v>2</v>
      </c>
      <c r="F126" s="717">
        <v>1</v>
      </c>
      <c r="G126" s="717">
        <v>11</v>
      </c>
      <c r="H126" s="687" t="s">
        <v>22</v>
      </c>
      <c r="I126" s="687">
        <v>13</v>
      </c>
      <c r="J126" s="687" t="s">
        <v>2554</v>
      </c>
      <c r="K126" s="687"/>
      <c r="L126" s="687" t="s">
        <v>419</v>
      </c>
      <c r="M126" s="688">
        <v>1992</v>
      </c>
      <c r="N126" s="688"/>
      <c r="O126" s="687"/>
      <c r="P126" s="687"/>
      <c r="Q126" s="718"/>
      <c r="R126" s="687"/>
      <c r="S126" s="687" t="s">
        <v>143</v>
      </c>
      <c r="T126" s="719">
        <v>250000</v>
      </c>
      <c r="U126" s="1488" t="s">
        <v>3081</v>
      </c>
      <c r="V126" s="687">
        <v>1</v>
      </c>
      <c r="W126" s="1503" t="s">
        <v>133</v>
      </c>
      <c r="Y126" s="877"/>
      <c r="Z126" s="802"/>
      <c r="AA126" s="802"/>
      <c r="AB126" s="802"/>
    </row>
    <row r="127" spans="1:28" s="674" customFormat="1" ht="12.95" customHeight="1">
      <c r="A127" s="684">
        <f t="shared" si="3"/>
        <v>104</v>
      </c>
      <c r="B127" s="685"/>
      <c r="C127" s="717">
        <v>2</v>
      </c>
      <c r="D127" s="717">
        <v>6</v>
      </c>
      <c r="E127" s="717">
        <v>2</v>
      </c>
      <c r="F127" s="717">
        <v>1</v>
      </c>
      <c r="G127" s="717">
        <v>11</v>
      </c>
      <c r="H127" s="687" t="s">
        <v>22</v>
      </c>
      <c r="I127" s="687">
        <v>14</v>
      </c>
      <c r="J127" s="687" t="s">
        <v>2554</v>
      </c>
      <c r="K127" s="687"/>
      <c r="L127" s="687" t="s">
        <v>419</v>
      </c>
      <c r="M127" s="688">
        <v>1992</v>
      </c>
      <c r="N127" s="688"/>
      <c r="O127" s="687"/>
      <c r="P127" s="687"/>
      <c r="Q127" s="718"/>
      <c r="R127" s="687"/>
      <c r="S127" s="687" t="s">
        <v>143</v>
      </c>
      <c r="T127" s="719">
        <v>250000</v>
      </c>
      <c r="U127" s="1488" t="s">
        <v>3081</v>
      </c>
      <c r="V127" s="687">
        <v>1</v>
      </c>
      <c r="W127" s="1503" t="s">
        <v>133</v>
      </c>
      <c r="Y127" s="877"/>
      <c r="Z127" s="802"/>
      <c r="AA127" s="802"/>
      <c r="AB127" s="802"/>
    </row>
    <row r="128" spans="1:28" s="674" customFormat="1" ht="12.95" customHeight="1">
      <c r="A128" s="684">
        <f t="shared" si="3"/>
        <v>105</v>
      </c>
      <c r="B128" s="685"/>
      <c r="C128" s="717">
        <v>2</v>
      </c>
      <c r="D128" s="717">
        <v>6</v>
      </c>
      <c r="E128" s="717">
        <v>2</v>
      </c>
      <c r="F128" s="717">
        <v>1</v>
      </c>
      <c r="G128" s="717">
        <v>11</v>
      </c>
      <c r="H128" s="687" t="s">
        <v>22</v>
      </c>
      <c r="I128" s="687">
        <v>15</v>
      </c>
      <c r="J128" s="687" t="s">
        <v>305</v>
      </c>
      <c r="K128" s="687"/>
      <c r="L128" s="687" t="s">
        <v>307</v>
      </c>
      <c r="M128" s="688">
        <v>1995</v>
      </c>
      <c r="N128" s="688"/>
      <c r="O128" s="687"/>
      <c r="P128" s="687"/>
      <c r="Q128" s="718"/>
      <c r="R128" s="687"/>
      <c r="S128" s="687" t="s">
        <v>143</v>
      </c>
      <c r="T128" s="719">
        <v>100000</v>
      </c>
      <c r="U128" s="1488" t="s">
        <v>3081</v>
      </c>
      <c r="V128" s="687">
        <v>1</v>
      </c>
      <c r="W128" s="1503" t="s">
        <v>133</v>
      </c>
      <c r="Y128" s="877"/>
      <c r="Z128" s="802"/>
      <c r="AA128" s="802"/>
      <c r="AB128" s="802"/>
    </row>
    <row r="129" spans="1:28" s="674" customFormat="1" ht="12.95" customHeight="1">
      <c r="A129" s="684"/>
      <c r="B129" s="685"/>
      <c r="C129" s="717"/>
      <c r="D129" s="717"/>
      <c r="E129" s="717"/>
      <c r="F129" s="717"/>
      <c r="G129" s="717"/>
      <c r="H129" s="883" t="s">
        <v>388</v>
      </c>
      <c r="I129" s="687"/>
      <c r="J129" s="687"/>
      <c r="K129" s="687"/>
      <c r="L129" s="687"/>
      <c r="M129" s="886"/>
      <c r="N129" s="886"/>
      <c r="O129" s="687"/>
      <c r="P129" s="687"/>
      <c r="Q129" s="887"/>
      <c r="R129" s="687"/>
      <c r="S129" s="687"/>
      <c r="T129" s="876"/>
      <c r="U129" s="1505"/>
      <c r="V129" s="687"/>
      <c r="W129" s="1506">
        <v>75</v>
      </c>
      <c r="Y129" s="1507"/>
      <c r="Z129" s="802"/>
      <c r="AA129" s="802"/>
      <c r="AB129" s="802"/>
    </row>
    <row r="130" spans="1:28" s="674" customFormat="1" ht="12.95" customHeight="1">
      <c r="A130" s="684">
        <f>A128+1</f>
        <v>106</v>
      </c>
      <c r="B130" s="685"/>
      <c r="C130" s="717">
        <v>2</v>
      </c>
      <c r="D130" s="717">
        <v>6</v>
      </c>
      <c r="E130" s="717">
        <v>1</v>
      </c>
      <c r="F130" s="717">
        <v>1</v>
      </c>
      <c r="G130" s="717">
        <v>2</v>
      </c>
      <c r="H130" s="687" t="s">
        <v>2572</v>
      </c>
      <c r="I130" s="665" t="s">
        <v>1440</v>
      </c>
      <c r="J130" s="687" t="s">
        <v>2563</v>
      </c>
      <c r="K130" s="687"/>
      <c r="L130" s="687" t="s">
        <v>139</v>
      </c>
      <c r="M130" s="886">
        <v>2007</v>
      </c>
      <c r="N130" s="886"/>
      <c r="O130" s="687"/>
      <c r="P130" s="687"/>
      <c r="Q130" s="718"/>
      <c r="R130" s="687"/>
      <c r="S130" s="687" t="s">
        <v>143</v>
      </c>
      <c r="T130" s="719">
        <v>250000</v>
      </c>
      <c r="U130" s="1488" t="s">
        <v>3081</v>
      </c>
      <c r="V130" s="687">
        <v>1</v>
      </c>
      <c r="W130" s="1503" t="s">
        <v>133</v>
      </c>
      <c r="Y130" s="877"/>
      <c r="Z130" s="802"/>
      <c r="AA130" s="802"/>
      <c r="AB130" s="802"/>
    </row>
    <row r="131" spans="1:28" s="674" customFormat="1" ht="12.95" customHeight="1">
      <c r="A131" s="684">
        <f>A130+1</f>
        <v>107</v>
      </c>
      <c r="B131" s="685"/>
      <c r="C131" s="717">
        <v>2</v>
      </c>
      <c r="D131" s="717">
        <v>6</v>
      </c>
      <c r="E131" s="717">
        <v>1</v>
      </c>
      <c r="F131" s="717">
        <v>4</v>
      </c>
      <c r="G131" s="717">
        <v>3</v>
      </c>
      <c r="H131" s="687" t="s">
        <v>2572</v>
      </c>
      <c r="I131" s="665" t="s">
        <v>1441</v>
      </c>
      <c r="J131" s="687" t="s">
        <v>2563</v>
      </c>
      <c r="K131" s="687"/>
      <c r="L131" s="687" t="s">
        <v>139</v>
      </c>
      <c r="M131" s="886">
        <v>2007</v>
      </c>
      <c r="N131" s="886"/>
      <c r="O131" s="687"/>
      <c r="P131" s="687"/>
      <c r="Q131" s="718"/>
      <c r="R131" s="687"/>
      <c r="S131" s="687" t="s">
        <v>143</v>
      </c>
      <c r="T131" s="719">
        <v>250000</v>
      </c>
      <c r="U131" s="1488" t="s">
        <v>3081</v>
      </c>
      <c r="V131" s="687">
        <v>1</v>
      </c>
      <c r="W131" s="1503" t="s">
        <v>133</v>
      </c>
      <c r="Y131" s="877"/>
      <c r="Z131" s="802"/>
      <c r="AA131" s="802"/>
      <c r="AB131" s="802"/>
    </row>
    <row r="132" spans="1:28" s="674" customFormat="1" ht="12.95" customHeight="1">
      <c r="A132" s="684">
        <f t="shared" ref="A132:A137" si="4">A131+1</f>
        <v>108</v>
      </c>
      <c r="B132" s="685"/>
      <c r="C132" s="717">
        <v>2</v>
      </c>
      <c r="D132" s="717">
        <v>6</v>
      </c>
      <c r="E132" s="717">
        <v>1</v>
      </c>
      <c r="F132" s="717">
        <v>4</v>
      </c>
      <c r="G132" s="717">
        <v>3</v>
      </c>
      <c r="H132" s="687" t="s">
        <v>2572</v>
      </c>
      <c r="I132" s="665" t="s">
        <v>1442</v>
      </c>
      <c r="J132" s="687" t="s">
        <v>2563</v>
      </c>
      <c r="K132" s="687"/>
      <c r="L132" s="687" t="s">
        <v>139</v>
      </c>
      <c r="M132" s="886">
        <v>2007</v>
      </c>
      <c r="N132" s="886"/>
      <c r="O132" s="687"/>
      <c r="P132" s="687"/>
      <c r="Q132" s="718"/>
      <c r="R132" s="687"/>
      <c r="S132" s="687" t="s">
        <v>143</v>
      </c>
      <c r="T132" s="719">
        <v>250000</v>
      </c>
      <c r="U132" s="1488" t="s">
        <v>3081</v>
      </c>
      <c r="V132" s="687">
        <v>1</v>
      </c>
      <c r="W132" s="1503" t="s">
        <v>133</v>
      </c>
      <c r="Y132" s="877"/>
      <c r="Z132" s="802"/>
      <c r="AA132" s="802"/>
      <c r="AB132" s="802"/>
    </row>
    <row r="133" spans="1:28" s="674" customFormat="1" ht="12.95" customHeight="1">
      <c r="A133" s="684">
        <f t="shared" si="4"/>
        <v>109</v>
      </c>
      <c r="B133" s="685"/>
      <c r="C133" s="717">
        <v>2</v>
      </c>
      <c r="D133" s="717">
        <v>6</v>
      </c>
      <c r="E133" s="717">
        <v>1</v>
      </c>
      <c r="F133" s="717">
        <v>4</v>
      </c>
      <c r="G133" s="717">
        <v>12</v>
      </c>
      <c r="H133" s="687" t="s">
        <v>2580</v>
      </c>
      <c r="I133" s="665" t="s">
        <v>1469</v>
      </c>
      <c r="J133" s="687" t="s">
        <v>2554</v>
      </c>
      <c r="K133" s="687"/>
      <c r="L133" s="687" t="s">
        <v>2562</v>
      </c>
      <c r="M133" s="886">
        <v>2007</v>
      </c>
      <c r="N133" s="886"/>
      <c r="O133" s="687"/>
      <c r="P133" s="687"/>
      <c r="Q133" s="718"/>
      <c r="R133" s="687"/>
      <c r="S133" s="687" t="s">
        <v>143</v>
      </c>
      <c r="T133" s="719">
        <v>750000</v>
      </c>
      <c r="U133" s="1488"/>
      <c r="V133" s="687">
        <v>1</v>
      </c>
      <c r="W133" s="1502" t="s">
        <v>133</v>
      </c>
      <c r="Y133" s="877"/>
      <c r="Z133" s="802"/>
      <c r="AA133" s="802"/>
      <c r="AB133" s="802"/>
    </row>
    <row r="134" spans="1:28" s="674" customFormat="1" ht="12.95" customHeight="1">
      <c r="A134" s="684">
        <f t="shared" si="4"/>
        <v>110</v>
      </c>
      <c r="B134" s="685"/>
      <c r="C134" s="717">
        <v>2</v>
      </c>
      <c r="D134" s="717">
        <v>6</v>
      </c>
      <c r="E134" s="717">
        <v>1</v>
      </c>
      <c r="F134" s="717">
        <v>4</v>
      </c>
      <c r="G134" s="717">
        <v>12</v>
      </c>
      <c r="H134" s="687" t="s">
        <v>2582</v>
      </c>
      <c r="I134" s="665" t="s">
        <v>1470</v>
      </c>
      <c r="J134" s="687" t="s">
        <v>2583</v>
      </c>
      <c r="K134" s="687"/>
      <c r="L134" s="687" t="s">
        <v>420</v>
      </c>
      <c r="M134" s="886">
        <v>2007</v>
      </c>
      <c r="N134" s="886"/>
      <c r="O134" s="687"/>
      <c r="P134" s="687"/>
      <c r="Q134" s="718"/>
      <c r="R134" s="687"/>
      <c r="S134" s="687" t="s">
        <v>143</v>
      </c>
      <c r="T134" s="719">
        <v>150000</v>
      </c>
      <c r="U134" s="1488" t="s">
        <v>3081</v>
      </c>
      <c r="V134" s="687">
        <v>1</v>
      </c>
      <c r="W134" s="1503" t="s">
        <v>133</v>
      </c>
      <c r="Y134" s="877"/>
      <c r="Z134" s="802"/>
      <c r="AA134" s="802"/>
      <c r="AB134" s="802"/>
    </row>
    <row r="135" spans="1:28" s="674" customFormat="1" ht="12.95" customHeight="1">
      <c r="A135" s="684">
        <f t="shared" si="4"/>
        <v>111</v>
      </c>
      <c r="B135" s="685"/>
      <c r="C135" s="717">
        <v>2</v>
      </c>
      <c r="D135" s="717">
        <v>6</v>
      </c>
      <c r="E135" s="717">
        <v>1</v>
      </c>
      <c r="F135" s="717">
        <v>4</v>
      </c>
      <c r="G135" s="717">
        <v>12</v>
      </c>
      <c r="H135" s="687" t="s">
        <v>2582</v>
      </c>
      <c r="I135" s="665" t="s">
        <v>1471</v>
      </c>
      <c r="J135" s="687" t="s">
        <v>2584</v>
      </c>
      <c r="K135" s="687"/>
      <c r="L135" s="687" t="s">
        <v>420</v>
      </c>
      <c r="M135" s="886">
        <v>2007</v>
      </c>
      <c r="N135" s="886"/>
      <c r="O135" s="687"/>
      <c r="P135" s="687"/>
      <c r="Q135" s="718"/>
      <c r="R135" s="687"/>
      <c r="S135" s="687" t="s">
        <v>143</v>
      </c>
      <c r="T135" s="719">
        <v>150000</v>
      </c>
      <c r="U135" s="1488" t="s">
        <v>3089</v>
      </c>
      <c r="V135" s="687">
        <v>1</v>
      </c>
      <c r="W135" s="1501" t="s">
        <v>1407</v>
      </c>
      <c r="Y135" s="877"/>
      <c r="Z135" s="802"/>
      <c r="AA135" s="802"/>
      <c r="AB135" s="802"/>
    </row>
    <row r="136" spans="1:28" s="674" customFormat="1" ht="12.95" customHeight="1">
      <c r="A136" s="684">
        <f t="shared" si="4"/>
        <v>112</v>
      </c>
      <c r="B136" s="685"/>
      <c r="C136" s="717">
        <v>2</v>
      </c>
      <c r="D136" s="717">
        <v>6</v>
      </c>
      <c r="E136" s="717">
        <v>1</v>
      </c>
      <c r="F136" s="717">
        <v>4</v>
      </c>
      <c r="G136" s="717">
        <v>12</v>
      </c>
      <c r="H136" s="687" t="s">
        <v>2582</v>
      </c>
      <c r="I136" s="665" t="s">
        <v>1472</v>
      </c>
      <c r="J136" s="687" t="s">
        <v>2584</v>
      </c>
      <c r="K136" s="687"/>
      <c r="L136" s="687" t="s">
        <v>420</v>
      </c>
      <c r="M136" s="886">
        <v>2007</v>
      </c>
      <c r="N136" s="886"/>
      <c r="O136" s="687"/>
      <c r="P136" s="687"/>
      <c r="Q136" s="718"/>
      <c r="R136" s="687"/>
      <c r="S136" s="687" t="s">
        <v>143</v>
      </c>
      <c r="T136" s="719">
        <v>150000</v>
      </c>
      <c r="U136" s="1488" t="s">
        <v>3081</v>
      </c>
      <c r="V136" s="687">
        <v>1</v>
      </c>
      <c r="W136" s="1503" t="s">
        <v>133</v>
      </c>
      <c r="Y136" s="877"/>
      <c r="Z136" s="802"/>
      <c r="AA136" s="802"/>
      <c r="AB136" s="802"/>
    </row>
    <row r="137" spans="1:28" s="674" customFormat="1" ht="12.95" customHeight="1">
      <c r="A137" s="684">
        <f t="shared" si="4"/>
        <v>113</v>
      </c>
      <c r="B137" s="685"/>
      <c r="C137" s="717">
        <v>2</v>
      </c>
      <c r="D137" s="717">
        <v>6</v>
      </c>
      <c r="E137" s="717">
        <v>1</v>
      </c>
      <c r="F137" s="717">
        <v>5</v>
      </c>
      <c r="G137" s="717">
        <v>8</v>
      </c>
      <c r="H137" s="687" t="s">
        <v>2588</v>
      </c>
      <c r="I137" s="665" t="s">
        <v>1477</v>
      </c>
      <c r="J137" s="687" t="s">
        <v>305</v>
      </c>
      <c r="K137" s="687"/>
      <c r="L137" s="687" t="s">
        <v>2551</v>
      </c>
      <c r="M137" s="886">
        <v>2007</v>
      </c>
      <c r="N137" s="886"/>
      <c r="O137" s="687"/>
      <c r="P137" s="687"/>
      <c r="Q137" s="718"/>
      <c r="R137" s="687"/>
      <c r="S137" s="687" t="s">
        <v>143</v>
      </c>
      <c r="T137" s="719">
        <v>50000</v>
      </c>
      <c r="U137" s="1488" t="s">
        <v>3089</v>
      </c>
      <c r="V137" s="687">
        <v>1</v>
      </c>
      <c r="W137" s="1501" t="s">
        <v>1407</v>
      </c>
      <c r="Y137" s="877"/>
      <c r="Z137" s="802"/>
      <c r="AA137" s="802"/>
      <c r="AB137" s="802"/>
    </row>
    <row r="138" spans="1:28" s="674" customFormat="1" ht="12.95" customHeight="1">
      <c r="A138" s="684">
        <f>A136+1</f>
        <v>113</v>
      </c>
      <c r="B138" s="685"/>
      <c r="C138" s="717">
        <v>2</v>
      </c>
      <c r="D138" s="717">
        <v>6</v>
      </c>
      <c r="E138" s="717">
        <v>1</v>
      </c>
      <c r="F138" s="717">
        <v>5</v>
      </c>
      <c r="G138" s="717">
        <v>8</v>
      </c>
      <c r="H138" s="687" t="s">
        <v>2587</v>
      </c>
      <c r="I138" s="665" t="s">
        <v>1478</v>
      </c>
      <c r="J138" s="687" t="s">
        <v>305</v>
      </c>
      <c r="K138" s="687"/>
      <c r="L138" s="687" t="s">
        <v>419</v>
      </c>
      <c r="M138" s="886">
        <v>2007</v>
      </c>
      <c r="N138" s="886"/>
      <c r="O138" s="687"/>
      <c r="P138" s="687"/>
      <c r="Q138" s="718"/>
      <c r="R138" s="687"/>
      <c r="S138" s="687" t="s">
        <v>143</v>
      </c>
      <c r="T138" s="719">
        <v>100000</v>
      </c>
      <c r="U138" s="1488" t="s">
        <v>3089</v>
      </c>
      <c r="V138" s="687">
        <v>1</v>
      </c>
      <c r="W138" s="1501" t="s">
        <v>1407</v>
      </c>
      <c r="Y138" s="877"/>
      <c r="Z138" s="802"/>
      <c r="AA138" s="802"/>
      <c r="AB138" s="802"/>
    </row>
    <row r="139" spans="1:28" s="674" customFormat="1" ht="12.95" customHeight="1">
      <c r="A139" s="684">
        <f>A137+1</f>
        <v>114</v>
      </c>
      <c r="B139" s="685"/>
      <c r="C139" s="717">
        <v>2</v>
      </c>
      <c r="D139" s="717">
        <v>6</v>
      </c>
      <c r="E139" s="717">
        <v>1</v>
      </c>
      <c r="F139" s="717">
        <v>5</v>
      </c>
      <c r="G139" s="717">
        <v>14</v>
      </c>
      <c r="H139" s="687" t="s">
        <v>2571</v>
      </c>
      <c r="I139" s="665" t="s">
        <v>1479</v>
      </c>
      <c r="J139" s="687" t="s">
        <v>305</v>
      </c>
      <c r="K139" s="687"/>
      <c r="L139" s="687" t="s">
        <v>2589</v>
      </c>
      <c r="M139" s="886">
        <v>2007</v>
      </c>
      <c r="N139" s="886"/>
      <c r="O139" s="687"/>
      <c r="P139" s="687"/>
      <c r="Q139" s="718"/>
      <c r="R139" s="687"/>
      <c r="S139" s="687" t="s">
        <v>143</v>
      </c>
      <c r="T139" s="719">
        <v>150000</v>
      </c>
      <c r="U139" s="1488" t="s">
        <v>3081</v>
      </c>
      <c r="V139" s="687">
        <v>1</v>
      </c>
      <c r="W139" s="1503" t="s">
        <v>133</v>
      </c>
      <c r="Y139" s="877"/>
      <c r="Z139" s="802"/>
      <c r="AA139" s="802"/>
      <c r="AB139" s="802"/>
    </row>
    <row r="140" spans="1:28" s="674" customFormat="1" ht="12.95" customHeight="1">
      <c r="A140" s="684">
        <f t="shared" si="3"/>
        <v>115</v>
      </c>
      <c r="B140" s="685"/>
      <c r="C140" s="717">
        <v>2</v>
      </c>
      <c r="D140" s="717">
        <v>6</v>
      </c>
      <c r="E140" s="717">
        <v>1</v>
      </c>
      <c r="F140" s="717">
        <v>5</v>
      </c>
      <c r="G140" s="717">
        <v>14</v>
      </c>
      <c r="H140" s="687" t="s">
        <v>2571</v>
      </c>
      <c r="I140" s="665" t="s">
        <v>1480</v>
      </c>
      <c r="J140" s="687" t="s">
        <v>305</v>
      </c>
      <c r="K140" s="687"/>
      <c r="L140" s="687" t="s">
        <v>2589</v>
      </c>
      <c r="M140" s="886">
        <v>2007</v>
      </c>
      <c r="N140" s="886"/>
      <c r="O140" s="687"/>
      <c r="P140" s="687"/>
      <c r="Q140" s="718"/>
      <c r="R140" s="687"/>
      <c r="S140" s="687" t="s">
        <v>143</v>
      </c>
      <c r="T140" s="719">
        <v>150000</v>
      </c>
      <c r="U140" s="1488" t="s">
        <v>3081</v>
      </c>
      <c r="V140" s="687">
        <v>1</v>
      </c>
      <c r="W140" s="1503" t="s">
        <v>133</v>
      </c>
      <c r="Y140" s="877"/>
      <c r="Z140" s="802"/>
      <c r="AA140" s="802"/>
      <c r="AB140" s="802"/>
    </row>
    <row r="141" spans="1:28" s="674" customFormat="1" ht="12.95" customHeight="1">
      <c r="A141" s="684">
        <f t="shared" si="3"/>
        <v>116</v>
      </c>
      <c r="B141" s="685"/>
      <c r="C141" s="717">
        <v>2</v>
      </c>
      <c r="D141" s="717">
        <v>6</v>
      </c>
      <c r="E141" s="717">
        <v>2</v>
      </c>
      <c r="F141" s="717">
        <v>1</v>
      </c>
      <c r="G141" s="717">
        <v>30</v>
      </c>
      <c r="H141" s="687" t="s">
        <v>47</v>
      </c>
      <c r="I141" s="665" t="s">
        <v>1499</v>
      </c>
      <c r="J141" s="687" t="s">
        <v>345</v>
      </c>
      <c r="K141" s="687"/>
      <c r="L141" s="687" t="s">
        <v>139</v>
      </c>
      <c r="M141" s="886">
        <v>2007</v>
      </c>
      <c r="N141" s="886"/>
      <c r="O141" s="687"/>
      <c r="P141" s="687"/>
      <c r="Q141" s="718"/>
      <c r="R141" s="687"/>
      <c r="S141" s="687" t="s">
        <v>143</v>
      </c>
      <c r="T141" s="719">
        <v>100000</v>
      </c>
      <c r="U141" s="1488" t="s">
        <v>3089</v>
      </c>
      <c r="V141" s="687">
        <v>1</v>
      </c>
      <c r="W141" s="1501" t="s">
        <v>1407</v>
      </c>
      <c r="Y141" s="877"/>
      <c r="Z141" s="802"/>
      <c r="AA141" s="802"/>
      <c r="AB141" s="802"/>
    </row>
    <row r="142" spans="1:28" s="674" customFormat="1" ht="12.95" customHeight="1">
      <c r="A142" s="684">
        <f t="shared" si="3"/>
        <v>117</v>
      </c>
      <c r="B142" s="685"/>
      <c r="C142" s="717">
        <v>2</v>
      </c>
      <c r="D142" s="717">
        <v>6</v>
      </c>
      <c r="E142" s="717">
        <v>2</v>
      </c>
      <c r="F142" s="717">
        <v>1</v>
      </c>
      <c r="G142" s="717">
        <v>30</v>
      </c>
      <c r="H142" s="687" t="s">
        <v>47</v>
      </c>
      <c r="I142" s="665" t="s">
        <v>1500</v>
      </c>
      <c r="J142" s="687" t="s">
        <v>345</v>
      </c>
      <c r="K142" s="687"/>
      <c r="L142" s="687" t="s">
        <v>139</v>
      </c>
      <c r="M142" s="886">
        <v>2007</v>
      </c>
      <c r="N142" s="886"/>
      <c r="O142" s="687"/>
      <c r="P142" s="687"/>
      <c r="Q142" s="718"/>
      <c r="R142" s="687"/>
      <c r="S142" s="687" t="s">
        <v>143</v>
      </c>
      <c r="T142" s="719">
        <v>100000</v>
      </c>
      <c r="U142" s="1488" t="s">
        <v>3081</v>
      </c>
      <c r="V142" s="687">
        <v>1</v>
      </c>
      <c r="W142" s="1503" t="s">
        <v>2547</v>
      </c>
      <c r="Y142" s="877"/>
      <c r="Z142" s="802"/>
      <c r="AA142" s="802"/>
      <c r="AB142" s="802"/>
    </row>
    <row r="143" spans="1:28" s="674" customFormat="1" ht="12.95" customHeight="1">
      <c r="A143" s="684">
        <f t="shared" si="3"/>
        <v>118</v>
      </c>
      <c r="B143" s="685"/>
      <c r="C143" s="717">
        <v>2</v>
      </c>
      <c r="D143" s="717">
        <v>6</v>
      </c>
      <c r="E143" s="717">
        <v>2</v>
      </c>
      <c r="F143" s="717">
        <v>1</v>
      </c>
      <c r="G143" s="717">
        <v>6</v>
      </c>
      <c r="H143" s="687" t="s">
        <v>471</v>
      </c>
      <c r="I143" s="665" t="s">
        <v>1542</v>
      </c>
      <c r="J143" s="687" t="s">
        <v>310</v>
      </c>
      <c r="K143" s="687"/>
      <c r="L143" s="687" t="s">
        <v>420</v>
      </c>
      <c r="M143" s="886">
        <v>2007</v>
      </c>
      <c r="N143" s="886"/>
      <c r="O143" s="687"/>
      <c r="P143" s="687"/>
      <c r="Q143" s="718"/>
      <c r="R143" s="687"/>
      <c r="S143" s="687" t="s">
        <v>143</v>
      </c>
      <c r="T143" s="719">
        <v>680000</v>
      </c>
      <c r="U143" s="1488" t="s">
        <v>3089</v>
      </c>
      <c r="V143" s="687">
        <v>17</v>
      </c>
      <c r="W143" s="1504" t="s">
        <v>1407</v>
      </c>
      <c r="Y143" s="877"/>
      <c r="Z143" s="802"/>
      <c r="AA143" s="802"/>
      <c r="AB143" s="802"/>
    </row>
    <row r="144" spans="1:28" s="674" customFormat="1" ht="12.95" customHeight="1">
      <c r="A144" s="684">
        <f t="shared" si="3"/>
        <v>119</v>
      </c>
      <c r="B144" s="685"/>
      <c r="C144" s="717">
        <v>2</v>
      </c>
      <c r="D144" s="717">
        <v>6</v>
      </c>
      <c r="E144" s="717">
        <v>2</v>
      </c>
      <c r="F144" s="717">
        <v>1</v>
      </c>
      <c r="G144" s="717">
        <v>6</v>
      </c>
      <c r="H144" s="687" t="s">
        <v>471</v>
      </c>
      <c r="I144" s="687" t="s">
        <v>2593</v>
      </c>
      <c r="J144" s="687" t="s">
        <v>310</v>
      </c>
      <c r="K144" s="687"/>
      <c r="L144" s="687" t="s">
        <v>420</v>
      </c>
      <c r="M144" s="886">
        <v>2007</v>
      </c>
      <c r="N144" s="886"/>
      <c r="O144" s="687"/>
      <c r="P144" s="687"/>
      <c r="Q144" s="718"/>
      <c r="R144" s="687"/>
      <c r="S144" s="687" t="s">
        <v>143</v>
      </c>
      <c r="T144" s="719">
        <v>760000</v>
      </c>
      <c r="U144" s="1488" t="s">
        <v>3089</v>
      </c>
      <c r="V144" s="687">
        <v>19</v>
      </c>
      <c r="W144" s="1501" t="s">
        <v>1407</v>
      </c>
      <c r="Y144" s="877"/>
      <c r="Z144" s="802"/>
      <c r="AA144" s="802"/>
      <c r="AB144" s="802"/>
    </row>
    <row r="145" spans="1:28" s="674" customFormat="1" ht="12.95" customHeight="1">
      <c r="A145" s="684">
        <f t="shared" si="3"/>
        <v>120</v>
      </c>
      <c r="B145" s="685"/>
      <c r="C145" s="717">
        <v>2</v>
      </c>
      <c r="D145" s="717">
        <v>6</v>
      </c>
      <c r="E145" s="717">
        <v>2</v>
      </c>
      <c r="F145" s="717">
        <v>1</v>
      </c>
      <c r="G145" s="717">
        <v>11</v>
      </c>
      <c r="H145" s="687" t="s">
        <v>22</v>
      </c>
      <c r="I145" s="687">
        <v>16</v>
      </c>
      <c r="J145" s="687" t="s">
        <v>305</v>
      </c>
      <c r="K145" s="687"/>
      <c r="L145" s="687" t="s">
        <v>307</v>
      </c>
      <c r="M145" s="886">
        <v>2007</v>
      </c>
      <c r="N145" s="886"/>
      <c r="O145" s="687"/>
      <c r="P145" s="687"/>
      <c r="Q145" s="718"/>
      <c r="R145" s="687"/>
      <c r="S145" s="687" t="s">
        <v>143</v>
      </c>
      <c r="T145" s="719">
        <v>300000</v>
      </c>
      <c r="U145" s="1488" t="s">
        <v>3081</v>
      </c>
      <c r="V145" s="687">
        <v>1</v>
      </c>
      <c r="W145" s="1503" t="s">
        <v>133</v>
      </c>
      <c r="Y145" s="877"/>
      <c r="Z145" s="802"/>
      <c r="AA145" s="802"/>
      <c r="AB145" s="802"/>
    </row>
    <row r="146" spans="1:28" s="674" customFormat="1" ht="12.95" customHeight="1">
      <c r="A146" s="684">
        <f t="shared" si="3"/>
        <v>121</v>
      </c>
      <c r="B146" s="685"/>
      <c r="C146" s="717">
        <v>2</v>
      </c>
      <c r="D146" s="717">
        <v>6</v>
      </c>
      <c r="E146" s="717">
        <v>2</v>
      </c>
      <c r="F146" s="717">
        <v>1</v>
      </c>
      <c r="G146" s="717">
        <v>11</v>
      </c>
      <c r="H146" s="687" t="s">
        <v>44</v>
      </c>
      <c r="I146" s="687">
        <v>17</v>
      </c>
      <c r="J146" s="687" t="s">
        <v>305</v>
      </c>
      <c r="K146" s="687"/>
      <c r="L146" s="687" t="s">
        <v>307</v>
      </c>
      <c r="M146" s="886">
        <v>2007</v>
      </c>
      <c r="N146" s="886"/>
      <c r="O146" s="687"/>
      <c r="P146" s="687"/>
      <c r="Q146" s="718"/>
      <c r="R146" s="687"/>
      <c r="S146" s="687" t="s">
        <v>143</v>
      </c>
      <c r="T146" s="719">
        <v>300000</v>
      </c>
      <c r="U146" s="1488" t="s">
        <v>3081</v>
      </c>
      <c r="V146" s="687">
        <v>1</v>
      </c>
      <c r="W146" s="1503" t="s">
        <v>133</v>
      </c>
      <c r="Y146" s="877"/>
      <c r="Z146" s="802"/>
      <c r="AA146" s="802"/>
      <c r="AB146" s="802"/>
    </row>
    <row r="147" spans="1:28" s="674" customFormat="1" ht="12.95" customHeight="1">
      <c r="A147" s="684">
        <f t="shared" si="3"/>
        <v>122</v>
      </c>
      <c r="B147" s="685"/>
      <c r="C147" s="717">
        <v>2</v>
      </c>
      <c r="D147" s="717">
        <v>6</v>
      </c>
      <c r="E147" s="717">
        <v>2</v>
      </c>
      <c r="F147" s="717">
        <v>1</v>
      </c>
      <c r="G147" s="717">
        <v>11</v>
      </c>
      <c r="H147" s="687" t="s">
        <v>426</v>
      </c>
      <c r="I147" s="687">
        <v>18</v>
      </c>
      <c r="J147" s="687" t="s">
        <v>2581</v>
      </c>
      <c r="K147" s="687"/>
      <c r="L147" s="687" t="s">
        <v>2551</v>
      </c>
      <c r="M147" s="886">
        <v>2007</v>
      </c>
      <c r="N147" s="886"/>
      <c r="O147" s="687"/>
      <c r="P147" s="687"/>
      <c r="Q147" s="718"/>
      <c r="R147" s="687"/>
      <c r="S147" s="687" t="s">
        <v>143</v>
      </c>
      <c r="T147" s="719">
        <v>350000</v>
      </c>
      <c r="U147" s="1488"/>
      <c r="V147" s="687">
        <v>1</v>
      </c>
      <c r="W147" s="1502" t="s">
        <v>133</v>
      </c>
      <c r="Y147" s="877"/>
      <c r="Z147" s="802"/>
      <c r="AA147" s="802"/>
      <c r="AB147" s="802"/>
    </row>
    <row r="148" spans="1:28" s="674" customFormat="1" ht="12.95" customHeight="1">
      <c r="A148" s="684">
        <f t="shared" si="3"/>
        <v>123</v>
      </c>
      <c r="B148" s="685"/>
      <c r="C148" s="717">
        <v>2</v>
      </c>
      <c r="D148" s="717">
        <v>6</v>
      </c>
      <c r="E148" s="717">
        <v>2</v>
      </c>
      <c r="F148" s="717">
        <v>1</v>
      </c>
      <c r="G148" s="717">
        <v>11</v>
      </c>
      <c r="H148" s="687" t="s">
        <v>426</v>
      </c>
      <c r="I148" s="687">
        <v>19</v>
      </c>
      <c r="J148" s="687" t="s">
        <v>305</v>
      </c>
      <c r="K148" s="687"/>
      <c r="L148" s="687" t="s">
        <v>2596</v>
      </c>
      <c r="M148" s="886">
        <v>2007</v>
      </c>
      <c r="N148" s="886"/>
      <c r="O148" s="687"/>
      <c r="P148" s="687"/>
      <c r="Q148" s="718"/>
      <c r="R148" s="687"/>
      <c r="S148" s="687" t="s">
        <v>143</v>
      </c>
      <c r="T148" s="719">
        <v>150000</v>
      </c>
      <c r="U148" s="1488" t="s">
        <v>3089</v>
      </c>
      <c r="V148" s="687">
        <v>1</v>
      </c>
      <c r="W148" s="1501" t="s">
        <v>1407</v>
      </c>
      <c r="Y148" s="877"/>
      <c r="Z148" s="802"/>
      <c r="AA148" s="802"/>
      <c r="AB148" s="802"/>
    </row>
    <row r="149" spans="1:28" s="674" customFormat="1" ht="12.95" customHeight="1">
      <c r="A149" s="684">
        <f t="shared" si="3"/>
        <v>124</v>
      </c>
      <c r="B149" s="685"/>
      <c r="C149" s="717">
        <v>2</v>
      </c>
      <c r="D149" s="717">
        <v>6</v>
      </c>
      <c r="E149" s="717">
        <v>2</v>
      </c>
      <c r="F149" s="717">
        <v>1</v>
      </c>
      <c r="G149" s="717">
        <v>11</v>
      </c>
      <c r="H149" s="687" t="s">
        <v>426</v>
      </c>
      <c r="I149" s="687">
        <v>20</v>
      </c>
      <c r="J149" s="687" t="s">
        <v>305</v>
      </c>
      <c r="K149" s="687"/>
      <c r="L149" s="687" t="s">
        <v>2596</v>
      </c>
      <c r="M149" s="886">
        <v>2007</v>
      </c>
      <c r="N149" s="886"/>
      <c r="O149" s="687"/>
      <c r="P149" s="687"/>
      <c r="Q149" s="718"/>
      <c r="R149" s="687"/>
      <c r="S149" s="687" t="s">
        <v>143</v>
      </c>
      <c r="T149" s="719">
        <v>150000</v>
      </c>
      <c r="U149" s="1488" t="s">
        <v>3089</v>
      </c>
      <c r="V149" s="687">
        <v>1</v>
      </c>
      <c r="W149" s="1501" t="s">
        <v>1407</v>
      </c>
      <c r="Y149" s="877"/>
      <c r="Z149" s="802"/>
      <c r="AA149" s="802"/>
      <c r="AB149" s="802"/>
    </row>
    <row r="150" spans="1:28" s="674" customFormat="1" ht="12.95" customHeight="1">
      <c r="A150" s="684">
        <f t="shared" si="3"/>
        <v>125</v>
      </c>
      <c r="B150" s="685"/>
      <c r="C150" s="717">
        <v>2</v>
      </c>
      <c r="D150" s="717">
        <v>6</v>
      </c>
      <c r="E150" s="717">
        <v>2</v>
      </c>
      <c r="F150" s="717">
        <v>1</v>
      </c>
      <c r="G150" s="717">
        <v>11</v>
      </c>
      <c r="H150" s="687" t="s">
        <v>426</v>
      </c>
      <c r="I150" s="687">
        <v>21</v>
      </c>
      <c r="J150" s="687" t="s">
        <v>305</v>
      </c>
      <c r="K150" s="687"/>
      <c r="L150" s="687" t="s">
        <v>2597</v>
      </c>
      <c r="M150" s="886">
        <v>2007</v>
      </c>
      <c r="N150" s="886"/>
      <c r="O150" s="687"/>
      <c r="P150" s="687"/>
      <c r="Q150" s="718"/>
      <c r="R150" s="687"/>
      <c r="S150" s="687" t="s">
        <v>143</v>
      </c>
      <c r="T150" s="719">
        <v>300000</v>
      </c>
      <c r="U150" s="1488" t="s">
        <v>3089</v>
      </c>
      <c r="V150" s="687">
        <v>1</v>
      </c>
      <c r="W150" s="1501" t="s">
        <v>1407</v>
      </c>
      <c r="Y150" s="877"/>
      <c r="Z150" s="802"/>
      <c r="AA150" s="802"/>
      <c r="AB150" s="802"/>
    </row>
    <row r="151" spans="1:28" s="674" customFormat="1" ht="12.95" customHeight="1">
      <c r="A151" s="684">
        <f t="shared" si="3"/>
        <v>126</v>
      </c>
      <c r="B151" s="685"/>
      <c r="C151" s="717">
        <v>2</v>
      </c>
      <c r="D151" s="717">
        <v>6</v>
      </c>
      <c r="E151" s="717">
        <v>2</v>
      </c>
      <c r="F151" s="717">
        <v>1</v>
      </c>
      <c r="G151" s="717">
        <v>11</v>
      </c>
      <c r="H151" s="687" t="s">
        <v>426</v>
      </c>
      <c r="I151" s="687">
        <v>22</v>
      </c>
      <c r="J151" s="687" t="s">
        <v>305</v>
      </c>
      <c r="K151" s="687"/>
      <c r="L151" s="687" t="s">
        <v>2597</v>
      </c>
      <c r="M151" s="886">
        <v>2007</v>
      </c>
      <c r="N151" s="886"/>
      <c r="O151" s="687"/>
      <c r="P151" s="687"/>
      <c r="Q151" s="718"/>
      <c r="R151" s="687"/>
      <c r="S151" s="687" t="s">
        <v>143</v>
      </c>
      <c r="T151" s="719">
        <v>300000</v>
      </c>
      <c r="U151" s="1488" t="s">
        <v>3089</v>
      </c>
      <c r="V151" s="687">
        <v>1</v>
      </c>
      <c r="W151" s="1501" t="s">
        <v>1407</v>
      </c>
      <c r="Y151" s="877"/>
      <c r="Z151" s="802"/>
      <c r="AA151" s="802"/>
      <c r="AB151" s="802"/>
    </row>
    <row r="152" spans="1:28" s="674" customFormat="1" ht="12.95" customHeight="1">
      <c r="A152" s="684">
        <f t="shared" si="3"/>
        <v>127</v>
      </c>
      <c r="B152" s="685"/>
      <c r="C152" s="717">
        <v>2</v>
      </c>
      <c r="D152" s="717">
        <v>6</v>
      </c>
      <c r="E152" s="717">
        <v>2</v>
      </c>
      <c r="F152" s="717">
        <v>1</v>
      </c>
      <c r="G152" s="717">
        <v>11</v>
      </c>
      <c r="H152" s="687" t="s">
        <v>22</v>
      </c>
      <c r="I152" s="687">
        <v>23</v>
      </c>
      <c r="J152" s="687" t="s">
        <v>305</v>
      </c>
      <c r="K152" s="687"/>
      <c r="L152" s="687" t="s">
        <v>2597</v>
      </c>
      <c r="M152" s="886">
        <v>2007</v>
      </c>
      <c r="N152" s="886"/>
      <c r="O152" s="687"/>
      <c r="P152" s="687"/>
      <c r="Q152" s="718"/>
      <c r="R152" s="687"/>
      <c r="S152" s="687" t="s">
        <v>143</v>
      </c>
      <c r="T152" s="719">
        <v>400000</v>
      </c>
      <c r="U152" s="1488"/>
      <c r="V152" s="687">
        <v>1</v>
      </c>
      <c r="W152" s="1502" t="s">
        <v>133</v>
      </c>
      <c r="Y152" s="877"/>
      <c r="Z152" s="802"/>
      <c r="AA152" s="802"/>
      <c r="AB152" s="802"/>
    </row>
    <row r="153" spans="1:28" s="674" customFormat="1" ht="12.95" customHeight="1">
      <c r="A153" s="684">
        <f t="shared" si="3"/>
        <v>128</v>
      </c>
      <c r="B153" s="685"/>
      <c r="C153" s="717">
        <v>2</v>
      </c>
      <c r="D153" s="717">
        <v>6</v>
      </c>
      <c r="E153" s="717">
        <v>2</v>
      </c>
      <c r="F153" s="717">
        <v>1</v>
      </c>
      <c r="G153" s="717">
        <v>11</v>
      </c>
      <c r="H153" s="687" t="s">
        <v>22</v>
      </c>
      <c r="I153" s="687">
        <v>24</v>
      </c>
      <c r="J153" s="687" t="s">
        <v>305</v>
      </c>
      <c r="K153" s="687"/>
      <c r="L153" s="687" t="s">
        <v>2597</v>
      </c>
      <c r="M153" s="886">
        <v>2007</v>
      </c>
      <c r="N153" s="886"/>
      <c r="O153" s="687"/>
      <c r="P153" s="687"/>
      <c r="Q153" s="718"/>
      <c r="R153" s="687"/>
      <c r="S153" s="687" t="s">
        <v>143</v>
      </c>
      <c r="T153" s="719">
        <v>400000</v>
      </c>
      <c r="U153" s="1488"/>
      <c r="V153" s="687">
        <v>1</v>
      </c>
      <c r="W153" s="1502" t="s">
        <v>133</v>
      </c>
      <c r="Y153" s="877"/>
      <c r="Z153" s="802"/>
      <c r="AA153" s="802"/>
      <c r="AB153" s="802"/>
    </row>
    <row r="154" spans="1:28" s="674" customFormat="1" ht="12.95" customHeight="1">
      <c r="A154" s="684">
        <f t="shared" si="3"/>
        <v>129</v>
      </c>
      <c r="B154" s="685"/>
      <c r="C154" s="717">
        <v>2</v>
      </c>
      <c r="D154" s="717">
        <v>6</v>
      </c>
      <c r="E154" s="717">
        <v>2</v>
      </c>
      <c r="F154" s="717">
        <v>1</v>
      </c>
      <c r="G154" s="717">
        <v>11</v>
      </c>
      <c r="H154" s="687" t="s">
        <v>22</v>
      </c>
      <c r="I154" s="687">
        <v>27</v>
      </c>
      <c r="J154" s="687" t="s">
        <v>305</v>
      </c>
      <c r="K154" s="687"/>
      <c r="L154" s="687" t="s">
        <v>419</v>
      </c>
      <c r="M154" s="886">
        <v>2007</v>
      </c>
      <c r="N154" s="886"/>
      <c r="O154" s="687"/>
      <c r="P154" s="687"/>
      <c r="Q154" s="718"/>
      <c r="R154" s="687"/>
      <c r="S154" s="687" t="s">
        <v>143</v>
      </c>
      <c r="T154" s="719">
        <v>750000</v>
      </c>
      <c r="U154" s="1488"/>
      <c r="V154" s="687">
        <v>1</v>
      </c>
      <c r="W154" s="1502" t="s">
        <v>133</v>
      </c>
      <c r="Y154" s="877"/>
      <c r="Z154" s="802"/>
      <c r="AA154" s="802"/>
      <c r="AB154" s="802"/>
    </row>
    <row r="155" spans="1:28" s="674" customFormat="1" ht="12.95" customHeight="1">
      <c r="A155" s="684">
        <f t="shared" si="3"/>
        <v>130</v>
      </c>
      <c r="B155" s="685"/>
      <c r="C155" s="717">
        <v>2</v>
      </c>
      <c r="D155" s="717">
        <v>6</v>
      </c>
      <c r="E155" s="717">
        <v>2</v>
      </c>
      <c r="F155" s="717">
        <v>1</v>
      </c>
      <c r="G155" s="717">
        <v>11</v>
      </c>
      <c r="H155" s="687" t="s">
        <v>22</v>
      </c>
      <c r="I155" s="687">
        <v>28</v>
      </c>
      <c r="J155" s="687" t="s">
        <v>305</v>
      </c>
      <c r="K155" s="687"/>
      <c r="L155" s="687" t="s">
        <v>307</v>
      </c>
      <c r="M155" s="886">
        <v>2007</v>
      </c>
      <c r="N155" s="886"/>
      <c r="O155" s="687"/>
      <c r="P155" s="687"/>
      <c r="Q155" s="718"/>
      <c r="R155" s="687"/>
      <c r="S155" s="687" t="s">
        <v>143</v>
      </c>
      <c r="T155" s="719">
        <v>750000</v>
      </c>
      <c r="U155" s="1488"/>
      <c r="V155" s="687">
        <v>1</v>
      </c>
      <c r="W155" s="1502" t="s">
        <v>133</v>
      </c>
      <c r="Y155" s="877"/>
      <c r="Z155" s="802"/>
      <c r="AA155" s="802"/>
      <c r="AB155" s="802"/>
    </row>
    <row r="156" spans="1:28" s="674" customFormat="1" ht="12.95" customHeight="1">
      <c r="A156" s="684">
        <f t="shared" si="3"/>
        <v>131</v>
      </c>
      <c r="B156" s="685"/>
      <c r="C156" s="717">
        <v>2</v>
      </c>
      <c r="D156" s="717">
        <v>6</v>
      </c>
      <c r="E156" s="717">
        <v>2</v>
      </c>
      <c r="F156" s="717">
        <v>1</v>
      </c>
      <c r="G156" s="717">
        <v>25</v>
      </c>
      <c r="H156" s="687" t="s">
        <v>2599</v>
      </c>
      <c r="I156" s="687">
        <v>1</v>
      </c>
      <c r="J156" s="687" t="s">
        <v>305</v>
      </c>
      <c r="K156" s="687"/>
      <c r="L156" s="687" t="s">
        <v>2600</v>
      </c>
      <c r="M156" s="886">
        <v>2007</v>
      </c>
      <c r="N156" s="886"/>
      <c r="O156" s="687"/>
      <c r="P156" s="687"/>
      <c r="Q156" s="718"/>
      <c r="R156" s="687"/>
      <c r="S156" s="687" t="s">
        <v>143</v>
      </c>
      <c r="T156" s="719">
        <v>300000</v>
      </c>
      <c r="U156" s="1488" t="s">
        <v>3089</v>
      </c>
      <c r="V156" s="687">
        <v>1</v>
      </c>
      <c r="W156" s="1501" t="s">
        <v>1407</v>
      </c>
      <c r="Y156" s="877"/>
      <c r="Z156" s="802"/>
      <c r="AA156" s="802"/>
      <c r="AB156" s="802"/>
    </row>
    <row r="157" spans="1:28" s="674" customFormat="1" ht="12.95" customHeight="1">
      <c r="A157" s="684">
        <f t="shared" si="3"/>
        <v>132</v>
      </c>
      <c r="B157" s="685"/>
      <c r="C157" s="717">
        <v>2</v>
      </c>
      <c r="D157" s="717">
        <v>6</v>
      </c>
      <c r="E157" s="717">
        <v>2</v>
      </c>
      <c r="F157" s="717">
        <v>1</v>
      </c>
      <c r="G157" s="717">
        <v>28</v>
      </c>
      <c r="H157" s="687" t="s">
        <v>2601</v>
      </c>
      <c r="I157" s="687">
        <v>1</v>
      </c>
      <c r="J157" s="687" t="s">
        <v>2581</v>
      </c>
      <c r="K157" s="687"/>
      <c r="L157" s="687" t="s">
        <v>307</v>
      </c>
      <c r="M157" s="886">
        <v>2007</v>
      </c>
      <c r="N157" s="886"/>
      <c r="O157" s="687"/>
      <c r="P157" s="687"/>
      <c r="Q157" s="718"/>
      <c r="R157" s="687"/>
      <c r="S157" s="687" t="s">
        <v>143</v>
      </c>
      <c r="T157" s="719">
        <v>350000</v>
      </c>
      <c r="U157" s="1488"/>
      <c r="V157" s="687">
        <v>1</v>
      </c>
      <c r="W157" s="1502" t="s">
        <v>133</v>
      </c>
      <c r="Y157" s="877"/>
      <c r="Z157" s="802"/>
      <c r="AA157" s="802"/>
      <c r="AB157" s="802"/>
    </row>
    <row r="158" spans="1:28" s="674" customFormat="1" ht="12.95" customHeight="1">
      <c r="A158" s="684">
        <f t="shared" si="3"/>
        <v>133</v>
      </c>
      <c r="B158" s="685"/>
      <c r="C158" s="717">
        <v>2</v>
      </c>
      <c r="D158" s="717">
        <v>6</v>
      </c>
      <c r="E158" s="717">
        <v>2</v>
      </c>
      <c r="F158" s="717">
        <v>1</v>
      </c>
      <c r="G158" s="717">
        <v>28</v>
      </c>
      <c r="H158" s="687" t="s">
        <v>2556</v>
      </c>
      <c r="I158" s="687">
        <v>2</v>
      </c>
      <c r="J158" s="687" t="s">
        <v>2581</v>
      </c>
      <c r="K158" s="687"/>
      <c r="L158" s="687" t="s">
        <v>307</v>
      </c>
      <c r="M158" s="886">
        <v>2007</v>
      </c>
      <c r="N158" s="886"/>
      <c r="O158" s="687"/>
      <c r="P158" s="687"/>
      <c r="Q158" s="718"/>
      <c r="R158" s="687"/>
      <c r="S158" s="687" t="s">
        <v>143</v>
      </c>
      <c r="T158" s="719">
        <v>300000</v>
      </c>
      <c r="U158" s="1488" t="s">
        <v>3081</v>
      </c>
      <c r="V158" s="687">
        <v>1</v>
      </c>
      <c r="W158" s="1503" t="s">
        <v>133</v>
      </c>
      <c r="Y158" s="877"/>
      <c r="Z158" s="802"/>
      <c r="AA158" s="802"/>
      <c r="AB158" s="802"/>
    </row>
    <row r="159" spans="1:28" s="674" customFormat="1" ht="12.95" customHeight="1">
      <c r="A159" s="684">
        <f t="shared" si="3"/>
        <v>134</v>
      </c>
      <c r="B159" s="685"/>
      <c r="C159" s="717">
        <v>2</v>
      </c>
      <c r="D159" s="717">
        <v>6</v>
      </c>
      <c r="E159" s="717">
        <v>2</v>
      </c>
      <c r="F159" s="717">
        <v>1</v>
      </c>
      <c r="G159" s="717">
        <v>28</v>
      </c>
      <c r="H159" s="687" t="s">
        <v>2556</v>
      </c>
      <c r="I159" s="687">
        <v>3</v>
      </c>
      <c r="J159" s="687" t="s">
        <v>2581</v>
      </c>
      <c r="K159" s="687"/>
      <c r="L159" s="687" t="s">
        <v>307</v>
      </c>
      <c r="M159" s="886">
        <v>2007</v>
      </c>
      <c r="N159" s="886"/>
      <c r="O159" s="687"/>
      <c r="P159" s="687"/>
      <c r="Q159" s="718"/>
      <c r="R159" s="687"/>
      <c r="S159" s="687" t="s">
        <v>143</v>
      </c>
      <c r="T159" s="719">
        <v>200000</v>
      </c>
      <c r="U159" s="1488" t="s">
        <v>3081</v>
      </c>
      <c r="V159" s="687">
        <v>1</v>
      </c>
      <c r="W159" s="1503" t="s">
        <v>133</v>
      </c>
      <c r="Y159" s="877"/>
      <c r="Z159" s="802"/>
      <c r="AA159" s="802"/>
      <c r="AB159" s="802"/>
    </row>
    <row r="160" spans="1:28" s="674" customFormat="1" ht="12.95" customHeight="1">
      <c r="A160" s="684">
        <f t="shared" si="3"/>
        <v>135</v>
      </c>
      <c r="B160" s="685"/>
      <c r="C160" s="717">
        <v>2</v>
      </c>
      <c r="D160" s="717">
        <v>6</v>
      </c>
      <c r="E160" s="717">
        <v>2</v>
      </c>
      <c r="F160" s="717">
        <v>1</v>
      </c>
      <c r="G160" s="717">
        <v>28</v>
      </c>
      <c r="H160" s="687" t="s">
        <v>2556</v>
      </c>
      <c r="I160" s="687">
        <v>4</v>
      </c>
      <c r="J160" s="687" t="s">
        <v>2581</v>
      </c>
      <c r="K160" s="687"/>
      <c r="L160" s="687" t="s">
        <v>307</v>
      </c>
      <c r="M160" s="886">
        <v>2007</v>
      </c>
      <c r="N160" s="886"/>
      <c r="O160" s="687"/>
      <c r="P160" s="687"/>
      <c r="Q160" s="718"/>
      <c r="R160" s="687"/>
      <c r="S160" s="687" t="s">
        <v>143</v>
      </c>
      <c r="T160" s="719">
        <v>200000</v>
      </c>
      <c r="U160" s="1488" t="s">
        <v>3081</v>
      </c>
      <c r="V160" s="687">
        <v>1</v>
      </c>
      <c r="W160" s="1503" t="s">
        <v>133</v>
      </c>
      <c r="Y160" s="877"/>
      <c r="Z160" s="802"/>
      <c r="AA160" s="802"/>
      <c r="AB160" s="802"/>
    </row>
    <row r="161" spans="1:28" s="674" customFormat="1" ht="12.95" customHeight="1">
      <c r="A161" s="684">
        <f t="shared" si="3"/>
        <v>136</v>
      </c>
      <c r="B161" s="685"/>
      <c r="C161" s="717">
        <v>2</v>
      </c>
      <c r="D161" s="717">
        <v>6</v>
      </c>
      <c r="E161" s="717">
        <v>2</v>
      </c>
      <c r="F161" s="717">
        <v>1</v>
      </c>
      <c r="G161" s="717">
        <v>28</v>
      </c>
      <c r="H161" s="687" t="s">
        <v>2556</v>
      </c>
      <c r="I161" s="687">
        <v>5</v>
      </c>
      <c r="J161" s="687" t="s">
        <v>2581</v>
      </c>
      <c r="K161" s="687"/>
      <c r="L161" s="687" t="s">
        <v>307</v>
      </c>
      <c r="M161" s="886">
        <v>2007</v>
      </c>
      <c r="N161" s="886"/>
      <c r="O161" s="687"/>
      <c r="P161" s="687"/>
      <c r="Q161" s="718"/>
      <c r="R161" s="687"/>
      <c r="S161" s="687" t="s">
        <v>143</v>
      </c>
      <c r="T161" s="719">
        <v>200000</v>
      </c>
      <c r="U161" s="1488" t="s">
        <v>3081</v>
      </c>
      <c r="V161" s="687">
        <v>1</v>
      </c>
      <c r="W161" s="1503" t="s">
        <v>2547</v>
      </c>
      <c r="Y161" s="877"/>
      <c r="Z161" s="802"/>
      <c r="AA161" s="802"/>
      <c r="AB161" s="802"/>
    </row>
    <row r="162" spans="1:28" s="674" customFormat="1" ht="12.95" customHeight="1">
      <c r="A162" s="684">
        <f t="shared" si="3"/>
        <v>137</v>
      </c>
      <c r="B162" s="685"/>
      <c r="C162" s="717">
        <v>2</v>
      </c>
      <c r="D162" s="717">
        <v>6</v>
      </c>
      <c r="E162" s="717">
        <v>2</v>
      </c>
      <c r="F162" s="717">
        <v>1</v>
      </c>
      <c r="G162" s="717">
        <v>30</v>
      </c>
      <c r="H162" s="687" t="s">
        <v>46</v>
      </c>
      <c r="I162" s="687">
        <v>1</v>
      </c>
      <c r="J162" s="687" t="s">
        <v>305</v>
      </c>
      <c r="K162" s="687"/>
      <c r="L162" s="687" t="s">
        <v>365</v>
      </c>
      <c r="M162" s="886">
        <v>2007</v>
      </c>
      <c r="N162" s="886"/>
      <c r="O162" s="687"/>
      <c r="P162" s="687"/>
      <c r="Q162" s="718"/>
      <c r="R162" s="687"/>
      <c r="S162" s="687" t="s">
        <v>143</v>
      </c>
      <c r="T162" s="719">
        <v>300000</v>
      </c>
      <c r="U162" s="1488" t="s">
        <v>3089</v>
      </c>
      <c r="V162" s="687">
        <v>1</v>
      </c>
      <c r="W162" s="1501" t="s">
        <v>1407</v>
      </c>
      <c r="Y162" s="877"/>
      <c r="Z162" s="802"/>
      <c r="AA162" s="802"/>
      <c r="AB162" s="802"/>
    </row>
    <row r="163" spans="1:28" s="674" customFormat="1" ht="12.95" customHeight="1">
      <c r="A163" s="684">
        <f t="shared" si="3"/>
        <v>138</v>
      </c>
      <c r="B163" s="685"/>
      <c r="C163" s="717">
        <v>2</v>
      </c>
      <c r="D163" s="717">
        <v>6</v>
      </c>
      <c r="E163" s="717">
        <v>2</v>
      </c>
      <c r="F163" s="717">
        <v>1</v>
      </c>
      <c r="G163" s="717">
        <v>30</v>
      </c>
      <c r="H163" s="687" t="s">
        <v>46</v>
      </c>
      <c r="I163" s="687">
        <v>2</v>
      </c>
      <c r="J163" s="687" t="s">
        <v>309</v>
      </c>
      <c r="K163" s="687"/>
      <c r="L163" s="687" t="s">
        <v>365</v>
      </c>
      <c r="M163" s="886">
        <v>2007</v>
      </c>
      <c r="N163" s="886"/>
      <c r="O163" s="687"/>
      <c r="P163" s="687"/>
      <c r="Q163" s="718"/>
      <c r="R163" s="687"/>
      <c r="S163" s="687" t="s">
        <v>143</v>
      </c>
      <c r="T163" s="719">
        <v>300000</v>
      </c>
      <c r="U163" s="1488" t="s">
        <v>3089</v>
      </c>
      <c r="V163" s="687">
        <v>1</v>
      </c>
      <c r="W163" s="1501" t="s">
        <v>1407</v>
      </c>
      <c r="Y163" s="877"/>
      <c r="Z163" s="802"/>
      <c r="AA163" s="802"/>
      <c r="AB163" s="802"/>
    </row>
    <row r="164" spans="1:28" s="674" customFormat="1" ht="12.95" customHeight="1">
      <c r="A164" s="684">
        <f t="shared" si="3"/>
        <v>139</v>
      </c>
      <c r="B164" s="685"/>
      <c r="C164" s="717">
        <v>2</v>
      </c>
      <c r="D164" s="717">
        <v>6</v>
      </c>
      <c r="E164" s="717">
        <v>2</v>
      </c>
      <c r="F164" s="717">
        <v>1</v>
      </c>
      <c r="G164" s="717">
        <v>34</v>
      </c>
      <c r="H164" s="687" t="s">
        <v>635</v>
      </c>
      <c r="I164" s="687">
        <v>15</v>
      </c>
      <c r="J164" s="687" t="s">
        <v>305</v>
      </c>
      <c r="K164" s="687"/>
      <c r="L164" s="687" t="s">
        <v>419</v>
      </c>
      <c r="M164" s="886">
        <v>2007</v>
      </c>
      <c r="N164" s="886"/>
      <c r="O164" s="687"/>
      <c r="P164" s="687"/>
      <c r="Q164" s="718"/>
      <c r="R164" s="687"/>
      <c r="S164" s="687" t="s">
        <v>143</v>
      </c>
      <c r="T164" s="719">
        <v>300000</v>
      </c>
      <c r="U164" s="1488" t="s">
        <v>3081</v>
      </c>
      <c r="V164" s="687">
        <v>1</v>
      </c>
      <c r="W164" s="1503" t="s">
        <v>133</v>
      </c>
      <c r="Y164" s="877"/>
      <c r="Z164" s="802"/>
      <c r="AA164" s="802"/>
      <c r="AB164" s="802"/>
    </row>
    <row r="165" spans="1:28" s="674" customFormat="1" ht="12.95" customHeight="1">
      <c r="A165" s="684">
        <f t="shared" si="3"/>
        <v>140</v>
      </c>
      <c r="B165" s="685"/>
      <c r="C165" s="717">
        <v>2</v>
      </c>
      <c r="D165" s="717">
        <v>6</v>
      </c>
      <c r="E165" s="717">
        <v>2</v>
      </c>
      <c r="F165" s="717">
        <v>1</v>
      </c>
      <c r="G165" s="717">
        <v>34</v>
      </c>
      <c r="H165" s="687" t="s">
        <v>635</v>
      </c>
      <c r="I165" s="687">
        <v>16</v>
      </c>
      <c r="J165" s="687" t="s">
        <v>305</v>
      </c>
      <c r="K165" s="687"/>
      <c r="L165" s="687" t="s">
        <v>419</v>
      </c>
      <c r="M165" s="886">
        <v>2007</v>
      </c>
      <c r="N165" s="886"/>
      <c r="O165" s="687"/>
      <c r="P165" s="687"/>
      <c r="Q165" s="718"/>
      <c r="R165" s="687"/>
      <c r="S165" s="687" t="s">
        <v>143</v>
      </c>
      <c r="T165" s="719">
        <v>300000</v>
      </c>
      <c r="U165" s="1488" t="s">
        <v>3081</v>
      </c>
      <c r="V165" s="687">
        <v>1</v>
      </c>
      <c r="W165" s="1503" t="s">
        <v>133</v>
      </c>
      <c r="Y165" s="877"/>
      <c r="Z165" s="802"/>
      <c r="AA165" s="802"/>
      <c r="AB165" s="802"/>
    </row>
    <row r="166" spans="1:28" s="674" customFormat="1" ht="12.95" customHeight="1">
      <c r="A166" s="684">
        <f t="shared" si="3"/>
        <v>141</v>
      </c>
      <c r="B166" s="685"/>
      <c r="C166" s="717">
        <v>2</v>
      </c>
      <c r="D166" s="717">
        <v>6</v>
      </c>
      <c r="E166" s="717">
        <v>2</v>
      </c>
      <c r="F166" s="717">
        <v>1</v>
      </c>
      <c r="G166" s="717">
        <v>34</v>
      </c>
      <c r="H166" s="687" t="s">
        <v>2602</v>
      </c>
      <c r="I166" s="687">
        <v>17</v>
      </c>
      <c r="J166" s="687" t="s">
        <v>305</v>
      </c>
      <c r="K166" s="687"/>
      <c r="L166" s="687" t="s">
        <v>419</v>
      </c>
      <c r="M166" s="886">
        <v>2007</v>
      </c>
      <c r="N166" s="886"/>
      <c r="O166" s="687"/>
      <c r="P166" s="687"/>
      <c r="Q166" s="718"/>
      <c r="R166" s="687"/>
      <c r="S166" s="687" t="s">
        <v>143</v>
      </c>
      <c r="T166" s="719">
        <v>450000</v>
      </c>
      <c r="U166" s="1488"/>
      <c r="V166" s="687">
        <v>1</v>
      </c>
      <c r="W166" s="1502" t="s">
        <v>133</v>
      </c>
      <c r="Y166" s="877"/>
      <c r="Z166" s="802"/>
      <c r="AA166" s="802"/>
      <c r="AB166" s="802"/>
    </row>
    <row r="167" spans="1:28" s="674" customFormat="1" ht="12.95" customHeight="1">
      <c r="A167" s="684">
        <f t="shared" si="3"/>
        <v>142</v>
      </c>
      <c r="B167" s="685"/>
      <c r="C167" s="717">
        <v>2</v>
      </c>
      <c r="D167" s="717">
        <v>6</v>
      </c>
      <c r="E167" s="717">
        <v>2</v>
      </c>
      <c r="F167" s="717">
        <v>1</v>
      </c>
      <c r="G167" s="717">
        <v>34</v>
      </c>
      <c r="H167" s="687" t="s">
        <v>2602</v>
      </c>
      <c r="I167" s="687">
        <v>18</v>
      </c>
      <c r="J167" s="687" t="s">
        <v>305</v>
      </c>
      <c r="K167" s="687"/>
      <c r="L167" s="687" t="s">
        <v>419</v>
      </c>
      <c r="M167" s="886">
        <v>2007</v>
      </c>
      <c r="N167" s="886"/>
      <c r="O167" s="687"/>
      <c r="P167" s="687"/>
      <c r="Q167" s="718"/>
      <c r="R167" s="687"/>
      <c r="S167" s="687" t="s">
        <v>143</v>
      </c>
      <c r="T167" s="719">
        <v>450000</v>
      </c>
      <c r="U167" s="1488"/>
      <c r="V167" s="687">
        <v>1</v>
      </c>
      <c r="W167" s="1502" t="s">
        <v>133</v>
      </c>
      <c r="Y167" s="877"/>
      <c r="Z167" s="802"/>
      <c r="AA167" s="802"/>
      <c r="AB167" s="802"/>
    </row>
    <row r="168" spans="1:28" s="674" customFormat="1" ht="12.95" customHeight="1">
      <c r="A168" s="684">
        <f t="shared" si="3"/>
        <v>143</v>
      </c>
      <c r="B168" s="685"/>
      <c r="C168" s="717">
        <v>2</v>
      </c>
      <c r="D168" s="717">
        <v>6</v>
      </c>
      <c r="E168" s="717">
        <v>2</v>
      </c>
      <c r="F168" s="717">
        <v>1</v>
      </c>
      <c r="G168" s="717">
        <v>68</v>
      </c>
      <c r="H168" s="687" t="s">
        <v>550</v>
      </c>
      <c r="I168" s="687">
        <v>3</v>
      </c>
      <c r="J168" s="687" t="s">
        <v>305</v>
      </c>
      <c r="K168" s="687"/>
      <c r="L168" s="687" t="s">
        <v>420</v>
      </c>
      <c r="M168" s="886">
        <v>2007</v>
      </c>
      <c r="N168" s="886"/>
      <c r="O168" s="687"/>
      <c r="P168" s="687"/>
      <c r="Q168" s="718"/>
      <c r="R168" s="687"/>
      <c r="S168" s="687" t="s">
        <v>143</v>
      </c>
      <c r="T168" s="719">
        <v>25000</v>
      </c>
      <c r="U168" s="1488" t="s">
        <v>3081</v>
      </c>
      <c r="V168" s="687">
        <v>1</v>
      </c>
      <c r="W168" s="1503" t="s">
        <v>133</v>
      </c>
      <c r="Y168" s="877"/>
      <c r="Z168" s="802"/>
      <c r="AA168" s="802"/>
      <c r="AB168" s="802"/>
    </row>
    <row r="169" spans="1:28" s="674" customFormat="1" ht="12.95" customHeight="1">
      <c r="A169" s="684">
        <f t="shared" si="3"/>
        <v>144</v>
      </c>
      <c r="B169" s="685"/>
      <c r="C169" s="717">
        <v>2</v>
      </c>
      <c r="D169" s="717">
        <v>6</v>
      </c>
      <c r="E169" s="717">
        <v>2</v>
      </c>
      <c r="F169" s="717">
        <v>1</v>
      </c>
      <c r="G169" s="717">
        <v>68</v>
      </c>
      <c r="H169" s="687" t="s">
        <v>550</v>
      </c>
      <c r="I169" s="687">
        <v>4</v>
      </c>
      <c r="J169" s="687" t="s">
        <v>305</v>
      </c>
      <c r="K169" s="687"/>
      <c r="L169" s="687" t="s">
        <v>420</v>
      </c>
      <c r="M169" s="886">
        <v>2007</v>
      </c>
      <c r="N169" s="886"/>
      <c r="O169" s="687"/>
      <c r="P169" s="687"/>
      <c r="Q169" s="718"/>
      <c r="R169" s="687"/>
      <c r="S169" s="687" t="s">
        <v>143</v>
      </c>
      <c r="T169" s="719">
        <v>25000</v>
      </c>
      <c r="U169" s="1488" t="s">
        <v>3081</v>
      </c>
      <c r="V169" s="687">
        <v>1</v>
      </c>
      <c r="W169" s="1503" t="s">
        <v>133</v>
      </c>
      <c r="Y169" s="877"/>
      <c r="Z169" s="802"/>
      <c r="AA169" s="802"/>
      <c r="AB169" s="802"/>
    </row>
    <row r="170" spans="1:28" s="674" customFormat="1" ht="12.95" customHeight="1">
      <c r="A170" s="684">
        <f t="shared" si="3"/>
        <v>145</v>
      </c>
      <c r="B170" s="685"/>
      <c r="C170" s="717">
        <v>2</v>
      </c>
      <c r="D170" s="717">
        <v>6</v>
      </c>
      <c r="E170" s="717">
        <v>2</v>
      </c>
      <c r="F170" s="717">
        <v>4</v>
      </c>
      <c r="G170" s="717">
        <v>8</v>
      </c>
      <c r="H170" s="687" t="s">
        <v>2608</v>
      </c>
      <c r="I170" s="687">
        <v>1</v>
      </c>
      <c r="J170" s="687" t="s">
        <v>364</v>
      </c>
      <c r="K170" s="687"/>
      <c r="L170" s="687" t="s">
        <v>420</v>
      </c>
      <c r="M170" s="886">
        <v>2007</v>
      </c>
      <c r="N170" s="886"/>
      <c r="O170" s="687"/>
      <c r="P170" s="687"/>
      <c r="Q170" s="718"/>
      <c r="R170" s="687"/>
      <c r="S170" s="687" t="s">
        <v>143</v>
      </c>
      <c r="T170" s="719">
        <v>75000</v>
      </c>
      <c r="U170" s="1488" t="s">
        <v>3081</v>
      </c>
      <c r="V170" s="687">
        <v>1</v>
      </c>
      <c r="W170" s="1503" t="s">
        <v>2547</v>
      </c>
      <c r="Y170" s="877"/>
      <c r="Z170" s="802"/>
      <c r="AA170" s="802"/>
      <c r="AB170" s="802"/>
    </row>
    <row r="171" spans="1:28" s="674" customFormat="1" ht="12.95" customHeight="1">
      <c r="A171" s="684"/>
      <c r="B171" s="685"/>
      <c r="C171" s="717"/>
      <c r="D171" s="717"/>
      <c r="E171" s="717"/>
      <c r="F171" s="717"/>
      <c r="G171" s="717"/>
      <c r="H171" s="883" t="s">
        <v>413</v>
      </c>
      <c r="I171" s="687"/>
      <c r="J171" s="687"/>
      <c r="K171" s="687"/>
      <c r="L171" s="687"/>
      <c r="M171" s="886"/>
      <c r="N171" s="886"/>
      <c r="O171" s="687"/>
      <c r="P171" s="687"/>
      <c r="Q171" s="884"/>
      <c r="R171" s="687"/>
      <c r="S171" s="687"/>
      <c r="T171" s="719"/>
      <c r="U171" s="1505"/>
      <c r="V171" s="687"/>
      <c r="W171" s="1508">
        <v>21</v>
      </c>
      <c r="Y171" s="1507"/>
      <c r="Z171" s="802"/>
      <c r="AA171" s="802"/>
      <c r="AB171" s="802"/>
    </row>
    <row r="172" spans="1:28" s="674" customFormat="1" ht="12.95" customHeight="1">
      <c r="A172" s="684">
        <f>A170+1</f>
        <v>146</v>
      </c>
      <c r="B172" s="685"/>
      <c r="C172" s="717">
        <v>2</v>
      </c>
      <c r="D172" s="717">
        <v>6</v>
      </c>
      <c r="E172" s="717">
        <v>2</v>
      </c>
      <c r="F172" s="717">
        <v>1</v>
      </c>
      <c r="G172" s="717">
        <v>34</v>
      </c>
      <c r="H172" s="687" t="s">
        <v>2602</v>
      </c>
      <c r="I172" s="687">
        <v>10</v>
      </c>
      <c r="J172" s="687" t="s">
        <v>305</v>
      </c>
      <c r="K172" s="687"/>
      <c r="L172" s="687" t="s">
        <v>307</v>
      </c>
      <c r="M172" s="886">
        <v>2007</v>
      </c>
      <c r="N172" s="886"/>
      <c r="O172" s="687"/>
      <c r="P172" s="687"/>
      <c r="Q172" s="718"/>
      <c r="R172" s="687"/>
      <c r="S172" s="687" t="s">
        <v>143</v>
      </c>
      <c r="T172" s="719">
        <v>250000</v>
      </c>
      <c r="U172" s="1488" t="s">
        <v>3081</v>
      </c>
      <c r="V172" s="687">
        <v>1</v>
      </c>
      <c r="W172" s="1503" t="s">
        <v>133</v>
      </c>
      <c r="Y172" s="877"/>
      <c r="Z172" s="802"/>
      <c r="AA172" s="802"/>
      <c r="AB172" s="802"/>
    </row>
    <row r="173" spans="1:28" s="674" customFormat="1" ht="12.95" customHeight="1">
      <c r="A173" s="684">
        <f>A172+1</f>
        <v>147</v>
      </c>
      <c r="B173" s="685"/>
      <c r="C173" s="717">
        <v>2</v>
      </c>
      <c r="D173" s="717">
        <v>6</v>
      </c>
      <c r="E173" s="717">
        <v>2</v>
      </c>
      <c r="F173" s="717">
        <v>1</v>
      </c>
      <c r="G173" s="717">
        <v>34</v>
      </c>
      <c r="H173" s="687" t="s">
        <v>2602</v>
      </c>
      <c r="I173" s="687">
        <v>11</v>
      </c>
      <c r="J173" s="687" t="s">
        <v>305</v>
      </c>
      <c r="K173" s="687"/>
      <c r="L173" s="687" t="s">
        <v>307</v>
      </c>
      <c r="M173" s="886">
        <v>2007</v>
      </c>
      <c r="N173" s="886"/>
      <c r="O173" s="687"/>
      <c r="P173" s="687"/>
      <c r="Q173" s="718"/>
      <c r="R173" s="687"/>
      <c r="S173" s="687" t="s">
        <v>143</v>
      </c>
      <c r="T173" s="719">
        <v>250000</v>
      </c>
      <c r="U173" s="1488" t="s">
        <v>3081</v>
      </c>
      <c r="V173" s="687">
        <v>1</v>
      </c>
      <c r="W173" s="1503" t="s">
        <v>133</v>
      </c>
      <c r="Y173" s="877"/>
      <c r="Z173" s="802"/>
      <c r="AA173" s="802"/>
      <c r="AB173" s="802"/>
    </row>
    <row r="174" spans="1:28" s="674" customFormat="1" ht="12.95" customHeight="1">
      <c r="A174" s="684">
        <f t="shared" si="3"/>
        <v>148</v>
      </c>
      <c r="B174" s="685"/>
      <c r="C174" s="717">
        <v>2</v>
      </c>
      <c r="D174" s="717">
        <v>6</v>
      </c>
      <c r="E174" s="717">
        <v>2</v>
      </c>
      <c r="F174" s="717">
        <v>1</v>
      </c>
      <c r="G174" s="717">
        <v>34</v>
      </c>
      <c r="H174" s="687" t="s">
        <v>635</v>
      </c>
      <c r="I174" s="687">
        <v>12</v>
      </c>
      <c r="J174" s="687" t="s">
        <v>305</v>
      </c>
      <c r="K174" s="687"/>
      <c r="L174" s="687" t="s">
        <v>419</v>
      </c>
      <c r="M174" s="886">
        <v>2007</v>
      </c>
      <c r="N174" s="886"/>
      <c r="O174" s="687"/>
      <c r="P174" s="687"/>
      <c r="Q174" s="718"/>
      <c r="R174" s="687"/>
      <c r="S174" s="687" t="s">
        <v>143</v>
      </c>
      <c r="T174" s="719">
        <v>250000</v>
      </c>
      <c r="U174" s="1488" t="s">
        <v>3081</v>
      </c>
      <c r="V174" s="687">
        <v>1</v>
      </c>
      <c r="W174" s="1503" t="s">
        <v>133</v>
      </c>
      <c r="Y174" s="877"/>
      <c r="Z174" s="802"/>
      <c r="AA174" s="802"/>
      <c r="AB174" s="802"/>
    </row>
    <row r="175" spans="1:28" s="674" customFormat="1" ht="12.95" customHeight="1">
      <c r="A175" s="684">
        <f t="shared" si="3"/>
        <v>149</v>
      </c>
      <c r="B175" s="685"/>
      <c r="C175" s="717">
        <v>2</v>
      </c>
      <c r="D175" s="717">
        <v>6</v>
      </c>
      <c r="E175" s="717">
        <v>2</v>
      </c>
      <c r="F175" s="717">
        <v>4</v>
      </c>
      <c r="G175" s="717">
        <v>8</v>
      </c>
      <c r="H175" s="687" t="s">
        <v>2608</v>
      </c>
      <c r="I175" s="687">
        <v>4</v>
      </c>
      <c r="J175" s="687" t="s">
        <v>2553</v>
      </c>
      <c r="K175" s="687"/>
      <c r="L175" s="687" t="s">
        <v>420</v>
      </c>
      <c r="M175" s="886">
        <v>2007</v>
      </c>
      <c r="N175" s="886"/>
      <c r="O175" s="687"/>
      <c r="P175" s="687"/>
      <c r="Q175" s="718"/>
      <c r="R175" s="687"/>
      <c r="S175" s="687" t="s">
        <v>143</v>
      </c>
      <c r="T175" s="719">
        <v>175000</v>
      </c>
      <c r="U175" s="1488" t="s">
        <v>3081</v>
      </c>
      <c r="V175" s="687">
        <v>1</v>
      </c>
      <c r="W175" s="1503" t="s">
        <v>133</v>
      </c>
      <c r="Y175" s="877"/>
      <c r="Z175" s="802"/>
      <c r="AA175" s="802"/>
      <c r="AB175" s="802"/>
    </row>
    <row r="176" spans="1:28" s="674" customFormat="1" ht="12.95" customHeight="1">
      <c r="A176" s="684">
        <f t="shared" si="3"/>
        <v>150</v>
      </c>
      <c r="B176" s="685"/>
      <c r="C176" s="717">
        <v>2</v>
      </c>
      <c r="D176" s="717">
        <v>6</v>
      </c>
      <c r="E176" s="717">
        <v>2</v>
      </c>
      <c r="F176" s="717">
        <v>4</v>
      </c>
      <c r="G176" s="717">
        <v>8</v>
      </c>
      <c r="H176" s="687" t="s">
        <v>52</v>
      </c>
      <c r="I176" s="687">
        <v>5</v>
      </c>
      <c r="J176" s="687" t="s">
        <v>369</v>
      </c>
      <c r="K176" s="687"/>
      <c r="L176" s="687" t="s">
        <v>420</v>
      </c>
      <c r="M176" s="886">
        <v>2007</v>
      </c>
      <c r="N176" s="886"/>
      <c r="O176" s="687"/>
      <c r="P176" s="687"/>
      <c r="Q176" s="718"/>
      <c r="R176" s="687"/>
      <c r="S176" s="687" t="s">
        <v>143</v>
      </c>
      <c r="T176" s="719">
        <v>175000</v>
      </c>
      <c r="U176" s="1488" t="s">
        <v>3081</v>
      </c>
      <c r="V176" s="687">
        <v>1</v>
      </c>
      <c r="W176" s="1503" t="s">
        <v>133</v>
      </c>
      <c r="Y176" s="877"/>
      <c r="Z176" s="802"/>
      <c r="AA176" s="802"/>
      <c r="AB176" s="802"/>
    </row>
    <row r="177" spans="1:28" s="674" customFormat="1" ht="12.95" customHeight="1">
      <c r="A177" s="684">
        <f t="shared" si="3"/>
        <v>151</v>
      </c>
      <c r="B177" s="685"/>
      <c r="C177" s="717">
        <v>2</v>
      </c>
      <c r="D177" s="717">
        <v>6</v>
      </c>
      <c r="E177" s="717">
        <v>2</v>
      </c>
      <c r="F177" s="717">
        <v>4</v>
      </c>
      <c r="G177" s="717">
        <v>8</v>
      </c>
      <c r="H177" s="687" t="s">
        <v>52</v>
      </c>
      <c r="I177" s="687">
        <v>6</v>
      </c>
      <c r="J177" s="687" t="s">
        <v>369</v>
      </c>
      <c r="K177" s="687"/>
      <c r="L177" s="687" t="s">
        <v>420</v>
      </c>
      <c r="M177" s="886">
        <v>2007</v>
      </c>
      <c r="N177" s="886"/>
      <c r="O177" s="687"/>
      <c r="P177" s="687"/>
      <c r="Q177" s="718"/>
      <c r="R177" s="687"/>
      <c r="S177" s="687" t="s">
        <v>143</v>
      </c>
      <c r="T177" s="719">
        <v>175000</v>
      </c>
      <c r="U177" s="1488" t="s">
        <v>3081</v>
      </c>
      <c r="V177" s="687">
        <v>1</v>
      </c>
      <c r="W177" s="1503" t="s">
        <v>133</v>
      </c>
      <c r="Y177" s="877"/>
      <c r="Z177" s="802"/>
      <c r="AA177" s="802"/>
      <c r="AB177" s="802"/>
    </row>
    <row r="178" spans="1:28" s="674" customFormat="1" ht="12.95" customHeight="1">
      <c r="A178" s="684">
        <f t="shared" si="3"/>
        <v>152</v>
      </c>
      <c r="B178" s="685"/>
      <c r="C178" s="717">
        <v>2</v>
      </c>
      <c r="D178" s="717">
        <v>6</v>
      </c>
      <c r="E178" s="717">
        <v>2</v>
      </c>
      <c r="F178" s="717">
        <v>4</v>
      </c>
      <c r="G178" s="717">
        <v>8</v>
      </c>
      <c r="H178" s="687" t="s">
        <v>52</v>
      </c>
      <c r="I178" s="687">
        <v>7</v>
      </c>
      <c r="J178" s="687" t="s">
        <v>369</v>
      </c>
      <c r="K178" s="687"/>
      <c r="L178" s="687" t="s">
        <v>420</v>
      </c>
      <c r="M178" s="886">
        <v>2007</v>
      </c>
      <c r="N178" s="886"/>
      <c r="O178" s="687"/>
      <c r="P178" s="687"/>
      <c r="Q178" s="718"/>
      <c r="R178" s="687"/>
      <c r="S178" s="687" t="s">
        <v>143</v>
      </c>
      <c r="T178" s="719">
        <v>175000</v>
      </c>
      <c r="U178" s="1488" t="s">
        <v>3081</v>
      </c>
      <c r="V178" s="687">
        <v>1</v>
      </c>
      <c r="W178" s="1503" t="s">
        <v>133</v>
      </c>
      <c r="Y178" s="877"/>
      <c r="Z178" s="802"/>
      <c r="AA178" s="802"/>
      <c r="AB178" s="802"/>
    </row>
    <row r="179" spans="1:28" s="674" customFormat="1" ht="12.95" customHeight="1">
      <c r="A179" s="684">
        <f t="shared" si="3"/>
        <v>153</v>
      </c>
      <c r="B179" s="685"/>
      <c r="C179" s="717">
        <v>2</v>
      </c>
      <c r="D179" s="717">
        <v>6</v>
      </c>
      <c r="E179" s="717">
        <v>2</v>
      </c>
      <c r="F179" s="717">
        <v>4</v>
      </c>
      <c r="G179" s="717">
        <v>8</v>
      </c>
      <c r="H179" s="687" t="s">
        <v>52</v>
      </c>
      <c r="I179" s="687">
        <v>8</v>
      </c>
      <c r="J179" s="687" t="s">
        <v>369</v>
      </c>
      <c r="K179" s="687"/>
      <c r="L179" s="687" t="s">
        <v>420</v>
      </c>
      <c r="M179" s="886">
        <v>2007</v>
      </c>
      <c r="N179" s="886"/>
      <c r="O179" s="687"/>
      <c r="P179" s="687"/>
      <c r="Q179" s="718"/>
      <c r="R179" s="687"/>
      <c r="S179" s="687" t="s">
        <v>143</v>
      </c>
      <c r="T179" s="719">
        <v>175000</v>
      </c>
      <c r="U179" s="1488" t="s">
        <v>3081</v>
      </c>
      <c r="V179" s="687">
        <v>1</v>
      </c>
      <c r="W179" s="1503" t="s">
        <v>133</v>
      </c>
      <c r="Y179" s="877"/>
      <c r="Z179" s="802"/>
      <c r="AA179" s="802"/>
      <c r="AB179" s="802"/>
    </row>
    <row r="180" spans="1:28" s="674" customFormat="1" ht="12.95" customHeight="1">
      <c r="A180" s="684">
        <f t="shared" si="3"/>
        <v>154</v>
      </c>
      <c r="B180" s="685"/>
      <c r="C180" s="717">
        <v>2</v>
      </c>
      <c r="D180" s="717">
        <v>6</v>
      </c>
      <c r="E180" s="717">
        <v>2</v>
      </c>
      <c r="F180" s="717">
        <v>4</v>
      </c>
      <c r="G180" s="717">
        <v>8</v>
      </c>
      <c r="H180" s="687" t="s">
        <v>52</v>
      </c>
      <c r="I180" s="687">
        <v>10</v>
      </c>
      <c r="J180" s="687" t="s">
        <v>369</v>
      </c>
      <c r="K180" s="687"/>
      <c r="L180" s="687" t="s">
        <v>420</v>
      </c>
      <c r="M180" s="886">
        <v>2007</v>
      </c>
      <c r="N180" s="886"/>
      <c r="O180" s="687"/>
      <c r="P180" s="687"/>
      <c r="Q180" s="718"/>
      <c r="R180" s="687"/>
      <c r="S180" s="687" t="s">
        <v>143</v>
      </c>
      <c r="T180" s="719">
        <v>200000</v>
      </c>
      <c r="U180" s="1488" t="s">
        <v>3081</v>
      </c>
      <c r="V180" s="687">
        <v>1</v>
      </c>
      <c r="W180" s="1503" t="s">
        <v>133</v>
      </c>
      <c r="Y180" s="877"/>
      <c r="Z180" s="802"/>
      <c r="AA180" s="802"/>
      <c r="AB180" s="802"/>
    </row>
    <row r="181" spans="1:28" s="674" customFormat="1" ht="12.95" customHeight="1">
      <c r="A181" s="684">
        <f t="shared" si="3"/>
        <v>155</v>
      </c>
      <c r="B181" s="685"/>
      <c r="C181" s="717">
        <v>2</v>
      </c>
      <c r="D181" s="717">
        <v>6</v>
      </c>
      <c r="E181" s="717">
        <v>2</v>
      </c>
      <c r="F181" s="717">
        <v>4</v>
      </c>
      <c r="G181" s="717">
        <v>8</v>
      </c>
      <c r="H181" s="687" t="s">
        <v>52</v>
      </c>
      <c r="I181" s="687">
        <v>11</v>
      </c>
      <c r="J181" s="687" t="s">
        <v>369</v>
      </c>
      <c r="K181" s="687"/>
      <c r="L181" s="687" t="s">
        <v>420</v>
      </c>
      <c r="M181" s="886">
        <v>2007</v>
      </c>
      <c r="N181" s="886"/>
      <c r="O181" s="687"/>
      <c r="P181" s="687"/>
      <c r="Q181" s="718"/>
      <c r="R181" s="687"/>
      <c r="S181" s="687" t="s">
        <v>143</v>
      </c>
      <c r="T181" s="719">
        <v>200000</v>
      </c>
      <c r="U181" s="1488" t="s">
        <v>3081</v>
      </c>
      <c r="V181" s="687">
        <v>1</v>
      </c>
      <c r="W181" s="1503" t="s">
        <v>133</v>
      </c>
      <c r="Y181" s="877"/>
      <c r="Z181" s="802"/>
      <c r="AA181" s="802"/>
      <c r="AB181" s="802"/>
    </row>
    <row r="182" spans="1:28" s="674" customFormat="1" ht="12.95" customHeight="1">
      <c r="A182" s="684">
        <f t="shared" si="3"/>
        <v>156</v>
      </c>
      <c r="B182" s="685"/>
      <c r="C182" s="717">
        <v>2</v>
      </c>
      <c r="D182" s="717">
        <v>6</v>
      </c>
      <c r="E182" s="717">
        <v>2</v>
      </c>
      <c r="F182" s="717">
        <v>4</v>
      </c>
      <c r="G182" s="717">
        <v>8</v>
      </c>
      <c r="H182" s="687" t="s">
        <v>52</v>
      </c>
      <c r="I182" s="687">
        <v>12</v>
      </c>
      <c r="J182" s="687" t="s">
        <v>364</v>
      </c>
      <c r="K182" s="687"/>
      <c r="L182" s="687" t="s">
        <v>365</v>
      </c>
      <c r="M182" s="886">
        <v>2007</v>
      </c>
      <c r="N182" s="886"/>
      <c r="O182" s="687"/>
      <c r="P182" s="687"/>
      <c r="Q182" s="718"/>
      <c r="R182" s="687"/>
      <c r="S182" s="687" t="s">
        <v>143</v>
      </c>
      <c r="T182" s="719">
        <v>200000</v>
      </c>
      <c r="U182" s="1488" t="s">
        <v>3081</v>
      </c>
      <c r="V182" s="687">
        <v>1</v>
      </c>
      <c r="W182" s="1503" t="s">
        <v>133</v>
      </c>
      <c r="Y182" s="877"/>
      <c r="Z182" s="802"/>
      <c r="AA182" s="802"/>
      <c r="AB182" s="802"/>
    </row>
    <row r="183" spans="1:28" s="674" customFormat="1" ht="12.95" customHeight="1">
      <c r="A183" s="684">
        <f t="shared" si="3"/>
        <v>157</v>
      </c>
      <c r="B183" s="685"/>
      <c r="C183" s="717">
        <v>2</v>
      </c>
      <c r="D183" s="717">
        <v>6</v>
      </c>
      <c r="E183" s="717">
        <v>2</v>
      </c>
      <c r="F183" s="717">
        <v>4</v>
      </c>
      <c r="G183" s="717">
        <v>8</v>
      </c>
      <c r="H183" s="687" t="s">
        <v>52</v>
      </c>
      <c r="I183" s="687">
        <v>13</v>
      </c>
      <c r="J183" s="687" t="s">
        <v>2609</v>
      </c>
      <c r="K183" s="687"/>
      <c r="L183" s="687" t="s">
        <v>355</v>
      </c>
      <c r="M183" s="886">
        <v>2007</v>
      </c>
      <c r="N183" s="886"/>
      <c r="O183" s="687"/>
      <c r="P183" s="687"/>
      <c r="Q183" s="718"/>
      <c r="R183" s="687"/>
      <c r="S183" s="687" t="s">
        <v>143</v>
      </c>
      <c r="T183" s="719">
        <v>200000</v>
      </c>
      <c r="U183" s="1488" t="s">
        <v>3081</v>
      </c>
      <c r="V183" s="687">
        <v>1</v>
      </c>
      <c r="W183" s="1503" t="s">
        <v>133</v>
      </c>
      <c r="Y183" s="877"/>
      <c r="Z183" s="802"/>
      <c r="AA183" s="802"/>
      <c r="AB183" s="802"/>
    </row>
    <row r="184" spans="1:28" s="674" customFormat="1" ht="12.95" customHeight="1">
      <c r="A184" s="684">
        <f t="shared" si="3"/>
        <v>158</v>
      </c>
      <c r="B184" s="685"/>
      <c r="C184" s="717">
        <v>2</v>
      </c>
      <c r="D184" s="717">
        <v>6</v>
      </c>
      <c r="E184" s="717">
        <v>2</v>
      </c>
      <c r="F184" s="717">
        <v>6</v>
      </c>
      <c r="G184" s="717">
        <v>22</v>
      </c>
      <c r="H184" s="687" t="s">
        <v>59</v>
      </c>
      <c r="I184" s="687">
        <v>1</v>
      </c>
      <c r="J184" s="687" t="s">
        <v>2553</v>
      </c>
      <c r="K184" s="687"/>
      <c r="L184" s="687" t="s">
        <v>365</v>
      </c>
      <c r="M184" s="886">
        <v>2007</v>
      </c>
      <c r="N184" s="886"/>
      <c r="O184" s="687"/>
      <c r="P184" s="687"/>
      <c r="Q184" s="718"/>
      <c r="R184" s="687"/>
      <c r="S184" s="687" t="s">
        <v>143</v>
      </c>
      <c r="T184" s="719">
        <v>150000</v>
      </c>
      <c r="U184" s="1488" t="s">
        <v>3081</v>
      </c>
      <c r="V184" s="687">
        <v>1</v>
      </c>
      <c r="W184" s="1503" t="s">
        <v>133</v>
      </c>
      <c r="Y184" s="877"/>
      <c r="Z184" s="802"/>
      <c r="AA184" s="802"/>
      <c r="AB184" s="802"/>
    </row>
    <row r="185" spans="1:28" s="674" customFormat="1" ht="12.95" customHeight="1">
      <c r="A185" s="684">
        <f t="shared" si="3"/>
        <v>159</v>
      </c>
      <c r="B185" s="685"/>
      <c r="C185" s="717">
        <v>2</v>
      </c>
      <c r="D185" s="717">
        <v>6</v>
      </c>
      <c r="E185" s="717">
        <v>2</v>
      </c>
      <c r="F185" s="717">
        <v>6</v>
      </c>
      <c r="G185" s="717">
        <v>22</v>
      </c>
      <c r="H185" s="687" t="s">
        <v>59</v>
      </c>
      <c r="I185" s="687">
        <v>2</v>
      </c>
      <c r="J185" s="687" t="s">
        <v>2553</v>
      </c>
      <c r="K185" s="687"/>
      <c r="L185" s="687" t="s">
        <v>365</v>
      </c>
      <c r="M185" s="886">
        <v>2007</v>
      </c>
      <c r="N185" s="886"/>
      <c r="O185" s="687"/>
      <c r="P185" s="687"/>
      <c r="Q185" s="718"/>
      <c r="R185" s="687"/>
      <c r="S185" s="687" t="s">
        <v>143</v>
      </c>
      <c r="T185" s="719">
        <v>175000</v>
      </c>
      <c r="U185" s="1488" t="s">
        <v>3081</v>
      </c>
      <c r="V185" s="687">
        <v>1</v>
      </c>
      <c r="W185" s="1503" t="s">
        <v>133</v>
      </c>
      <c r="Y185" s="877"/>
      <c r="Z185" s="802"/>
      <c r="AA185" s="802"/>
      <c r="AB185" s="802"/>
    </row>
    <row r="186" spans="1:28" s="674" customFormat="1" ht="12.95" customHeight="1">
      <c r="A186" s="684">
        <f t="shared" si="3"/>
        <v>160</v>
      </c>
      <c r="B186" s="685"/>
      <c r="C186" s="717">
        <v>2</v>
      </c>
      <c r="D186" s="717">
        <v>6</v>
      </c>
      <c r="E186" s="717">
        <v>2</v>
      </c>
      <c r="F186" s="717">
        <v>6</v>
      </c>
      <c r="G186" s="717">
        <v>22</v>
      </c>
      <c r="H186" s="687" t="s">
        <v>59</v>
      </c>
      <c r="I186" s="687">
        <v>3</v>
      </c>
      <c r="J186" s="687" t="s">
        <v>2553</v>
      </c>
      <c r="K186" s="687"/>
      <c r="L186" s="687" t="s">
        <v>420</v>
      </c>
      <c r="M186" s="886">
        <v>2007</v>
      </c>
      <c r="N186" s="886"/>
      <c r="O186" s="687"/>
      <c r="P186" s="687"/>
      <c r="Q186" s="718"/>
      <c r="R186" s="687"/>
      <c r="S186" s="687" t="s">
        <v>143</v>
      </c>
      <c r="T186" s="719">
        <v>200000</v>
      </c>
      <c r="U186" s="1488" t="s">
        <v>3081</v>
      </c>
      <c r="V186" s="687">
        <v>1</v>
      </c>
      <c r="W186" s="1503" t="s">
        <v>133</v>
      </c>
      <c r="Y186" s="877"/>
      <c r="Z186" s="802"/>
      <c r="AA186" s="802"/>
      <c r="AB186" s="802"/>
    </row>
    <row r="187" spans="1:28" s="674" customFormat="1" ht="12.95" customHeight="1">
      <c r="A187" s="684">
        <f t="shared" si="3"/>
        <v>161</v>
      </c>
      <c r="B187" s="685"/>
      <c r="C187" s="717">
        <v>2</v>
      </c>
      <c r="D187" s="717">
        <v>6</v>
      </c>
      <c r="E187" s="717">
        <v>2</v>
      </c>
      <c r="F187" s="717">
        <v>6</v>
      </c>
      <c r="G187" s="717">
        <v>22</v>
      </c>
      <c r="H187" s="687" t="s">
        <v>59</v>
      </c>
      <c r="I187" s="687">
        <v>4</v>
      </c>
      <c r="J187" s="687" t="s">
        <v>2553</v>
      </c>
      <c r="K187" s="687"/>
      <c r="L187" s="687" t="s">
        <v>420</v>
      </c>
      <c r="M187" s="886">
        <v>2007</v>
      </c>
      <c r="N187" s="886"/>
      <c r="O187" s="687"/>
      <c r="P187" s="687"/>
      <c r="Q187" s="718"/>
      <c r="R187" s="687"/>
      <c r="S187" s="687" t="s">
        <v>143</v>
      </c>
      <c r="T187" s="719">
        <v>200000</v>
      </c>
      <c r="U187" s="1488" t="s">
        <v>3081</v>
      </c>
      <c r="V187" s="687">
        <v>1</v>
      </c>
      <c r="W187" s="1503" t="s">
        <v>133</v>
      </c>
      <c r="Y187" s="877"/>
      <c r="Z187" s="802"/>
      <c r="AA187" s="802"/>
      <c r="AB187" s="802"/>
    </row>
    <row r="188" spans="1:28" s="674" customFormat="1" ht="12.95" customHeight="1">
      <c r="A188" s="684">
        <f t="shared" si="3"/>
        <v>162</v>
      </c>
      <c r="B188" s="685"/>
      <c r="C188" s="717">
        <v>2</v>
      </c>
      <c r="D188" s="717">
        <v>6</v>
      </c>
      <c r="E188" s="717">
        <v>2</v>
      </c>
      <c r="F188" s="717">
        <v>6</v>
      </c>
      <c r="G188" s="717">
        <v>22</v>
      </c>
      <c r="H188" s="687" t="s">
        <v>59</v>
      </c>
      <c r="I188" s="687">
        <v>5</v>
      </c>
      <c r="J188" s="687" t="s">
        <v>2553</v>
      </c>
      <c r="K188" s="687"/>
      <c r="L188" s="687" t="s">
        <v>420</v>
      </c>
      <c r="M188" s="886">
        <v>2007</v>
      </c>
      <c r="N188" s="886"/>
      <c r="O188" s="687"/>
      <c r="P188" s="687"/>
      <c r="Q188" s="718"/>
      <c r="R188" s="687"/>
      <c r="S188" s="687" t="s">
        <v>143</v>
      </c>
      <c r="T188" s="719">
        <v>200000</v>
      </c>
      <c r="U188" s="1488" t="s">
        <v>3081</v>
      </c>
      <c r="V188" s="687">
        <v>1</v>
      </c>
      <c r="W188" s="1503" t="s">
        <v>133</v>
      </c>
      <c r="Y188" s="877"/>
      <c r="Z188" s="802"/>
      <c r="AA188" s="802"/>
      <c r="AB188" s="802"/>
    </row>
    <row r="189" spans="1:28" s="674" customFormat="1" ht="12.95" customHeight="1">
      <c r="A189" s="684">
        <f t="shared" ref="A189:A252" si="5">A188+1</f>
        <v>163</v>
      </c>
      <c r="B189" s="685"/>
      <c r="C189" s="717">
        <v>2</v>
      </c>
      <c r="D189" s="717">
        <v>6</v>
      </c>
      <c r="E189" s="717">
        <v>2</v>
      </c>
      <c r="F189" s="717">
        <v>6</v>
      </c>
      <c r="G189" s="717">
        <v>3</v>
      </c>
      <c r="H189" s="687" t="s">
        <v>2610</v>
      </c>
      <c r="I189" s="687">
        <v>1</v>
      </c>
      <c r="J189" s="687" t="s">
        <v>360</v>
      </c>
      <c r="K189" s="687"/>
      <c r="L189" s="687" t="s">
        <v>355</v>
      </c>
      <c r="M189" s="886">
        <v>2007</v>
      </c>
      <c r="N189" s="886"/>
      <c r="O189" s="687"/>
      <c r="P189" s="687"/>
      <c r="Q189" s="718"/>
      <c r="R189" s="687"/>
      <c r="S189" s="687" t="s">
        <v>143</v>
      </c>
      <c r="T189" s="719">
        <v>1100000</v>
      </c>
      <c r="U189" s="1488" t="s">
        <v>3089</v>
      </c>
      <c r="V189" s="687">
        <v>1</v>
      </c>
      <c r="W189" s="1501" t="s">
        <v>1407</v>
      </c>
      <c r="Y189" s="877"/>
      <c r="Z189" s="802"/>
      <c r="AA189" s="802"/>
      <c r="AB189" s="802"/>
    </row>
    <row r="190" spans="1:28" s="674" customFormat="1" ht="12.95" customHeight="1">
      <c r="A190" s="684">
        <f t="shared" si="5"/>
        <v>164</v>
      </c>
      <c r="B190" s="685"/>
      <c r="C190" s="717">
        <v>2</v>
      </c>
      <c r="D190" s="717">
        <v>6</v>
      </c>
      <c r="E190" s="717">
        <v>2</v>
      </c>
      <c r="F190" s="717">
        <v>6</v>
      </c>
      <c r="G190" s="717">
        <v>4</v>
      </c>
      <c r="H190" s="687" t="s">
        <v>372</v>
      </c>
      <c r="I190" s="687">
        <v>1</v>
      </c>
      <c r="J190" s="687" t="s">
        <v>2567</v>
      </c>
      <c r="K190" s="687"/>
      <c r="L190" s="687" t="s">
        <v>365</v>
      </c>
      <c r="M190" s="886">
        <v>2007</v>
      </c>
      <c r="N190" s="886"/>
      <c r="O190" s="687"/>
      <c r="P190" s="687"/>
      <c r="Q190" s="718"/>
      <c r="R190" s="687"/>
      <c r="S190" s="687" t="s">
        <v>143</v>
      </c>
      <c r="T190" s="719">
        <v>150000</v>
      </c>
      <c r="U190" s="1488" t="s">
        <v>3089</v>
      </c>
      <c r="V190" s="687">
        <v>1</v>
      </c>
      <c r="W190" s="1501" t="s">
        <v>1407</v>
      </c>
      <c r="Y190" s="877"/>
      <c r="Z190" s="802"/>
      <c r="AA190" s="802"/>
      <c r="AB190" s="802"/>
    </row>
    <row r="191" spans="1:28" s="674" customFormat="1" ht="12.95" customHeight="1">
      <c r="A191" s="684">
        <f t="shared" si="5"/>
        <v>165</v>
      </c>
      <c r="B191" s="685"/>
      <c r="C191" s="717">
        <v>2</v>
      </c>
      <c r="D191" s="717">
        <v>6</v>
      </c>
      <c r="E191" s="717">
        <v>2</v>
      </c>
      <c r="F191" s="717">
        <v>6</v>
      </c>
      <c r="G191" s="717">
        <v>4</v>
      </c>
      <c r="H191" s="687" t="s">
        <v>372</v>
      </c>
      <c r="I191" s="687">
        <v>2</v>
      </c>
      <c r="J191" s="687" t="s">
        <v>2611</v>
      </c>
      <c r="K191" s="687"/>
      <c r="L191" s="687" t="s">
        <v>420</v>
      </c>
      <c r="M191" s="886">
        <v>2007</v>
      </c>
      <c r="N191" s="886"/>
      <c r="O191" s="687"/>
      <c r="P191" s="687"/>
      <c r="Q191" s="718"/>
      <c r="R191" s="687"/>
      <c r="S191" s="687" t="s">
        <v>143</v>
      </c>
      <c r="T191" s="719">
        <v>150000</v>
      </c>
      <c r="U191" s="1488" t="s">
        <v>3089</v>
      </c>
      <c r="V191" s="687">
        <v>1</v>
      </c>
      <c r="W191" s="1504" t="s">
        <v>1407</v>
      </c>
      <c r="Y191" s="877"/>
      <c r="Z191" s="802"/>
      <c r="AA191" s="802"/>
      <c r="AB191" s="802"/>
    </row>
    <row r="192" spans="1:28" s="674" customFormat="1" ht="12.95" customHeight="1">
      <c r="A192" s="684">
        <f t="shared" si="5"/>
        <v>166</v>
      </c>
      <c r="B192" s="685"/>
      <c r="C192" s="717">
        <v>2</v>
      </c>
      <c r="D192" s="717">
        <v>6</v>
      </c>
      <c r="E192" s="717">
        <v>2</v>
      </c>
      <c r="F192" s="717">
        <v>6</v>
      </c>
      <c r="G192" s="717">
        <v>4</v>
      </c>
      <c r="H192" s="687" t="s">
        <v>372</v>
      </c>
      <c r="I192" s="687">
        <v>3</v>
      </c>
      <c r="J192" s="687" t="s">
        <v>2611</v>
      </c>
      <c r="K192" s="687"/>
      <c r="L192" s="687" t="s">
        <v>420</v>
      </c>
      <c r="M192" s="886">
        <v>2007</v>
      </c>
      <c r="N192" s="886"/>
      <c r="O192" s="687"/>
      <c r="P192" s="687"/>
      <c r="Q192" s="718"/>
      <c r="R192" s="687"/>
      <c r="S192" s="687" t="s">
        <v>143</v>
      </c>
      <c r="T192" s="719">
        <v>500000</v>
      </c>
      <c r="U192" s="1488" t="s">
        <v>3089</v>
      </c>
      <c r="V192" s="687">
        <v>1</v>
      </c>
      <c r="W192" s="1501" t="s">
        <v>1407</v>
      </c>
      <c r="Y192" s="877"/>
      <c r="Z192" s="802"/>
      <c r="AA192" s="802"/>
      <c r="AB192" s="802"/>
    </row>
    <row r="193" spans="1:28" s="674" customFormat="1" ht="12.95" customHeight="1">
      <c r="A193" s="684">
        <f t="shared" si="5"/>
        <v>167</v>
      </c>
      <c r="B193" s="685"/>
      <c r="C193" s="717">
        <v>2</v>
      </c>
      <c r="D193" s="717">
        <v>6</v>
      </c>
      <c r="E193" s="717">
        <v>2</v>
      </c>
      <c r="F193" s="717">
        <v>1</v>
      </c>
      <c r="G193" s="717">
        <v>19</v>
      </c>
      <c r="H193" s="687" t="s">
        <v>2559</v>
      </c>
      <c r="I193" s="687">
        <v>1</v>
      </c>
      <c r="J193" s="687" t="s">
        <v>305</v>
      </c>
      <c r="K193" s="687"/>
      <c r="L193" s="687" t="s">
        <v>307</v>
      </c>
      <c r="M193" s="688">
        <v>1985</v>
      </c>
      <c r="N193" s="688"/>
      <c r="O193" s="687"/>
      <c r="P193" s="687"/>
      <c r="Q193" s="718"/>
      <c r="R193" s="687"/>
      <c r="S193" s="687" t="s">
        <v>143</v>
      </c>
      <c r="T193" s="719">
        <v>100000</v>
      </c>
      <c r="U193" s="1488" t="s">
        <v>3081</v>
      </c>
      <c r="V193" s="687">
        <v>1</v>
      </c>
      <c r="W193" s="1503" t="s">
        <v>133</v>
      </c>
      <c r="Y193" s="877"/>
      <c r="Z193" s="802"/>
      <c r="AA193" s="802"/>
      <c r="AB193" s="802"/>
    </row>
    <row r="194" spans="1:28" s="674" customFormat="1" ht="12.95" customHeight="1">
      <c r="A194" s="684">
        <f t="shared" si="5"/>
        <v>168</v>
      </c>
      <c r="B194" s="685"/>
      <c r="C194" s="717">
        <v>2</v>
      </c>
      <c r="D194" s="717">
        <v>6</v>
      </c>
      <c r="E194" s="717">
        <v>2</v>
      </c>
      <c r="F194" s="717">
        <v>1</v>
      </c>
      <c r="G194" s="717">
        <v>19</v>
      </c>
      <c r="H194" s="687" t="s">
        <v>2559</v>
      </c>
      <c r="I194" s="687">
        <v>2</v>
      </c>
      <c r="J194" s="687" t="s">
        <v>305</v>
      </c>
      <c r="K194" s="687"/>
      <c r="L194" s="687" t="s">
        <v>307</v>
      </c>
      <c r="M194" s="688">
        <v>1985</v>
      </c>
      <c r="N194" s="688"/>
      <c r="O194" s="687"/>
      <c r="P194" s="687"/>
      <c r="Q194" s="718"/>
      <c r="R194" s="687"/>
      <c r="S194" s="687" t="s">
        <v>143</v>
      </c>
      <c r="T194" s="719">
        <v>100000</v>
      </c>
      <c r="U194" s="1488" t="s">
        <v>3081</v>
      </c>
      <c r="V194" s="687">
        <v>1</v>
      </c>
      <c r="W194" s="1503" t="s">
        <v>133</v>
      </c>
      <c r="Y194" s="877"/>
      <c r="Z194" s="802"/>
      <c r="AA194" s="802"/>
      <c r="AB194" s="802"/>
    </row>
    <row r="195" spans="1:28" s="674" customFormat="1" ht="12.95" customHeight="1">
      <c r="A195" s="684">
        <f t="shared" si="5"/>
        <v>169</v>
      </c>
      <c r="B195" s="685"/>
      <c r="C195" s="717">
        <v>2</v>
      </c>
      <c r="D195" s="717">
        <v>6</v>
      </c>
      <c r="E195" s="717">
        <v>2</v>
      </c>
      <c r="F195" s="717">
        <v>1</v>
      </c>
      <c r="G195" s="717">
        <v>19</v>
      </c>
      <c r="H195" s="687" t="s">
        <v>2598</v>
      </c>
      <c r="I195" s="687">
        <v>3</v>
      </c>
      <c r="J195" s="687" t="s">
        <v>305</v>
      </c>
      <c r="K195" s="687"/>
      <c r="L195" s="687" t="s">
        <v>419</v>
      </c>
      <c r="M195" s="688">
        <v>1985</v>
      </c>
      <c r="N195" s="688"/>
      <c r="O195" s="687"/>
      <c r="P195" s="687"/>
      <c r="Q195" s="718"/>
      <c r="R195" s="687"/>
      <c r="S195" s="687" t="s">
        <v>143</v>
      </c>
      <c r="T195" s="719">
        <v>100000</v>
      </c>
      <c r="U195" s="1488" t="s">
        <v>3081</v>
      </c>
      <c r="V195" s="687">
        <v>1</v>
      </c>
      <c r="W195" s="1503" t="s">
        <v>133</v>
      </c>
      <c r="Y195" s="877"/>
      <c r="Z195" s="802"/>
      <c r="AA195" s="802"/>
      <c r="AB195" s="802"/>
    </row>
    <row r="196" spans="1:28" s="674" customFormat="1" ht="12.95" customHeight="1">
      <c r="A196" s="684">
        <f t="shared" si="5"/>
        <v>170</v>
      </c>
      <c r="B196" s="685"/>
      <c r="C196" s="717">
        <v>2</v>
      </c>
      <c r="D196" s="717">
        <v>6</v>
      </c>
      <c r="E196" s="717">
        <v>2</v>
      </c>
      <c r="F196" s="717">
        <v>1</v>
      </c>
      <c r="G196" s="717">
        <v>19</v>
      </c>
      <c r="H196" s="687" t="s">
        <v>2559</v>
      </c>
      <c r="I196" s="687">
        <v>4</v>
      </c>
      <c r="J196" s="687" t="s">
        <v>305</v>
      </c>
      <c r="K196" s="687"/>
      <c r="L196" s="687" t="s">
        <v>419</v>
      </c>
      <c r="M196" s="688">
        <v>1985</v>
      </c>
      <c r="N196" s="688"/>
      <c r="O196" s="687"/>
      <c r="P196" s="687"/>
      <c r="Q196" s="718"/>
      <c r="R196" s="687"/>
      <c r="S196" s="687" t="s">
        <v>143</v>
      </c>
      <c r="T196" s="719">
        <v>200000</v>
      </c>
      <c r="U196" s="1488" t="s">
        <v>3089</v>
      </c>
      <c r="V196" s="687">
        <v>1</v>
      </c>
      <c r="W196" s="1501" t="s">
        <v>1407</v>
      </c>
      <c r="Y196" s="877"/>
      <c r="Z196" s="802"/>
      <c r="AA196" s="802"/>
      <c r="AB196" s="802"/>
    </row>
    <row r="197" spans="1:28" s="674" customFormat="1" ht="12.95" customHeight="1">
      <c r="A197" s="684">
        <f t="shared" si="5"/>
        <v>171</v>
      </c>
      <c r="B197" s="685"/>
      <c r="C197" s="717">
        <v>2</v>
      </c>
      <c r="D197" s="717">
        <v>6</v>
      </c>
      <c r="E197" s="717">
        <v>2</v>
      </c>
      <c r="F197" s="717">
        <v>1</v>
      </c>
      <c r="G197" s="717">
        <v>19</v>
      </c>
      <c r="H197" s="687" t="s">
        <v>2559</v>
      </c>
      <c r="I197" s="687">
        <v>5</v>
      </c>
      <c r="J197" s="687" t="s">
        <v>305</v>
      </c>
      <c r="K197" s="687"/>
      <c r="L197" s="687" t="s">
        <v>419</v>
      </c>
      <c r="M197" s="688">
        <v>1985</v>
      </c>
      <c r="N197" s="688"/>
      <c r="O197" s="687"/>
      <c r="P197" s="687"/>
      <c r="Q197" s="718"/>
      <c r="R197" s="687"/>
      <c r="S197" s="687" t="s">
        <v>143</v>
      </c>
      <c r="T197" s="719">
        <v>200000</v>
      </c>
      <c r="U197" s="1488" t="s">
        <v>3081</v>
      </c>
      <c r="V197" s="687">
        <v>1</v>
      </c>
      <c r="W197" s="1503" t="s">
        <v>2547</v>
      </c>
      <c r="Y197" s="877"/>
      <c r="Z197" s="802"/>
      <c r="AA197" s="802"/>
      <c r="AB197" s="802"/>
    </row>
    <row r="198" spans="1:28" s="674" customFormat="1" ht="12.95" customHeight="1">
      <c r="A198" s="684">
        <f t="shared" si="5"/>
        <v>172</v>
      </c>
      <c r="B198" s="685"/>
      <c r="C198" s="717">
        <v>2</v>
      </c>
      <c r="D198" s="717">
        <v>6</v>
      </c>
      <c r="E198" s="717">
        <v>2</v>
      </c>
      <c r="F198" s="717">
        <v>1</v>
      </c>
      <c r="G198" s="717">
        <v>34</v>
      </c>
      <c r="H198" s="687" t="s">
        <v>2602</v>
      </c>
      <c r="I198" s="687">
        <v>1</v>
      </c>
      <c r="J198" s="687" t="s">
        <v>305</v>
      </c>
      <c r="K198" s="687"/>
      <c r="L198" s="687" t="s">
        <v>307</v>
      </c>
      <c r="M198" s="688">
        <v>1985</v>
      </c>
      <c r="N198" s="688"/>
      <c r="O198" s="687"/>
      <c r="P198" s="687"/>
      <c r="Q198" s="718"/>
      <c r="R198" s="687"/>
      <c r="S198" s="687" t="s">
        <v>143</v>
      </c>
      <c r="T198" s="719">
        <v>150000</v>
      </c>
      <c r="U198" s="1488" t="s">
        <v>3081</v>
      </c>
      <c r="V198" s="687">
        <v>1</v>
      </c>
      <c r="W198" s="1503" t="s">
        <v>133</v>
      </c>
      <c r="Y198" s="877"/>
      <c r="Z198" s="802"/>
      <c r="AA198" s="802"/>
      <c r="AB198" s="802"/>
    </row>
    <row r="199" spans="1:28" s="674" customFormat="1" ht="12.95" customHeight="1">
      <c r="A199" s="684">
        <f t="shared" si="5"/>
        <v>173</v>
      </c>
      <c r="B199" s="685"/>
      <c r="C199" s="717">
        <v>2</v>
      </c>
      <c r="D199" s="717">
        <v>6</v>
      </c>
      <c r="E199" s="717">
        <v>2</v>
      </c>
      <c r="F199" s="717">
        <v>1</v>
      </c>
      <c r="G199" s="717">
        <v>34</v>
      </c>
      <c r="H199" s="687" t="s">
        <v>2602</v>
      </c>
      <c r="I199" s="687">
        <v>2</v>
      </c>
      <c r="J199" s="687" t="s">
        <v>305</v>
      </c>
      <c r="K199" s="687"/>
      <c r="L199" s="687" t="s">
        <v>307</v>
      </c>
      <c r="M199" s="688">
        <v>1985</v>
      </c>
      <c r="N199" s="688"/>
      <c r="O199" s="687"/>
      <c r="P199" s="687"/>
      <c r="Q199" s="718"/>
      <c r="R199" s="687"/>
      <c r="S199" s="687" t="s">
        <v>143</v>
      </c>
      <c r="T199" s="719">
        <v>150000</v>
      </c>
      <c r="U199" s="1488" t="s">
        <v>3081</v>
      </c>
      <c r="V199" s="687">
        <v>1</v>
      </c>
      <c r="W199" s="1503" t="s">
        <v>133</v>
      </c>
      <c r="Y199" s="877"/>
      <c r="Z199" s="802"/>
      <c r="AA199" s="802"/>
      <c r="AB199" s="802"/>
    </row>
    <row r="200" spans="1:28" s="674" customFormat="1" ht="12.95" customHeight="1">
      <c r="A200" s="684">
        <f t="shared" si="5"/>
        <v>174</v>
      </c>
      <c r="B200" s="685"/>
      <c r="C200" s="717">
        <v>2</v>
      </c>
      <c r="D200" s="717">
        <v>6</v>
      </c>
      <c r="E200" s="717">
        <v>2</v>
      </c>
      <c r="F200" s="717">
        <v>1</v>
      </c>
      <c r="G200" s="717">
        <v>34</v>
      </c>
      <c r="H200" s="687" t="s">
        <v>635</v>
      </c>
      <c r="I200" s="687">
        <v>3</v>
      </c>
      <c r="J200" s="687" t="s">
        <v>305</v>
      </c>
      <c r="K200" s="687"/>
      <c r="L200" s="687" t="s">
        <v>419</v>
      </c>
      <c r="M200" s="688">
        <v>1985</v>
      </c>
      <c r="N200" s="688"/>
      <c r="O200" s="687"/>
      <c r="P200" s="687"/>
      <c r="Q200" s="718"/>
      <c r="R200" s="687"/>
      <c r="S200" s="687" t="s">
        <v>143</v>
      </c>
      <c r="T200" s="719">
        <v>50000</v>
      </c>
      <c r="U200" s="1488" t="s">
        <v>3081</v>
      </c>
      <c r="V200" s="687">
        <v>1</v>
      </c>
      <c r="W200" s="1503" t="s">
        <v>2547</v>
      </c>
      <c r="Y200" s="877"/>
      <c r="Z200" s="802"/>
      <c r="AA200" s="802"/>
      <c r="AB200" s="802"/>
    </row>
    <row r="201" spans="1:28" s="674" customFormat="1" ht="12.95" customHeight="1">
      <c r="A201" s="684">
        <f t="shared" si="5"/>
        <v>175</v>
      </c>
      <c r="B201" s="685"/>
      <c r="C201" s="717">
        <v>2</v>
      </c>
      <c r="D201" s="717">
        <v>6</v>
      </c>
      <c r="E201" s="717">
        <v>2</v>
      </c>
      <c r="F201" s="717">
        <v>1</v>
      </c>
      <c r="G201" s="717">
        <v>34</v>
      </c>
      <c r="H201" s="687" t="s">
        <v>2602</v>
      </c>
      <c r="I201" s="687">
        <v>4</v>
      </c>
      <c r="J201" s="687" t="s">
        <v>305</v>
      </c>
      <c r="K201" s="687"/>
      <c r="L201" s="687" t="s">
        <v>419</v>
      </c>
      <c r="M201" s="688">
        <v>1985</v>
      </c>
      <c r="N201" s="688"/>
      <c r="O201" s="687"/>
      <c r="P201" s="687"/>
      <c r="Q201" s="718"/>
      <c r="R201" s="687"/>
      <c r="S201" s="687" t="s">
        <v>143</v>
      </c>
      <c r="T201" s="719">
        <v>100000</v>
      </c>
      <c r="U201" s="1488" t="s">
        <v>3081</v>
      </c>
      <c r="V201" s="687">
        <v>1</v>
      </c>
      <c r="W201" s="1503" t="s">
        <v>2547</v>
      </c>
      <c r="Y201" s="877"/>
      <c r="Z201" s="802"/>
      <c r="AA201" s="802"/>
      <c r="AB201" s="802"/>
    </row>
    <row r="202" spans="1:28" s="674" customFormat="1" ht="12.95" customHeight="1">
      <c r="A202" s="684">
        <f t="shared" si="5"/>
        <v>176</v>
      </c>
      <c r="B202" s="685"/>
      <c r="C202" s="717">
        <v>2</v>
      </c>
      <c r="D202" s="717">
        <v>6</v>
      </c>
      <c r="E202" s="717">
        <v>2</v>
      </c>
      <c r="F202" s="717">
        <v>1</v>
      </c>
      <c r="G202" s="717">
        <v>34</v>
      </c>
      <c r="H202" s="687" t="s">
        <v>2602</v>
      </c>
      <c r="I202" s="687">
        <v>5</v>
      </c>
      <c r="J202" s="687" t="s">
        <v>305</v>
      </c>
      <c r="K202" s="687"/>
      <c r="L202" s="687" t="s">
        <v>419</v>
      </c>
      <c r="M202" s="688">
        <v>1985</v>
      </c>
      <c r="N202" s="688"/>
      <c r="O202" s="687"/>
      <c r="P202" s="687"/>
      <c r="Q202" s="718"/>
      <c r="R202" s="687"/>
      <c r="S202" s="687" t="s">
        <v>143</v>
      </c>
      <c r="T202" s="719">
        <v>100000</v>
      </c>
      <c r="U202" s="1488" t="s">
        <v>3081</v>
      </c>
      <c r="V202" s="687">
        <v>1</v>
      </c>
      <c r="W202" s="1503" t="s">
        <v>2547</v>
      </c>
      <c r="Y202" s="877"/>
      <c r="Z202" s="802"/>
      <c r="AA202" s="802"/>
      <c r="AB202" s="802"/>
    </row>
    <row r="203" spans="1:28" s="674" customFormat="1" ht="12.95" customHeight="1">
      <c r="A203" s="684">
        <f t="shared" si="5"/>
        <v>177</v>
      </c>
      <c r="B203" s="685"/>
      <c r="C203" s="717">
        <v>2</v>
      </c>
      <c r="D203" s="717">
        <v>6</v>
      </c>
      <c r="E203" s="717">
        <v>2</v>
      </c>
      <c r="F203" s="717">
        <v>1</v>
      </c>
      <c r="G203" s="717">
        <v>34</v>
      </c>
      <c r="H203" s="687" t="s">
        <v>2602</v>
      </c>
      <c r="I203" s="687">
        <v>6</v>
      </c>
      <c r="J203" s="687" t="s">
        <v>305</v>
      </c>
      <c r="K203" s="687"/>
      <c r="L203" s="687" t="s">
        <v>419</v>
      </c>
      <c r="M203" s="688">
        <v>1985</v>
      </c>
      <c r="N203" s="688"/>
      <c r="O203" s="687"/>
      <c r="P203" s="687"/>
      <c r="Q203" s="718"/>
      <c r="R203" s="687"/>
      <c r="S203" s="687" t="s">
        <v>143</v>
      </c>
      <c r="T203" s="719">
        <v>100000</v>
      </c>
      <c r="U203" s="1488" t="s">
        <v>3089</v>
      </c>
      <c r="V203" s="687">
        <v>1</v>
      </c>
      <c r="W203" s="1501" t="s">
        <v>1407</v>
      </c>
      <c r="Y203" s="877"/>
      <c r="Z203" s="802"/>
      <c r="AA203" s="802"/>
      <c r="AB203" s="802"/>
    </row>
    <row r="204" spans="1:28" s="674" customFormat="1" ht="12.95" customHeight="1">
      <c r="A204" s="684">
        <f t="shared" si="5"/>
        <v>178</v>
      </c>
      <c r="B204" s="685"/>
      <c r="C204" s="717">
        <v>2</v>
      </c>
      <c r="D204" s="717">
        <v>6</v>
      </c>
      <c r="E204" s="717">
        <v>2</v>
      </c>
      <c r="F204" s="717">
        <v>1</v>
      </c>
      <c r="G204" s="717">
        <v>34</v>
      </c>
      <c r="H204" s="687" t="s">
        <v>2602</v>
      </c>
      <c r="I204" s="687">
        <v>7</v>
      </c>
      <c r="J204" s="687" t="s">
        <v>305</v>
      </c>
      <c r="K204" s="687"/>
      <c r="L204" s="687" t="s">
        <v>419</v>
      </c>
      <c r="M204" s="688">
        <v>1985</v>
      </c>
      <c r="N204" s="688"/>
      <c r="O204" s="687"/>
      <c r="P204" s="687"/>
      <c r="Q204" s="718"/>
      <c r="R204" s="687"/>
      <c r="S204" s="687" t="s">
        <v>143</v>
      </c>
      <c r="T204" s="719">
        <v>100000</v>
      </c>
      <c r="U204" s="1488" t="s">
        <v>3089</v>
      </c>
      <c r="V204" s="687">
        <v>1</v>
      </c>
      <c r="W204" s="1501" t="s">
        <v>1407</v>
      </c>
      <c r="Y204" s="877"/>
      <c r="Z204" s="802"/>
      <c r="AA204" s="802"/>
      <c r="AB204" s="802"/>
    </row>
    <row r="205" spans="1:28" s="674" customFormat="1" ht="12.95" customHeight="1">
      <c r="A205" s="684">
        <f t="shared" si="5"/>
        <v>179</v>
      </c>
      <c r="B205" s="685"/>
      <c r="C205" s="717">
        <v>2</v>
      </c>
      <c r="D205" s="717">
        <v>6</v>
      </c>
      <c r="E205" s="717">
        <v>2</v>
      </c>
      <c r="F205" s="717">
        <v>1</v>
      </c>
      <c r="G205" s="717">
        <v>34</v>
      </c>
      <c r="H205" s="687" t="s">
        <v>2602</v>
      </c>
      <c r="I205" s="687">
        <v>8</v>
      </c>
      <c r="J205" s="687" t="s">
        <v>305</v>
      </c>
      <c r="K205" s="687"/>
      <c r="L205" s="687" t="s">
        <v>419</v>
      </c>
      <c r="M205" s="688">
        <v>1985</v>
      </c>
      <c r="N205" s="688"/>
      <c r="O205" s="687"/>
      <c r="P205" s="687"/>
      <c r="Q205" s="718"/>
      <c r="R205" s="687"/>
      <c r="S205" s="687" t="s">
        <v>143</v>
      </c>
      <c r="T205" s="719">
        <v>100000</v>
      </c>
      <c r="U205" s="1488" t="s">
        <v>3089</v>
      </c>
      <c r="V205" s="687">
        <v>1</v>
      </c>
      <c r="W205" s="1501" t="s">
        <v>1407</v>
      </c>
      <c r="Y205" s="877"/>
      <c r="Z205" s="802"/>
      <c r="AA205" s="802"/>
      <c r="AB205" s="802"/>
    </row>
    <row r="206" spans="1:28" s="674" customFormat="1" ht="12.95" customHeight="1">
      <c r="A206" s="684">
        <f t="shared" si="5"/>
        <v>180</v>
      </c>
      <c r="B206" s="685"/>
      <c r="C206" s="717">
        <v>2</v>
      </c>
      <c r="D206" s="717">
        <v>6</v>
      </c>
      <c r="E206" s="717">
        <v>2</v>
      </c>
      <c r="F206" s="717">
        <v>1</v>
      </c>
      <c r="G206" s="717">
        <v>34</v>
      </c>
      <c r="H206" s="687" t="s">
        <v>635</v>
      </c>
      <c r="I206" s="687">
        <v>9</v>
      </c>
      <c r="J206" s="687" t="s">
        <v>305</v>
      </c>
      <c r="K206" s="687"/>
      <c r="L206" s="687" t="s">
        <v>419</v>
      </c>
      <c r="M206" s="688">
        <v>1990</v>
      </c>
      <c r="N206" s="688"/>
      <c r="O206" s="687"/>
      <c r="P206" s="687"/>
      <c r="Q206" s="718"/>
      <c r="R206" s="687"/>
      <c r="S206" s="687" t="s">
        <v>143</v>
      </c>
      <c r="T206" s="719">
        <v>150000</v>
      </c>
      <c r="U206" s="1488" t="s">
        <v>3089</v>
      </c>
      <c r="V206" s="687">
        <v>1</v>
      </c>
      <c r="W206" s="1501" t="s">
        <v>2547</v>
      </c>
      <c r="Y206" s="877"/>
      <c r="Z206" s="802"/>
      <c r="AA206" s="802"/>
      <c r="AB206" s="802"/>
    </row>
    <row r="207" spans="1:28" s="674" customFormat="1" ht="12.95" customHeight="1">
      <c r="A207" s="684">
        <f t="shared" si="5"/>
        <v>181</v>
      </c>
      <c r="B207" s="685"/>
      <c r="C207" s="717">
        <v>2</v>
      </c>
      <c r="D207" s="717">
        <v>6</v>
      </c>
      <c r="E207" s="717">
        <v>2</v>
      </c>
      <c r="F207" s="717">
        <v>1</v>
      </c>
      <c r="G207" s="717">
        <v>34</v>
      </c>
      <c r="H207" s="687" t="s">
        <v>635</v>
      </c>
      <c r="I207" s="687">
        <v>13</v>
      </c>
      <c r="J207" s="687" t="s">
        <v>305</v>
      </c>
      <c r="K207" s="687"/>
      <c r="L207" s="687" t="s">
        <v>419</v>
      </c>
      <c r="M207" s="688">
        <v>2004</v>
      </c>
      <c r="N207" s="688"/>
      <c r="O207" s="687"/>
      <c r="P207" s="687"/>
      <c r="Q207" s="718"/>
      <c r="R207" s="687"/>
      <c r="S207" s="687" t="s">
        <v>143</v>
      </c>
      <c r="T207" s="719">
        <v>300000</v>
      </c>
      <c r="U207" s="1488" t="s">
        <v>3081</v>
      </c>
      <c r="V207" s="687">
        <v>1</v>
      </c>
      <c r="W207" s="1503" t="s">
        <v>133</v>
      </c>
      <c r="Y207" s="877"/>
      <c r="Z207" s="802"/>
      <c r="AA207" s="802"/>
      <c r="AB207" s="802"/>
    </row>
    <row r="208" spans="1:28" s="674" customFormat="1" ht="12.95" customHeight="1">
      <c r="A208" s="684">
        <f t="shared" si="5"/>
        <v>182</v>
      </c>
      <c r="B208" s="685"/>
      <c r="C208" s="717">
        <v>2</v>
      </c>
      <c r="D208" s="717">
        <v>6</v>
      </c>
      <c r="E208" s="717">
        <v>2</v>
      </c>
      <c r="F208" s="717">
        <v>1</v>
      </c>
      <c r="G208" s="717">
        <v>34</v>
      </c>
      <c r="H208" s="687" t="s">
        <v>635</v>
      </c>
      <c r="I208" s="687">
        <v>14</v>
      </c>
      <c r="J208" s="687" t="s">
        <v>305</v>
      </c>
      <c r="K208" s="687"/>
      <c r="L208" s="687" t="s">
        <v>419</v>
      </c>
      <c r="M208" s="688">
        <v>2004</v>
      </c>
      <c r="N208" s="688"/>
      <c r="O208" s="687"/>
      <c r="P208" s="687"/>
      <c r="Q208" s="718"/>
      <c r="R208" s="687"/>
      <c r="S208" s="687" t="s">
        <v>143</v>
      </c>
      <c r="T208" s="719">
        <v>300000</v>
      </c>
      <c r="U208" s="1488" t="s">
        <v>3081</v>
      </c>
      <c r="V208" s="687">
        <v>1</v>
      </c>
      <c r="W208" s="1503" t="s">
        <v>133</v>
      </c>
      <c r="Y208" s="877"/>
      <c r="Z208" s="802"/>
      <c r="AA208" s="802"/>
      <c r="AB208" s="802"/>
    </row>
    <row r="209" spans="1:28" s="674" customFormat="1" ht="12.95" customHeight="1">
      <c r="A209" s="684">
        <f t="shared" si="5"/>
        <v>183</v>
      </c>
      <c r="B209" s="685"/>
      <c r="C209" s="717">
        <v>2</v>
      </c>
      <c r="D209" s="717">
        <v>6</v>
      </c>
      <c r="E209" s="717">
        <v>2</v>
      </c>
      <c r="F209" s="717">
        <v>1</v>
      </c>
      <c r="G209" s="717">
        <v>34</v>
      </c>
      <c r="H209" s="687" t="s">
        <v>635</v>
      </c>
      <c r="I209" s="687">
        <v>19</v>
      </c>
      <c r="J209" s="687" t="s">
        <v>305</v>
      </c>
      <c r="K209" s="687"/>
      <c r="L209" s="687" t="s">
        <v>419</v>
      </c>
      <c r="M209" s="688">
        <v>2008</v>
      </c>
      <c r="N209" s="688"/>
      <c r="O209" s="687"/>
      <c r="P209" s="687"/>
      <c r="Q209" s="718"/>
      <c r="R209" s="687"/>
      <c r="S209" s="687" t="s">
        <v>143</v>
      </c>
      <c r="T209" s="719">
        <v>450000</v>
      </c>
      <c r="U209" s="1488"/>
      <c r="V209" s="687">
        <v>1</v>
      </c>
      <c r="W209" s="1502" t="s">
        <v>133</v>
      </c>
      <c r="Y209" s="877"/>
      <c r="Z209" s="802"/>
      <c r="AA209" s="802"/>
      <c r="AB209" s="802"/>
    </row>
    <row r="210" spans="1:28" s="674" customFormat="1" ht="12.95" customHeight="1">
      <c r="A210" s="684">
        <f t="shared" si="5"/>
        <v>184</v>
      </c>
      <c r="B210" s="685"/>
      <c r="C210" s="717">
        <v>2</v>
      </c>
      <c r="D210" s="717">
        <v>6</v>
      </c>
      <c r="E210" s="717">
        <v>2</v>
      </c>
      <c r="F210" s="717">
        <v>1</v>
      </c>
      <c r="G210" s="717">
        <v>34</v>
      </c>
      <c r="H210" s="687" t="s">
        <v>635</v>
      </c>
      <c r="I210" s="687">
        <v>20</v>
      </c>
      <c r="J210" s="687" t="s">
        <v>305</v>
      </c>
      <c r="K210" s="687"/>
      <c r="L210" s="687" t="s">
        <v>419</v>
      </c>
      <c r="M210" s="688">
        <v>2008</v>
      </c>
      <c r="N210" s="688"/>
      <c r="O210" s="687"/>
      <c r="P210" s="687"/>
      <c r="Q210" s="718"/>
      <c r="R210" s="687"/>
      <c r="S210" s="687" t="s">
        <v>143</v>
      </c>
      <c r="T210" s="719">
        <v>450000</v>
      </c>
      <c r="U210" s="1488"/>
      <c r="V210" s="687">
        <v>1</v>
      </c>
      <c r="W210" s="1502" t="s">
        <v>133</v>
      </c>
      <c r="Y210" s="877"/>
      <c r="Z210" s="802"/>
      <c r="AA210" s="802"/>
      <c r="AB210" s="802"/>
    </row>
    <row r="211" spans="1:28" s="674" customFormat="1" ht="12.95" customHeight="1">
      <c r="A211" s="684">
        <f t="shared" si="5"/>
        <v>185</v>
      </c>
      <c r="B211" s="685"/>
      <c r="C211" s="717">
        <v>2</v>
      </c>
      <c r="D211" s="717">
        <v>6</v>
      </c>
      <c r="E211" s="717">
        <v>2</v>
      </c>
      <c r="F211" s="717">
        <v>1</v>
      </c>
      <c r="G211" s="717">
        <v>34</v>
      </c>
      <c r="H211" s="687" t="s">
        <v>2602</v>
      </c>
      <c r="I211" s="687">
        <v>21</v>
      </c>
      <c r="J211" s="687" t="s">
        <v>305</v>
      </c>
      <c r="K211" s="687"/>
      <c r="L211" s="687" t="s">
        <v>419</v>
      </c>
      <c r="M211" s="688">
        <v>2011</v>
      </c>
      <c r="N211" s="688"/>
      <c r="O211" s="687"/>
      <c r="P211" s="687"/>
      <c r="Q211" s="718"/>
      <c r="R211" s="687"/>
      <c r="S211" s="687" t="s">
        <v>143</v>
      </c>
      <c r="T211" s="719">
        <v>1000000</v>
      </c>
      <c r="U211" s="1488"/>
      <c r="V211" s="687">
        <v>1</v>
      </c>
      <c r="W211" s="1502" t="s">
        <v>133</v>
      </c>
      <c r="Y211" s="877"/>
      <c r="Z211" s="802"/>
      <c r="AA211" s="802"/>
      <c r="AB211" s="802"/>
    </row>
    <row r="212" spans="1:28" s="674" customFormat="1" ht="12.95" customHeight="1">
      <c r="A212" s="684">
        <f t="shared" si="5"/>
        <v>186</v>
      </c>
      <c r="B212" s="685"/>
      <c r="C212" s="717">
        <v>2</v>
      </c>
      <c r="D212" s="717">
        <v>6</v>
      </c>
      <c r="E212" s="717">
        <v>2</v>
      </c>
      <c r="F212" s="717">
        <v>1</v>
      </c>
      <c r="G212" s="717">
        <v>34</v>
      </c>
      <c r="H212" s="687" t="s">
        <v>635</v>
      </c>
      <c r="I212" s="687">
        <v>22</v>
      </c>
      <c r="J212" s="687" t="s">
        <v>305</v>
      </c>
      <c r="K212" s="687"/>
      <c r="L212" s="687" t="s">
        <v>307</v>
      </c>
      <c r="M212" s="688">
        <v>2011</v>
      </c>
      <c r="N212" s="688"/>
      <c r="O212" s="687"/>
      <c r="P212" s="687"/>
      <c r="Q212" s="718"/>
      <c r="R212" s="687"/>
      <c r="S212" s="687" t="s">
        <v>143</v>
      </c>
      <c r="T212" s="719">
        <v>1000000</v>
      </c>
      <c r="U212" s="1488"/>
      <c r="V212" s="687">
        <v>1</v>
      </c>
      <c r="W212" s="1502" t="s">
        <v>133</v>
      </c>
      <c r="Y212" s="877"/>
      <c r="Z212" s="802"/>
      <c r="AA212" s="802"/>
      <c r="AB212" s="802"/>
    </row>
    <row r="213" spans="1:28" s="674" customFormat="1" ht="12.95" customHeight="1">
      <c r="A213" s="684">
        <f t="shared" si="5"/>
        <v>187</v>
      </c>
      <c r="B213" s="685"/>
      <c r="C213" s="717">
        <v>2</v>
      </c>
      <c r="D213" s="717">
        <v>6</v>
      </c>
      <c r="E213" s="717">
        <v>2</v>
      </c>
      <c r="F213" s="717">
        <v>1</v>
      </c>
      <c r="G213" s="717">
        <v>34</v>
      </c>
      <c r="H213" s="687" t="s">
        <v>635</v>
      </c>
      <c r="I213" s="687">
        <v>23</v>
      </c>
      <c r="J213" s="687" t="s">
        <v>305</v>
      </c>
      <c r="K213" s="687"/>
      <c r="L213" s="687" t="s">
        <v>419</v>
      </c>
      <c r="M213" s="688">
        <v>2012</v>
      </c>
      <c r="N213" s="688"/>
      <c r="O213" s="687"/>
      <c r="P213" s="687"/>
      <c r="Q213" s="718"/>
      <c r="R213" s="687"/>
      <c r="S213" s="687" t="s">
        <v>143</v>
      </c>
      <c r="T213" s="719">
        <v>750000</v>
      </c>
      <c r="U213" s="1488"/>
      <c r="V213" s="687">
        <v>1</v>
      </c>
      <c r="W213" s="1502" t="s">
        <v>133</v>
      </c>
      <c r="Y213" s="877"/>
      <c r="Z213" s="802"/>
      <c r="AA213" s="802"/>
      <c r="AB213" s="802"/>
    </row>
    <row r="214" spans="1:28" s="674" customFormat="1" ht="12.95" customHeight="1">
      <c r="A214" s="684">
        <f t="shared" si="5"/>
        <v>188</v>
      </c>
      <c r="B214" s="685"/>
      <c r="C214" s="717">
        <v>2</v>
      </c>
      <c r="D214" s="717">
        <v>6</v>
      </c>
      <c r="E214" s="717">
        <v>2</v>
      </c>
      <c r="F214" s="717">
        <v>1</v>
      </c>
      <c r="G214" s="717">
        <v>34</v>
      </c>
      <c r="H214" s="687" t="s">
        <v>635</v>
      </c>
      <c r="I214" s="687">
        <v>24</v>
      </c>
      <c r="J214" s="687" t="s">
        <v>305</v>
      </c>
      <c r="K214" s="687"/>
      <c r="L214" s="687" t="s">
        <v>419</v>
      </c>
      <c r="M214" s="688">
        <v>2012</v>
      </c>
      <c r="N214" s="688"/>
      <c r="O214" s="687"/>
      <c r="P214" s="687"/>
      <c r="Q214" s="718"/>
      <c r="R214" s="687"/>
      <c r="S214" s="687" t="s">
        <v>143</v>
      </c>
      <c r="T214" s="719">
        <v>750000</v>
      </c>
      <c r="U214" s="1488"/>
      <c r="V214" s="687">
        <v>1</v>
      </c>
      <c r="W214" s="1502" t="s">
        <v>133</v>
      </c>
      <c r="Y214" s="877"/>
      <c r="Z214" s="802"/>
      <c r="AA214" s="802"/>
      <c r="AB214" s="802"/>
    </row>
    <row r="215" spans="1:28" s="674" customFormat="1" ht="12.95" customHeight="1">
      <c r="A215" s="684">
        <f t="shared" si="5"/>
        <v>189</v>
      </c>
      <c r="B215" s="685"/>
      <c r="C215" s="717">
        <v>2</v>
      </c>
      <c r="D215" s="717">
        <v>6</v>
      </c>
      <c r="E215" s="717">
        <v>2</v>
      </c>
      <c r="F215" s="717">
        <v>1</v>
      </c>
      <c r="G215" s="717">
        <v>34</v>
      </c>
      <c r="H215" s="687" t="s">
        <v>1657</v>
      </c>
      <c r="I215" s="687">
        <v>27</v>
      </c>
      <c r="J215" s="687" t="s">
        <v>305</v>
      </c>
      <c r="K215" s="687"/>
      <c r="L215" s="687" t="s">
        <v>307</v>
      </c>
      <c r="M215" s="688">
        <v>1985</v>
      </c>
      <c r="N215" s="688"/>
      <c r="O215" s="687"/>
      <c r="P215" s="687"/>
      <c r="Q215" s="718"/>
      <c r="R215" s="687"/>
      <c r="S215" s="687" t="s">
        <v>143</v>
      </c>
      <c r="T215" s="719">
        <v>250000</v>
      </c>
      <c r="U215" s="1488" t="s">
        <v>3081</v>
      </c>
      <c r="V215" s="687">
        <v>1</v>
      </c>
      <c r="W215" s="1503" t="s">
        <v>133</v>
      </c>
      <c r="Y215" s="877"/>
      <c r="Z215" s="802"/>
      <c r="AA215" s="802"/>
      <c r="AB215" s="802"/>
    </row>
    <row r="216" spans="1:28" s="674" customFormat="1" ht="12.95" customHeight="1">
      <c r="A216" s="684">
        <f t="shared" si="5"/>
        <v>190</v>
      </c>
      <c r="B216" s="685"/>
      <c r="C216" s="717">
        <v>2</v>
      </c>
      <c r="D216" s="717">
        <v>6</v>
      </c>
      <c r="E216" s="717">
        <v>2</v>
      </c>
      <c r="F216" s="717">
        <v>1</v>
      </c>
      <c r="G216" s="717">
        <v>34</v>
      </c>
      <c r="H216" s="687" t="s">
        <v>1657</v>
      </c>
      <c r="I216" s="687">
        <v>28</v>
      </c>
      <c r="J216" s="687" t="s">
        <v>305</v>
      </c>
      <c r="K216" s="687"/>
      <c r="L216" s="687" t="s">
        <v>307</v>
      </c>
      <c r="M216" s="688">
        <v>1985</v>
      </c>
      <c r="N216" s="688"/>
      <c r="O216" s="687"/>
      <c r="P216" s="687"/>
      <c r="Q216" s="718"/>
      <c r="R216" s="687"/>
      <c r="S216" s="687" t="s">
        <v>143</v>
      </c>
      <c r="T216" s="719">
        <v>250000</v>
      </c>
      <c r="U216" s="1488" t="s">
        <v>3081</v>
      </c>
      <c r="V216" s="687">
        <v>1</v>
      </c>
      <c r="W216" s="1503" t="s">
        <v>133</v>
      </c>
      <c r="Y216" s="877"/>
      <c r="Z216" s="802"/>
      <c r="AA216" s="802"/>
      <c r="AB216" s="802"/>
    </row>
    <row r="217" spans="1:28" s="674" customFormat="1" ht="12.95" customHeight="1">
      <c r="A217" s="684">
        <f t="shared" si="5"/>
        <v>191</v>
      </c>
      <c r="B217" s="685"/>
      <c r="C217" s="717">
        <v>2</v>
      </c>
      <c r="D217" s="717">
        <v>6</v>
      </c>
      <c r="E217" s="717">
        <v>2</v>
      </c>
      <c r="F217" s="717">
        <v>1</v>
      </c>
      <c r="G217" s="717">
        <v>34</v>
      </c>
      <c r="H217" s="687" t="s">
        <v>1657</v>
      </c>
      <c r="I217" s="687">
        <v>29</v>
      </c>
      <c r="J217" s="687" t="s">
        <v>305</v>
      </c>
      <c r="K217" s="687"/>
      <c r="L217" s="687" t="s">
        <v>307</v>
      </c>
      <c r="M217" s="688">
        <v>1985</v>
      </c>
      <c r="N217" s="688"/>
      <c r="O217" s="687"/>
      <c r="P217" s="687"/>
      <c r="Q217" s="718"/>
      <c r="R217" s="687"/>
      <c r="S217" s="687" t="s">
        <v>143</v>
      </c>
      <c r="T217" s="719">
        <v>250000</v>
      </c>
      <c r="U217" s="1488" t="s">
        <v>3081</v>
      </c>
      <c r="V217" s="687">
        <v>1</v>
      </c>
      <c r="W217" s="1503" t="s">
        <v>133</v>
      </c>
      <c r="Y217" s="877"/>
      <c r="Z217" s="802"/>
      <c r="AA217" s="802"/>
      <c r="AB217" s="802"/>
    </row>
    <row r="218" spans="1:28" s="674" customFormat="1" ht="12.95" customHeight="1">
      <c r="A218" s="684">
        <f t="shared" si="5"/>
        <v>192</v>
      </c>
      <c r="B218" s="685"/>
      <c r="C218" s="717">
        <v>2</v>
      </c>
      <c r="D218" s="717">
        <v>6</v>
      </c>
      <c r="E218" s="717">
        <v>2</v>
      </c>
      <c r="F218" s="717">
        <v>1</v>
      </c>
      <c r="G218" s="717">
        <v>34</v>
      </c>
      <c r="H218" s="687" t="s">
        <v>1657</v>
      </c>
      <c r="I218" s="687">
        <v>30</v>
      </c>
      <c r="J218" s="687" t="s">
        <v>305</v>
      </c>
      <c r="K218" s="687"/>
      <c r="L218" s="687" t="s">
        <v>424</v>
      </c>
      <c r="M218" s="688">
        <v>1985</v>
      </c>
      <c r="N218" s="688"/>
      <c r="O218" s="687"/>
      <c r="P218" s="687"/>
      <c r="Q218" s="718"/>
      <c r="R218" s="687"/>
      <c r="S218" s="687" t="s">
        <v>143</v>
      </c>
      <c r="T218" s="719">
        <v>225000</v>
      </c>
      <c r="U218" s="1488" t="s">
        <v>3089</v>
      </c>
      <c r="V218" s="687">
        <v>1</v>
      </c>
      <c r="W218" s="1501" t="s">
        <v>1407</v>
      </c>
      <c r="Y218" s="877"/>
      <c r="Z218" s="802"/>
      <c r="AA218" s="802"/>
      <c r="AB218" s="802"/>
    </row>
    <row r="219" spans="1:28" s="674" customFormat="1" ht="12.95" customHeight="1">
      <c r="A219" s="684">
        <f t="shared" si="5"/>
        <v>193</v>
      </c>
      <c r="B219" s="685"/>
      <c r="C219" s="717">
        <v>2</v>
      </c>
      <c r="D219" s="717">
        <v>6</v>
      </c>
      <c r="E219" s="717">
        <v>2</v>
      </c>
      <c r="F219" s="717">
        <v>1</v>
      </c>
      <c r="G219" s="717">
        <v>37</v>
      </c>
      <c r="H219" s="687" t="s">
        <v>25</v>
      </c>
      <c r="I219" s="687">
        <v>1</v>
      </c>
      <c r="J219" s="687" t="s">
        <v>2603</v>
      </c>
      <c r="K219" s="687"/>
      <c r="L219" s="687" t="s">
        <v>2597</v>
      </c>
      <c r="M219" s="688">
        <v>2000</v>
      </c>
      <c r="N219" s="688"/>
      <c r="O219" s="687"/>
      <c r="P219" s="687"/>
      <c r="Q219" s="718"/>
      <c r="R219" s="687"/>
      <c r="S219" s="687" t="s">
        <v>143</v>
      </c>
      <c r="T219" s="719">
        <v>500000</v>
      </c>
      <c r="U219" s="1488" t="s">
        <v>3089</v>
      </c>
      <c r="V219" s="687">
        <v>1</v>
      </c>
      <c r="W219" s="1501" t="s">
        <v>1407</v>
      </c>
      <c r="Y219" s="877"/>
      <c r="Z219" s="802"/>
      <c r="AA219" s="802"/>
      <c r="AB219" s="802"/>
    </row>
    <row r="220" spans="1:28" s="674" customFormat="1" ht="12.95" customHeight="1">
      <c r="A220" s="684">
        <f t="shared" si="5"/>
        <v>194</v>
      </c>
      <c r="B220" s="685"/>
      <c r="C220" s="717">
        <v>2</v>
      </c>
      <c r="D220" s="717">
        <v>6</v>
      </c>
      <c r="E220" s="717">
        <v>2</v>
      </c>
      <c r="F220" s="717">
        <v>1</v>
      </c>
      <c r="G220" s="717">
        <v>37</v>
      </c>
      <c r="H220" s="687" t="s">
        <v>25</v>
      </c>
      <c r="I220" s="687">
        <v>2</v>
      </c>
      <c r="J220" s="687" t="s">
        <v>305</v>
      </c>
      <c r="K220" s="687"/>
      <c r="L220" s="687" t="s">
        <v>419</v>
      </c>
      <c r="M220" s="688">
        <v>2000</v>
      </c>
      <c r="N220" s="688"/>
      <c r="O220" s="687"/>
      <c r="P220" s="687"/>
      <c r="Q220" s="718"/>
      <c r="R220" s="687"/>
      <c r="S220" s="687" t="s">
        <v>143</v>
      </c>
      <c r="T220" s="719">
        <v>600000</v>
      </c>
      <c r="U220" s="1488"/>
      <c r="V220" s="687">
        <v>1</v>
      </c>
      <c r="W220" s="1502" t="s">
        <v>133</v>
      </c>
      <c r="Y220" s="877"/>
      <c r="Z220" s="802"/>
      <c r="AA220" s="802"/>
      <c r="AB220" s="802"/>
    </row>
    <row r="221" spans="1:28" s="674" customFormat="1" ht="12.95" customHeight="1">
      <c r="A221" s="684">
        <f t="shared" si="5"/>
        <v>195</v>
      </c>
      <c r="B221" s="685"/>
      <c r="C221" s="717">
        <v>2</v>
      </c>
      <c r="D221" s="717">
        <v>6</v>
      </c>
      <c r="E221" s="717">
        <v>2</v>
      </c>
      <c r="F221" s="717">
        <v>1</v>
      </c>
      <c r="G221" s="717">
        <v>68</v>
      </c>
      <c r="H221" s="687" t="s">
        <v>550</v>
      </c>
      <c r="I221" s="687">
        <v>1</v>
      </c>
      <c r="J221" s="687" t="s">
        <v>305</v>
      </c>
      <c r="K221" s="687"/>
      <c r="L221" s="687" t="s">
        <v>420</v>
      </c>
      <c r="M221" s="688">
        <v>2002</v>
      </c>
      <c r="N221" s="688"/>
      <c r="O221" s="687"/>
      <c r="P221" s="687"/>
      <c r="Q221" s="718"/>
      <c r="R221" s="687"/>
      <c r="S221" s="687" t="s">
        <v>143</v>
      </c>
      <c r="T221" s="719">
        <v>25000</v>
      </c>
      <c r="U221" s="1488" t="s">
        <v>3081</v>
      </c>
      <c r="V221" s="687">
        <v>1</v>
      </c>
      <c r="W221" s="1503" t="s">
        <v>133</v>
      </c>
      <c r="Y221" s="877"/>
      <c r="Z221" s="802"/>
      <c r="AA221" s="802"/>
      <c r="AB221" s="802"/>
    </row>
    <row r="222" spans="1:28" s="674" customFormat="1" ht="12.95" customHeight="1">
      <c r="A222" s="684">
        <f t="shared" si="5"/>
        <v>196</v>
      </c>
      <c r="B222" s="685"/>
      <c r="C222" s="717">
        <v>2</v>
      </c>
      <c r="D222" s="717">
        <v>6</v>
      </c>
      <c r="E222" s="717">
        <v>2</v>
      </c>
      <c r="F222" s="717">
        <v>1</v>
      </c>
      <c r="G222" s="717">
        <v>68</v>
      </c>
      <c r="H222" s="687" t="s">
        <v>550</v>
      </c>
      <c r="I222" s="687">
        <v>2</v>
      </c>
      <c r="J222" s="687" t="s">
        <v>305</v>
      </c>
      <c r="K222" s="687"/>
      <c r="L222" s="687" t="s">
        <v>420</v>
      </c>
      <c r="M222" s="688">
        <v>2002</v>
      </c>
      <c r="N222" s="688"/>
      <c r="O222" s="687"/>
      <c r="P222" s="687"/>
      <c r="Q222" s="718"/>
      <c r="R222" s="687"/>
      <c r="S222" s="687" t="s">
        <v>143</v>
      </c>
      <c r="T222" s="719">
        <v>25000</v>
      </c>
      <c r="U222" s="1488" t="s">
        <v>3081</v>
      </c>
      <c r="V222" s="687">
        <v>1</v>
      </c>
      <c r="W222" s="1503" t="s">
        <v>133</v>
      </c>
      <c r="Y222" s="877"/>
      <c r="Z222" s="802"/>
      <c r="AA222" s="802"/>
      <c r="AB222" s="802"/>
    </row>
    <row r="223" spans="1:28" s="674" customFormat="1" ht="12.95" customHeight="1">
      <c r="A223" s="684">
        <f t="shared" si="5"/>
        <v>197</v>
      </c>
      <c r="B223" s="685"/>
      <c r="C223" s="717">
        <v>2</v>
      </c>
      <c r="D223" s="717">
        <v>6</v>
      </c>
      <c r="E223" s="717">
        <v>2</v>
      </c>
      <c r="F223" s="717">
        <v>1</v>
      </c>
      <c r="G223" s="717">
        <v>68</v>
      </c>
      <c r="H223" s="687" t="s">
        <v>2604</v>
      </c>
      <c r="I223" s="687">
        <v>5</v>
      </c>
      <c r="J223" s="687" t="s">
        <v>2605</v>
      </c>
      <c r="K223" s="687"/>
      <c r="L223" s="687" t="s">
        <v>139</v>
      </c>
      <c r="M223" s="688">
        <v>2008</v>
      </c>
      <c r="N223" s="688"/>
      <c r="O223" s="687"/>
      <c r="P223" s="687"/>
      <c r="Q223" s="718"/>
      <c r="R223" s="687"/>
      <c r="S223" s="687" t="s">
        <v>143</v>
      </c>
      <c r="T223" s="719">
        <v>3625000</v>
      </c>
      <c r="U223" s="1488"/>
      <c r="V223" s="687">
        <v>1</v>
      </c>
      <c r="W223" s="1502" t="s">
        <v>2547</v>
      </c>
      <c r="Y223" s="877"/>
      <c r="Z223" s="802"/>
      <c r="AA223" s="802"/>
      <c r="AB223" s="802"/>
    </row>
    <row r="224" spans="1:28" s="674" customFormat="1" ht="12.95" customHeight="1">
      <c r="A224" s="684">
        <f t="shared" si="5"/>
        <v>198</v>
      </c>
      <c r="B224" s="685"/>
      <c r="C224" s="717">
        <v>2</v>
      </c>
      <c r="D224" s="717">
        <v>6</v>
      </c>
      <c r="E224" s="717">
        <v>2</v>
      </c>
      <c r="F224" s="717">
        <v>1</v>
      </c>
      <c r="G224" s="717">
        <v>69</v>
      </c>
      <c r="H224" s="687" t="s">
        <v>2564</v>
      </c>
      <c r="I224" s="687">
        <v>6</v>
      </c>
      <c r="J224" s="687" t="s">
        <v>2606</v>
      </c>
      <c r="K224" s="687"/>
      <c r="L224" s="687" t="s">
        <v>139</v>
      </c>
      <c r="M224" s="688">
        <v>2008</v>
      </c>
      <c r="N224" s="688"/>
      <c r="O224" s="687"/>
      <c r="P224" s="687"/>
      <c r="Q224" s="718"/>
      <c r="R224" s="687"/>
      <c r="S224" s="687" t="s">
        <v>143</v>
      </c>
      <c r="T224" s="719">
        <v>17000000</v>
      </c>
      <c r="U224" s="1488"/>
      <c r="V224" s="687">
        <v>1</v>
      </c>
      <c r="W224" s="1502" t="s">
        <v>2547</v>
      </c>
      <c r="Y224" s="877"/>
      <c r="Z224" s="877"/>
      <c r="AA224" s="878"/>
      <c r="AB224" s="802"/>
    </row>
    <row r="225" spans="1:28" s="674" customFormat="1" ht="12.95" customHeight="1">
      <c r="A225" s="684">
        <f t="shared" si="5"/>
        <v>199</v>
      </c>
      <c r="B225" s="685"/>
      <c r="C225" s="717">
        <v>2</v>
      </c>
      <c r="D225" s="717">
        <v>6</v>
      </c>
      <c r="E225" s="717">
        <v>2</v>
      </c>
      <c r="F225" s="717">
        <v>4</v>
      </c>
      <c r="G225" s="717">
        <v>1</v>
      </c>
      <c r="H225" s="687" t="s">
        <v>428</v>
      </c>
      <c r="I225" s="687">
        <v>1</v>
      </c>
      <c r="J225" s="687" t="s">
        <v>2607</v>
      </c>
      <c r="K225" s="687"/>
      <c r="L225" s="687" t="s">
        <v>355</v>
      </c>
      <c r="M225" s="688">
        <v>1990</v>
      </c>
      <c r="N225" s="688"/>
      <c r="O225" s="687"/>
      <c r="P225" s="687"/>
      <c r="Q225" s="718"/>
      <c r="R225" s="687"/>
      <c r="S225" s="687" t="s">
        <v>143</v>
      </c>
      <c r="T225" s="719">
        <v>500000</v>
      </c>
      <c r="U225" s="1488" t="s">
        <v>3089</v>
      </c>
      <c r="V225" s="687">
        <v>1</v>
      </c>
      <c r="W225" s="1501" t="s">
        <v>1407</v>
      </c>
      <c r="Y225" s="877"/>
      <c r="Z225" s="802"/>
      <c r="AA225" s="802"/>
      <c r="AB225" s="802"/>
    </row>
    <row r="226" spans="1:28" s="674" customFormat="1" ht="12.95" customHeight="1">
      <c r="A226" s="684">
        <f t="shared" si="5"/>
        <v>200</v>
      </c>
      <c r="B226" s="685"/>
      <c r="C226" s="717">
        <v>2</v>
      </c>
      <c r="D226" s="717">
        <v>6</v>
      </c>
      <c r="E226" s="717">
        <v>2</v>
      </c>
      <c r="F226" s="717">
        <v>4</v>
      </c>
      <c r="G226" s="717">
        <v>8</v>
      </c>
      <c r="H226" s="687" t="s">
        <v>52</v>
      </c>
      <c r="I226" s="687">
        <v>2</v>
      </c>
      <c r="J226" s="687" t="s">
        <v>364</v>
      </c>
      <c r="K226" s="687"/>
      <c r="L226" s="687" t="s">
        <v>420</v>
      </c>
      <c r="M226" s="688">
        <v>1999</v>
      </c>
      <c r="N226" s="688"/>
      <c r="O226" s="687"/>
      <c r="P226" s="687"/>
      <c r="Q226" s="718"/>
      <c r="R226" s="687"/>
      <c r="S226" s="687" t="s">
        <v>143</v>
      </c>
      <c r="T226" s="719">
        <v>175000</v>
      </c>
      <c r="U226" s="1488" t="s">
        <v>3089</v>
      </c>
      <c r="V226" s="687">
        <v>1</v>
      </c>
      <c r="W226" s="1501" t="s">
        <v>1407</v>
      </c>
      <c r="Y226" s="877"/>
      <c r="Z226" s="802"/>
      <c r="AA226" s="802"/>
      <c r="AB226" s="802"/>
    </row>
    <row r="227" spans="1:28" s="674" customFormat="1" ht="12.95" customHeight="1">
      <c r="A227" s="684">
        <f t="shared" si="5"/>
        <v>201</v>
      </c>
      <c r="B227" s="685"/>
      <c r="C227" s="717">
        <v>2</v>
      </c>
      <c r="D227" s="717">
        <v>6</v>
      </c>
      <c r="E227" s="717">
        <v>2</v>
      </c>
      <c r="F227" s="717">
        <v>4</v>
      </c>
      <c r="G227" s="717">
        <v>8</v>
      </c>
      <c r="H227" s="687" t="s">
        <v>52</v>
      </c>
      <c r="I227" s="687">
        <v>3</v>
      </c>
      <c r="J227" s="687" t="s">
        <v>369</v>
      </c>
      <c r="K227" s="687"/>
      <c r="L227" s="687" t="s">
        <v>420</v>
      </c>
      <c r="M227" s="688">
        <v>1999</v>
      </c>
      <c r="N227" s="688"/>
      <c r="O227" s="687"/>
      <c r="P227" s="687"/>
      <c r="Q227" s="718"/>
      <c r="R227" s="687"/>
      <c r="S227" s="687" t="s">
        <v>143</v>
      </c>
      <c r="T227" s="719">
        <v>175000</v>
      </c>
      <c r="U227" s="1488" t="s">
        <v>3081</v>
      </c>
      <c r="V227" s="687">
        <v>1</v>
      </c>
      <c r="W227" s="1503" t="s">
        <v>2547</v>
      </c>
      <c r="Y227" s="877"/>
      <c r="Z227" s="802"/>
      <c r="AA227" s="802"/>
      <c r="AB227" s="802"/>
    </row>
    <row r="228" spans="1:28" s="674" customFormat="1" ht="12.95" customHeight="1">
      <c r="A228" s="684">
        <f t="shared" si="5"/>
        <v>202</v>
      </c>
      <c r="B228" s="685"/>
      <c r="C228" s="717">
        <v>2</v>
      </c>
      <c r="D228" s="717">
        <v>6</v>
      </c>
      <c r="E228" s="717">
        <v>2</v>
      </c>
      <c r="F228" s="717">
        <v>4</v>
      </c>
      <c r="G228" s="717">
        <v>8</v>
      </c>
      <c r="H228" s="687" t="s">
        <v>2608</v>
      </c>
      <c r="I228" s="687">
        <v>9</v>
      </c>
      <c r="J228" s="687" t="s">
        <v>2609</v>
      </c>
      <c r="K228" s="687"/>
      <c r="L228" s="687" t="s">
        <v>420</v>
      </c>
      <c r="M228" s="688">
        <v>2000</v>
      </c>
      <c r="N228" s="688"/>
      <c r="O228" s="687"/>
      <c r="P228" s="687"/>
      <c r="Q228" s="718"/>
      <c r="R228" s="687"/>
      <c r="S228" s="687" t="s">
        <v>143</v>
      </c>
      <c r="T228" s="719">
        <v>250000</v>
      </c>
      <c r="U228" s="1488" t="s">
        <v>3081</v>
      </c>
      <c r="V228" s="687">
        <v>1</v>
      </c>
      <c r="W228" s="1503" t="s">
        <v>133</v>
      </c>
      <c r="X228" s="802"/>
      <c r="Y228" s="877"/>
      <c r="Z228" s="802"/>
      <c r="AA228" s="802"/>
      <c r="AB228" s="802"/>
    </row>
    <row r="229" spans="1:28" s="674" customFormat="1" ht="12.95" customHeight="1">
      <c r="A229" s="684">
        <f t="shared" si="5"/>
        <v>203</v>
      </c>
      <c r="B229" s="685"/>
      <c r="C229" s="717">
        <v>2</v>
      </c>
      <c r="D229" s="717">
        <v>6</v>
      </c>
      <c r="E229" s="717">
        <v>3</v>
      </c>
      <c r="F229" s="717">
        <v>2</v>
      </c>
      <c r="G229" s="717">
        <v>1</v>
      </c>
      <c r="H229" s="687" t="s">
        <v>2612</v>
      </c>
      <c r="I229" s="687">
        <v>4</v>
      </c>
      <c r="J229" s="687" t="s">
        <v>2555</v>
      </c>
      <c r="K229" s="687"/>
      <c r="L229" s="687" t="s">
        <v>355</v>
      </c>
      <c r="M229" s="688">
        <v>2008</v>
      </c>
      <c r="N229" s="688"/>
      <c r="O229" s="687"/>
      <c r="P229" s="687"/>
      <c r="Q229" s="718"/>
      <c r="R229" s="687"/>
      <c r="S229" s="687" t="s">
        <v>143</v>
      </c>
      <c r="T229" s="719">
        <v>6368662</v>
      </c>
      <c r="U229" s="1488"/>
      <c r="V229" s="687">
        <v>1</v>
      </c>
      <c r="W229" s="1502" t="s">
        <v>133</v>
      </c>
      <c r="X229" s="802"/>
      <c r="Y229" s="877"/>
      <c r="Z229" s="802"/>
      <c r="AA229" s="802"/>
      <c r="AB229" s="802"/>
    </row>
    <row r="230" spans="1:28" s="674" customFormat="1" ht="12.95" customHeight="1">
      <c r="A230" s="684">
        <f t="shared" si="5"/>
        <v>204</v>
      </c>
      <c r="B230" s="685"/>
      <c r="C230" s="717">
        <v>2</v>
      </c>
      <c r="D230" s="717">
        <v>6</v>
      </c>
      <c r="E230" s="717">
        <v>3</v>
      </c>
      <c r="F230" s="717">
        <v>2</v>
      </c>
      <c r="G230" s="717">
        <v>2</v>
      </c>
      <c r="H230" s="687" t="s">
        <v>828</v>
      </c>
      <c r="I230" s="687">
        <v>2</v>
      </c>
      <c r="J230" s="687" t="s">
        <v>2613</v>
      </c>
      <c r="K230" s="687"/>
      <c r="L230" s="687" t="s">
        <v>355</v>
      </c>
      <c r="M230" s="688">
        <v>2012</v>
      </c>
      <c r="N230" s="688"/>
      <c r="O230" s="687"/>
      <c r="P230" s="687"/>
      <c r="Q230" s="718"/>
      <c r="R230" s="687"/>
      <c r="S230" s="687" t="s">
        <v>143</v>
      </c>
      <c r="T230" s="719">
        <v>4769000</v>
      </c>
      <c r="U230" s="1488"/>
      <c r="V230" s="687">
        <v>1</v>
      </c>
      <c r="W230" s="1502" t="s">
        <v>133</v>
      </c>
      <c r="X230" s="802"/>
      <c r="Y230" s="877"/>
      <c r="Z230" s="802"/>
      <c r="AA230" s="802"/>
      <c r="AB230" s="802"/>
    </row>
    <row r="231" spans="1:28" s="674" customFormat="1" ht="12.95" customHeight="1">
      <c r="A231" s="684">
        <f t="shared" si="5"/>
        <v>205</v>
      </c>
      <c r="B231" s="685"/>
      <c r="C231" s="717">
        <v>2</v>
      </c>
      <c r="D231" s="717">
        <v>6</v>
      </c>
      <c r="E231" s="717">
        <v>3</v>
      </c>
      <c r="F231" s="717">
        <v>5</v>
      </c>
      <c r="G231" s="717">
        <v>3</v>
      </c>
      <c r="H231" s="687" t="s">
        <v>21</v>
      </c>
      <c r="I231" s="687">
        <v>1</v>
      </c>
      <c r="J231" s="687" t="s">
        <v>2614</v>
      </c>
      <c r="K231" s="687"/>
      <c r="L231" s="687" t="s">
        <v>355</v>
      </c>
      <c r="M231" s="688">
        <v>2000</v>
      </c>
      <c r="N231" s="688"/>
      <c r="O231" s="687"/>
      <c r="P231" s="687"/>
      <c r="Q231" s="718"/>
      <c r="R231" s="687"/>
      <c r="S231" s="687" t="s">
        <v>143</v>
      </c>
      <c r="T231" s="719">
        <v>1000000</v>
      </c>
      <c r="U231" s="1488" t="s">
        <v>3081</v>
      </c>
      <c r="V231" s="687">
        <v>1</v>
      </c>
      <c r="W231" s="1501" t="s">
        <v>1407</v>
      </c>
      <c r="X231" s="802"/>
      <c r="Y231" s="877"/>
      <c r="Z231" s="877"/>
      <c r="AA231" s="878"/>
      <c r="AB231" s="802"/>
    </row>
    <row r="232" spans="1:28" s="674" customFormat="1" ht="12.95" customHeight="1">
      <c r="A232" s="684">
        <f t="shared" si="5"/>
        <v>206</v>
      </c>
      <c r="B232" s="685"/>
      <c r="C232" s="717">
        <v>2</v>
      </c>
      <c r="D232" s="717">
        <v>6</v>
      </c>
      <c r="E232" s="717">
        <v>3</v>
      </c>
      <c r="F232" s="717">
        <v>5</v>
      </c>
      <c r="G232" s="717">
        <v>3</v>
      </c>
      <c r="H232" s="687" t="s">
        <v>2615</v>
      </c>
      <c r="I232" s="687">
        <v>3</v>
      </c>
      <c r="J232" s="687" t="s">
        <v>2616</v>
      </c>
      <c r="K232" s="687"/>
      <c r="L232" s="687" t="s">
        <v>355</v>
      </c>
      <c r="M232" s="688">
        <v>2000</v>
      </c>
      <c r="N232" s="688"/>
      <c r="O232" s="687"/>
      <c r="P232" s="687"/>
      <c r="Q232" s="718"/>
      <c r="R232" s="687"/>
      <c r="S232" s="687" t="s">
        <v>143</v>
      </c>
      <c r="T232" s="719">
        <v>1900000</v>
      </c>
      <c r="U232" s="1488" t="s">
        <v>3081</v>
      </c>
      <c r="V232" s="687">
        <v>1</v>
      </c>
      <c r="W232" s="1501" t="s">
        <v>1407</v>
      </c>
      <c r="X232" s="802"/>
      <c r="Y232" s="877"/>
      <c r="Z232" s="877"/>
      <c r="AA232" s="878"/>
      <c r="AB232" s="802"/>
    </row>
    <row r="233" spans="1:28" s="674" customFormat="1" ht="12.95" customHeight="1">
      <c r="A233" s="684">
        <f t="shared" si="5"/>
        <v>207</v>
      </c>
      <c r="B233" s="685"/>
      <c r="C233" s="717">
        <v>2</v>
      </c>
      <c r="D233" s="717">
        <v>6</v>
      </c>
      <c r="E233" s="717">
        <v>3</v>
      </c>
      <c r="F233" s="717">
        <v>5</v>
      </c>
      <c r="G233" s="717">
        <v>3</v>
      </c>
      <c r="H233" s="687" t="s">
        <v>2615</v>
      </c>
      <c r="I233" s="687">
        <v>1</v>
      </c>
      <c r="J233" s="687" t="s">
        <v>2617</v>
      </c>
      <c r="K233" s="687"/>
      <c r="L233" s="687" t="s">
        <v>355</v>
      </c>
      <c r="M233" s="688">
        <v>2004</v>
      </c>
      <c r="N233" s="688"/>
      <c r="O233" s="687"/>
      <c r="P233" s="687"/>
      <c r="Q233" s="718"/>
      <c r="R233" s="687"/>
      <c r="S233" s="687" t="s">
        <v>143</v>
      </c>
      <c r="T233" s="719">
        <v>500000</v>
      </c>
      <c r="U233" s="1488" t="s">
        <v>3081</v>
      </c>
      <c r="V233" s="687">
        <v>1</v>
      </c>
      <c r="W233" s="1501" t="s">
        <v>1407</v>
      </c>
      <c r="X233" s="802"/>
      <c r="Y233" s="877"/>
      <c r="Z233" s="877"/>
      <c r="AA233" s="878"/>
      <c r="AB233" s="802"/>
    </row>
    <row r="234" spans="1:28" s="674" customFormat="1" ht="12.95" customHeight="1">
      <c r="A234" s="684">
        <f t="shared" si="5"/>
        <v>208</v>
      </c>
      <c r="B234" s="685"/>
      <c r="C234" s="717">
        <v>2</v>
      </c>
      <c r="D234" s="717">
        <v>6</v>
      </c>
      <c r="E234" s="717">
        <v>3</v>
      </c>
      <c r="F234" s="717">
        <v>5</v>
      </c>
      <c r="G234" s="717">
        <v>3</v>
      </c>
      <c r="H234" s="687" t="s">
        <v>21</v>
      </c>
      <c r="I234" s="687">
        <v>2</v>
      </c>
      <c r="J234" s="687" t="s">
        <v>2618</v>
      </c>
      <c r="K234" s="687"/>
      <c r="L234" s="687" t="s">
        <v>355</v>
      </c>
      <c r="M234" s="688">
        <v>2007</v>
      </c>
      <c r="N234" s="688"/>
      <c r="O234" s="687"/>
      <c r="P234" s="687"/>
      <c r="Q234" s="718"/>
      <c r="R234" s="687"/>
      <c r="S234" s="687" t="s">
        <v>143</v>
      </c>
      <c r="T234" s="719">
        <v>1000000</v>
      </c>
      <c r="U234" s="1488" t="s">
        <v>3081</v>
      </c>
      <c r="V234" s="687">
        <v>1</v>
      </c>
      <c r="W234" s="1501" t="s">
        <v>1407</v>
      </c>
      <c r="X234" s="802"/>
      <c r="Y234" s="877"/>
      <c r="Z234" s="877"/>
      <c r="AA234" s="878"/>
      <c r="AB234" s="802"/>
    </row>
    <row r="235" spans="1:28" s="674" customFormat="1" ht="12.95" customHeight="1">
      <c r="A235" s="684">
        <f t="shared" si="5"/>
        <v>209</v>
      </c>
      <c r="B235" s="685"/>
      <c r="C235" s="717">
        <v>2</v>
      </c>
      <c r="D235" s="717">
        <v>6</v>
      </c>
      <c r="E235" s="717">
        <v>3</v>
      </c>
      <c r="F235" s="717">
        <v>5</v>
      </c>
      <c r="G235" s="717">
        <v>3</v>
      </c>
      <c r="H235" s="687" t="s">
        <v>2619</v>
      </c>
      <c r="I235" s="687">
        <v>5</v>
      </c>
      <c r="J235" s="687" t="s">
        <v>2620</v>
      </c>
      <c r="K235" s="687"/>
      <c r="L235" s="687" t="s">
        <v>355</v>
      </c>
      <c r="M235" s="688">
        <v>2012</v>
      </c>
      <c r="N235" s="688"/>
      <c r="O235" s="687"/>
      <c r="P235" s="687"/>
      <c r="Q235" s="718"/>
      <c r="R235" s="687"/>
      <c r="S235" s="687" t="s">
        <v>143</v>
      </c>
      <c r="T235" s="719">
        <v>500000</v>
      </c>
      <c r="U235" s="1488"/>
      <c r="V235" s="687">
        <v>1</v>
      </c>
      <c r="W235" s="1502" t="s">
        <v>133</v>
      </c>
      <c r="X235" s="802"/>
      <c r="Y235" s="877"/>
      <c r="Z235" s="802"/>
      <c r="AA235" s="802"/>
      <c r="AB235" s="802"/>
    </row>
    <row r="236" spans="1:28" s="674" customFormat="1" ht="12.95" customHeight="1">
      <c r="A236" s="684">
        <f t="shared" si="5"/>
        <v>210</v>
      </c>
      <c r="B236" s="685"/>
      <c r="C236" s="717">
        <v>2</v>
      </c>
      <c r="D236" s="717">
        <v>6</v>
      </c>
      <c r="E236" s="717">
        <v>3</v>
      </c>
      <c r="F236" s="717">
        <v>5</v>
      </c>
      <c r="G236" s="717">
        <v>3</v>
      </c>
      <c r="H236" s="687" t="s">
        <v>21</v>
      </c>
      <c r="I236" s="687">
        <v>5</v>
      </c>
      <c r="J236" s="687" t="s">
        <v>3105</v>
      </c>
      <c r="K236" s="687"/>
      <c r="L236" s="687" t="s">
        <v>355</v>
      </c>
      <c r="M236" s="1429">
        <v>2016</v>
      </c>
      <c r="N236" s="688"/>
      <c r="O236" s="687"/>
      <c r="P236" s="687"/>
      <c r="Q236" s="718"/>
      <c r="R236" s="687"/>
      <c r="S236" s="687" t="s">
        <v>2792</v>
      </c>
      <c r="T236" s="719">
        <v>5000000</v>
      </c>
      <c r="U236" s="1488"/>
      <c r="V236" s="687">
        <v>1</v>
      </c>
      <c r="W236" s="1502" t="s">
        <v>133</v>
      </c>
      <c r="X236" s="615"/>
      <c r="Y236" s="877"/>
      <c r="Z236" s="615"/>
      <c r="AA236" s="615"/>
      <c r="AB236" s="615"/>
    </row>
    <row r="237" spans="1:28" s="674" customFormat="1" ht="12.95" customHeight="1">
      <c r="A237" s="684">
        <f t="shared" si="5"/>
        <v>211</v>
      </c>
      <c r="B237" s="685"/>
      <c r="C237" s="717">
        <v>2</v>
      </c>
      <c r="D237" s="717">
        <v>6</v>
      </c>
      <c r="E237" s="717">
        <v>3</v>
      </c>
      <c r="F237" s="717">
        <v>6</v>
      </c>
      <c r="G237" s="717">
        <v>4</v>
      </c>
      <c r="H237" s="687" t="s">
        <v>2566</v>
      </c>
      <c r="I237" s="687">
        <v>5</v>
      </c>
      <c r="J237" s="687" t="s">
        <v>2621</v>
      </c>
      <c r="K237" s="687"/>
      <c r="L237" s="687" t="s">
        <v>355</v>
      </c>
      <c r="M237" s="688">
        <v>2012</v>
      </c>
      <c r="N237" s="688"/>
      <c r="O237" s="687"/>
      <c r="P237" s="687"/>
      <c r="Q237" s="718"/>
      <c r="R237" s="687"/>
      <c r="S237" s="687" t="s">
        <v>143</v>
      </c>
      <c r="T237" s="719">
        <v>744000</v>
      </c>
      <c r="U237" s="1488" t="s">
        <v>3089</v>
      </c>
      <c r="V237" s="687">
        <v>1</v>
      </c>
      <c r="W237" s="1504" t="s">
        <v>133</v>
      </c>
      <c r="X237" s="802"/>
      <c r="Y237" s="877"/>
      <c r="Z237" s="877"/>
      <c r="AA237" s="878"/>
      <c r="AB237" s="802"/>
    </row>
    <row r="238" spans="1:28" s="674" customFormat="1" ht="12.95" customHeight="1">
      <c r="A238" s="684">
        <f t="shared" si="5"/>
        <v>212</v>
      </c>
      <c r="B238" s="685"/>
      <c r="C238" s="717">
        <v>2</v>
      </c>
      <c r="D238" s="717">
        <v>6</v>
      </c>
      <c r="E238" s="717">
        <v>4</v>
      </c>
      <c r="F238" s="717">
        <v>1</v>
      </c>
      <c r="G238" s="717">
        <v>29</v>
      </c>
      <c r="H238" s="687" t="s">
        <v>607</v>
      </c>
      <c r="I238" s="687">
        <v>1</v>
      </c>
      <c r="J238" s="687" t="s">
        <v>2622</v>
      </c>
      <c r="K238" s="687"/>
      <c r="L238" s="687" t="s">
        <v>139</v>
      </c>
      <c r="M238" s="688">
        <v>1995</v>
      </c>
      <c r="N238" s="688"/>
      <c r="O238" s="687"/>
      <c r="P238" s="687"/>
      <c r="Q238" s="718"/>
      <c r="R238" s="687"/>
      <c r="S238" s="687" t="s">
        <v>143</v>
      </c>
      <c r="T238" s="719">
        <v>200000</v>
      </c>
      <c r="U238" s="1488" t="s">
        <v>3081</v>
      </c>
      <c r="V238" s="687">
        <v>1</v>
      </c>
      <c r="W238" s="1503" t="s">
        <v>2547</v>
      </c>
      <c r="X238" s="802"/>
      <c r="Y238" s="877"/>
      <c r="Z238" s="802"/>
      <c r="AA238" s="802"/>
      <c r="AB238" s="802"/>
    </row>
    <row r="239" spans="1:28" s="674" customFormat="1" ht="12.95" customHeight="1">
      <c r="A239" s="684">
        <f t="shared" si="5"/>
        <v>213</v>
      </c>
      <c r="B239" s="685"/>
      <c r="C239" s="717">
        <v>2</v>
      </c>
      <c r="D239" s="717">
        <v>6</v>
      </c>
      <c r="E239" s="717">
        <v>4</v>
      </c>
      <c r="F239" s="717">
        <v>1</v>
      </c>
      <c r="G239" s="717">
        <v>29</v>
      </c>
      <c r="H239" s="687" t="s">
        <v>2623</v>
      </c>
      <c r="I239" s="687">
        <v>2</v>
      </c>
      <c r="J239" s="687" t="s">
        <v>2622</v>
      </c>
      <c r="K239" s="687"/>
      <c r="L239" s="687" t="s">
        <v>139</v>
      </c>
      <c r="M239" s="688">
        <v>1995</v>
      </c>
      <c r="N239" s="688"/>
      <c r="O239" s="687"/>
      <c r="P239" s="687"/>
      <c r="Q239" s="718"/>
      <c r="R239" s="687"/>
      <c r="S239" s="687" t="s">
        <v>143</v>
      </c>
      <c r="T239" s="719">
        <v>350000</v>
      </c>
      <c r="U239" s="1488"/>
      <c r="V239" s="687">
        <v>1</v>
      </c>
      <c r="W239" s="1502" t="s">
        <v>2547</v>
      </c>
      <c r="X239" s="802"/>
      <c r="Y239" s="877"/>
      <c r="Z239" s="802"/>
      <c r="AA239" s="802"/>
      <c r="AB239" s="802"/>
    </row>
    <row r="240" spans="1:28" s="674" customFormat="1" ht="12.95" customHeight="1">
      <c r="A240" s="684">
        <f t="shared" si="5"/>
        <v>214</v>
      </c>
      <c r="B240" s="685"/>
      <c r="C240" s="721">
        <v>2</v>
      </c>
      <c r="D240" s="721">
        <v>6</v>
      </c>
      <c r="E240" s="721">
        <v>2</v>
      </c>
      <c r="F240" s="721">
        <v>1</v>
      </c>
      <c r="G240" s="721">
        <v>33</v>
      </c>
      <c r="H240" s="723" t="s">
        <v>2602</v>
      </c>
      <c r="I240" s="722"/>
      <c r="J240" s="724" t="s">
        <v>2908</v>
      </c>
      <c r="K240" s="724"/>
      <c r="L240" s="724" t="s">
        <v>424</v>
      </c>
      <c r="M240" s="1509">
        <v>2014</v>
      </c>
      <c r="N240" s="1509"/>
      <c r="O240" s="724"/>
      <c r="P240" s="725"/>
      <c r="Q240" s="1510"/>
      <c r="R240" s="723"/>
      <c r="S240" s="1510" t="s">
        <v>143</v>
      </c>
      <c r="T240" s="728">
        <v>5100000</v>
      </c>
      <c r="U240" s="1488"/>
      <c r="V240" s="723">
        <v>3</v>
      </c>
      <c r="W240" s="1511" t="s">
        <v>133</v>
      </c>
      <c r="X240" s="802"/>
      <c r="Y240" s="959"/>
      <c r="Z240" s="802"/>
      <c r="AA240" s="802"/>
      <c r="AB240" s="802"/>
    </row>
    <row r="241" spans="1:28" s="674" customFormat="1" ht="12.95" customHeight="1">
      <c r="A241" s="684">
        <f t="shared" si="5"/>
        <v>215</v>
      </c>
      <c r="B241" s="685"/>
      <c r="C241" s="721">
        <v>2</v>
      </c>
      <c r="D241" s="721">
        <v>6</v>
      </c>
      <c r="E241" s="721">
        <v>2</v>
      </c>
      <c r="F241" s="721">
        <v>6</v>
      </c>
      <c r="G241" s="721">
        <v>3</v>
      </c>
      <c r="H241" s="723" t="s">
        <v>22</v>
      </c>
      <c r="I241" s="722"/>
      <c r="J241" s="724" t="s">
        <v>305</v>
      </c>
      <c r="K241" s="724" t="s">
        <v>2938</v>
      </c>
      <c r="L241" s="724" t="s">
        <v>307</v>
      </c>
      <c r="M241" s="1509">
        <v>2014</v>
      </c>
      <c r="N241" s="1509"/>
      <c r="O241" s="724"/>
      <c r="P241" s="725"/>
      <c r="Q241" s="1510"/>
      <c r="R241" s="723"/>
      <c r="S241" s="1510" t="s">
        <v>143</v>
      </c>
      <c r="T241" s="728">
        <v>1500000</v>
      </c>
      <c r="U241" s="1488"/>
      <c r="V241" s="723">
        <v>1</v>
      </c>
      <c r="W241" s="1511" t="s">
        <v>133</v>
      </c>
      <c r="X241" s="802"/>
      <c r="Y241" s="959"/>
      <c r="Z241" s="802"/>
      <c r="AA241" s="802"/>
      <c r="AB241" s="802"/>
    </row>
    <row r="242" spans="1:28" s="674" customFormat="1" ht="12.95" customHeight="1">
      <c r="A242" s="684">
        <f t="shared" si="5"/>
        <v>216</v>
      </c>
      <c r="B242" s="685"/>
      <c r="C242" s="721">
        <v>2</v>
      </c>
      <c r="D242" s="721">
        <v>6</v>
      </c>
      <c r="E242" s="721">
        <v>2</v>
      </c>
      <c r="F242" s="721">
        <v>4</v>
      </c>
      <c r="G242" s="721">
        <v>6</v>
      </c>
      <c r="H242" s="723" t="s">
        <v>2292</v>
      </c>
      <c r="I242" s="722"/>
      <c r="J242" s="724" t="s">
        <v>370</v>
      </c>
      <c r="K242" s="724"/>
      <c r="L242" s="724" t="s">
        <v>420</v>
      </c>
      <c r="M242" s="1509">
        <v>2014</v>
      </c>
      <c r="N242" s="1509"/>
      <c r="O242" s="724"/>
      <c r="P242" s="725" t="s">
        <v>2939</v>
      </c>
      <c r="Q242" s="1510"/>
      <c r="R242" s="723"/>
      <c r="S242" s="1510" t="s">
        <v>143</v>
      </c>
      <c r="T242" s="728">
        <v>4200000</v>
      </c>
      <c r="U242" s="1488"/>
      <c r="V242" s="723">
        <v>1</v>
      </c>
      <c r="W242" s="1511" t="s">
        <v>133</v>
      </c>
      <c r="X242" s="802"/>
      <c r="Y242" s="959"/>
      <c r="Z242" s="802"/>
      <c r="AA242" s="802"/>
      <c r="AB242" s="802"/>
    </row>
    <row r="243" spans="1:28" s="674" customFormat="1" ht="12.95" customHeight="1">
      <c r="A243" s="684">
        <f t="shared" si="5"/>
        <v>217</v>
      </c>
      <c r="B243" s="685"/>
      <c r="C243" s="721">
        <v>2</v>
      </c>
      <c r="D243" s="721">
        <v>6</v>
      </c>
      <c r="E243" s="721">
        <v>2</v>
      </c>
      <c r="F243" s="721">
        <v>4</v>
      </c>
      <c r="G243" s="721">
        <v>6</v>
      </c>
      <c r="H243" s="723" t="s">
        <v>2941</v>
      </c>
      <c r="I243" s="722"/>
      <c r="J243" s="724" t="s">
        <v>370</v>
      </c>
      <c r="K243" s="724"/>
      <c r="L243" s="724" t="s">
        <v>420</v>
      </c>
      <c r="M243" s="1512">
        <v>2015</v>
      </c>
      <c r="N243" s="1509"/>
      <c r="O243" s="724"/>
      <c r="P243" s="725"/>
      <c r="Q243" s="1510"/>
      <c r="R243" s="723"/>
      <c r="S243" s="1510" t="s">
        <v>2792</v>
      </c>
      <c r="T243" s="728">
        <f>12600000+8400000</f>
        <v>21000000</v>
      </c>
      <c r="U243" s="1488"/>
      <c r="V243" s="723">
        <v>5</v>
      </c>
      <c r="W243" s="1513" t="s">
        <v>133</v>
      </c>
      <c r="X243" s="802"/>
      <c r="Y243" s="959"/>
      <c r="Z243" s="802"/>
      <c r="AA243" s="802"/>
      <c r="AB243" s="802"/>
    </row>
    <row r="244" spans="1:28" s="674" customFormat="1" ht="12.95" customHeight="1">
      <c r="A244" s="684">
        <f t="shared" si="5"/>
        <v>218</v>
      </c>
      <c r="B244" s="685"/>
      <c r="C244" s="721">
        <v>2</v>
      </c>
      <c r="D244" s="721">
        <v>6</v>
      </c>
      <c r="E244" s="721">
        <v>1</v>
      </c>
      <c r="F244" s="721">
        <v>5</v>
      </c>
      <c r="G244" s="721">
        <v>40</v>
      </c>
      <c r="H244" s="723" t="s">
        <v>2940</v>
      </c>
      <c r="I244" s="722"/>
      <c r="J244" s="724" t="s">
        <v>345</v>
      </c>
      <c r="K244" s="724"/>
      <c r="L244" s="724" t="s">
        <v>424</v>
      </c>
      <c r="M244" s="1509">
        <v>2014</v>
      </c>
      <c r="N244" s="1509"/>
      <c r="O244" s="724"/>
      <c r="P244" s="725"/>
      <c r="Q244" s="1510"/>
      <c r="R244" s="723"/>
      <c r="S244" s="1510" t="s">
        <v>143</v>
      </c>
      <c r="T244" s="728">
        <v>4750000</v>
      </c>
      <c r="U244" s="1488"/>
      <c r="V244" s="723">
        <v>10</v>
      </c>
      <c r="W244" s="1511" t="s">
        <v>133</v>
      </c>
      <c r="X244" s="802"/>
      <c r="Y244" s="959"/>
      <c r="Z244" s="802"/>
      <c r="AA244" s="802"/>
      <c r="AB244" s="802"/>
    </row>
    <row r="245" spans="1:28" s="674" customFormat="1" ht="12.95" customHeight="1">
      <c r="A245" s="684">
        <f t="shared" si="5"/>
        <v>219</v>
      </c>
      <c r="B245" s="685"/>
      <c r="C245" s="721">
        <v>2</v>
      </c>
      <c r="D245" s="721">
        <v>6</v>
      </c>
      <c r="E245" s="721">
        <v>3</v>
      </c>
      <c r="F245" s="721">
        <v>2</v>
      </c>
      <c r="G245" s="721">
        <v>2</v>
      </c>
      <c r="H245" s="723" t="s">
        <v>2793</v>
      </c>
      <c r="I245" s="723"/>
      <c r="J245" s="729" t="s">
        <v>2954</v>
      </c>
      <c r="K245" s="688"/>
      <c r="L245" s="720" t="s">
        <v>139</v>
      </c>
      <c r="M245" s="688">
        <v>2014</v>
      </c>
      <c r="N245" s="688"/>
      <c r="O245" s="688"/>
      <c r="P245" s="729" t="s">
        <v>2942</v>
      </c>
      <c r="Q245" s="720"/>
      <c r="R245" s="687"/>
      <c r="S245" s="720" t="s">
        <v>2799</v>
      </c>
      <c r="T245" s="730">
        <v>42540000</v>
      </c>
      <c r="U245" s="1514"/>
      <c r="V245" s="687">
        <v>6</v>
      </c>
      <c r="W245" s="1515" t="s">
        <v>133</v>
      </c>
      <c r="X245" s="802"/>
      <c r="Y245" s="959"/>
      <c r="Z245" s="802"/>
      <c r="AA245" s="802"/>
      <c r="AB245" s="802"/>
    </row>
    <row r="246" spans="1:28" s="674" customFormat="1" ht="12.95" customHeight="1">
      <c r="A246" s="684">
        <f t="shared" si="5"/>
        <v>220</v>
      </c>
      <c r="B246" s="685"/>
      <c r="C246" s="721">
        <v>2</v>
      </c>
      <c r="D246" s="721">
        <v>6</v>
      </c>
      <c r="E246" s="721">
        <v>2</v>
      </c>
      <c r="F246" s="721">
        <v>4</v>
      </c>
      <c r="G246" s="721">
        <v>8</v>
      </c>
      <c r="H246" s="723" t="s">
        <v>2608</v>
      </c>
      <c r="I246" s="731"/>
      <c r="J246" s="732" t="s">
        <v>2553</v>
      </c>
      <c r="K246" s="687"/>
      <c r="L246" s="720" t="s">
        <v>139</v>
      </c>
      <c r="M246" s="733">
        <v>2014</v>
      </c>
      <c r="N246" s="733"/>
      <c r="O246" s="687"/>
      <c r="P246" s="732"/>
      <c r="Q246" s="720"/>
      <c r="R246" s="1516"/>
      <c r="S246" s="892" t="s">
        <v>143</v>
      </c>
      <c r="T246" s="736">
        <v>250000</v>
      </c>
      <c r="U246" s="1514" t="s">
        <v>3081</v>
      </c>
      <c r="V246" s="1516">
        <v>1</v>
      </c>
      <c r="W246" s="1517" t="s">
        <v>133</v>
      </c>
      <c r="X246" s="802"/>
      <c r="Y246" s="959"/>
      <c r="Z246" s="802"/>
      <c r="AA246" s="802"/>
      <c r="AB246" s="802"/>
    </row>
    <row r="247" spans="1:28" s="674" customFormat="1" ht="12.95" customHeight="1">
      <c r="A247" s="684">
        <f t="shared" si="5"/>
        <v>221</v>
      </c>
      <c r="B247" s="685"/>
      <c r="C247" s="721">
        <v>2</v>
      </c>
      <c r="D247" s="721">
        <v>7</v>
      </c>
      <c r="E247" s="721">
        <v>3</v>
      </c>
      <c r="F247" s="721">
        <v>2</v>
      </c>
      <c r="G247" s="721">
        <v>1</v>
      </c>
      <c r="H247" s="723" t="s">
        <v>2943</v>
      </c>
      <c r="I247" s="731"/>
      <c r="J247" s="732" t="s">
        <v>2926</v>
      </c>
      <c r="K247" s="687"/>
      <c r="L247" s="720" t="s">
        <v>139</v>
      </c>
      <c r="M247" s="733">
        <v>2014</v>
      </c>
      <c r="N247" s="733"/>
      <c r="O247" s="687"/>
      <c r="P247" s="732" t="s">
        <v>2944</v>
      </c>
      <c r="Q247" s="720"/>
      <c r="R247" s="1516"/>
      <c r="S247" s="892" t="s">
        <v>143</v>
      </c>
      <c r="T247" s="736">
        <v>30000000</v>
      </c>
      <c r="U247" s="1514"/>
      <c r="V247" s="1516">
        <v>5</v>
      </c>
      <c r="W247" s="1515" t="s">
        <v>133</v>
      </c>
      <c r="X247" s="802"/>
      <c r="Y247" s="959"/>
      <c r="Z247" s="802"/>
      <c r="AA247" s="802"/>
      <c r="AB247" s="802"/>
    </row>
    <row r="248" spans="1:28" s="674" customFormat="1" ht="12.95" customHeight="1">
      <c r="A248" s="684">
        <f t="shared" si="5"/>
        <v>222</v>
      </c>
      <c r="B248" s="685"/>
      <c r="C248" s="721">
        <v>2</v>
      </c>
      <c r="D248" s="721">
        <v>7</v>
      </c>
      <c r="E248" s="721">
        <v>3</v>
      </c>
      <c r="F248" s="721">
        <v>2</v>
      </c>
      <c r="G248" s="721">
        <v>1</v>
      </c>
      <c r="H248" s="723" t="s">
        <v>2943</v>
      </c>
      <c r="I248" s="731"/>
      <c r="J248" s="732" t="s">
        <v>2926</v>
      </c>
      <c r="K248" s="687"/>
      <c r="L248" s="720" t="s">
        <v>355</v>
      </c>
      <c r="M248" s="897">
        <v>2015</v>
      </c>
      <c r="N248" s="733"/>
      <c r="O248" s="687"/>
      <c r="P248" s="732" t="s">
        <v>2880</v>
      </c>
      <c r="Q248" s="720"/>
      <c r="R248" s="1516"/>
      <c r="S248" s="892" t="s">
        <v>2792</v>
      </c>
      <c r="T248" s="736">
        <v>18000000</v>
      </c>
      <c r="U248" s="1514"/>
      <c r="V248" s="1516">
        <v>3</v>
      </c>
      <c r="W248" s="1518" t="s">
        <v>133</v>
      </c>
      <c r="X248" s="802"/>
      <c r="Y248" s="959"/>
      <c r="Z248" s="802"/>
      <c r="AA248" s="802"/>
      <c r="AB248" s="802"/>
    </row>
    <row r="249" spans="1:28" s="674" customFormat="1" ht="12.95" customHeight="1">
      <c r="A249" s="684">
        <f t="shared" si="5"/>
        <v>223</v>
      </c>
      <c r="B249" s="685"/>
      <c r="C249" s="721">
        <v>2</v>
      </c>
      <c r="D249" s="721">
        <v>6</v>
      </c>
      <c r="E249" s="721">
        <v>3</v>
      </c>
      <c r="F249" s="721">
        <v>5</v>
      </c>
      <c r="G249" s="721">
        <v>3</v>
      </c>
      <c r="H249" s="723" t="s">
        <v>21</v>
      </c>
      <c r="I249" s="731"/>
      <c r="J249" s="732" t="s">
        <v>89</v>
      </c>
      <c r="K249" s="687"/>
      <c r="L249" s="720" t="s">
        <v>139</v>
      </c>
      <c r="M249" s="733">
        <v>2014</v>
      </c>
      <c r="N249" s="733"/>
      <c r="O249" s="687"/>
      <c r="P249" s="732" t="s">
        <v>2946</v>
      </c>
      <c r="Q249" s="720"/>
      <c r="R249" s="1516"/>
      <c r="S249" s="720" t="s">
        <v>2799</v>
      </c>
      <c r="T249" s="736">
        <v>7200000</v>
      </c>
      <c r="U249" s="1514"/>
      <c r="V249" s="1516">
        <v>6</v>
      </c>
      <c r="W249" s="1515" t="s">
        <v>133</v>
      </c>
      <c r="X249" s="802"/>
      <c r="Y249" s="959"/>
      <c r="Z249" s="802"/>
      <c r="AA249" s="802"/>
      <c r="AB249" s="802"/>
    </row>
    <row r="250" spans="1:28" s="674" customFormat="1" ht="12.95" customHeight="1">
      <c r="A250" s="684">
        <f t="shared" si="5"/>
        <v>224</v>
      </c>
      <c r="B250" s="685"/>
      <c r="C250" s="721">
        <v>2</v>
      </c>
      <c r="D250" s="721">
        <v>7</v>
      </c>
      <c r="E250" s="721">
        <v>3</v>
      </c>
      <c r="F250" s="721">
        <v>2</v>
      </c>
      <c r="G250" s="721">
        <v>1</v>
      </c>
      <c r="H250" s="723" t="s">
        <v>2945</v>
      </c>
      <c r="I250" s="731"/>
      <c r="J250" s="732" t="s">
        <v>2926</v>
      </c>
      <c r="K250" s="687"/>
      <c r="L250" s="720" t="s">
        <v>139</v>
      </c>
      <c r="M250" s="733">
        <v>2014</v>
      </c>
      <c r="N250" s="733"/>
      <c r="O250" s="687"/>
      <c r="P250" s="732" t="s">
        <v>2944</v>
      </c>
      <c r="Q250" s="720"/>
      <c r="R250" s="1516"/>
      <c r="S250" s="720" t="s">
        <v>2799</v>
      </c>
      <c r="T250" s="736">
        <v>6000000</v>
      </c>
      <c r="U250" s="1514"/>
      <c r="V250" s="1516">
        <v>1</v>
      </c>
      <c r="W250" s="1515" t="s">
        <v>133</v>
      </c>
      <c r="X250" s="802"/>
      <c r="Y250" s="959"/>
      <c r="Z250" s="802"/>
      <c r="AA250" s="802"/>
      <c r="AB250" s="802"/>
    </row>
    <row r="251" spans="1:28" s="674" customFormat="1" ht="12.95" customHeight="1">
      <c r="A251" s="684">
        <f t="shared" si="5"/>
        <v>225</v>
      </c>
      <c r="B251" s="685"/>
      <c r="C251" s="721">
        <v>2</v>
      </c>
      <c r="D251" s="721">
        <v>6</v>
      </c>
      <c r="E251" s="721">
        <v>2</v>
      </c>
      <c r="F251" s="721">
        <v>1</v>
      </c>
      <c r="G251" s="721">
        <v>33</v>
      </c>
      <c r="H251" s="723" t="s">
        <v>635</v>
      </c>
      <c r="I251" s="731"/>
      <c r="J251" s="732"/>
      <c r="K251" s="687"/>
      <c r="L251" s="720" t="s">
        <v>139</v>
      </c>
      <c r="M251" s="733">
        <v>2014</v>
      </c>
      <c r="N251" s="733"/>
      <c r="O251" s="687"/>
      <c r="P251" s="732"/>
      <c r="Q251" s="720"/>
      <c r="R251" s="1516"/>
      <c r="S251" s="892" t="s">
        <v>143</v>
      </c>
      <c r="T251" s="736">
        <v>6800000</v>
      </c>
      <c r="U251" s="1514"/>
      <c r="V251" s="1516">
        <v>4</v>
      </c>
      <c r="W251" s="1515" t="s">
        <v>133</v>
      </c>
      <c r="X251" s="802"/>
      <c r="Y251" s="959"/>
      <c r="Z251" s="802"/>
      <c r="AA251" s="802"/>
      <c r="AB251" s="802"/>
    </row>
    <row r="252" spans="1:28" s="674" customFormat="1" ht="12.95" customHeight="1">
      <c r="A252" s="684">
        <f t="shared" si="5"/>
        <v>226</v>
      </c>
      <c r="B252" s="685"/>
      <c r="C252" s="721">
        <v>2</v>
      </c>
      <c r="D252" s="721">
        <v>6</v>
      </c>
      <c r="E252" s="721">
        <v>2</v>
      </c>
      <c r="F252" s="721">
        <v>1</v>
      </c>
      <c r="G252" s="721">
        <v>33</v>
      </c>
      <c r="H252" s="723" t="s">
        <v>2881</v>
      </c>
      <c r="I252" s="731"/>
      <c r="J252" s="732" t="s">
        <v>2927</v>
      </c>
      <c r="K252" s="687"/>
      <c r="L252" s="720" t="s">
        <v>139</v>
      </c>
      <c r="M252" s="897">
        <v>2015</v>
      </c>
      <c r="N252" s="733"/>
      <c r="O252" s="687"/>
      <c r="P252" s="732"/>
      <c r="Q252" s="720"/>
      <c r="R252" s="1516"/>
      <c r="S252" s="892" t="s">
        <v>2792</v>
      </c>
      <c r="T252" s="736">
        <v>11900000</v>
      </c>
      <c r="U252" s="1514"/>
      <c r="V252" s="1516">
        <v>7</v>
      </c>
      <c r="W252" s="1518" t="s">
        <v>133</v>
      </c>
      <c r="X252" s="802"/>
      <c r="Y252" s="959"/>
      <c r="Z252" s="802"/>
      <c r="AA252" s="802"/>
      <c r="AB252" s="802"/>
    </row>
    <row r="253" spans="1:28" s="674" customFormat="1" ht="12.95" customHeight="1">
      <c r="A253" s="684">
        <f t="shared" ref="A253:A272" si="6">A252+1</f>
        <v>227</v>
      </c>
      <c r="B253" s="685"/>
      <c r="C253" s="721">
        <v>2</v>
      </c>
      <c r="D253" s="721">
        <v>6</v>
      </c>
      <c r="E253" s="721">
        <v>2</v>
      </c>
      <c r="F253" s="721">
        <v>1</v>
      </c>
      <c r="G253" s="721">
        <v>33</v>
      </c>
      <c r="H253" s="723" t="s">
        <v>2881</v>
      </c>
      <c r="I253" s="731"/>
      <c r="J253" s="732" t="s">
        <v>3106</v>
      </c>
      <c r="K253" s="687"/>
      <c r="L253" s="720" t="s">
        <v>139</v>
      </c>
      <c r="M253" s="1431">
        <v>2016</v>
      </c>
      <c r="N253" s="733"/>
      <c r="O253" s="687"/>
      <c r="P253" s="732"/>
      <c r="Q253" s="720"/>
      <c r="R253" s="1516"/>
      <c r="S253" s="892" t="s">
        <v>2792</v>
      </c>
      <c r="T253" s="736">
        <v>7400000</v>
      </c>
      <c r="U253" s="1514"/>
      <c r="V253" s="1516">
        <v>4</v>
      </c>
      <c r="W253" s="1515" t="s">
        <v>133</v>
      </c>
      <c r="X253" s="615"/>
      <c r="Y253" s="959"/>
      <c r="Z253" s="615"/>
      <c r="AA253" s="1395"/>
      <c r="AB253" s="615"/>
    </row>
    <row r="254" spans="1:28" s="674" customFormat="1" ht="12.95" customHeight="1">
      <c r="A254" s="684">
        <f t="shared" si="6"/>
        <v>228</v>
      </c>
      <c r="B254" s="685"/>
      <c r="C254" s="721">
        <v>2</v>
      </c>
      <c r="D254" s="721">
        <v>6</v>
      </c>
      <c r="E254" s="721">
        <v>2</v>
      </c>
      <c r="F254" s="721">
        <v>1</v>
      </c>
      <c r="G254" s="721">
        <v>5</v>
      </c>
      <c r="H254" s="723" t="s">
        <v>2592</v>
      </c>
      <c r="I254" s="731"/>
      <c r="J254" s="732" t="s">
        <v>2927</v>
      </c>
      <c r="K254" s="687"/>
      <c r="L254" s="720" t="s">
        <v>139</v>
      </c>
      <c r="M254" s="733">
        <v>2014</v>
      </c>
      <c r="N254" s="733"/>
      <c r="O254" s="687"/>
      <c r="P254" s="732" t="s">
        <v>2947</v>
      </c>
      <c r="Q254" s="720"/>
      <c r="R254" s="1516"/>
      <c r="S254" s="892" t="s">
        <v>143</v>
      </c>
      <c r="T254" s="736">
        <v>9500000</v>
      </c>
      <c r="U254" s="1514"/>
      <c r="V254" s="1516">
        <v>20</v>
      </c>
      <c r="W254" s="1515" t="s">
        <v>133</v>
      </c>
      <c r="X254" s="802"/>
      <c r="Y254" s="959"/>
      <c r="Z254" s="802"/>
      <c r="AA254" s="802"/>
      <c r="AB254" s="802"/>
    </row>
    <row r="255" spans="1:28" s="674" customFormat="1" ht="12.95" customHeight="1">
      <c r="A255" s="684">
        <f t="shared" si="6"/>
        <v>229</v>
      </c>
      <c r="B255" s="685"/>
      <c r="C255" s="721">
        <v>2</v>
      </c>
      <c r="D255" s="721">
        <v>6</v>
      </c>
      <c r="E255" s="721">
        <v>2</v>
      </c>
      <c r="F255" s="721">
        <v>1</v>
      </c>
      <c r="G255" s="721">
        <v>5</v>
      </c>
      <c r="H255" s="723" t="s">
        <v>2592</v>
      </c>
      <c r="I255" s="731"/>
      <c r="J255" s="732" t="s">
        <v>3106</v>
      </c>
      <c r="K255" s="687"/>
      <c r="L255" s="720" t="s">
        <v>139</v>
      </c>
      <c r="M255" s="1431">
        <v>2016</v>
      </c>
      <c r="N255" s="733"/>
      <c r="O255" s="687"/>
      <c r="P255" s="732"/>
      <c r="Q255" s="720"/>
      <c r="R255" s="1516"/>
      <c r="S255" s="892" t="s">
        <v>2792</v>
      </c>
      <c r="T255" s="736">
        <v>14550000</v>
      </c>
      <c r="U255" s="1514"/>
      <c r="V255" s="1516">
        <v>30</v>
      </c>
      <c r="W255" s="1515" t="s">
        <v>133</v>
      </c>
      <c r="X255" s="615"/>
      <c r="Y255" s="959"/>
      <c r="Z255" s="615"/>
      <c r="AA255" s="615"/>
      <c r="AB255" s="615"/>
    </row>
    <row r="256" spans="1:28" s="674" customFormat="1" ht="12.95" customHeight="1">
      <c r="A256" s="684">
        <f t="shared" si="6"/>
        <v>230</v>
      </c>
      <c r="B256" s="685"/>
      <c r="C256" s="721">
        <v>2</v>
      </c>
      <c r="D256" s="721">
        <v>6</v>
      </c>
      <c r="E256" s="721">
        <v>1</v>
      </c>
      <c r="F256" s="721">
        <v>4</v>
      </c>
      <c r="G256" s="721">
        <v>3</v>
      </c>
      <c r="H256" s="723" t="s">
        <v>2575</v>
      </c>
      <c r="I256" s="731"/>
      <c r="J256" s="732" t="s">
        <v>2423</v>
      </c>
      <c r="K256" s="687"/>
      <c r="L256" s="720" t="s">
        <v>139</v>
      </c>
      <c r="M256" s="733">
        <v>2014</v>
      </c>
      <c r="N256" s="733"/>
      <c r="O256" s="687"/>
      <c r="P256" s="732" t="s">
        <v>2948</v>
      </c>
      <c r="Q256" s="720"/>
      <c r="R256" s="1516"/>
      <c r="S256" s="892" t="s">
        <v>143</v>
      </c>
      <c r="T256" s="736">
        <v>6510000</v>
      </c>
      <c r="U256" s="1514"/>
      <c r="V256" s="1516">
        <v>3</v>
      </c>
      <c r="W256" s="1515" t="s">
        <v>133</v>
      </c>
      <c r="Y256" s="959"/>
      <c r="Z256" s="802"/>
      <c r="AA256" s="802"/>
      <c r="AB256" s="802"/>
    </row>
    <row r="257" spans="1:28" s="674" customFormat="1" ht="12.95" customHeight="1">
      <c r="A257" s="684">
        <f t="shared" si="6"/>
        <v>231</v>
      </c>
      <c r="B257" s="685"/>
      <c r="C257" s="721">
        <v>2</v>
      </c>
      <c r="D257" s="721">
        <v>6</v>
      </c>
      <c r="E257" s="721">
        <v>2</v>
      </c>
      <c r="F257" s="721">
        <v>6</v>
      </c>
      <c r="G257" s="721">
        <v>3</v>
      </c>
      <c r="H257" s="723" t="s">
        <v>2950</v>
      </c>
      <c r="I257" s="731"/>
      <c r="J257" s="732" t="s">
        <v>1980</v>
      </c>
      <c r="K257" s="687" t="s">
        <v>2949</v>
      </c>
      <c r="L257" s="720" t="s">
        <v>139</v>
      </c>
      <c r="M257" s="733">
        <v>2014</v>
      </c>
      <c r="N257" s="733"/>
      <c r="O257" s="687"/>
      <c r="P257" s="732" t="s">
        <v>2949</v>
      </c>
      <c r="Q257" s="720"/>
      <c r="R257" s="1516"/>
      <c r="S257" s="892" t="s">
        <v>2792</v>
      </c>
      <c r="T257" s="736">
        <v>11000000</v>
      </c>
      <c r="U257" s="1514"/>
      <c r="V257" s="1516">
        <v>2</v>
      </c>
      <c r="W257" s="1515" t="s">
        <v>133</v>
      </c>
      <c r="Y257" s="959"/>
      <c r="Z257" s="802"/>
      <c r="AA257" s="802"/>
      <c r="AB257" s="802"/>
    </row>
    <row r="258" spans="1:28" s="674" customFormat="1" ht="12.95" customHeight="1">
      <c r="A258" s="684">
        <f t="shared" si="6"/>
        <v>232</v>
      </c>
      <c r="B258" s="685"/>
      <c r="C258" s="721">
        <v>2</v>
      </c>
      <c r="D258" s="721">
        <v>6</v>
      </c>
      <c r="E258" s="721">
        <v>2</v>
      </c>
      <c r="F258" s="721">
        <v>1</v>
      </c>
      <c r="G258" s="721">
        <v>10</v>
      </c>
      <c r="H258" s="723" t="s">
        <v>22</v>
      </c>
      <c r="I258" s="731"/>
      <c r="J258" s="732" t="s">
        <v>305</v>
      </c>
      <c r="K258" s="687" t="s">
        <v>2951</v>
      </c>
      <c r="L258" s="720" t="s">
        <v>139</v>
      </c>
      <c r="M258" s="733">
        <v>2014</v>
      </c>
      <c r="N258" s="733"/>
      <c r="O258" s="687"/>
      <c r="P258" s="732"/>
      <c r="Q258" s="720"/>
      <c r="R258" s="1516"/>
      <c r="S258" s="892" t="s">
        <v>143</v>
      </c>
      <c r="T258" s="736">
        <v>5000000</v>
      </c>
      <c r="U258" s="1514"/>
      <c r="V258" s="1516">
        <v>4</v>
      </c>
      <c r="W258" s="1515" t="s">
        <v>133</v>
      </c>
      <c r="Y258" s="959"/>
      <c r="Z258" s="802"/>
      <c r="AA258" s="802"/>
      <c r="AB258" s="802"/>
    </row>
    <row r="259" spans="1:28" s="674" customFormat="1" ht="12.95" customHeight="1">
      <c r="A259" s="684">
        <f t="shared" si="6"/>
        <v>233</v>
      </c>
      <c r="B259" s="685"/>
      <c r="C259" s="721">
        <v>2</v>
      </c>
      <c r="D259" s="721">
        <v>6</v>
      </c>
      <c r="E259" s="721">
        <v>2</v>
      </c>
      <c r="F259" s="721">
        <v>4</v>
      </c>
      <c r="G259" s="721">
        <v>1</v>
      </c>
      <c r="H259" s="723" t="s">
        <v>2952</v>
      </c>
      <c r="I259" s="731"/>
      <c r="J259" s="732" t="s">
        <v>1980</v>
      </c>
      <c r="K259" s="687"/>
      <c r="L259" s="720" t="s">
        <v>139</v>
      </c>
      <c r="M259" s="733">
        <v>2014</v>
      </c>
      <c r="N259" s="733"/>
      <c r="O259" s="687"/>
      <c r="P259" s="732" t="s">
        <v>2953</v>
      </c>
      <c r="Q259" s="720"/>
      <c r="R259" s="1516"/>
      <c r="S259" s="720" t="s">
        <v>2799</v>
      </c>
      <c r="T259" s="736">
        <v>2483000</v>
      </c>
      <c r="U259" s="1514"/>
      <c r="V259" s="1516">
        <v>1</v>
      </c>
      <c r="W259" s="1515" t="s">
        <v>133</v>
      </c>
      <c r="Y259" s="959"/>
      <c r="Z259" s="802"/>
      <c r="AA259" s="802"/>
      <c r="AB259" s="802"/>
    </row>
    <row r="260" spans="1:28" s="674" customFormat="1" ht="12.95" customHeight="1">
      <c r="A260" s="684">
        <f t="shared" si="6"/>
        <v>234</v>
      </c>
      <c r="B260" s="685"/>
      <c r="C260" s="721">
        <v>2</v>
      </c>
      <c r="D260" s="721">
        <v>6</v>
      </c>
      <c r="E260" s="721">
        <v>2</v>
      </c>
      <c r="F260" s="721">
        <v>1</v>
      </c>
      <c r="G260" s="721">
        <v>1</v>
      </c>
      <c r="H260" s="723" t="s">
        <v>2580</v>
      </c>
      <c r="I260" s="731"/>
      <c r="J260" s="732" t="s">
        <v>305</v>
      </c>
      <c r="K260" s="687"/>
      <c r="L260" s="720" t="s">
        <v>2562</v>
      </c>
      <c r="M260" s="733">
        <v>2014</v>
      </c>
      <c r="N260" s="733"/>
      <c r="O260" s="687"/>
      <c r="P260" s="732"/>
      <c r="Q260" s="720"/>
      <c r="R260" s="1516"/>
      <c r="S260" s="720" t="s">
        <v>2799</v>
      </c>
      <c r="T260" s="736">
        <v>11137000</v>
      </c>
      <c r="U260" s="1514"/>
      <c r="V260" s="1516">
        <v>7</v>
      </c>
      <c r="W260" s="1515" t="s">
        <v>133</v>
      </c>
      <c r="Y260" s="959"/>
      <c r="Z260" s="802"/>
      <c r="AA260" s="802"/>
      <c r="AB260" s="802"/>
    </row>
    <row r="261" spans="1:28" s="674" customFormat="1" ht="12.95" customHeight="1">
      <c r="A261" s="684">
        <f t="shared" si="6"/>
        <v>235</v>
      </c>
      <c r="B261" s="685"/>
      <c r="C261" s="721">
        <v>2</v>
      </c>
      <c r="D261" s="721">
        <v>6</v>
      </c>
      <c r="E261" s="721">
        <v>2</v>
      </c>
      <c r="F261" s="721">
        <v>1</v>
      </c>
      <c r="G261" s="721">
        <v>1</v>
      </c>
      <c r="H261" s="723" t="s">
        <v>2565</v>
      </c>
      <c r="I261" s="731"/>
      <c r="J261" s="732" t="s">
        <v>305</v>
      </c>
      <c r="K261" s="687"/>
      <c r="L261" s="720" t="s">
        <v>2562</v>
      </c>
      <c r="M261" s="733">
        <v>2014</v>
      </c>
      <c r="N261" s="733"/>
      <c r="O261" s="687"/>
      <c r="P261" s="732"/>
      <c r="Q261" s="720"/>
      <c r="R261" s="1516"/>
      <c r="S261" s="720" t="s">
        <v>2799</v>
      </c>
      <c r="T261" s="736">
        <v>517000</v>
      </c>
      <c r="U261" s="1514"/>
      <c r="V261" s="1516">
        <v>1</v>
      </c>
      <c r="W261" s="1515" t="s">
        <v>133</v>
      </c>
      <c r="Y261" s="959"/>
      <c r="Z261" s="802"/>
      <c r="AA261" s="802"/>
      <c r="AB261" s="802"/>
    </row>
    <row r="262" spans="1:28" s="674" customFormat="1" ht="12.95" customHeight="1">
      <c r="A262" s="684">
        <f t="shared" si="6"/>
        <v>236</v>
      </c>
      <c r="B262" s="685"/>
      <c r="C262" s="721">
        <v>2</v>
      </c>
      <c r="D262" s="721">
        <v>6</v>
      </c>
      <c r="E262" s="721">
        <v>2</v>
      </c>
      <c r="F262" s="721">
        <v>1</v>
      </c>
      <c r="G262" s="721">
        <v>1</v>
      </c>
      <c r="H262" s="723" t="s">
        <v>2794</v>
      </c>
      <c r="I262" s="731"/>
      <c r="J262" s="732" t="s">
        <v>305</v>
      </c>
      <c r="K262" s="687"/>
      <c r="L262" s="720" t="s">
        <v>139</v>
      </c>
      <c r="M262" s="733">
        <v>2014</v>
      </c>
      <c r="N262" s="733"/>
      <c r="O262" s="687"/>
      <c r="P262" s="732"/>
      <c r="Q262" s="720"/>
      <c r="R262" s="1516"/>
      <c r="S262" s="720" t="s">
        <v>2799</v>
      </c>
      <c r="T262" s="736">
        <v>1500000</v>
      </c>
      <c r="U262" s="1514"/>
      <c r="V262" s="1516">
        <v>1</v>
      </c>
      <c r="W262" s="1515" t="s">
        <v>133</v>
      </c>
      <c r="Y262" s="959"/>
      <c r="Z262" s="802"/>
      <c r="AA262" s="802"/>
      <c r="AB262" s="802"/>
    </row>
    <row r="263" spans="1:28" s="674" customFormat="1" ht="12.95" customHeight="1">
      <c r="A263" s="684">
        <f t="shared" si="6"/>
        <v>237</v>
      </c>
      <c r="B263" s="685"/>
      <c r="C263" s="721">
        <v>2</v>
      </c>
      <c r="D263" s="721">
        <v>6</v>
      </c>
      <c r="E263" s="721">
        <v>2</v>
      </c>
      <c r="F263" s="721">
        <v>4</v>
      </c>
      <c r="G263" s="721">
        <v>8</v>
      </c>
      <c r="H263" s="723" t="s">
        <v>2795</v>
      </c>
      <c r="I263" s="731"/>
      <c r="J263" s="732"/>
      <c r="K263" s="687"/>
      <c r="L263" s="720" t="s">
        <v>139</v>
      </c>
      <c r="M263" s="733">
        <v>2014</v>
      </c>
      <c r="N263" s="733"/>
      <c r="O263" s="687"/>
      <c r="P263" s="732"/>
      <c r="Q263" s="720"/>
      <c r="R263" s="1516"/>
      <c r="S263" s="892" t="s">
        <v>143</v>
      </c>
      <c r="T263" s="736">
        <v>150000</v>
      </c>
      <c r="U263" s="1514" t="s">
        <v>3081</v>
      </c>
      <c r="V263" s="1516">
        <v>3</v>
      </c>
      <c r="W263" s="1517" t="s">
        <v>133</v>
      </c>
      <c r="Y263" s="959"/>
      <c r="Z263" s="802"/>
      <c r="AA263" s="802"/>
      <c r="AB263" s="802"/>
    </row>
    <row r="264" spans="1:28" s="674" customFormat="1" ht="12.95" customHeight="1">
      <c r="A264" s="684">
        <f t="shared" si="6"/>
        <v>238</v>
      </c>
      <c r="B264" s="685"/>
      <c r="C264" s="721">
        <v>2</v>
      </c>
      <c r="D264" s="721">
        <v>6</v>
      </c>
      <c r="E264" s="721">
        <v>2</v>
      </c>
      <c r="F264" s="721">
        <v>4</v>
      </c>
      <c r="G264" s="721">
        <v>8</v>
      </c>
      <c r="H264" s="723" t="s">
        <v>2795</v>
      </c>
      <c r="I264" s="731"/>
      <c r="J264" s="732"/>
      <c r="K264" s="687"/>
      <c r="L264" s="720" t="s">
        <v>139</v>
      </c>
      <c r="M264" s="733">
        <v>2014</v>
      </c>
      <c r="N264" s="733"/>
      <c r="O264" s="687"/>
      <c r="P264" s="732"/>
      <c r="Q264" s="720"/>
      <c r="R264" s="1516"/>
      <c r="S264" s="892" t="s">
        <v>143</v>
      </c>
      <c r="T264" s="736">
        <v>100000</v>
      </c>
      <c r="U264" s="1514" t="s">
        <v>3089</v>
      </c>
      <c r="V264" s="1516">
        <v>2</v>
      </c>
      <c r="W264" s="1519" t="s">
        <v>1407</v>
      </c>
      <c r="Y264" s="959"/>
      <c r="Z264" s="1520"/>
      <c r="AA264" s="962"/>
      <c r="AB264" s="802"/>
    </row>
    <row r="265" spans="1:28" s="674" customFormat="1" ht="12.95" customHeight="1">
      <c r="A265" s="684">
        <f t="shared" si="6"/>
        <v>239</v>
      </c>
      <c r="B265" s="685"/>
      <c r="C265" s="721">
        <v>2</v>
      </c>
      <c r="D265" s="721">
        <v>6</v>
      </c>
      <c r="E265" s="721">
        <v>2</v>
      </c>
      <c r="F265" s="721">
        <v>3</v>
      </c>
      <c r="G265" s="721">
        <v>6</v>
      </c>
      <c r="H265" s="723" t="s">
        <v>2796</v>
      </c>
      <c r="I265" s="731"/>
      <c r="J265" s="732"/>
      <c r="K265" s="687"/>
      <c r="L265" s="720" t="s">
        <v>139</v>
      </c>
      <c r="M265" s="733">
        <v>2014</v>
      </c>
      <c r="N265" s="733"/>
      <c r="O265" s="687"/>
      <c r="P265" s="732"/>
      <c r="Q265" s="720"/>
      <c r="R265" s="1516"/>
      <c r="S265" s="892" t="s">
        <v>143</v>
      </c>
      <c r="T265" s="736">
        <v>300000</v>
      </c>
      <c r="U265" s="1514" t="s">
        <v>3081</v>
      </c>
      <c r="V265" s="1516">
        <v>1</v>
      </c>
      <c r="W265" s="1517" t="s">
        <v>133</v>
      </c>
      <c r="Y265" s="959"/>
      <c r="Z265" s="1520"/>
      <c r="AA265" s="962"/>
      <c r="AB265" s="802"/>
    </row>
    <row r="266" spans="1:28" s="674" customFormat="1" ht="12.95" customHeight="1">
      <c r="A266" s="684">
        <f t="shared" si="6"/>
        <v>240</v>
      </c>
      <c r="B266" s="685"/>
      <c r="C266" s="721">
        <v>2</v>
      </c>
      <c r="D266" s="721">
        <v>6</v>
      </c>
      <c r="E266" s="721">
        <v>3</v>
      </c>
      <c r="F266" s="721">
        <v>5</v>
      </c>
      <c r="G266" s="721">
        <v>3</v>
      </c>
      <c r="H266" s="723" t="s">
        <v>858</v>
      </c>
      <c r="I266" s="731"/>
      <c r="J266" s="732" t="s">
        <v>2928</v>
      </c>
      <c r="K266" s="687"/>
      <c r="L266" s="720" t="s">
        <v>139</v>
      </c>
      <c r="M266" s="733">
        <v>2014</v>
      </c>
      <c r="N266" s="733"/>
      <c r="O266" s="687"/>
      <c r="P266" s="732" t="s">
        <v>2929</v>
      </c>
      <c r="Q266" s="720"/>
      <c r="R266" s="1516"/>
      <c r="S266" s="892" t="s">
        <v>143</v>
      </c>
      <c r="T266" s="736">
        <v>9250000</v>
      </c>
      <c r="U266" s="1514"/>
      <c r="V266" s="1516">
        <v>5</v>
      </c>
      <c r="W266" s="1515" t="s">
        <v>133</v>
      </c>
      <c r="Y266" s="959"/>
      <c r="Z266" s="1520"/>
      <c r="AA266" s="962"/>
      <c r="AB266" s="802"/>
    </row>
    <row r="267" spans="1:28" s="674" customFormat="1" ht="12.95" customHeight="1">
      <c r="A267" s="684">
        <f t="shared" si="6"/>
        <v>241</v>
      </c>
      <c r="B267" s="685"/>
      <c r="C267" s="721">
        <v>2</v>
      </c>
      <c r="D267" s="721">
        <v>6</v>
      </c>
      <c r="E267" s="721">
        <v>3</v>
      </c>
      <c r="F267" s="721">
        <v>2</v>
      </c>
      <c r="G267" s="721">
        <v>2</v>
      </c>
      <c r="H267" s="723" t="s">
        <v>1710</v>
      </c>
      <c r="I267" s="731"/>
      <c r="J267" s="732" t="s">
        <v>2961</v>
      </c>
      <c r="K267" s="687"/>
      <c r="L267" s="720" t="s">
        <v>139</v>
      </c>
      <c r="M267" s="733">
        <v>2014</v>
      </c>
      <c r="N267" s="733"/>
      <c r="O267" s="687"/>
      <c r="P267" s="732" t="s">
        <v>2960</v>
      </c>
      <c r="Q267" s="720"/>
      <c r="R267" s="1516"/>
      <c r="S267" s="892" t="s">
        <v>143</v>
      </c>
      <c r="T267" s="736">
        <v>10000000</v>
      </c>
      <c r="U267" s="1514"/>
      <c r="V267" s="1516">
        <v>1</v>
      </c>
      <c r="W267" s="1515" t="s">
        <v>133</v>
      </c>
      <c r="Y267" s="959"/>
      <c r="Z267" s="1520"/>
      <c r="AA267" s="962"/>
      <c r="AB267" s="802"/>
    </row>
    <row r="268" spans="1:28" s="674" customFormat="1" ht="12.95" customHeight="1">
      <c r="A268" s="684">
        <f t="shared" si="6"/>
        <v>242</v>
      </c>
      <c r="B268" s="685"/>
      <c r="C268" s="721">
        <v>2</v>
      </c>
      <c r="D268" s="721">
        <v>6</v>
      </c>
      <c r="E268" s="721">
        <v>1</v>
      </c>
      <c r="F268" s="721">
        <v>1</v>
      </c>
      <c r="G268" s="721">
        <v>3</v>
      </c>
      <c r="H268" s="723" t="s">
        <v>301</v>
      </c>
      <c r="I268" s="731"/>
      <c r="J268" s="732" t="s">
        <v>2930</v>
      </c>
      <c r="K268" s="687"/>
      <c r="L268" s="720" t="s">
        <v>139</v>
      </c>
      <c r="M268" s="733">
        <v>2014</v>
      </c>
      <c r="N268" s="733"/>
      <c r="O268" s="687"/>
      <c r="P268" s="732" t="s">
        <v>2931</v>
      </c>
      <c r="Q268" s="720"/>
      <c r="R268" s="1516"/>
      <c r="S268" s="892" t="s">
        <v>143</v>
      </c>
      <c r="T268" s="736">
        <v>1000000</v>
      </c>
      <c r="U268" s="1514"/>
      <c r="V268" s="1516">
        <v>1</v>
      </c>
      <c r="W268" s="1515" t="s">
        <v>133</v>
      </c>
      <c r="Y268" s="959"/>
      <c r="Z268" s="802"/>
      <c r="AA268" s="802"/>
      <c r="AB268" s="802"/>
    </row>
    <row r="269" spans="1:28" s="674" customFormat="1" ht="12.95" customHeight="1">
      <c r="A269" s="684">
        <f t="shared" si="6"/>
        <v>243</v>
      </c>
      <c r="B269" s="685"/>
      <c r="C269" s="721"/>
      <c r="D269" s="721"/>
      <c r="E269" s="721"/>
      <c r="F269" s="721"/>
      <c r="G269" s="721"/>
      <c r="H269" s="1521" t="s">
        <v>52</v>
      </c>
      <c r="I269" s="731"/>
      <c r="J269" s="732" t="s">
        <v>364</v>
      </c>
      <c r="K269" s="687"/>
      <c r="L269" s="720" t="s">
        <v>420</v>
      </c>
      <c r="M269" s="733">
        <v>2014</v>
      </c>
      <c r="N269" s="733"/>
      <c r="O269" s="687"/>
      <c r="P269" s="732"/>
      <c r="Q269" s="720"/>
      <c r="R269" s="1516"/>
      <c r="S269" s="892" t="s">
        <v>143</v>
      </c>
      <c r="T269" s="736">
        <v>500000</v>
      </c>
      <c r="U269" s="1514"/>
      <c r="V269" s="1516">
        <v>2</v>
      </c>
      <c r="W269" s="1517" t="s">
        <v>133</v>
      </c>
      <c r="Y269" s="959"/>
      <c r="Z269" s="802"/>
      <c r="AA269" s="802"/>
      <c r="AB269" s="802"/>
    </row>
    <row r="270" spans="1:28" s="674" customFormat="1" ht="12.95" customHeight="1">
      <c r="A270" s="684">
        <f t="shared" si="6"/>
        <v>244</v>
      </c>
      <c r="B270" s="685"/>
      <c r="C270" s="721"/>
      <c r="D270" s="721"/>
      <c r="E270" s="721"/>
      <c r="F270" s="721"/>
      <c r="G270" s="721"/>
      <c r="H270" s="723" t="s">
        <v>2963</v>
      </c>
      <c r="I270" s="731"/>
      <c r="J270" s="732" t="s">
        <v>305</v>
      </c>
      <c r="K270" s="687"/>
      <c r="L270" s="720" t="s">
        <v>737</v>
      </c>
      <c r="M270" s="897">
        <v>2015</v>
      </c>
      <c r="N270" s="733"/>
      <c r="O270" s="687"/>
      <c r="P270" s="732"/>
      <c r="Q270" s="720"/>
      <c r="R270" s="1516"/>
      <c r="S270" s="892" t="s">
        <v>2792</v>
      </c>
      <c r="T270" s="736">
        <v>4000000</v>
      </c>
      <c r="U270" s="1514"/>
      <c r="V270" s="1516">
        <v>1</v>
      </c>
      <c r="W270" s="1522" t="s">
        <v>133</v>
      </c>
      <c r="Y270" s="959"/>
      <c r="Z270" s="802"/>
      <c r="AA270" s="802"/>
      <c r="AB270" s="802"/>
    </row>
    <row r="271" spans="1:28" s="674" customFormat="1" ht="12.95" customHeight="1">
      <c r="A271" s="684">
        <f t="shared" si="6"/>
        <v>245</v>
      </c>
      <c r="B271" s="685"/>
      <c r="C271" s="721"/>
      <c r="D271" s="721"/>
      <c r="E271" s="721"/>
      <c r="F271" s="721"/>
      <c r="G271" s="721"/>
      <c r="H271" s="723" t="s">
        <v>2964</v>
      </c>
      <c r="I271" s="731"/>
      <c r="J271" s="732" t="s">
        <v>2965</v>
      </c>
      <c r="K271" s="687"/>
      <c r="L271" s="720" t="s">
        <v>139</v>
      </c>
      <c r="M271" s="897">
        <v>2015</v>
      </c>
      <c r="N271" s="733"/>
      <c r="O271" s="687"/>
      <c r="P271" s="732" t="s">
        <v>2966</v>
      </c>
      <c r="Q271" s="720"/>
      <c r="R271" s="1516"/>
      <c r="S271" s="892" t="s">
        <v>2792</v>
      </c>
      <c r="T271" s="736">
        <v>2685000</v>
      </c>
      <c r="U271" s="1514"/>
      <c r="V271" s="1516">
        <v>1</v>
      </c>
      <c r="W271" s="1522" t="s">
        <v>133</v>
      </c>
      <c r="Y271" s="959"/>
      <c r="Z271" s="802"/>
      <c r="AA271" s="802"/>
      <c r="AB271" s="802"/>
    </row>
    <row r="272" spans="1:28" s="674" customFormat="1" ht="12.95" customHeight="1">
      <c r="A272" s="684">
        <f t="shared" si="6"/>
        <v>246</v>
      </c>
      <c r="B272" s="685"/>
      <c r="C272" s="721">
        <v>2</v>
      </c>
      <c r="D272" s="721">
        <v>6</v>
      </c>
      <c r="E272" s="721">
        <v>2</v>
      </c>
      <c r="F272" s="721">
        <v>6</v>
      </c>
      <c r="G272" s="721">
        <v>3</v>
      </c>
      <c r="H272" s="723" t="s">
        <v>22</v>
      </c>
      <c r="I272" s="722"/>
      <c r="J272" s="724" t="s">
        <v>305</v>
      </c>
      <c r="K272" s="724"/>
      <c r="L272" s="724" t="s">
        <v>307</v>
      </c>
      <c r="M272" s="1512">
        <v>2015</v>
      </c>
      <c r="N272" s="1509"/>
      <c r="O272" s="724"/>
      <c r="P272" s="725"/>
      <c r="Q272" s="1510"/>
      <c r="R272" s="723"/>
      <c r="S272" s="1510" t="s">
        <v>2792</v>
      </c>
      <c r="T272" s="728">
        <v>6000000</v>
      </c>
      <c r="U272" s="1488"/>
      <c r="V272" s="723">
        <v>2</v>
      </c>
      <c r="W272" s="1523" t="s">
        <v>133</v>
      </c>
      <c r="Y272" s="959"/>
      <c r="Z272" s="802"/>
      <c r="AA272" s="802"/>
      <c r="AB272" s="802"/>
    </row>
    <row r="273" spans="1:28" s="674" customFormat="1" ht="12.95" customHeight="1">
      <c r="A273" s="684"/>
      <c r="B273" s="685"/>
      <c r="C273" s="721"/>
      <c r="D273" s="721"/>
      <c r="E273" s="721"/>
      <c r="F273" s="721"/>
      <c r="G273" s="721"/>
      <c r="H273" s="723"/>
      <c r="I273" s="722"/>
      <c r="J273" s="724"/>
      <c r="K273" s="724"/>
      <c r="L273" s="724"/>
      <c r="M273" s="1512"/>
      <c r="N273" s="1509"/>
      <c r="O273" s="724"/>
      <c r="P273" s="725"/>
      <c r="Q273" s="1510"/>
      <c r="R273" s="723"/>
      <c r="S273" s="1510"/>
      <c r="T273" s="728"/>
      <c r="U273" s="1488"/>
      <c r="V273" s="723"/>
      <c r="W273" s="1523"/>
      <c r="Y273" s="959"/>
      <c r="Z273" s="802"/>
      <c r="AA273" s="802"/>
      <c r="AB273" s="802"/>
    </row>
    <row r="274" spans="1:28" s="674" customFormat="1" ht="12.95" customHeight="1" thickBot="1">
      <c r="A274" s="675"/>
      <c r="B274" s="685"/>
      <c r="C274" s="721"/>
      <c r="D274" s="721"/>
      <c r="E274" s="721"/>
      <c r="F274" s="721"/>
      <c r="G274" s="721"/>
      <c r="H274" s="723"/>
      <c r="I274" s="722"/>
      <c r="J274" s="724"/>
      <c r="K274" s="724"/>
      <c r="L274" s="724"/>
      <c r="M274" s="1509"/>
      <c r="N274" s="1509"/>
      <c r="O274" s="724"/>
      <c r="P274" s="725"/>
      <c r="Q274" s="1510"/>
      <c r="R274" s="723"/>
      <c r="S274" s="1510"/>
      <c r="T274" s="728"/>
      <c r="U274" s="1488"/>
      <c r="V274" s="723"/>
      <c r="W274" s="1511"/>
      <c r="Y274" s="959"/>
      <c r="Z274" s="802"/>
      <c r="AA274" s="802"/>
      <c r="AB274" s="802"/>
    </row>
    <row r="275" spans="1:28" s="674" customFormat="1" ht="12.95" customHeight="1">
      <c r="A275" s="1025"/>
      <c r="B275" s="1032"/>
      <c r="C275" s="3220" t="s">
        <v>2021</v>
      </c>
      <c r="D275" s="3220"/>
      <c r="E275" s="3220"/>
      <c r="F275" s="3220"/>
      <c r="G275" s="3220"/>
      <c r="H275" s="1028"/>
      <c r="I275" s="1029"/>
      <c r="J275" s="1033"/>
      <c r="K275" s="1032"/>
      <c r="L275" s="1034"/>
      <c r="M275" s="1034"/>
      <c r="N275" s="1034"/>
      <c r="O275" s="1032"/>
      <c r="P275" s="1032"/>
      <c r="Q275" s="1030"/>
      <c r="R275" s="1084"/>
      <c r="S275" s="1034"/>
      <c r="T275" s="1084">
        <f>SUM(T276:T291)</f>
        <v>37058000</v>
      </c>
      <c r="U275" s="1524"/>
      <c r="V275" s="1084">
        <f>SUM(V276:V291)</f>
        <v>13</v>
      </c>
      <c r="W275" s="1525"/>
      <c r="Y275" s="1483"/>
      <c r="Z275" s="802"/>
      <c r="AA275" s="802"/>
      <c r="AB275" s="802"/>
    </row>
    <row r="276" spans="1:28" s="674" customFormat="1" ht="12.95" customHeight="1">
      <c r="A276" s="701">
        <v>1</v>
      </c>
      <c r="B276" s="738" t="s">
        <v>1551</v>
      </c>
      <c r="C276" s="717">
        <v>2</v>
      </c>
      <c r="D276" s="717">
        <v>7</v>
      </c>
      <c r="E276" s="717">
        <v>1</v>
      </c>
      <c r="F276" s="717">
        <v>1</v>
      </c>
      <c r="G276" s="687">
        <v>20</v>
      </c>
      <c r="H276" s="740" t="s">
        <v>901</v>
      </c>
      <c r="I276" s="696" t="s">
        <v>13</v>
      </c>
      <c r="J276" s="741" t="s">
        <v>1343</v>
      </c>
      <c r="K276" s="741" t="s">
        <v>1343</v>
      </c>
      <c r="L276" s="740" t="s">
        <v>355</v>
      </c>
      <c r="M276" s="741">
        <v>2011</v>
      </c>
      <c r="N276" s="741"/>
      <c r="O276" s="741"/>
      <c r="P276" s="741" t="s">
        <v>1343</v>
      </c>
      <c r="Q276" s="742"/>
      <c r="R276" s="743"/>
      <c r="S276" s="740" t="s">
        <v>143</v>
      </c>
      <c r="T276" s="744">
        <v>2500000</v>
      </c>
      <c r="U276" s="1526"/>
      <c r="V276" s="743">
        <v>1</v>
      </c>
      <c r="W276" s="903" t="s">
        <v>133</v>
      </c>
      <c r="Y276" s="802"/>
      <c r="Z276" s="802"/>
      <c r="AA276" s="802"/>
      <c r="AB276" s="802"/>
    </row>
    <row r="277" spans="1:28" s="674" customFormat="1" ht="12.95" customHeight="1">
      <c r="A277" s="684">
        <f>A276+1</f>
        <v>2</v>
      </c>
      <c r="B277" s="685"/>
      <c r="C277" s="717">
        <v>2</v>
      </c>
      <c r="D277" s="717">
        <v>7</v>
      </c>
      <c r="E277" s="717">
        <v>1</v>
      </c>
      <c r="F277" s="717">
        <v>1</v>
      </c>
      <c r="G277" s="687">
        <v>20</v>
      </c>
      <c r="H277" s="687" t="s">
        <v>2561</v>
      </c>
      <c r="I277" s="696" t="s">
        <v>13</v>
      </c>
      <c r="J277" s="687" t="s">
        <v>2625</v>
      </c>
      <c r="K277" s="687"/>
      <c r="L277" s="687" t="s">
        <v>355</v>
      </c>
      <c r="M277" s="688">
        <v>2008</v>
      </c>
      <c r="N277" s="688"/>
      <c r="O277" s="687"/>
      <c r="P277" s="687"/>
      <c r="Q277" s="687"/>
      <c r="R277" s="687"/>
      <c r="S277" s="687" t="s">
        <v>143</v>
      </c>
      <c r="T277" s="745">
        <v>1100000</v>
      </c>
      <c r="U277" s="1488"/>
      <c r="V277" s="687">
        <v>1</v>
      </c>
      <c r="W277" s="781" t="s">
        <v>2547</v>
      </c>
      <c r="Y277" s="877"/>
      <c r="Z277" s="802"/>
      <c r="AA277" s="802"/>
      <c r="AB277" s="802"/>
    </row>
    <row r="278" spans="1:28" s="674" customFormat="1" ht="12.95" customHeight="1">
      <c r="A278" s="684">
        <f t="shared" ref="A278:A289" si="7">A277+1</f>
        <v>3</v>
      </c>
      <c r="B278" s="685"/>
      <c r="C278" s="717">
        <v>2</v>
      </c>
      <c r="D278" s="717">
        <v>7</v>
      </c>
      <c r="E278" s="717">
        <v>1</v>
      </c>
      <c r="F278" s="717">
        <v>1</v>
      </c>
      <c r="G278" s="687">
        <v>82</v>
      </c>
      <c r="H278" s="687" t="s">
        <v>556</v>
      </c>
      <c r="I278" s="696" t="s">
        <v>13</v>
      </c>
      <c r="J278" s="687" t="s">
        <v>2626</v>
      </c>
      <c r="K278" s="687"/>
      <c r="L278" s="687" t="s">
        <v>355</v>
      </c>
      <c r="M278" s="688">
        <v>2008</v>
      </c>
      <c r="N278" s="688"/>
      <c r="O278" s="687"/>
      <c r="P278" s="687"/>
      <c r="Q278" s="687"/>
      <c r="R278" s="687"/>
      <c r="S278" s="687" t="s">
        <v>143</v>
      </c>
      <c r="T278" s="745">
        <v>16800000</v>
      </c>
      <c r="U278" s="1514" t="s">
        <v>3089</v>
      </c>
      <c r="V278" s="687">
        <v>1</v>
      </c>
      <c r="W278" s="1489" t="s">
        <v>1407</v>
      </c>
      <c r="Y278" s="877"/>
      <c r="Z278" s="877"/>
      <c r="AA278" s="963"/>
      <c r="AB278" s="802"/>
    </row>
    <row r="279" spans="1:28" s="674" customFormat="1" ht="12.95" customHeight="1">
      <c r="A279" s="684">
        <f t="shared" si="7"/>
        <v>4</v>
      </c>
      <c r="B279" s="685"/>
      <c r="C279" s="717">
        <v>2</v>
      </c>
      <c r="D279" s="717">
        <v>7</v>
      </c>
      <c r="E279" s="717">
        <v>2</v>
      </c>
      <c r="F279" s="717">
        <v>1</v>
      </c>
      <c r="G279" s="687">
        <v>11</v>
      </c>
      <c r="H279" s="687" t="s">
        <v>2627</v>
      </c>
      <c r="I279" s="696" t="s">
        <v>13</v>
      </c>
      <c r="J279" s="687" t="s">
        <v>361</v>
      </c>
      <c r="K279" s="687"/>
      <c r="L279" s="687" t="s">
        <v>365</v>
      </c>
      <c r="M279" s="688">
        <v>1988</v>
      </c>
      <c r="N279" s="688"/>
      <c r="O279" s="687"/>
      <c r="P279" s="687"/>
      <c r="Q279" s="687"/>
      <c r="R279" s="687"/>
      <c r="S279" s="687" t="s">
        <v>143</v>
      </c>
      <c r="T279" s="745">
        <v>120000</v>
      </c>
      <c r="U279" s="1514" t="s">
        <v>3089</v>
      </c>
      <c r="V279" s="687">
        <v>1</v>
      </c>
      <c r="W279" s="1489" t="s">
        <v>1407</v>
      </c>
      <c r="Y279" s="877"/>
      <c r="Z279" s="877"/>
      <c r="AA279" s="963"/>
      <c r="AB279" s="802"/>
    </row>
    <row r="280" spans="1:28" s="674" customFormat="1" ht="12.95" customHeight="1">
      <c r="A280" s="684"/>
      <c r="B280" s="685"/>
      <c r="C280" s="717"/>
      <c r="D280" s="717"/>
      <c r="E280" s="717"/>
      <c r="F280" s="717"/>
      <c r="G280" s="687"/>
      <c r="H280" s="792" t="s">
        <v>2628</v>
      </c>
      <c r="I280" s="687"/>
      <c r="J280" s="687"/>
      <c r="K280" s="687"/>
      <c r="L280" s="687"/>
      <c r="M280" s="688"/>
      <c r="N280" s="688"/>
      <c r="O280" s="687"/>
      <c r="P280" s="687"/>
      <c r="Q280" s="687"/>
      <c r="R280" s="687"/>
      <c r="S280" s="687"/>
      <c r="T280" s="745"/>
      <c r="U280" s="1488"/>
      <c r="V280" s="687"/>
      <c r="W280" s="781"/>
      <c r="Y280" s="1527"/>
      <c r="Z280" s="802"/>
      <c r="AA280" s="802"/>
      <c r="AB280" s="802"/>
    </row>
    <row r="281" spans="1:28" s="674" customFormat="1" ht="12.95" customHeight="1">
      <c r="A281" s="684">
        <f>A279+1</f>
        <v>5</v>
      </c>
      <c r="B281" s="685"/>
      <c r="C281" s="717">
        <v>2</v>
      </c>
      <c r="D281" s="717">
        <v>7</v>
      </c>
      <c r="E281" s="717">
        <v>1</v>
      </c>
      <c r="F281" s="717">
        <v>1</v>
      </c>
      <c r="G281" s="687">
        <v>83</v>
      </c>
      <c r="H281" s="687" t="s">
        <v>2629</v>
      </c>
      <c r="I281" s="696" t="s">
        <v>13</v>
      </c>
      <c r="J281" s="687" t="s">
        <v>885</v>
      </c>
      <c r="K281" s="687"/>
      <c r="L281" s="687" t="s">
        <v>2630</v>
      </c>
      <c r="M281" s="688">
        <v>2008</v>
      </c>
      <c r="N281" s="688"/>
      <c r="O281" s="687"/>
      <c r="P281" s="687"/>
      <c r="Q281" s="687"/>
      <c r="R281" s="687"/>
      <c r="S281" s="687" t="s">
        <v>143</v>
      </c>
      <c r="T281" s="745">
        <v>2035000</v>
      </c>
      <c r="U281" s="1514" t="s">
        <v>3089</v>
      </c>
      <c r="V281" s="687">
        <v>1</v>
      </c>
      <c r="W281" s="1489" t="s">
        <v>1407</v>
      </c>
      <c r="Y281" s="877"/>
      <c r="Z281" s="802"/>
      <c r="AA281" s="802"/>
      <c r="AB281" s="802"/>
    </row>
    <row r="282" spans="1:28" s="674" customFormat="1" ht="12.95" customHeight="1">
      <c r="A282" s="684">
        <f t="shared" si="7"/>
        <v>6</v>
      </c>
      <c r="B282" s="685"/>
      <c r="C282" s="717">
        <v>2</v>
      </c>
      <c r="D282" s="717">
        <v>7</v>
      </c>
      <c r="E282" s="717">
        <v>1</v>
      </c>
      <c r="F282" s="717">
        <v>1</v>
      </c>
      <c r="G282" s="687">
        <v>83</v>
      </c>
      <c r="H282" s="687" t="s">
        <v>871</v>
      </c>
      <c r="I282" s="696" t="s">
        <v>1425</v>
      </c>
      <c r="J282" s="687" t="s">
        <v>887</v>
      </c>
      <c r="K282" s="687"/>
      <c r="L282" s="687" t="s">
        <v>2630</v>
      </c>
      <c r="M282" s="688">
        <v>2008</v>
      </c>
      <c r="N282" s="688"/>
      <c r="O282" s="687"/>
      <c r="P282" s="687"/>
      <c r="Q282" s="687"/>
      <c r="R282" s="687"/>
      <c r="S282" s="687" t="s">
        <v>143</v>
      </c>
      <c r="T282" s="745">
        <v>825000</v>
      </c>
      <c r="U282" s="1514" t="s">
        <v>3089</v>
      </c>
      <c r="V282" s="687">
        <v>1</v>
      </c>
      <c r="W282" s="1489" t="s">
        <v>1407</v>
      </c>
      <c r="Y282" s="877"/>
      <c r="Z282" s="802"/>
      <c r="AA282" s="802"/>
      <c r="AB282" s="802"/>
    </row>
    <row r="283" spans="1:28" s="674" customFormat="1" ht="12.95" customHeight="1">
      <c r="A283" s="684">
        <f t="shared" si="7"/>
        <v>7</v>
      </c>
      <c r="B283" s="685"/>
      <c r="C283" s="717">
        <v>2</v>
      </c>
      <c r="D283" s="717">
        <v>7</v>
      </c>
      <c r="E283" s="717">
        <v>1</v>
      </c>
      <c r="F283" s="717">
        <v>1</v>
      </c>
      <c r="G283" s="687">
        <v>83</v>
      </c>
      <c r="H283" s="687" t="s">
        <v>2631</v>
      </c>
      <c r="I283" s="696" t="s">
        <v>1426</v>
      </c>
      <c r="J283" s="687" t="s">
        <v>889</v>
      </c>
      <c r="K283" s="687"/>
      <c r="L283" s="687" t="s">
        <v>2630</v>
      </c>
      <c r="M283" s="688">
        <v>2008</v>
      </c>
      <c r="N283" s="688"/>
      <c r="O283" s="687"/>
      <c r="P283" s="687"/>
      <c r="Q283" s="687"/>
      <c r="R283" s="687"/>
      <c r="S283" s="687" t="s">
        <v>143</v>
      </c>
      <c r="T283" s="745">
        <v>385000</v>
      </c>
      <c r="U283" s="1514" t="s">
        <v>3089</v>
      </c>
      <c r="V283" s="687">
        <v>1</v>
      </c>
      <c r="W283" s="1489" t="s">
        <v>1407</v>
      </c>
      <c r="Y283" s="877"/>
      <c r="Z283" s="877"/>
      <c r="AA283" s="963"/>
      <c r="AB283" s="802"/>
    </row>
    <row r="284" spans="1:28" s="674" customFormat="1" ht="12.95" customHeight="1">
      <c r="A284" s="684">
        <f t="shared" si="7"/>
        <v>8</v>
      </c>
      <c r="B284" s="685"/>
      <c r="C284" s="717">
        <v>2</v>
      </c>
      <c r="D284" s="717">
        <v>7</v>
      </c>
      <c r="E284" s="717">
        <v>1</v>
      </c>
      <c r="F284" s="717">
        <v>1</v>
      </c>
      <c r="G284" s="687">
        <v>83</v>
      </c>
      <c r="H284" s="687" t="s">
        <v>2632</v>
      </c>
      <c r="I284" s="696" t="s">
        <v>1427</v>
      </c>
      <c r="J284" s="687" t="s">
        <v>2633</v>
      </c>
      <c r="K284" s="687"/>
      <c r="L284" s="687" t="s">
        <v>363</v>
      </c>
      <c r="M284" s="688">
        <v>2008</v>
      </c>
      <c r="N284" s="688"/>
      <c r="O284" s="687"/>
      <c r="P284" s="687"/>
      <c r="Q284" s="687"/>
      <c r="R284" s="687"/>
      <c r="S284" s="687" t="s">
        <v>143</v>
      </c>
      <c r="T284" s="745">
        <v>572000</v>
      </c>
      <c r="U284" s="1514" t="s">
        <v>3089</v>
      </c>
      <c r="V284" s="687">
        <v>1</v>
      </c>
      <c r="W284" s="1489" t="s">
        <v>1407</v>
      </c>
      <c r="Y284" s="877"/>
      <c r="Z284" s="802"/>
      <c r="AA284" s="802"/>
      <c r="AB284" s="802"/>
    </row>
    <row r="285" spans="1:28" s="674" customFormat="1" ht="12.95" customHeight="1">
      <c r="A285" s="684">
        <f t="shared" si="7"/>
        <v>9</v>
      </c>
      <c r="B285" s="685"/>
      <c r="C285" s="717">
        <v>2</v>
      </c>
      <c r="D285" s="717">
        <v>7</v>
      </c>
      <c r="E285" s="717">
        <v>1</v>
      </c>
      <c r="F285" s="717">
        <v>1</v>
      </c>
      <c r="G285" s="687">
        <v>83</v>
      </c>
      <c r="H285" s="687" t="s">
        <v>2634</v>
      </c>
      <c r="I285" s="696" t="s">
        <v>1428</v>
      </c>
      <c r="J285" s="687"/>
      <c r="K285" s="687"/>
      <c r="L285" s="687" t="s">
        <v>424</v>
      </c>
      <c r="M285" s="688">
        <v>2008</v>
      </c>
      <c r="N285" s="688"/>
      <c r="O285" s="687"/>
      <c r="P285" s="687"/>
      <c r="Q285" s="687"/>
      <c r="R285" s="687"/>
      <c r="S285" s="687" t="s">
        <v>143</v>
      </c>
      <c r="T285" s="745">
        <v>1265000</v>
      </c>
      <c r="U285" s="1514" t="s">
        <v>3089</v>
      </c>
      <c r="V285" s="687">
        <v>1</v>
      </c>
      <c r="W285" s="1489" t="s">
        <v>1407</v>
      </c>
      <c r="Y285" s="877"/>
      <c r="Z285" s="802"/>
      <c r="AA285" s="802"/>
      <c r="AB285" s="802"/>
    </row>
    <row r="286" spans="1:28" s="674" customFormat="1" ht="12.95" customHeight="1">
      <c r="A286" s="684">
        <f t="shared" si="7"/>
        <v>10</v>
      </c>
      <c r="B286" s="685"/>
      <c r="C286" s="721">
        <v>2</v>
      </c>
      <c r="D286" s="721">
        <v>7</v>
      </c>
      <c r="E286" s="721">
        <v>2</v>
      </c>
      <c r="F286" s="721">
        <v>1</v>
      </c>
      <c r="G286" s="721">
        <v>11</v>
      </c>
      <c r="H286" s="723" t="s">
        <v>2962</v>
      </c>
      <c r="I286" s="731"/>
      <c r="J286" s="732" t="s">
        <v>361</v>
      </c>
      <c r="K286" s="687"/>
      <c r="L286" s="746" t="s">
        <v>365</v>
      </c>
      <c r="M286" s="733">
        <v>2014</v>
      </c>
      <c r="N286" s="733"/>
      <c r="O286" s="687"/>
      <c r="P286" s="732"/>
      <c r="Q286" s="720"/>
      <c r="R286" s="1516"/>
      <c r="S286" s="892" t="s">
        <v>143</v>
      </c>
      <c r="T286" s="736">
        <v>500000</v>
      </c>
      <c r="U286" s="1514"/>
      <c r="V286" s="1516">
        <v>1</v>
      </c>
      <c r="W286" s="1515" t="s">
        <v>133</v>
      </c>
      <c r="Y286" s="959"/>
      <c r="Z286" s="802"/>
      <c r="AA286" s="802"/>
      <c r="AB286" s="802"/>
    </row>
    <row r="287" spans="1:28" s="674" customFormat="1" ht="12.95" customHeight="1">
      <c r="A287" s="684">
        <f t="shared" si="7"/>
        <v>11</v>
      </c>
      <c r="B287" s="685"/>
      <c r="C287" s="721">
        <v>2</v>
      </c>
      <c r="D287" s="721">
        <v>7</v>
      </c>
      <c r="E287" s="721">
        <v>1</v>
      </c>
      <c r="F287" s="721">
        <v>1</v>
      </c>
      <c r="G287" s="721">
        <v>83</v>
      </c>
      <c r="H287" s="723" t="s">
        <v>2955</v>
      </c>
      <c r="I287" s="731"/>
      <c r="J287" s="732" t="s">
        <v>2425</v>
      </c>
      <c r="K287" s="687"/>
      <c r="L287" s="746" t="s">
        <v>355</v>
      </c>
      <c r="M287" s="733">
        <v>2014</v>
      </c>
      <c r="N287" s="733"/>
      <c r="O287" s="687"/>
      <c r="P287" s="732"/>
      <c r="Q287" s="720"/>
      <c r="R287" s="1516"/>
      <c r="S287" s="720" t="s">
        <v>2799</v>
      </c>
      <c r="T287" s="736">
        <v>1481000</v>
      </c>
      <c r="U287" s="1514"/>
      <c r="V287" s="1516">
        <v>1</v>
      </c>
      <c r="W287" s="1515" t="s">
        <v>133</v>
      </c>
      <c r="Y287" s="959"/>
      <c r="Z287" s="802"/>
      <c r="AA287" s="802"/>
      <c r="AB287" s="802"/>
    </row>
    <row r="288" spans="1:28" s="674" customFormat="1" ht="12.95" customHeight="1">
      <c r="A288" s="684">
        <f t="shared" si="7"/>
        <v>12</v>
      </c>
      <c r="B288" s="685"/>
      <c r="C288" s="721">
        <v>2</v>
      </c>
      <c r="D288" s="721">
        <v>7</v>
      </c>
      <c r="E288" s="721">
        <v>2</v>
      </c>
      <c r="F288" s="721">
        <v>1</v>
      </c>
      <c r="G288" s="721">
        <v>15</v>
      </c>
      <c r="H288" s="723" t="s">
        <v>2956</v>
      </c>
      <c r="I288" s="731"/>
      <c r="J288" s="732" t="s">
        <v>2957</v>
      </c>
      <c r="K288" s="687"/>
      <c r="L288" s="746" t="s">
        <v>355</v>
      </c>
      <c r="M288" s="733">
        <v>2014</v>
      </c>
      <c r="N288" s="733"/>
      <c r="O288" s="687"/>
      <c r="P288" s="732"/>
      <c r="Q288" s="720"/>
      <c r="R288" s="1516"/>
      <c r="S288" s="720" t="s">
        <v>2799</v>
      </c>
      <c r="T288" s="736">
        <v>3500000</v>
      </c>
      <c r="U288" s="1514"/>
      <c r="V288" s="1516">
        <v>1</v>
      </c>
      <c r="W288" s="1515" t="s">
        <v>133</v>
      </c>
      <c r="Y288" s="959"/>
      <c r="Z288" s="880"/>
      <c r="AA288" s="881"/>
      <c r="AB288" s="802"/>
    </row>
    <row r="289" spans="1:32" s="674" customFormat="1" ht="12.95" customHeight="1">
      <c r="A289" s="684">
        <f t="shared" si="7"/>
        <v>13</v>
      </c>
      <c r="B289" s="685"/>
      <c r="C289" s="721">
        <v>2</v>
      </c>
      <c r="D289" s="721">
        <v>7</v>
      </c>
      <c r="E289" s="721">
        <v>1</v>
      </c>
      <c r="F289" s="721">
        <v>1</v>
      </c>
      <c r="G289" s="721">
        <v>82</v>
      </c>
      <c r="H289" s="723" t="s">
        <v>2958</v>
      </c>
      <c r="I289" s="731"/>
      <c r="J289" s="732" t="s">
        <v>2959</v>
      </c>
      <c r="K289" s="687"/>
      <c r="L289" s="746" t="s">
        <v>355</v>
      </c>
      <c r="M289" s="733">
        <v>2014</v>
      </c>
      <c r="N289" s="733"/>
      <c r="O289" s="687"/>
      <c r="P289" s="732"/>
      <c r="Q289" s="720"/>
      <c r="R289" s="1516"/>
      <c r="S289" s="720" t="s">
        <v>2799</v>
      </c>
      <c r="T289" s="736">
        <v>5975000</v>
      </c>
      <c r="U289" s="1514"/>
      <c r="V289" s="1516">
        <v>1</v>
      </c>
      <c r="W289" s="1515" t="s">
        <v>133</v>
      </c>
      <c r="Y289" s="959"/>
      <c r="Z289" s="802"/>
      <c r="AA289" s="802"/>
      <c r="AB289" s="802"/>
    </row>
    <row r="290" spans="1:32" s="674" customFormat="1" ht="12.95" customHeight="1">
      <c r="A290" s="684"/>
      <c r="B290" s="685"/>
      <c r="C290" s="1372"/>
      <c r="D290" s="1372"/>
      <c r="E290" s="1372"/>
      <c r="F290" s="1372"/>
      <c r="G290" s="1372"/>
      <c r="H290" s="1374"/>
      <c r="I290" s="1373"/>
      <c r="J290" s="1375"/>
      <c r="K290" s="946"/>
      <c r="L290" s="1376"/>
      <c r="M290" s="1377"/>
      <c r="N290" s="1377"/>
      <c r="O290" s="946"/>
      <c r="P290" s="1375"/>
      <c r="Q290" s="985"/>
      <c r="R290" s="1528"/>
      <c r="S290" s="985"/>
      <c r="T290" s="1380"/>
      <c r="U290" s="1529"/>
      <c r="V290" s="1528"/>
      <c r="W290" s="1530"/>
      <c r="Y290" s="959"/>
      <c r="Z290" s="802"/>
      <c r="AA290" s="802"/>
      <c r="AB290" s="802"/>
    </row>
    <row r="291" spans="1:32" s="674" customFormat="1" ht="12.95" customHeight="1" thickBot="1">
      <c r="A291" s="675"/>
      <c r="B291" s="685"/>
      <c r="C291" s="691"/>
      <c r="D291" s="691"/>
      <c r="E291" s="691"/>
      <c r="F291" s="691"/>
      <c r="G291" s="691"/>
      <c r="H291" s="748"/>
      <c r="I291" s="696"/>
      <c r="J291" s="695"/>
      <c r="K291" s="695"/>
      <c r="L291" s="693"/>
      <c r="M291" s="695"/>
      <c r="N291" s="695"/>
      <c r="O291" s="695"/>
      <c r="P291" s="695"/>
      <c r="Q291" s="695"/>
      <c r="R291" s="748"/>
      <c r="S291" s="693"/>
      <c r="T291" s="697"/>
      <c r="U291" s="1531"/>
      <c r="V291" s="748"/>
      <c r="W291" s="1532"/>
      <c r="Y291" s="1498"/>
      <c r="Z291" s="802"/>
      <c r="AA291" s="802"/>
      <c r="AB291" s="802"/>
    </row>
    <row r="292" spans="1:32" s="674" customFormat="1" ht="12.95" customHeight="1">
      <c r="A292" s="1025"/>
      <c r="B292" s="1032"/>
      <c r="C292" s="3221" t="s">
        <v>2022</v>
      </c>
      <c r="D292" s="3221"/>
      <c r="E292" s="3221"/>
      <c r="F292" s="3221"/>
      <c r="G292" s="3221"/>
      <c r="H292" s="1028"/>
      <c r="I292" s="1029"/>
      <c r="J292" s="1033"/>
      <c r="K292" s="1032"/>
      <c r="L292" s="1032"/>
      <c r="M292" s="1032"/>
      <c r="N292" s="1032"/>
      <c r="O292" s="1032"/>
      <c r="P292" s="1032"/>
      <c r="Q292" s="1030"/>
      <c r="R292" s="1084"/>
      <c r="S292" s="1032"/>
      <c r="T292" s="1084">
        <f>SUM(T293:T706)</f>
        <v>413798488</v>
      </c>
      <c r="U292" s="1533"/>
      <c r="V292" s="1084">
        <f>SUM(V293:V706)</f>
        <v>456</v>
      </c>
      <c r="W292" s="1525"/>
      <c r="Y292" s="1483"/>
      <c r="Z292" s="802"/>
      <c r="AA292" s="802"/>
      <c r="AB292" s="802"/>
    </row>
    <row r="293" spans="1:32" s="674" customFormat="1" ht="12.95" customHeight="1">
      <c r="A293" s="964"/>
      <c r="B293" s="965"/>
      <c r="C293" s="927"/>
      <c r="D293" s="927"/>
      <c r="E293" s="927"/>
      <c r="F293" s="927"/>
      <c r="G293" s="927"/>
      <c r="H293" s="928" t="s">
        <v>2822</v>
      </c>
      <c r="I293" s="665"/>
      <c r="J293" s="703" t="s">
        <v>2032</v>
      </c>
      <c r="K293" s="668" t="s">
        <v>1343</v>
      </c>
      <c r="L293" s="668"/>
      <c r="M293" s="668">
        <v>2007</v>
      </c>
      <c r="N293" s="668"/>
      <c r="O293" s="668"/>
      <c r="P293" s="668"/>
      <c r="Q293" s="703"/>
      <c r="R293" s="696"/>
      <c r="S293" s="664" t="s">
        <v>143</v>
      </c>
      <c r="T293" s="697"/>
      <c r="U293" s="1531"/>
      <c r="V293" s="696"/>
      <c r="W293" s="705" t="s">
        <v>133</v>
      </c>
      <c r="X293" s="968"/>
      <c r="Y293" s="966"/>
      <c r="Z293" s="968"/>
      <c r="AA293" s="968"/>
      <c r="AB293" s="967"/>
      <c r="AC293" s="967"/>
      <c r="AD293" s="969"/>
      <c r="AE293" s="970"/>
      <c r="AF293" s="971"/>
    </row>
    <row r="294" spans="1:32" s="674" customFormat="1" ht="12.95" customHeight="1">
      <c r="A294" s="964"/>
      <c r="B294" s="965"/>
      <c r="C294" s="927"/>
      <c r="D294" s="927"/>
      <c r="E294" s="927"/>
      <c r="F294" s="927"/>
      <c r="G294" s="927"/>
      <c r="H294" s="929" t="s">
        <v>2034</v>
      </c>
      <c r="I294" s="665"/>
      <c r="J294" s="703" t="s">
        <v>2032</v>
      </c>
      <c r="K294" s="668" t="s">
        <v>1343</v>
      </c>
      <c r="L294" s="668"/>
      <c r="M294" s="668">
        <v>2008</v>
      </c>
      <c r="N294" s="668"/>
      <c r="O294" s="668"/>
      <c r="P294" s="668"/>
      <c r="Q294" s="703"/>
      <c r="R294" s="930"/>
      <c r="S294" s="664" t="s">
        <v>143</v>
      </c>
      <c r="T294" s="931"/>
      <c r="U294" s="1534"/>
      <c r="V294" s="930"/>
      <c r="W294" s="705" t="s">
        <v>133</v>
      </c>
      <c r="Y294" s="1535"/>
      <c r="Z294" s="802"/>
      <c r="AA294" s="802"/>
      <c r="AB294" s="802"/>
    </row>
    <row r="295" spans="1:32" s="674" customFormat="1" ht="12.95" customHeight="1">
      <c r="A295" s="964"/>
      <c r="B295" s="965"/>
      <c r="C295" s="927"/>
      <c r="D295" s="927"/>
      <c r="E295" s="927"/>
      <c r="F295" s="927"/>
      <c r="G295" s="927"/>
      <c r="H295" s="929" t="s">
        <v>2035</v>
      </c>
      <c r="I295" s="665"/>
      <c r="J295" s="703" t="s">
        <v>2032</v>
      </c>
      <c r="K295" s="668" t="s">
        <v>1343</v>
      </c>
      <c r="L295" s="668"/>
      <c r="M295" s="668">
        <v>2009</v>
      </c>
      <c r="N295" s="668"/>
      <c r="O295" s="668"/>
      <c r="P295" s="668"/>
      <c r="Q295" s="703"/>
      <c r="R295" s="930"/>
      <c r="S295" s="664" t="s">
        <v>143</v>
      </c>
      <c r="T295" s="931"/>
      <c r="U295" s="1534"/>
      <c r="V295" s="930"/>
      <c r="W295" s="705" t="s">
        <v>133</v>
      </c>
      <c r="Y295" s="1535"/>
      <c r="Z295" s="969"/>
      <c r="AA295" s="970"/>
      <c r="AB295" s="802"/>
    </row>
    <row r="296" spans="1:32" s="674" customFormat="1" ht="12.95" customHeight="1">
      <c r="A296" s="964">
        <v>1</v>
      </c>
      <c r="B296" s="965"/>
      <c r="C296" s="702" t="s">
        <v>1911</v>
      </c>
      <c r="D296" s="702">
        <v>8</v>
      </c>
      <c r="E296" s="702" t="s">
        <v>1543</v>
      </c>
      <c r="F296" s="702" t="s">
        <v>1543</v>
      </c>
      <c r="G296" s="702" t="s">
        <v>1493</v>
      </c>
      <c r="H296" s="932" t="s">
        <v>2036</v>
      </c>
      <c r="I296" s="665"/>
      <c r="J296" s="751" t="s">
        <v>2032</v>
      </c>
      <c r="K296" s="668" t="s">
        <v>1343</v>
      </c>
      <c r="L296" s="668"/>
      <c r="M296" s="668">
        <v>2010</v>
      </c>
      <c r="N296" s="668"/>
      <c r="O296" s="668"/>
      <c r="P296" s="668"/>
      <c r="Q296" s="703"/>
      <c r="R296" s="930"/>
      <c r="S296" s="664" t="s">
        <v>143</v>
      </c>
      <c r="T296" s="931">
        <v>1352325</v>
      </c>
      <c r="U296" s="1514" t="s">
        <v>3089</v>
      </c>
      <c r="V296" s="930">
        <v>2</v>
      </c>
      <c r="W296" s="1494" t="s">
        <v>133</v>
      </c>
      <c r="Y296" s="1536"/>
      <c r="Z296" s="802"/>
      <c r="AA296" s="802"/>
      <c r="AB296" s="802"/>
    </row>
    <row r="297" spans="1:32" s="674" customFormat="1" ht="12.95" customHeight="1">
      <c r="A297" s="964"/>
      <c r="B297" s="965"/>
      <c r="C297" s="927"/>
      <c r="D297" s="927"/>
      <c r="E297" s="927"/>
      <c r="F297" s="927"/>
      <c r="G297" s="927"/>
      <c r="H297" s="932" t="s">
        <v>2037</v>
      </c>
      <c r="I297" s="665"/>
      <c r="J297" s="751" t="s">
        <v>2032</v>
      </c>
      <c r="K297" s="668" t="s">
        <v>1343</v>
      </c>
      <c r="L297" s="668"/>
      <c r="M297" s="668">
        <v>2011</v>
      </c>
      <c r="N297" s="668"/>
      <c r="O297" s="668"/>
      <c r="P297" s="668"/>
      <c r="Q297" s="703"/>
      <c r="R297" s="930"/>
      <c r="S297" s="664" t="s">
        <v>143</v>
      </c>
      <c r="T297" s="931"/>
      <c r="U297" s="1534"/>
      <c r="V297" s="930"/>
      <c r="W297" s="705" t="s">
        <v>133</v>
      </c>
      <c r="Y297" s="1536"/>
      <c r="Z297" s="802"/>
      <c r="AA297" s="802"/>
      <c r="AB297" s="802"/>
    </row>
    <row r="298" spans="1:32" s="674" customFormat="1" ht="12.95" customHeight="1">
      <c r="A298" s="964"/>
      <c r="B298" s="965"/>
      <c r="C298" s="927"/>
      <c r="D298" s="927"/>
      <c r="E298" s="927"/>
      <c r="F298" s="927"/>
      <c r="G298" s="927"/>
      <c r="H298" s="932" t="s">
        <v>2038</v>
      </c>
      <c r="I298" s="665"/>
      <c r="J298" s="751" t="s">
        <v>2032</v>
      </c>
      <c r="K298" s="668" t="s">
        <v>1343</v>
      </c>
      <c r="L298" s="668"/>
      <c r="M298" s="668">
        <v>2012</v>
      </c>
      <c r="N298" s="668"/>
      <c r="O298" s="668"/>
      <c r="P298" s="668"/>
      <c r="Q298" s="703"/>
      <c r="R298" s="930"/>
      <c r="S298" s="664" t="s">
        <v>143</v>
      </c>
      <c r="T298" s="931"/>
      <c r="U298" s="1534"/>
      <c r="V298" s="930"/>
      <c r="W298" s="705" t="s">
        <v>133</v>
      </c>
      <c r="Y298" s="1536"/>
      <c r="Z298" s="802"/>
      <c r="AA298" s="802"/>
      <c r="AB298" s="802"/>
    </row>
    <row r="299" spans="1:32" s="674" customFormat="1" ht="12.95" customHeight="1">
      <c r="A299" s="973"/>
      <c r="B299" s="974"/>
      <c r="C299" s="933"/>
      <c r="D299" s="933"/>
      <c r="E299" s="933"/>
      <c r="F299" s="933"/>
      <c r="G299" s="933"/>
      <c r="H299" s="935" t="s">
        <v>2039</v>
      </c>
      <c r="I299" s="934"/>
      <c r="J299" s="975" t="s">
        <v>2032</v>
      </c>
      <c r="K299" s="976" t="s">
        <v>1343</v>
      </c>
      <c r="L299" s="976"/>
      <c r="M299" s="976">
        <v>2013</v>
      </c>
      <c r="N299" s="976"/>
      <c r="O299" s="976"/>
      <c r="P299" s="976"/>
      <c r="Q299" s="978"/>
      <c r="R299" s="936"/>
      <c r="S299" s="977" t="s">
        <v>143</v>
      </c>
      <c r="T299" s="937"/>
      <c r="U299" s="1537"/>
      <c r="V299" s="936"/>
      <c r="W299" s="1538" t="s">
        <v>133</v>
      </c>
      <c r="Y299" s="1536"/>
      <c r="Z299" s="802"/>
      <c r="AA299" s="802"/>
      <c r="AB299" s="802"/>
    </row>
    <row r="300" spans="1:32" s="674" customFormat="1" ht="12.95" customHeight="1">
      <c r="A300" s="964"/>
      <c r="B300" s="965"/>
      <c r="C300" s="927"/>
      <c r="D300" s="927"/>
      <c r="E300" s="927"/>
      <c r="F300" s="927"/>
      <c r="G300" s="927"/>
      <c r="H300" s="938" t="s">
        <v>2040</v>
      </c>
      <c r="I300" s="696"/>
      <c r="J300" s="980" t="s">
        <v>2032</v>
      </c>
      <c r="K300" s="980" t="s">
        <v>1343</v>
      </c>
      <c r="L300" s="980"/>
      <c r="M300" s="695">
        <v>2007</v>
      </c>
      <c r="N300" s="695"/>
      <c r="O300" s="980"/>
      <c r="P300" s="980"/>
      <c r="Q300" s="980"/>
      <c r="R300" s="930"/>
      <c r="S300" s="980" t="s">
        <v>143</v>
      </c>
      <c r="T300" s="931"/>
      <c r="U300" s="1534"/>
      <c r="V300" s="930"/>
      <c r="W300" s="698" t="s">
        <v>133</v>
      </c>
      <c r="Y300" s="1539"/>
      <c r="Z300" s="802"/>
      <c r="AA300" s="802"/>
      <c r="AB300" s="802"/>
    </row>
    <row r="301" spans="1:32" s="674" customFormat="1" ht="12.95" customHeight="1">
      <c r="A301" s="964"/>
      <c r="B301" s="965"/>
      <c r="C301" s="927"/>
      <c r="D301" s="927"/>
      <c r="E301" s="927"/>
      <c r="F301" s="927"/>
      <c r="G301" s="927"/>
      <c r="H301" s="932" t="s">
        <v>2041</v>
      </c>
      <c r="I301" s="665"/>
      <c r="J301" s="751" t="s">
        <v>2032</v>
      </c>
      <c r="K301" s="668" t="s">
        <v>1343</v>
      </c>
      <c r="L301" s="668"/>
      <c r="M301" s="668">
        <v>2008</v>
      </c>
      <c r="N301" s="668"/>
      <c r="O301" s="668"/>
      <c r="P301" s="668"/>
      <c r="Q301" s="703"/>
      <c r="R301" s="930"/>
      <c r="S301" s="664" t="s">
        <v>143</v>
      </c>
      <c r="T301" s="931"/>
      <c r="U301" s="1534"/>
      <c r="V301" s="930"/>
      <c r="W301" s="705" t="s">
        <v>133</v>
      </c>
      <c r="Y301" s="1536"/>
      <c r="Z301" s="802"/>
      <c r="AA301" s="802"/>
      <c r="AB301" s="802"/>
    </row>
    <row r="302" spans="1:32" s="674" customFormat="1" ht="12.95" customHeight="1">
      <c r="A302" s="964"/>
      <c r="B302" s="965"/>
      <c r="C302" s="927"/>
      <c r="D302" s="927"/>
      <c r="E302" s="927"/>
      <c r="F302" s="927"/>
      <c r="G302" s="927"/>
      <c r="H302" s="932" t="s">
        <v>2042</v>
      </c>
      <c r="I302" s="665"/>
      <c r="J302" s="751" t="s">
        <v>2032</v>
      </c>
      <c r="K302" s="668" t="s">
        <v>1343</v>
      </c>
      <c r="L302" s="668"/>
      <c r="M302" s="668">
        <v>2009</v>
      </c>
      <c r="N302" s="668"/>
      <c r="O302" s="668"/>
      <c r="P302" s="668"/>
      <c r="Q302" s="703"/>
      <c r="R302" s="930"/>
      <c r="S302" s="664" t="s">
        <v>143</v>
      </c>
      <c r="T302" s="931"/>
      <c r="U302" s="1534"/>
      <c r="V302" s="930"/>
      <c r="W302" s="705" t="s">
        <v>133</v>
      </c>
      <c r="Y302" s="1536"/>
      <c r="Z302" s="802"/>
      <c r="AA302" s="802"/>
      <c r="AB302" s="802"/>
    </row>
    <row r="303" spans="1:32" s="674" customFormat="1" ht="12.95" customHeight="1">
      <c r="A303" s="964"/>
      <c r="B303" s="965"/>
      <c r="C303" s="927"/>
      <c r="D303" s="927"/>
      <c r="E303" s="927"/>
      <c r="F303" s="927"/>
      <c r="G303" s="927"/>
      <c r="H303" s="932" t="s">
        <v>2043</v>
      </c>
      <c r="I303" s="665"/>
      <c r="J303" s="751" t="s">
        <v>2032</v>
      </c>
      <c r="K303" s="668" t="s">
        <v>1343</v>
      </c>
      <c r="L303" s="668"/>
      <c r="M303" s="668">
        <v>2010</v>
      </c>
      <c r="N303" s="668"/>
      <c r="O303" s="668"/>
      <c r="P303" s="668"/>
      <c r="Q303" s="703"/>
      <c r="R303" s="930"/>
      <c r="S303" s="664" t="s">
        <v>143</v>
      </c>
      <c r="T303" s="931"/>
      <c r="U303" s="1534"/>
      <c r="V303" s="930"/>
      <c r="W303" s="705" t="s">
        <v>133</v>
      </c>
      <c r="Y303" s="1536"/>
      <c r="Z303" s="802"/>
      <c r="AA303" s="802"/>
      <c r="AB303" s="802"/>
    </row>
    <row r="304" spans="1:32" s="674" customFormat="1" ht="12.95" customHeight="1">
      <c r="A304" s="964"/>
      <c r="B304" s="965"/>
      <c r="C304" s="927"/>
      <c r="D304" s="927"/>
      <c r="E304" s="927"/>
      <c r="F304" s="927"/>
      <c r="G304" s="927"/>
      <c r="H304" s="932" t="s">
        <v>2044</v>
      </c>
      <c r="I304" s="665"/>
      <c r="J304" s="751" t="s">
        <v>2032</v>
      </c>
      <c r="K304" s="668" t="s">
        <v>1343</v>
      </c>
      <c r="L304" s="668"/>
      <c r="M304" s="668">
        <v>2011</v>
      </c>
      <c r="N304" s="668"/>
      <c r="O304" s="668"/>
      <c r="P304" s="668"/>
      <c r="Q304" s="703"/>
      <c r="R304" s="930"/>
      <c r="S304" s="664" t="s">
        <v>143</v>
      </c>
      <c r="T304" s="931"/>
      <c r="U304" s="1534"/>
      <c r="V304" s="930"/>
      <c r="W304" s="705" t="s">
        <v>133</v>
      </c>
      <c r="Y304" s="1536"/>
      <c r="Z304" s="802"/>
      <c r="AA304" s="802"/>
      <c r="AB304" s="802"/>
    </row>
    <row r="305" spans="1:28" s="674" customFormat="1" ht="12.95" customHeight="1">
      <c r="A305" s="964"/>
      <c r="B305" s="965"/>
      <c r="C305" s="927"/>
      <c r="D305" s="927"/>
      <c r="E305" s="927"/>
      <c r="F305" s="927"/>
      <c r="G305" s="927"/>
      <c r="H305" s="932" t="s">
        <v>2045</v>
      </c>
      <c r="I305" s="665"/>
      <c r="J305" s="751" t="s">
        <v>2032</v>
      </c>
      <c r="K305" s="668" t="s">
        <v>1343</v>
      </c>
      <c r="L305" s="668"/>
      <c r="M305" s="668">
        <v>2012</v>
      </c>
      <c r="N305" s="668"/>
      <c r="O305" s="668"/>
      <c r="P305" s="668"/>
      <c r="Q305" s="703"/>
      <c r="R305" s="930"/>
      <c r="S305" s="664" t="s">
        <v>143</v>
      </c>
      <c r="T305" s="931"/>
      <c r="U305" s="1534"/>
      <c r="V305" s="930"/>
      <c r="W305" s="705" t="s">
        <v>133</v>
      </c>
      <c r="Y305" s="1536"/>
      <c r="Z305" s="802"/>
      <c r="AA305" s="802"/>
      <c r="AB305" s="802"/>
    </row>
    <row r="306" spans="1:28" s="674" customFormat="1" ht="12.95" customHeight="1">
      <c r="A306" s="964">
        <v>2</v>
      </c>
      <c r="B306" s="965"/>
      <c r="C306" s="702" t="s">
        <v>1911</v>
      </c>
      <c r="D306" s="702">
        <v>8</v>
      </c>
      <c r="E306" s="702" t="s">
        <v>1543</v>
      </c>
      <c r="F306" s="702" t="s">
        <v>1543</v>
      </c>
      <c r="G306" s="702" t="s">
        <v>1493</v>
      </c>
      <c r="H306" s="932" t="s">
        <v>2046</v>
      </c>
      <c r="I306" s="665"/>
      <c r="J306" s="751" t="s">
        <v>2032</v>
      </c>
      <c r="K306" s="668" t="s">
        <v>1343</v>
      </c>
      <c r="L306" s="668"/>
      <c r="M306" s="668">
        <v>2013</v>
      </c>
      <c r="N306" s="668"/>
      <c r="O306" s="668"/>
      <c r="P306" s="668"/>
      <c r="Q306" s="703"/>
      <c r="R306" s="930"/>
      <c r="S306" s="664" t="s">
        <v>143</v>
      </c>
      <c r="T306" s="931">
        <v>17388150</v>
      </c>
      <c r="U306" s="1534" t="s">
        <v>3089</v>
      </c>
      <c r="V306" s="930">
        <v>2</v>
      </c>
      <c r="W306" s="1494" t="s">
        <v>133</v>
      </c>
      <c r="Y306" s="1536"/>
      <c r="Z306" s="969"/>
      <c r="AA306" s="970"/>
      <c r="AB306" s="802"/>
    </row>
    <row r="307" spans="1:28" s="674" customFormat="1" ht="12.95" customHeight="1">
      <c r="A307" s="964"/>
      <c r="B307" s="965"/>
      <c r="C307" s="927"/>
      <c r="D307" s="927"/>
      <c r="E307" s="927"/>
      <c r="F307" s="927"/>
      <c r="G307" s="927"/>
      <c r="H307" s="932" t="s">
        <v>2047</v>
      </c>
      <c r="I307" s="665"/>
      <c r="J307" s="751" t="s">
        <v>2032</v>
      </c>
      <c r="K307" s="668" t="s">
        <v>1343</v>
      </c>
      <c r="L307" s="668"/>
      <c r="M307" s="668">
        <v>2014</v>
      </c>
      <c r="N307" s="668"/>
      <c r="O307" s="668"/>
      <c r="P307" s="668"/>
      <c r="Q307" s="703"/>
      <c r="R307" s="930"/>
      <c r="S307" s="664" t="s">
        <v>143</v>
      </c>
      <c r="T307" s="931"/>
      <c r="U307" s="1534"/>
      <c r="V307" s="930"/>
      <c r="W307" s="705" t="s">
        <v>133</v>
      </c>
      <c r="Y307" s="1536"/>
      <c r="Z307" s="802"/>
      <c r="AA307" s="802"/>
      <c r="AB307" s="802"/>
    </row>
    <row r="308" spans="1:28" s="674" customFormat="1" ht="12.95" customHeight="1">
      <c r="A308" s="964"/>
      <c r="B308" s="965"/>
      <c r="C308" s="927"/>
      <c r="D308" s="927"/>
      <c r="E308" s="927"/>
      <c r="F308" s="927"/>
      <c r="G308" s="927"/>
      <c r="H308" s="932" t="s">
        <v>2048</v>
      </c>
      <c r="I308" s="665"/>
      <c r="J308" s="751" t="s">
        <v>2032</v>
      </c>
      <c r="K308" s="668" t="s">
        <v>1343</v>
      </c>
      <c r="L308" s="668"/>
      <c r="M308" s="668">
        <v>2015</v>
      </c>
      <c r="N308" s="668"/>
      <c r="O308" s="668"/>
      <c r="P308" s="668"/>
      <c r="Q308" s="703"/>
      <c r="R308" s="930"/>
      <c r="S308" s="664" t="s">
        <v>143</v>
      </c>
      <c r="T308" s="931"/>
      <c r="U308" s="1534"/>
      <c r="V308" s="930"/>
      <c r="W308" s="705" t="s">
        <v>133</v>
      </c>
      <c r="Y308" s="1536"/>
      <c r="Z308" s="802"/>
      <c r="AA308" s="802"/>
      <c r="AB308" s="802"/>
    </row>
    <row r="309" spans="1:28" s="674" customFormat="1" ht="12.95" customHeight="1">
      <c r="A309" s="964"/>
      <c r="B309" s="965"/>
      <c r="C309" s="927"/>
      <c r="D309" s="927"/>
      <c r="E309" s="927"/>
      <c r="F309" s="927"/>
      <c r="G309" s="927"/>
      <c r="H309" s="932" t="s">
        <v>2049</v>
      </c>
      <c r="I309" s="665"/>
      <c r="J309" s="751" t="s">
        <v>2032</v>
      </c>
      <c r="K309" s="668" t="s">
        <v>1343</v>
      </c>
      <c r="L309" s="668"/>
      <c r="M309" s="668">
        <v>2016</v>
      </c>
      <c r="N309" s="668"/>
      <c r="O309" s="668"/>
      <c r="P309" s="668"/>
      <c r="Q309" s="703"/>
      <c r="R309" s="930"/>
      <c r="S309" s="664" t="s">
        <v>143</v>
      </c>
      <c r="T309" s="931"/>
      <c r="U309" s="1534"/>
      <c r="V309" s="930"/>
      <c r="W309" s="705" t="s">
        <v>133</v>
      </c>
      <c r="Y309" s="1536"/>
      <c r="Z309" s="802"/>
      <c r="AA309" s="802"/>
      <c r="AB309" s="802"/>
    </row>
    <row r="310" spans="1:28" s="674" customFormat="1" ht="12.95" customHeight="1">
      <c r="A310" s="964"/>
      <c r="B310" s="965"/>
      <c r="C310" s="927"/>
      <c r="D310" s="927"/>
      <c r="E310" s="927"/>
      <c r="F310" s="927"/>
      <c r="G310" s="927"/>
      <c r="H310" s="932" t="s">
        <v>2050</v>
      </c>
      <c r="I310" s="665"/>
      <c r="J310" s="751" t="s">
        <v>2032</v>
      </c>
      <c r="K310" s="668" t="s">
        <v>1343</v>
      </c>
      <c r="L310" s="668"/>
      <c r="M310" s="668">
        <v>2017</v>
      </c>
      <c r="N310" s="668"/>
      <c r="O310" s="668"/>
      <c r="P310" s="668"/>
      <c r="Q310" s="703"/>
      <c r="R310" s="930"/>
      <c r="S310" s="664" t="s">
        <v>143</v>
      </c>
      <c r="T310" s="931"/>
      <c r="U310" s="1534"/>
      <c r="V310" s="930"/>
      <c r="W310" s="705" t="s">
        <v>133</v>
      </c>
      <c r="Y310" s="1536"/>
      <c r="Z310" s="802"/>
      <c r="AA310" s="802"/>
      <c r="AB310" s="802"/>
    </row>
    <row r="311" spans="1:28" s="674" customFormat="1" ht="12.95" customHeight="1">
      <c r="A311" s="964"/>
      <c r="B311" s="965"/>
      <c r="C311" s="927"/>
      <c r="D311" s="927"/>
      <c r="E311" s="927"/>
      <c r="F311" s="927"/>
      <c r="G311" s="927"/>
      <c r="H311" s="932" t="s">
        <v>2051</v>
      </c>
      <c r="I311" s="665"/>
      <c r="J311" s="751" t="s">
        <v>2032</v>
      </c>
      <c r="K311" s="668" t="s">
        <v>1343</v>
      </c>
      <c r="L311" s="668"/>
      <c r="M311" s="668">
        <v>2018</v>
      </c>
      <c r="N311" s="668"/>
      <c r="O311" s="668"/>
      <c r="P311" s="668"/>
      <c r="Q311" s="703"/>
      <c r="R311" s="930"/>
      <c r="S311" s="664" t="s">
        <v>143</v>
      </c>
      <c r="T311" s="931"/>
      <c r="U311" s="1534"/>
      <c r="V311" s="930"/>
      <c r="W311" s="705" t="s">
        <v>133</v>
      </c>
      <c r="Y311" s="1536"/>
      <c r="Z311" s="802"/>
      <c r="AA311" s="802"/>
      <c r="AB311" s="802"/>
    </row>
    <row r="312" spans="1:28" s="674" customFormat="1" ht="12.95" customHeight="1">
      <c r="A312" s="964"/>
      <c r="B312" s="965"/>
      <c r="C312" s="927"/>
      <c r="D312" s="927"/>
      <c r="E312" s="927"/>
      <c r="F312" s="927"/>
      <c r="G312" s="927"/>
      <c r="H312" s="932" t="s">
        <v>2052</v>
      </c>
      <c r="I312" s="665"/>
      <c r="J312" s="751" t="s">
        <v>2032</v>
      </c>
      <c r="K312" s="668" t="s">
        <v>1343</v>
      </c>
      <c r="L312" s="668"/>
      <c r="M312" s="668">
        <v>2019</v>
      </c>
      <c r="N312" s="668"/>
      <c r="O312" s="668"/>
      <c r="P312" s="668"/>
      <c r="Q312" s="703"/>
      <c r="R312" s="930"/>
      <c r="S312" s="664" t="s">
        <v>143</v>
      </c>
      <c r="T312" s="931"/>
      <c r="U312" s="1534"/>
      <c r="V312" s="930"/>
      <c r="W312" s="705" t="s">
        <v>133</v>
      </c>
      <c r="Y312" s="1536"/>
      <c r="Z312" s="802"/>
      <c r="AA312" s="802"/>
      <c r="AB312" s="802"/>
    </row>
    <row r="313" spans="1:28" s="674" customFormat="1" ht="12">
      <c r="A313" s="662">
        <f>A306+1</f>
        <v>3</v>
      </c>
      <c r="B313" s="685"/>
      <c r="C313" s="702" t="s">
        <v>1911</v>
      </c>
      <c r="D313" s="702" t="s">
        <v>1545</v>
      </c>
      <c r="E313" s="702" t="s">
        <v>1543</v>
      </c>
      <c r="F313" s="702" t="s">
        <v>1543</v>
      </c>
      <c r="G313" s="702" t="s">
        <v>1435</v>
      </c>
      <c r="H313" s="664" t="s">
        <v>70</v>
      </c>
      <c r="I313" s="665"/>
      <c r="J313" s="703" t="s">
        <v>2032</v>
      </c>
      <c r="K313" s="668" t="s">
        <v>1343</v>
      </c>
      <c r="L313" s="668"/>
      <c r="M313" s="668">
        <v>2007</v>
      </c>
      <c r="N313" s="668"/>
      <c r="O313" s="668"/>
      <c r="P313" s="668"/>
      <c r="Q313" s="703"/>
      <c r="R313" s="752"/>
      <c r="S313" s="664" t="s">
        <v>143</v>
      </c>
      <c r="T313" s="697">
        <v>618150</v>
      </c>
      <c r="U313" s="1495"/>
      <c r="V313" s="752">
        <v>2</v>
      </c>
      <c r="W313" s="705" t="s">
        <v>133</v>
      </c>
      <c r="Y313" s="802"/>
      <c r="Z313" s="802"/>
      <c r="AA313" s="802"/>
      <c r="AB313" s="802"/>
    </row>
    <row r="314" spans="1:28" s="674" customFormat="1" ht="12">
      <c r="A314" s="662">
        <f t="shared" ref="A314:A377" si="8">A313+1</f>
        <v>4</v>
      </c>
      <c r="B314" s="685"/>
      <c r="C314" s="702" t="s">
        <v>1911</v>
      </c>
      <c r="D314" s="702" t="s">
        <v>1545</v>
      </c>
      <c r="E314" s="702" t="s">
        <v>1543</v>
      </c>
      <c r="F314" s="702" t="s">
        <v>1543</v>
      </c>
      <c r="G314" s="702" t="s">
        <v>1426</v>
      </c>
      <c r="H314" s="664" t="s">
        <v>2061</v>
      </c>
      <c r="I314" s="665"/>
      <c r="J314" s="703" t="s">
        <v>917</v>
      </c>
      <c r="K314" s="668" t="s">
        <v>1343</v>
      </c>
      <c r="L314" s="668"/>
      <c r="M314" s="668">
        <v>2007</v>
      </c>
      <c r="N314" s="668"/>
      <c r="O314" s="668"/>
      <c r="P314" s="668"/>
      <c r="Q314" s="703"/>
      <c r="R314" s="752"/>
      <c r="S314" s="664" t="s">
        <v>143</v>
      </c>
      <c r="T314" s="697">
        <v>1650000</v>
      </c>
      <c r="U314" s="1495" t="s">
        <v>3089</v>
      </c>
      <c r="V314" s="752">
        <v>1</v>
      </c>
      <c r="W314" s="1494" t="s">
        <v>1407</v>
      </c>
      <c r="Y314" s="802"/>
      <c r="Z314" s="981"/>
      <c r="AA314" s="957"/>
      <c r="AB314" s="802"/>
    </row>
    <row r="315" spans="1:28" s="674" customFormat="1" ht="12">
      <c r="A315" s="662">
        <f t="shared" si="8"/>
        <v>5</v>
      </c>
      <c r="B315" s="685"/>
      <c r="C315" s="702" t="s">
        <v>1911</v>
      </c>
      <c r="D315" s="702" t="s">
        <v>1545</v>
      </c>
      <c r="E315" s="702" t="s">
        <v>1543</v>
      </c>
      <c r="F315" s="702" t="s">
        <v>1543</v>
      </c>
      <c r="G315" s="702" t="s">
        <v>1426</v>
      </c>
      <c r="H315" s="664" t="s">
        <v>2061</v>
      </c>
      <c r="I315" s="665"/>
      <c r="J315" s="703" t="s">
        <v>917</v>
      </c>
      <c r="K315" s="668" t="s">
        <v>1343</v>
      </c>
      <c r="L315" s="668"/>
      <c r="M315" s="668">
        <v>2015</v>
      </c>
      <c r="N315" s="668"/>
      <c r="O315" s="668"/>
      <c r="P315" s="668"/>
      <c r="Q315" s="703"/>
      <c r="R315" s="752"/>
      <c r="S315" s="664" t="s">
        <v>2792</v>
      </c>
      <c r="T315" s="697">
        <v>1072500</v>
      </c>
      <c r="U315" s="1495"/>
      <c r="V315" s="752">
        <v>1</v>
      </c>
      <c r="W315" s="1540" t="s">
        <v>133</v>
      </c>
      <c r="Y315" s="802"/>
      <c r="Z315" s="802"/>
      <c r="AA315" s="802"/>
      <c r="AB315" s="802"/>
    </row>
    <row r="316" spans="1:28" s="674" customFormat="1" ht="12">
      <c r="A316" s="662">
        <f t="shared" si="8"/>
        <v>6</v>
      </c>
      <c r="B316" s="685"/>
      <c r="C316" s="702"/>
      <c r="D316" s="702"/>
      <c r="E316" s="702"/>
      <c r="F316" s="702"/>
      <c r="G316" s="702"/>
      <c r="H316" s="664" t="s">
        <v>3063</v>
      </c>
      <c r="I316" s="665"/>
      <c r="J316" s="703"/>
      <c r="K316" s="668"/>
      <c r="L316" s="668"/>
      <c r="M316" s="668">
        <v>2015</v>
      </c>
      <c r="N316" s="668"/>
      <c r="O316" s="668"/>
      <c r="P316" s="668"/>
      <c r="Q316" s="703"/>
      <c r="R316" s="752"/>
      <c r="S316" s="664" t="s">
        <v>2792</v>
      </c>
      <c r="T316" s="697">
        <v>2359500</v>
      </c>
      <c r="U316" s="1495"/>
      <c r="V316" s="752">
        <v>1</v>
      </c>
      <c r="W316" s="1540" t="s">
        <v>133</v>
      </c>
      <c r="Y316" s="802"/>
      <c r="Z316" s="802"/>
      <c r="AA316" s="802"/>
      <c r="AB316" s="802"/>
    </row>
    <row r="317" spans="1:28" s="674" customFormat="1" ht="12" customHeight="1">
      <c r="A317" s="662">
        <f t="shared" si="8"/>
        <v>7</v>
      </c>
      <c r="B317" s="685" t="s">
        <v>1553</v>
      </c>
      <c r="C317" s="702" t="s">
        <v>1911</v>
      </c>
      <c r="D317" s="702" t="s">
        <v>1545</v>
      </c>
      <c r="E317" s="702" t="s">
        <v>1543</v>
      </c>
      <c r="F317" s="702" t="s">
        <v>1543</v>
      </c>
      <c r="G317" s="702" t="s">
        <v>1456</v>
      </c>
      <c r="H317" s="664" t="s">
        <v>2063</v>
      </c>
      <c r="I317" s="665"/>
      <c r="J317" s="703" t="s">
        <v>920</v>
      </c>
      <c r="K317" s="668" t="s">
        <v>1343</v>
      </c>
      <c r="L317" s="668"/>
      <c r="M317" s="668">
        <v>2007</v>
      </c>
      <c r="N317" s="668"/>
      <c r="O317" s="668"/>
      <c r="P317" s="668"/>
      <c r="Q317" s="703"/>
      <c r="R317" s="752"/>
      <c r="S317" s="664" t="s">
        <v>143</v>
      </c>
      <c r="T317" s="697">
        <v>250000</v>
      </c>
      <c r="U317" s="1495" t="s">
        <v>3081</v>
      </c>
      <c r="V317" s="752">
        <v>1</v>
      </c>
      <c r="W317" s="1541" t="s">
        <v>133</v>
      </c>
      <c r="Y317" s="802"/>
      <c r="Z317" s="802"/>
      <c r="AA317" s="802"/>
      <c r="AB317" s="802"/>
    </row>
    <row r="318" spans="1:28" s="674" customFormat="1" ht="12">
      <c r="A318" s="662">
        <f t="shared" si="8"/>
        <v>8</v>
      </c>
      <c r="B318" s="685"/>
      <c r="C318" s="702" t="s">
        <v>1911</v>
      </c>
      <c r="D318" s="702" t="s">
        <v>1545</v>
      </c>
      <c r="E318" s="702" t="s">
        <v>1543</v>
      </c>
      <c r="F318" s="702" t="s">
        <v>1544</v>
      </c>
      <c r="G318" s="702" t="s">
        <v>1434</v>
      </c>
      <c r="H318" s="664" t="s">
        <v>2065</v>
      </c>
      <c r="I318" s="665"/>
      <c r="J318" s="703" t="s">
        <v>2066</v>
      </c>
      <c r="K318" s="668" t="s">
        <v>1343</v>
      </c>
      <c r="L318" s="668"/>
      <c r="M318" s="668">
        <v>2007</v>
      </c>
      <c r="N318" s="668"/>
      <c r="O318" s="668"/>
      <c r="P318" s="668"/>
      <c r="Q318" s="703"/>
      <c r="R318" s="752"/>
      <c r="S318" s="664" t="s">
        <v>143</v>
      </c>
      <c r="T318" s="697">
        <v>65000</v>
      </c>
      <c r="U318" s="1495" t="s">
        <v>3081</v>
      </c>
      <c r="V318" s="752">
        <v>1</v>
      </c>
      <c r="W318" s="1541" t="s">
        <v>133</v>
      </c>
      <c r="Y318" s="802"/>
      <c r="Z318" s="802"/>
      <c r="AA318" s="802"/>
      <c r="AB318" s="802"/>
    </row>
    <row r="319" spans="1:28" s="674" customFormat="1" ht="12.95" customHeight="1">
      <c r="A319" s="662">
        <f t="shared" si="8"/>
        <v>9</v>
      </c>
      <c r="B319" s="685" t="s">
        <v>1552</v>
      </c>
      <c r="C319" s="702" t="s">
        <v>1911</v>
      </c>
      <c r="D319" s="702" t="s">
        <v>1545</v>
      </c>
      <c r="E319" s="702" t="s">
        <v>1543</v>
      </c>
      <c r="F319" s="702" t="s">
        <v>1543</v>
      </c>
      <c r="G319" s="702" t="s">
        <v>1493</v>
      </c>
      <c r="H319" s="664" t="s">
        <v>2067</v>
      </c>
      <c r="I319" s="665"/>
      <c r="J319" s="703" t="s">
        <v>950</v>
      </c>
      <c r="K319" s="668" t="s">
        <v>1343</v>
      </c>
      <c r="L319" s="668"/>
      <c r="M319" s="668">
        <v>2007</v>
      </c>
      <c r="N319" s="668"/>
      <c r="O319" s="668"/>
      <c r="P319" s="668"/>
      <c r="Q319" s="703"/>
      <c r="R319" s="752"/>
      <c r="S319" s="664" t="s">
        <v>143</v>
      </c>
      <c r="T319" s="697">
        <v>9325000</v>
      </c>
      <c r="U319" s="1495"/>
      <c r="V319" s="752">
        <v>1</v>
      </c>
      <c r="W319" s="705" t="s">
        <v>133</v>
      </c>
      <c r="Y319" s="802"/>
      <c r="Z319" s="802"/>
      <c r="AA319" s="802"/>
      <c r="AB319" s="802"/>
    </row>
    <row r="320" spans="1:28" s="674" customFormat="1" ht="12.95" customHeight="1">
      <c r="A320" s="662">
        <f t="shared" si="8"/>
        <v>10</v>
      </c>
      <c r="B320" s="685" t="s">
        <v>1569</v>
      </c>
      <c r="C320" s="702" t="s">
        <v>1911</v>
      </c>
      <c r="D320" s="702" t="s">
        <v>1545</v>
      </c>
      <c r="E320" s="702" t="s">
        <v>1543</v>
      </c>
      <c r="F320" s="702" t="s">
        <v>1911</v>
      </c>
      <c r="G320" s="702" t="s">
        <v>1440</v>
      </c>
      <c r="H320" s="664" t="s">
        <v>1166</v>
      </c>
      <c r="I320" s="665"/>
      <c r="J320" s="703" t="s">
        <v>1016</v>
      </c>
      <c r="K320" s="668" t="s">
        <v>1343</v>
      </c>
      <c r="L320" s="668"/>
      <c r="M320" s="668">
        <v>2007</v>
      </c>
      <c r="N320" s="668"/>
      <c r="O320" s="668"/>
      <c r="P320" s="668"/>
      <c r="Q320" s="703"/>
      <c r="R320" s="752"/>
      <c r="S320" s="664" t="s">
        <v>143</v>
      </c>
      <c r="T320" s="697">
        <v>25750000</v>
      </c>
      <c r="U320" s="1495"/>
      <c r="V320" s="752">
        <v>1</v>
      </c>
      <c r="W320" s="705" t="s">
        <v>2547</v>
      </c>
      <c r="Y320" s="802"/>
      <c r="Z320" s="802"/>
      <c r="AA320" s="802"/>
      <c r="AB320" s="802"/>
    </row>
    <row r="321" spans="1:28" s="674" customFormat="1" ht="12.95" customHeight="1">
      <c r="A321" s="662">
        <f t="shared" si="8"/>
        <v>11</v>
      </c>
      <c r="B321" s="685" t="s">
        <v>1569</v>
      </c>
      <c r="C321" s="702" t="s">
        <v>1911</v>
      </c>
      <c r="D321" s="702" t="s">
        <v>1545</v>
      </c>
      <c r="E321" s="702" t="s">
        <v>1543</v>
      </c>
      <c r="F321" s="702" t="s">
        <v>1911</v>
      </c>
      <c r="G321" s="702" t="s">
        <v>1440</v>
      </c>
      <c r="H321" s="664" t="s">
        <v>3039</v>
      </c>
      <c r="I321" s="665"/>
      <c r="J321" s="703" t="s">
        <v>3040</v>
      </c>
      <c r="K321" s="668" t="s">
        <v>1343</v>
      </c>
      <c r="L321" s="668"/>
      <c r="M321" s="668">
        <v>2015</v>
      </c>
      <c r="N321" s="668"/>
      <c r="O321" s="668"/>
      <c r="P321" s="668"/>
      <c r="Q321" s="703"/>
      <c r="R321" s="752"/>
      <c r="S321" s="664" t="s">
        <v>2792</v>
      </c>
      <c r="T321" s="697">
        <v>1000000</v>
      </c>
      <c r="U321" s="1495"/>
      <c r="V321" s="752">
        <v>2</v>
      </c>
      <c r="W321" s="1540" t="s">
        <v>133</v>
      </c>
      <c r="Y321" s="802"/>
      <c r="Z321" s="802"/>
      <c r="AA321" s="802"/>
      <c r="AB321" s="802"/>
    </row>
    <row r="322" spans="1:28" s="674" customFormat="1" ht="12.95" customHeight="1">
      <c r="A322" s="662">
        <f t="shared" si="8"/>
        <v>12</v>
      </c>
      <c r="B322" s="685" t="s">
        <v>1569</v>
      </c>
      <c r="C322" s="702"/>
      <c r="D322" s="702"/>
      <c r="E322" s="702"/>
      <c r="F322" s="702"/>
      <c r="G322" s="702"/>
      <c r="H322" s="664" t="s">
        <v>3041</v>
      </c>
      <c r="I322" s="665"/>
      <c r="J322" s="703" t="s">
        <v>917</v>
      </c>
      <c r="K322" s="668" t="s">
        <v>1343</v>
      </c>
      <c r="L322" s="668"/>
      <c r="M322" s="668">
        <v>2015</v>
      </c>
      <c r="N322" s="668"/>
      <c r="O322" s="668"/>
      <c r="P322" s="668"/>
      <c r="Q322" s="703"/>
      <c r="R322" s="981"/>
      <c r="S322" s="664" t="s">
        <v>2792</v>
      </c>
      <c r="T322" s="697">
        <v>3217500</v>
      </c>
      <c r="U322" s="1495"/>
      <c r="V322" s="1542">
        <v>1</v>
      </c>
      <c r="W322" s="1540" t="s">
        <v>133</v>
      </c>
      <c r="Y322" s="802"/>
      <c r="Z322" s="802"/>
      <c r="AA322" s="802"/>
      <c r="AB322" s="802"/>
    </row>
    <row r="323" spans="1:28" s="674" customFormat="1" ht="12.95" customHeight="1">
      <c r="A323" s="662">
        <f t="shared" si="8"/>
        <v>13</v>
      </c>
      <c r="B323" s="754" t="s">
        <v>1553</v>
      </c>
      <c r="C323" s="702"/>
      <c r="D323" s="702"/>
      <c r="E323" s="702"/>
      <c r="F323" s="702"/>
      <c r="G323" s="702"/>
      <c r="H323" s="664" t="s">
        <v>3062</v>
      </c>
      <c r="I323" s="665"/>
      <c r="J323" s="703" t="s">
        <v>917</v>
      </c>
      <c r="K323" s="668" t="s">
        <v>1343</v>
      </c>
      <c r="L323" s="668"/>
      <c r="M323" s="668">
        <v>2015</v>
      </c>
      <c r="N323" s="668"/>
      <c r="O323" s="668"/>
      <c r="P323" s="668"/>
      <c r="Q323" s="703"/>
      <c r="R323" s="981"/>
      <c r="S323" s="664" t="s">
        <v>2792</v>
      </c>
      <c r="T323" s="697">
        <v>3217500</v>
      </c>
      <c r="U323" s="1495"/>
      <c r="V323" s="1542">
        <v>1</v>
      </c>
      <c r="W323" s="1540" t="s">
        <v>133</v>
      </c>
      <c r="Y323" s="802"/>
      <c r="Z323" s="802"/>
      <c r="AA323" s="802"/>
      <c r="AB323" s="802"/>
    </row>
    <row r="324" spans="1:28" s="674" customFormat="1" ht="12.95" customHeight="1">
      <c r="A324" s="662">
        <f t="shared" si="8"/>
        <v>14</v>
      </c>
      <c r="B324" s="685"/>
      <c r="C324" s="702" t="s">
        <v>1911</v>
      </c>
      <c r="D324" s="702" t="s">
        <v>1545</v>
      </c>
      <c r="E324" s="702" t="s">
        <v>1543</v>
      </c>
      <c r="F324" s="702" t="s">
        <v>1916</v>
      </c>
      <c r="G324" s="702" t="s">
        <v>1487</v>
      </c>
      <c r="H324" s="664" t="s">
        <v>2092</v>
      </c>
      <c r="I324" s="665"/>
      <c r="J324" s="668"/>
      <c r="K324" s="668" t="s">
        <v>1343</v>
      </c>
      <c r="L324" s="668"/>
      <c r="M324" s="668">
        <v>2007</v>
      </c>
      <c r="N324" s="668"/>
      <c r="O324" s="668"/>
      <c r="P324" s="668"/>
      <c r="Q324" s="703"/>
      <c r="R324" s="753"/>
      <c r="S324" s="664" t="s">
        <v>143</v>
      </c>
      <c r="T324" s="697">
        <v>560000</v>
      </c>
      <c r="U324" s="1495"/>
      <c r="V324" s="681">
        <v>1</v>
      </c>
      <c r="W324" s="705" t="s">
        <v>133</v>
      </c>
      <c r="Y324" s="802"/>
      <c r="Z324" s="802"/>
      <c r="AA324" s="802"/>
      <c r="AB324" s="802"/>
    </row>
    <row r="325" spans="1:28" s="674" customFormat="1" ht="12.95" customHeight="1">
      <c r="A325" s="662">
        <f t="shared" si="8"/>
        <v>15</v>
      </c>
      <c r="B325" s="685"/>
      <c r="C325" s="702" t="s">
        <v>1911</v>
      </c>
      <c r="D325" s="702" t="s">
        <v>1545</v>
      </c>
      <c r="E325" s="702" t="s">
        <v>1543</v>
      </c>
      <c r="F325" s="702" t="s">
        <v>1916</v>
      </c>
      <c r="G325" s="702" t="s">
        <v>1487</v>
      </c>
      <c r="H325" s="664" t="s">
        <v>3066</v>
      </c>
      <c r="I325" s="665"/>
      <c r="J325" s="668"/>
      <c r="K325" s="668" t="s">
        <v>1343</v>
      </c>
      <c r="L325" s="668"/>
      <c r="M325" s="668">
        <v>2015</v>
      </c>
      <c r="N325" s="668"/>
      <c r="O325" s="668"/>
      <c r="P325" s="668"/>
      <c r="Q325" s="703"/>
      <c r="R325" s="753"/>
      <c r="S325" s="664" t="s">
        <v>2792</v>
      </c>
      <c r="T325" s="697">
        <v>107250</v>
      </c>
      <c r="U325" s="1495"/>
      <c r="V325" s="681">
        <v>1</v>
      </c>
      <c r="W325" s="1540" t="s">
        <v>133</v>
      </c>
      <c r="Y325" s="802"/>
      <c r="Z325" s="802"/>
      <c r="AA325" s="802"/>
      <c r="AB325" s="802"/>
    </row>
    <row r="326" spans="1:28" s="674" customFormat="1" ht="12.95" customHeight="1">
      <c r="A326" s="662">
        <f t="shared" si="8"/>
        <v>16</v>
      </c>
      <c r="B326" s="685"/>
      <c r="C326" s="702" t="s">
        <v>1911</v>
      </c>
      <c r="D326" s="702" t="s">
        <v>1545</v>
      </c>
      <c r="E326" s="702" t="s">
        <v>1543</v>
      </c>
      <c r="F326" s="702" t="s">
        <v>1911</v>
      </c>
      <c r="G326" s="702" t="e">
        <f>MID(#REF!,13,3)</f>
        <v>#REF!</v>
      </c>
      <c r="H326" s="664" t="s">
        <v>1067</v>
      </c>
      <c r="I326" s="665" t="s">
        <v>1427</v>
      </c>
      <c r="J326" s="668" t="s">
        <v>1343</v>
      </c>
      <c r="K326" s="668" t="s">
        <v>1343</v>
      </c>
      <c r="L326" s="668" t="s">
        <v>1343</v>
      </c>
      <c r="M326" s="668">
        <v>2011</v>
      </c>
      <c r="N326" s="668"/>
      <c r="O326" s="668"/>
      <c r="P326" s="668" t="s">
        <v>1343</v>
      </c>
      <c r="Q326" s="703"/>
      <c r="R326" s="704"/>
      <c r="S326" s="664" t="s">
        <v>143</v>
      </c>
      <c r="T326" s="697">
        <v>180000</v>
      </c>
      <c r="U326" s="1495" t="s">
        <v>3081</v>
      </c>
      <c r="V326" s="704">
        <v>1</v>
      </c>
      <c r="W326" s="1541" t="s">
        <v>133</v>
      </c>
      <c r="Y326" s="802"/>
      <c r="Z326" s="802"/>
      <c r="AA326" s="802"/>
      <c r="AB326" s="802"/>
    </row>
    <row r="327" spans="1:28" s="674" customFormat="1" ht="12.95" customHeight="1">
      <c r="A327" s="662">
        <f t="shared" si="8"/>
        <v>17</v>
      </c>
      <c r="B327" s="685"/>
      <c r="C327" s="702" t="s">
        <v>1911</v>
      </c>
      <c r="D327" s="702" t="s">
        <v>1545</v>
      </c>
      <c r="E327" s="702" t="s">
        <v>1543</v>
      </c>
      <c r="F327" s="702" t="s">
        <v>1911</v>
      </c>
      <c r="G327" s="702" t="e">
        <f>MID(#REF!,13,3)</f>
        <v>#REF!</v>
      </c>
      <c r="H327" s="664" t="s">
        <v>1068</v>
      </c>
      <c r="I327" s="665" t="s">
        <v>1428</v>
      </c>
      <c r="J327" s="668" t="s">
        <v>1343</v>
      </c>
      <c r="K327" s="668" t="s">
        <v>1343</v>
      </c>
      <c r="L327" s="668" t="s">
        <v>1343</v>
      </c>
      <c r="M327" s="668">
        <v>2011</v>
      </c>
      <c r="N327" s="668"/>
      <c r="O327" s="668"/>
      <c r="P327" s="668" t="s">
        <v>1343</v>
      </c>
      <c r="Q327" s="703"/>
      <c r="R327" s="704"/>
      <c r="S327" s="664" t="s">
        <v>143</v>
      </c>
      <c r="T327" s="697">
        <v>180000</v>
      </c>
      <c r="U327" s="1495" t="s">
        <v>3081</v>
      </c>
      <c r="V327" s="704">
        <v>1</v>
      </c>
      <c r="W327" s="1541" t="s">
        <v>133</v>
      </c>
      <c r="Y327" s="802"/>
      <c r="Z327" s="802"/>
      <c r="AA327" s="802"/>
      <c r="AB327" s="802"/>
    </row>
    <row r="328" spans="1:28" s="674" customFormat="1" ht="12.95" customHeight="1">
      <c r="A328" s="662">
        <f t="shared" si="8"/>
        <v>18</v>
      </c>
      <c r="B328" s="685"/>
      <c r="C328" s="702" t="s">
        <v>1911</v>
      </c>
      <c r="D328" s="702" t="s">
        <v>1545</v>
      </c>
      <c r="E328" s="702" t="s">
        <v>1543</v>
      </c>
      <c r="F328" s="702" t="s">
        <v>1911</v>
      </c>
      <c r="G328" s="702" t="e">
        <f>MID(#REF!,13,3)</f>
        <v>#REF!</v>
      </c>
      <c r="H328" s="664" t="s">
        <v>82</v>
      </c>
      <c r="I328" s="665" t="s">
        <v>1429</v>
      </c>
      <c r="J328" s="668" t="s">
        <v>1343</v>
      </c>
      <c r="K328" s="668" t="s">
        <v>1343</v>
      </c>
      <c r="L328" s="668" t="s">
        <v>1343</v>
      </c>
      <c r="M328" s="668">
        <v>2011</v>
      </c>
      <c r="N328" s="668"/>
      <c r="O328" s="668"/>
      <c r="P328" s="668" t="s">
        <v>1343</v>
      </c>
      <c r="Q328" s="703"/>
      <c r="R328" s="704"/>
      <c r="S328" s="664" t="s">
        <v>143</v>
      </c>
      <c r="T328" s="697">
        <v>180000</v>
      </c>
      <c r="U328" s="1495" t="s">
        <v>3081</v>
      </c>
      <c r="V328" s="704">
        <v>1</v>
      </c>
      <c r="W328" s="1541" t="s">
        <v>133</v>
      </c>
      <c r="Y328" s="802"/>
      <c r="Z328" s="802"/>
      <c r="AA328" s="802"/>
      <c r="AB328" s="802"/>
    </row>
    <row r="329" spans="1:28" s="674" customFormat="1" ht="12.95" customHeight="1">
      <c r="A329" s="662">
        <f t="shared" si="8"/>
        <v>19</v>
      </c>
      <c r="B329" s="685"/>
      <c r="C329" s="702" t="s">
        <v>1911</v>
      </c>
      <c r="D329" s="702" t="s">
        <v>1545</v>
      </c>
      <c r="E329" s="702" t="s">
        <v>1543</v>
      </c>
      <c r="F329" s="702" t="s">
        <v>1543</v>
      </c>
      <c r="G329" s="710" t="e">
        <f>MID(#REF!,13,3)</f>
        <v>#REF!</v>
      </c>
      <c r="H329" s="711" t="s">
        <v>2090</v>
      </c>
      <c r="I329" s="712">
        <v>108</v>
      </c>
      <c r="J329" s="712" t="s">
        <v>1343</v>
      </c>
      <c r="K329" s="712" t="s">
        <v>1343</v>
      </c>
      <c r="L329" s="712" t="s">
        <v>1343</v>
      </c>
      <c r="M329" s="712">
        <v>2013</v>
      </c>
      <c r="N329" s="712"/>
      <c r="O329" s="712"/>
      <c r="P329" s="712" t="s">
        <v>1343</v>
      </c>
      <c r="Q329" s="714"/>
      <c r="R329" s="755"/>
      <c r="S329" s="713" t="s">
        <v>143</v>
      </c>
      <c r="T329" s="744">
        <v>12347500</v>
      </c>
      <c r="U329" s="1499"/>
      <c r="V329" s="755">
        <v>1</v>
      </c>
      <c r="W329" s="1543" t="s">
        <v>133</v>
      </c>
      <c r="Y329" s="1498"/>
      <c r="Z329" s="802"/>
      <c r="AA329" s="802"/>
      <c r="AB329" s="802"/>
    </row>
    <row r="330" spans="1:28" s="674" customFormat="1" ht="12.95" customHeight="1">
      <c r="A330" s="662">
        <f t="shared" si="8"/>
        <v>20</v>
      </c>
      <c r="B330" s="685"/>
      <c r="C330" s="702" t="s">
        <v>1911</v>
      </c>
      <c r="D330" s="702" t="s">
        <v>1545</v>
      </c>
      <c r="E330" s="702" t="s">
        <v>1543</v>
      </c>
      <c r="F330" s="702" t="s">
        <v>1543</v>
      </c>
      <c r="G330" s="717">
        <v>8</v>
      </c>
      <c r="H330" s="687" t="s">
        <v>69</v>
      </c>
      <c r="I330" s="687">
        <v>1</v>
      </c>
      <c r="J330" s="687"/>
      <c r="K330" s="687"/>
      <c r="L330" s="687" t="s">
        <v>2630</v>
      </c>
      <c r="M330" s="688">
        <v>1985</v>
      </c>
      <c r="N330" s="688"/>
      <c r="O330" s="687"/>
      <c r="P330" s="687"/>
      <c r="Q330" s="687"/>
      <c r="R330" s="1386"/>
      <c r="S330" s="687" t="s">
        <v>143</v>
      </c>
      <c r="T330" s="745">
        <v>10000</v>
      </c>
      <c r="U330" s="1488" t="s">
        <v>3081</v>
      </c>
      <c r="V330" s="1386">
        <v>1</v>
      </c>
      <c r="W330" s="1544" t="s">
        <v>133</v>
      </c>
      <c r="Y330" s="877"/>
      <c r="Z330" s="802"/>
      <c r="AA330" s="802"/>
      <c r="AB330" s="802"/>
    </row>
    <row r="331" spans="1:28" s="674" customFormat="1" ht="12.95" customHeight="1">
      <c r="A331" s="662">
        <f t="shared" si="8"/>
        <v>21</v>
      </c>
      <c r="B331" s="685"/>
      <c r="C331" s="702" t="s">
        <v>1911</v>
      </c>
      <c r="D331" s="702" t="s">
        <v>1545</v>
      </c>
      <c r="E331" s="702" t="s">
        <v>1543</v>
      </c>
      <c r="F331" s="702" t="s">
        <v>1543</v>
      </c>
      <c r="G331" s="717">
        <v>8</v>
      </c>
      <c r="H331" s="687" t="s">
        <v>69</v>
      </c>
      <c r="I331" s="687">
        <v>2</v>
      </c>
      <c r="J331" s="687"/>
      <c r="K331" s="687"/>
      <c r="L331" s="687" t="s">
        <v>2630</v>
      </c>
      <c r="M331" s="688">
        <v>1986</v>
      </c>
      <c r="N331" s="688"/>
      <c r="O331" s="687"/>
      <c r="P331" s="687"/>
      <c r="Q331" s="687"/>
      <c r="R331" s="1386"/>
      <c r="S331" s="687" t="s">
        <v>143</v>
      </c>
      <c r="T331" s="745">
        <v>15000</v>
      </c>
      <c r="U331" s="1488" t="s">
        <v>3081</v>
      </c>
      <c r="V331" s="1386">
        <v>1</v>
      </c>
      <c r="W331" s="1544" t="s">
        <v>133</v>
      </c>
      <c r="Y331" s="877"/>
      <c r="Z331" s="802"/>
      <c r="AA331" s="802"/>
      <c r="AB331" s="802"/>
    </row>
    <row r="332" spans="1:28" s="674" customFormat="1" ht="12.95" customHeight="1">
      <c r="A332" s="662">
        <f t="shared" si="8"/>
        <v>22</v>
      </c>
      <c r="B332" s="685"/>
      <c r="C332" s="702" t="s">
        <v>1911</v>
      </c>
      <c r="D332" s="702" t="s">
        <v>1545</v>
      </c>
      <c r="E332" s="702" t="s">
        <v>1543</v>
      </c>
      <c r="F332" s="702" t="s">
        <v>1543</v>
      </c>
      <c r="G332" s="717">
        <v>8</v>
      </c>
      <c r="H332" s="687" t="s">
        <v>69</v>
      </c>
      <c r="I332" s="687">
        <v>3</v>
      </c>
      <c r="J332" s="687"/>
      <c r="K332" s="687"/>
      <c r="L332" s="687" t="s">
        <v>2630</v>
      </c>
      <c r="M332" s="688">
        <v>1986</v>
      </c>
      <c r="N332" s="688"/>
      <c r="O332" s="687"/>
      <c r="P332" s="687"/>
      <c r="Q332" s="687"/>
      <c r="R332" s="1386"/>
      <c r="S332" s="687" t="s">
        <v>143</v>
      </c>
      <c r="T332" s="745">
        <v>15000</v>
      </c>
      <c r="U332" s="1488" t="s">
        <v>3081</v>
      </c>
      <c r="V332" s="1386">
        <v>1</v>
      </c>
      <c r="W332" s="1544" t="s">
        <v>133</v>
      </c>
      <c r="Y332" s="877"/>
      <c r="Z332" s="802"/>
      <c r="AA332" s="802"/>
      <c r="AB332" s="802"/>
    </row>
    <row r="333" spans="1:28" s="674" customFormat="1" ht="12.95" customHeight="1">
      <c r="A333" s="662">
        <f t="shared" si="8"/>
        <v>23</v>
      </c>
      <c r="B333" s="685"/>
      <c r="C333" s="702" t="s">
        <v>1911</v>
      </c>
      <c r="D333" s="702" t="s">
        <v>1545</v>
      </c>
      <c r="E333" s="702" t="s">
        <v>1543</v>
      </c>
      <c r="F333" s="702" t="s">
        <v>1543</v>
      </c>
      <c r="G333" s="717">
        <v>8</v>
      </c>
      <c r="H333" s="687" t="s">
        <v>69</v>
      </c>
      <c r="I333" s="687">
        <v>4</v>
      </c>
      <c r="J333" s="687"/>
      <c r="K333" s="687"/>
      <c r="L333" s="687" t="s">
        <v>2630</v>
      </c>
      <c r="M333" s="688">
        <v>1986</v>
      </c>
      <c r="N333" s="688"/>
      <c r="O333" s="687"/>
      <c r="P333" s="687"/>
      <c r="Q333" s="687"/>
      <c r="R333" s="1386"/>
      <c r="S333" s="687" t="s">
        <v>143</v>
      </c>
      <c r="T333" s="745">
        <v>15000</v>
      </c>
      <c r="U333" s="1488" t="s">
        <v>3081</v>
      </c>
      <c r="V333" s="1386">
        <v>1</v>
      </c>
      <c r="W333" s="1544" t="s">
        <v>133</v>
      </c>
      <c r="Y333" s="877"/>
      <c r="Z333" s="802"/>
      <c r="AA333" s="802"/>
      <c r="AB333" s="802"/>
    </row>
    <row r="334" spans="1:28" s="674" customFormat="1" ht="12.95" customHeight="1">
      <c r="A334" s="662">
        <f t="shared" si="8"/>
        <v>24</v>
      </c>
      <c r="B334" s="685"/>
      <c r="C334" s="702" t="s">
        <v>1911</v>
      </c>
      <c r="D334" s="702" t="s">
        <v>1545</v>
      </c>
      <c r="E334" s="702" t="s">
        <v>1543</v>
      </c>
      <c r="F334" s="702" t="s">
        <v>1543</v>
      </c>
      <c r="G334" s="717">
        <v>8</v>
      </c>
      <c r="H334" s="687" t="s">
        <v>69</v>
      </c>
      <c r="I334" s="687">
        <v>5</v>
      </c>
      <c r="J334" s="687"/>
      <c r="K334" s="687"/>
      <c r="L334" s="687" t="s">
        <v>2630</v>
      </c>
      <c r="M334" s="688">
        <v>1986</v>
      </c>
      <c r="N334" s="688"/>
      <c r="O334" s="687"/>
      <c r="P334" s="687"/>
      <c r="Q334" s="687"/>
      <c r="R334" s="1386"/>
      <c r="S334" s="687" t="s">
        <v>143</v>
      </c>
      <c r="T334" s="745">
        <v>15000</v>
      </c>
      <c r="U334" s="1488" t="s">
        <v>3081</v>
      </c>
      <c r="V334" s="1386">
        <v>1</v>
      </c>
      <c r="W334" s="1544" t="s">
        <v>133</v>
      </c>
      <c r="Y334" s="877"/>
      <c r="Z334" s="802"/>
      <c r="AA334" s="802"/>
      <c r="AB334" s="802"/>
    </row>
    <row r="335" spans="1:28" s="674" customFormat="1" ht="12.95" customHeight="1">
      <c r="A335" s="662">
        <f t="shared" si="8"/>
        <v>25</v>
      </c>
      <c r="B335" s="685"/>
      <c r="C335" s="702" t="s">
        <v>1911</v>
      </c>
      <c r="D335" s="702" t="s">
        <v>1545</v>
      </c>
      <c r="E335" s="702" t="s">
        <v>1543</v>
      </c>
      <c r="F335" s="702" t="s">
        <v>1543</v>
      </c>
      <c r="G335" s="717">
        <v>8</v>
      </c>
      <c r="H335" s="687" t="s">
        <v>69</v>
      </c>
      <c r="I335" s="687">
        <v>6</v>
      </c>
      <c r="J335" s="687" t="s">
        <v>920</v>
      </c>
      <c r="K335" s="687"/>
      <c r="L335" s="687" t="s">
        <v>2660</v>
      </c>
      <c r="M335" s="688">
        <v>2007</v>
      </c>
      <c r="N335" s="688"/>
      <c r="O335" s="687"/>
      <c r="P335" s="687"/>
      <c r="Q335" s="687"/>
      <c r="R335" s="1386"/>
      <c r="S335" s="687" t="s">
        <v>143</v>
      </c>
      <c r="T335" s="745">
        <v>120000</v>
      </c>
      <c r="U335" s="1488" t="s">
        <v>3081</v>
      </c>
      <c r="V335" s="1386">
        <v>1</v>
      </c>
      <c r="W335" s="1544" t="s">
        <v>133</v>
      </c>
      <c r="Y335" s="877"/>
      <c r="Z335" s="802"/>
      <c r="AA335" s="802"/>
      <c r="AB335" s="802"/>
    </row>
    <row r="336" spans="1:28" s="674" customFormat="1" ht="12.95" customHeight="1">
      <c r="A336" s="662">
        <f t="shared" si="8"/>
        <v>26</v>
      </c>
      <c r="B336" s="685"/>
      <c r="C336" s="702" t="s">
        <v>1911</v>
      </c>
      <c r="D336" s="702" t="s">
        <v>1545</v>
      </c>
      <c r="E336" s="702" t="s">
        <v>1543</v>
      </c>
      <c r="F336" s="702" t="s">
        <v>1543</v>
      </c>
      <c r="G336" s="717">
        <v>9</v>
      </c>
      <c r="H336" s="687" t="s">
        <v>1368</v>
      </c>
      <c r="I336" s="687">
        <v>1</v>
      </c>
      <c r="J336" s="687"/>
      <c r="K336" s="687"/>
      <c r="L336" s="687" t="s">
        <v>139</v>
      </c>
      <c r="M336" s="688">
        <v>1986</v>
      </c>
      <c r="N336" s="688"/>
      <c r="O336" s="687"/>
      <c r="P336" s="687"/>
      <c r="Q336" s="687"/>
      <c r="R336" s="1386"/>
      <c r="S336" s="687" t="s">
        <v>143</v>
      </c>
      <c r="T336" s="745">
        <v>350000</v>
      </c>
      <c r="U336" s="1488" t="s">
        <v>3089</v>
      </c>
      <c r="V336" s="1386">
        <v>1</v>
      </c>
      <c r="W336" s="1489" t="s">
        <v>1407</v>
      </c>
      <c r="Y336" s="877"/>
      <c r="Z336" s="944"/>
      <c r="AA336" s="963"/>
      <c r="AB336" s="802"/>
    </row>
    <row r="337" spans="1:28" s="674" customFormat="1" ht="12.95" customHeight="1">
      <c r="A337" s="662">
        <f t="shared" si="8"/>
        <v>27</v>
      </c>
      <c r="B337" s="685"/>
      <c r="C337" s="702" t="s">
        <v>1911</v>
      </c>
      <c r="D337" s="702" t="s">
        <v>1545</v>
      </c>
      <c r="E337" s="702" t="s">
        <v>1543</v>
      </c>
      <c r="F337" s="702" t="s">
        <v>1543</v>
      </c>
      <c r="G337" s="717">
        <v>9</v>
      </c>
      <c r="H337" s="687" t="s">
        <v>1368</v>
      </c>
      <c r="I337" s="687">
        <v>2</v>
      </c>
      <c r="J337" s="687" t="s">
        <v>2661</v>
      </c>
      <c r="K337" s="687"/>
      <c r="L337" s="687" t="s">
        <v>139</v>
      </c>
      <c r="M337" s="688">
        <v>1998</v>
      </c>
      <c r="N337" s="688"/>
      <c r="O337" s="687"/>
      <c r="P337" s="687"/>
      <c r="Q337" s="687"/>
      <c r="R337" s="1386"/>
      <c r="S337" s="687" t="s">
        <v>143</v>
      </c>
      <c r="T337" s="745">
        <v>350000</v>
      </c>
      <c r="U337" s="1488"/>
      <c r="V337" s="1386">
        <v>1</v>
      </c>
      <c r="W337" s="781" t="s">
        <v>2547</v>
      </c>
      <c r="Y337" s="877"/>
      <c r="Z337" s="802"/>
      <c r="AA337" s="802"/>
      <c r="AB337" s="802"/>
    </row>
    <row r="338" spans="1:28" s="674" customFormat="1" ht="12.95" customHeight="1">
      <c r="A338" s="662">
        <f t="shared" si="8"/>
        <v>28</v>
      </c>
      <c r="B338" s="685"/>
      <c r="C338" s="702" t="s">
        <v>1911</v>
      </c>
      <c r="D338" s="702" t="s">
        <v>1545</v>
      </c>
      <c r="E338" s="702" t="s">
        <v>1543</v>
      </c>
      <c r="F338" s="702" t="s">
        <v>1543</v>
      </c>
      <c r="G338" s="717">
        <v>9</v>
      </c>
      <c r="H338" s="687" t="s">
        <v>2648</v>
      </c>
      <c r="I338" s="687">
        <v>3</v>
      </c>
      <c r="J338" s="687"/>
      <c r="K338" s="687"/>
      <c r="L338" s="687" t="s">
        <v>424</v>
      </c>
      <c r="M338" s="688">
        <v>1986</v>
      </c>
      <c r="N338" s="688"/>
      <c r="O338" s="687"/>
      <c r="P338" s="687"/>
      <c r="Q338" s="687"/>
      <c r="R338" s="1386"/>
      <c r="S338" s="687" t="s">
        <v>143</v>
      </c>
      <c r="T338" s="745">
        <v>350000</v>
      </c>
      <c r="U338" s="1488"/>
      <c r="V338" s="1386">
        <v>1</v>
      </c>
      <c r="W338" s="781" t="s">
        <v>2547</v>
      </c>
      <c r="Y338" s="877"/>
      <c r="Z338" s="802"/>
      <c r="AA338" s="802"/>
      <c r="AB338" s="802"/>
    </row>
    <row r="339" spans="1:28" s="674" customFormat="1" ht="12.95" customHeight="1">
      <c r="A339" s="662">
        <f t="shared" si="8"/>
        <v>29</v>
      </c>
      <c r="B339" s="685"/>
      <c r="C339" s="702" t="s">
        <v>1911</v>
      </c>
      <c r="D339" s="702" t="s">
        <v>1545</v>
      </c>
      <c r="E339" s="702" t="s">
        <v>1543</v>
      </c>
      <c r="F339" s="702" t="s">
        <v>1543</v>
      </c>
      <c r="G339" s="717">
        <v>9</v>
      </c>
      <c r="H339" s="687" t="s">
        <v>2648</v>
      </c>
      <c r="I339" s="687">
        <v>4</v>
      </c>
      <c r="J339" s="687"/>
      <c r="K339" s="687"/>
      <c r="L339" s="687" t="s">
        <v>424</v>
      </c>
      <c r="M339" s="688">
        <v>1995</v>
      </c>
      <c r="N339" s="688"/>
      <c r="O339" s="687"/>
      <c r="P339" s="687"/>
      <c r="Q339" s="687"/>
      <c r="R339" s="1386"/>
      <c r="S339" s="687" t="s">
        <v>143</v>
      </c>
      <c r="T339" s="745">
        <v>700000</v>
      </c>
      <c r="U339" s="1488" t="s">
        <v>3089</v>
      </c>
      <c r="V339" s="1386">
        <v>2</v>
      </c>
      <c r="W339" s="1489" t="s">
        <v>1407</v>
      </c>
      <c r="Y339" s="877"/>
      <c r="Z339" s="802"/>
      <c r="AA339" s="802"/>
      <c r="AB339" s="802"/>
    </row>
    <row r="340" spans="1:28" s="674" customFormat="1" ht="12.95" customHeight="1">
      <c r="A340" s="662">
        <f t="shared" si="8"/>
        <v>30</v>
      </c>
      <c r="B340" s="685"/>
      <c r="C340" s="702" t="s">
        <v>1911</v>
      </c>
      <c r="D340" s="702" t="s">
        <v>1545</v>
      </c>
      <c r="E340" s="702" t="s">
        <v>1543</v>
      </c>
      <c r="F340" s="702" t="s">
        <v>1543</v>
      </c>
      <c r="G340" s="717">
        <v>9</v>
      </c>
      <c r="H340" s="687" t="s">
        <v>2648</v>
      </c>
      <c r="I340" s="687">
        <v>5</v>
      </c>
      <c r="J340" s="687"/>
      <c r="K340" s="687"/>
      <c r="L340" s="687" t="s">
        <v>139</v>
      </c>
      <c r="M340" s="688">
        <v>1998</v>
      </c>
      <c r="N340" s="688"/>
      <c r="O340" s="687"/>
      <c r="P340" s="687"/>
      <c r="Q340" s="687"/>
      <c r="R340" s="1386"/>
      <c r="S340" s="687" t="s">
        <v>143</v>
      </c>
      <c r="T340" s="745">
        <v>350000</v>
      </c>
      <c r="U340" s="1488"/>
      <c r="V340" s="1386">
        <v>1</v>
      </c>
      <c r="W340" s="781" t="s">
        <v>2547</v>
      </c>
      <c r="Y340" s="877"/>
      <c r="Z340" s="802"/>
      <c r="AA340" s="802"/>
      <c r="AB340" s="802"/>
    </row>
    <row r="341" spans="1:28" s="674" customFormat="1" ht="12.95" customHeight="1">
      <c r="A341" s="662">
        <f t="shared" si="8"/>
        <v>31</v>
      </c>
      <c r="B341" s="685"/>
      <c r="C341" s="702" t="s">
        <v>1911</v>
      </c>
      <c r="D341" s="702" t="s">
        <v>1545</v>
      </c>
      <c r="E341" s="702" t="s">
        <v>1543</v>
      </c>
      <c r="F341" s="702" t="s">
        <v>1543</v>
      </c>
      <c r="G341" s="717">
        <v>9</v>
      </c>
      <c r="H341" s="687" t="s">
        <v>1079</v>
      </c>
      <c r="I341" s="687">
        <v>6</v>
      </c>
      <c r="J341" s="687" t="s">
        <v>2662</v>
      </c>
      <c r="K341" s="687"/>
      <c r="L341" s="687" t="s">
        <v>420</v>
      </c>
      <c r="M341" s="688">
        <v>1999</v>
      </c>
      <c r="N341" s="688"/>
      <c r="O341" s="687"/>
      <c r="P341" s="687"/>
      <c r="Q341" s="687"/>
      <c r="R341" s="1386"/>
      <c r="S341" s="687" t="s">
        <v>143</v>
      </c>
      <c r="T341" s="745">
        <v>40000</v>
      </c>
      <c r="U341" s="1488" t="s">
        <v>3081</v>
      </c>
      <c r="V341" s="1386">
        <v>1</v>
      </c>
      <c r="W341" s="1544" t="s">
        <v>2547</v>
      </c>
      <c r="Y341" s="877"/>
      <c r="Z341" s="802"/>
      <c r="AA341" s="802"/>
      <c r="AB341" s="802"/>
    </row>
    <row r="342" spans="1:28" s="674" customFormat="1" ht="12.95" customHeight="1">
      <c r="A342" s="662">
        <f t="shared" si="8"/>
        <v>32</v>
      </c>
      <c r="B342" s="685"/>
      <c r="C342" s="702" t="s">
        <v>1911</v>
      </c>
      <c r="D342" s="702" t="s">
        <v>1545</v>
      </c>
      <c r="E342" s="702" t="s">
        <v>1543</v>
      </c>
      <c r="F342" s="702" t="s">
        <v>1543</v>
      </c>
      <c r="G342" s="717">
        <v>9</v>
      </c>
      <c r="H342" s="687" t="s">
        <v>1079</v>
      </c>
      <c r="I342" s="687">
        <v>6</v>
      </c>
      <c r="J342" s="687" t="s">
        <v>3052</v>
      </c>
      <c r="K342" s="687"/>
      <c r="L342" s="687" t="s">
        <v>420</v>
      </c>
      <c r="M342" s="688">
        <v>2015</v>
      </c>
      <c r="N342" s="688"/>
      <c r="O342" s="687"/>
      <c r="P342" s="687"/>
      <c r="Q342" s="687"/>
      <c r="R342" s="1386"/>
      <c r="S342" s="687" t="s">
        <v>2792</v>
      </c>
      <c r="T342" s="745">
        <v>2185000</v>
      </c>
      <c r="U342" s="1488"/>
      <c r="V342" s="1386">
        <v>10</v>
      </c>
      <c r="W342" s="1545" t="s">
        <v>133</v>
      </c>
      <c r="Y342" s="877"/>
      <c r="Z342" s="802"/>
      <c r="AA342" s="802"/>
      <c r="AB342" s="802"/>
    </row>
    <row r="343" spans="1:28" s="674" customFormat="1" ht="12.95" customHeight="1">
      <c r="A343" s="662">
        <f t="shared" si="8"/>
        <v>33</v>
      </c>
      <c r="B343" s="685"/>
      <c r="C343" s="702" t="s">
        <v>1911</v>
      </c>
      <c r="D343" s="702" t="s">
        <v>1545</v>
      </c>
      <c r="E343" s="702" t="s">
        <v>1543</v>
      </c>
      <c r="F343" s="702" t="s">
        <v>1543</v>
      </c>
      <c r="G343" s="717">
        <v>9</v>
      </c>
      <c r="H343" s="687" t="s">
        <v>2663</v>
      </c>
      <c r="I343" s="687">
        <v>7</v>
      </c>
      <c r="J343" s="687"/>
      <c r="K343" s="687"/>
      <c r="L343" s="687"/>
      <c r="M343" s="688">
        <v>2007</v>
      </c>
      <c r="N343" s="688"/>
      <c r="O343" s="687"/>
      <c r="P343" s="687"/>
      <c r="Q343" s="687"/>
      <c r="R343" s="1386"/>
      <c r="S343" s="687" t="s">
        <v>143</v>
      </c>
      <c r="T343" s="745">
        <v>88713</v>
      </c>
      <c r="U343" s="1488" t="s">
        <v>3089</v>
      </c>
      <c r="V343" s="1386">
        <v>1</v>
      </c>
      <c r="W343" s="1546" t="s">
        <v>1407</v>
      </c>
      <c r="Y343" s="877"/>
      <c r="Z343" s="802"/>
      <c r="AA343" s="802"/>
      <c r="AB343" s="802"/>
    </row>
    <row r="344" spans="1:28" s="674" customFormat="1" ht="12.95" customHeight="1">
      <c r="A344" s="662">
        <f t="shared" si="8"/>
        <v>34</v>
      </c>
      <c r="B344" s="685"/>
      <c r="C344" s="702" t="s">
        <v>1911</v>
      </c>
      <c r="D344" s="702" t="s">
        <v>1545</v>
      </c>
      <c r="E344" s="702" t="s">
        <v>1543</v>
      </c>
      <c r="F344" s="702" t="s">
        <v>1543</v>
      </c>
      <c r="G344" s="717">
        <v>10</v>
      </c>
      <c r="H344" s="687" t="s">
        <v>921</v>
      </c>
      <c r="I344" s="687">
        <v>1</v>
      </c>
      <c r="J344" s="687"/>
      <c r="K344" s="687"/>
      <c r="L344" s="687" t="s">
        <v>420</v>
      </c>
      <c r="M344" s="688">
        <v>1990</v>
      </c>
      <c r="N344" s="688"/>
      <c r="O344" s="687"/>
      <c r="P344" s="687"/>
      <c r="Q344" s="687"/>
      <c r="R344" s="1386"/>
      <c r="S344" s="687" t="s">
        <v>143</v>
      </c>
      <c r="T344" s="745">
        <v>100000</v>
      </c>
      <c r="U344" s="1488" t="s">
        <v>3089</v>
      </c>
      <c r="V344" s="1386">
        <v>1</v>
      </c>
      <c r="W344" s="1489" t="s">
        <v>1407</v>
      </c>
      <c r="Y344" s="877"/>
      <c r="Z344" s="944"/>
      <c r="AA344" s="963"/>
      <c r="AB344" s="802"/>
    </row>
    <row r="345" spans="1:28" s="674" customFormat="1" ht="12.95" customHeight="1">
      <c r="A345" s="662">
        <f t="shared" si="8"/>
        <v>35</v>
      </c>
      <c r="B345" s="685"/>
      <c r="C345" s="702" t="s">
        <v>1911</v>
      </c>
      <c r="D345" s="702" t="s">
        <v>1545</v>
      </c>
      <c r="E345" s="702" t="s">
        <v>1543</v>
      </c>
      <c r="F345" s="702" t="s">
        <v>1543</v>
      </c>
      <c r="G345" s="717">
        <v>10</v>
      </c>
      <c r="H345" s="687" t="s">
        <v>921</v>
      </c>
      <c r="I345" s="687">
        <v>2</v>
      </c>
      <c r="J345" s="687"/>
      <c r="K345" s="687"/>
      <c r="L345" s="687" t="s">
        <v>420</v>
      </c>
      <c r="M345" s="688">
        <v>1998</v>
      </c>
      <c r="N345" s="688"/>
      <c r="O345" s="687"/>
      <c r="P345" s="687"/>
      <c r="Q345" s="687"/>
      <c r="R345" s="1386"/>
      <c r="S345" s="687" t="s">
        <v>143</v>
      </c>
      <c r="T345" s="745">
        <v>100000</v>
      </c>
      <c r="U345" s="1488" t="s">
        <v>3089</v>
      </c>
      <c r="V345" s="1386">
        <v>1</v>
      </c>
      <c r="W345" s="1489" t="s">
        <v>1407</v>
      </c>
      <c r="Y345" s="877"/>
      <c r="Z345" s="802"/>
      <c r="AA345" s="802"/>
      <c r="AB345" s="802"/>
    </row>
    <row r="346" spans="1:28" s="674" customFormat="1" ht="12.95" customHeight="1">
      <c r="A346" s="662">
        <f t="shared" si="8"/>
        <v>36</v>
      </c>
      <c r="B346" s="685"/>
      <c r="C346" s="702" t="s">
        <v>1911</v>
      </c>
      <c r="D346" s="702" t="s">
        <v>1545</v>
      </c>
      <c r="E346" s="702" t="s">
        <v>1543</v>
      </c>
      <c r="F346" s="702" t="s">
        <v>1543</v>
      </c>
      <c r="G346" s="717">
        <v>10</v>
      </c>
      <c r="H346" s="687" t="s">
        <v>921</v>
      </c>
      <c r="I346" s="687">
        <v>3</v>
      </c>
      <c r="J346" s="687"/>
      <c r="K346" s="687"/>
      <c r="L346" s="687" t="s">
        <v>420</v>
      </c>
      <c r="M346" s="688">
        <v>1998</v>
      </c>
      <c r="N346" s="688"/>
      <c r="O346" s="687"/>
      <c r="P346" s="687"/>
      <c r="Q346" s="687"/>
      <c r="R346" s="1386"/>
      <c r="S346" s="687" t="s">
        <v>143</v>
      </c>
      <c r="T346" s="745">
        <v>100000</v>
      </c>
      <c r="U346" s="1488" t="s">
        <v>3089</v>
      </c>
      <c r="V346" s="1386">
        <v>1</v>
      </c>
      <c r="W346" s="1489" t="s">
        <v>1407</v>
      </c>
      <c r="Y346" s="877"/>
      <c r="Z346" s="802"/>
      <c r="AA346" s="802"/>
      <c r="AB346" s="802"/>
    </row>
    <row r="347" spans="1:28" s="674" customFormat="1" ht="12.95" customHeight="1">
      <c r="A347" s="662">
        <f t="shared" si="8"/>
        <v>37</v>
      </c>
      <c r="B347" s="685"/>
      <c r="C347" s="702" t="s">
        <v>1911</v>
      </c>
      <c r="D347" s="702" t="s">
        <v>1545</v>
      </c>
      <c r="E347" s="702" t="s">
        <v>1543</v>
      </c>
      <c r="F347" s="702" t="s">
        <v>1543</v>
      </c>
      <c r="G347" s="717">
        <v>10</v>
      </c>
      <c r="H347" s="687" t="s">
        <v>921</v>
      </c>
      <c r="I347" s="687">
        <v>3</v>
      </c>
      <c r="J347" s="687" t="s">
        <v>2032</v>
      </c>
      <c r="K347" s="687"/>
      <c r="L347" s="687" t="s">
        <v>420</v>
      </c>
      <c r="M347" s="688">
        <v>2015</v>
      </c>
      <c r="N347" s="688"/>
      <c r="O347" s="687"/>
      <c r="P347" s="687"/>
      <c r="Q347" s="687"/>
      <c r="R347" s="1386"/>
      <c r="S347" s="687" t="s">
        <v>2792</v>
      </c>
      <c r="T347" s="745">
        <v>1131000</v>
      </c>
      <c r="U347" s="1488"/>
      <c r="V347" s="1386">
        <v>3</v>
      </c>
      <c r="W347" s="1545" t="s">
        <v>133</v>
      </c>
      <c r="Y347" s="877"/>
      <c r="Z347" s="944"/>
      <c r="AA347" s="963"/>
      <c r="AB347" s="802"/>
    </row>
    <row r="348" spans="1:28" s="674" customFormat="1" ht="12.95" customHeight="1">
      <c r="A348" s="662">
        <f t="shared" si="8"/>
        <v>38</v>
      </c>
      <c r="B348" s="685"/>
      <c r="C348" s="702"/>
      <c r="D348" s="702"/>
      <c r="E348" s="702"/>
      <c r="F348" s="702"/>
      <c r="G348" s="717"/>
      <c r="H348" s="687" t="s">
        <v>3061</v>
      </c>
      <c r="I348" s="687"/>
      <c r="J348" s="687"/>
      <c r="K348" s="687"/>
      <c r="L348" s="687" t="s">
        <v>420</v>
      </c>
      <c r="M348" s="688">
        <v>2015</v>
      </c>
      <c r="N348" s="688"/>
      <c r="O348" s="687"/>
      <c r="P348" s="687"/>
      <c r="Q348" s="687"/>
      <c r="R348" s="1386"/>
      <c r="S348" s="687" t="s">
        <v>2792</v>
      </c>
      <c r="T348" s="745">
        <v>1072500</v>
      </c>
      <c r="U348" s="1488"/>
      <c r="V348" s="1386">
        <v>1</v>
      </c>
      <c r="W348" s="1545" t="s">
        <v>133</v>
      </c>
      <c r="Y348" s="877"/>
      <c r="Z348" s="802"/>
      <c r="AA348" s="802"/>
      <c r="AB348" s="802"/>
    </row>
    <row r="349" spans="1:28" s="674" customFormat="1" ht="12.95" customHeight="1">
      <c r="A349" s="662">
        <f t="shared" si="8"/>
        <v>39</v>
      </c>
      <c r="B349" s="685"/>
      <c r="C349" s="702"/>
      <c r="D349" s="702"/>
      <c r="E349" s="702"/>
      <c r="F349" s="702"/>
      <c r="G349" s="717"/>
      <c r="H349" s="687" t="s">
        <v>3064</v>
      </c>
      <c r="I349" s="687"/>
      <c r="J349" s="687"/>
      <c r="K349" s="687"/>
      <c r="L349" s="687" t="s">
        <v>420</v>
      </c>
      <c r="M349" s="688">
        <v>2015</v>
      </c>
      <c r="N349" s="688"/>
      <c r="O349" s="687"/>
      <c r="P349" s="687"/>
      <c r="Q349" s="687"/>
      <c r="R349" s="1386"/>
      <c r="S349" s="687" t="s">
        <v>2792</v>
      </c>
      <c r="T349" s="745">
        <v>390000</v>
      </c>
      <c r="U349" s="1488"/>
      <c r="V349" s="1386">
        <v>1</v>
      </c>
      <c r="W349" s="1545" t="s">
        <v>133</v>
      </c>
      <c r="Y349" s="877"/>
      <c r="Z349" s="802"/>
      <c r="AA349" s="802"/>
      <c r="AB349" s="802"/>
    </row>
    <row r="350" spans="1:28" s="674" customFormat="1" ht="12.95" customHeight="1">
      <c r="A350" s="662">
        <f t="shared" si="8"/>
        <v>40</v>
      </c>
      <c r="B350" s="685"/>
      <c r="C350" s="702" t="s">
        <v>1911</v>
      </c>
      <c r="D350" s="702" t="s">
        <v>1545</v>
      </c>
      <c r="E350" s="702" t="s">
        <v>1543</v>
      </c>
      <c r="F350" s="702" t="s">
        <v>1543</v>
      </c>
      <c r="G350" s="717">
        <v>17</v>
      </c>
      <c r="H350" s="687" t="s">
        <v>2664</v>
      </c>
      <c r="I350" s="687">
        <v>1</v>
      </c>
      <c r="J350" s="687"/>
      <c r="K350" s="687"/>
      <c r="L350" s="687" t="s">
        <v>2630</v>
      </c>
      <c r="M350" s="688">
        <v>1985</v>
      </c>
      <c r="N350" s="688"/>
      <c r="O350" s="687"/>
      <c r="P350" s="687"/>
      <c r="Q350" s="687"/>
      <c r="R350" s="1386"/>
      <c r="S350" s="687" t="s">
        <v>143</v>
      </c>
      <c r="T350" s="745">
        <v>10000</v>
      </c>
      <c r="U350" s="1488" t="s">
        <v>3081</v>
      </c>
      <c r="V350" s="1386">
        <v>1</v>
      </c>
      <c r="W350" s="1544" t="s">
        <v>133</v>
      </c>
      <c r="Y350" s="877"/>
      <c r="Z350" s="802"/>
      <c r="AA350" s="802"/>
      <c r="AB350" s="802"/>
    </row>
    <row r="351" spans="1:28" s="674" customFormat="1" ht="12.95" customHeight="1">
      <c r="A351" s="662">
        <f t="shared" si="8"/>
        <v>41</v>
      </c>
      <c r="B351" s="685"/>
      <c r="C351" s="702" t="s">
        <v>1911</v>
      </c>
      <c r="D351" s="702" t="s">
        <v>1545</v>
      </c>
      <c r="E351" s="702" t="s">
        <v>1543</v>
      </c>
      <c r="F351" s="702" t="s">
        <v>1543</v>
      </c>
      <c r="G351" s="717">
        <v>17</v>
      </c>
      <c r="H351" s="687" t="s">
        <v>2664</v>
      </c>
      <c r="I351" s="687">
        <v>2</v>
      </c>
      <c r="J351" s="687"/>
      <c r="K351" s="687"/>
      <c r="L351" s="687" t="s">
        <v>2630</v>
      </c>
      <c r="M351" s="688">
        <v>1985</v>
      </c>
      <c r="N351" s="688"/>
      <c r="O351" s="687"/>
      <c r="P351" s="687"/>
      <c r="Q351" s="687"/>
      <c r="R351" s="1386"/>
      <c r="S351" s="687" t="s">
        <v>143</v>
      </c>
      <c r="T351" s="745">
        <v>10000</v>
      </c>
      <c r="U351" s="1488" t="s">
        <v>3081</v>
      </c>
      <c r="V351" s="1386">
        <v>1</v>
      </c>
      <c r="W351" s="1544" t="s">
        <v>133</v>
      </c>
      <c r="Y351" s="877"/>
      <c r="Z351" s="802"/>
      <c r="AA351" s="802"/>
      <c r="AB351" s="802"/>
    </row>
    <row r="352" spans="1:28" s="674" customFormat="1" ht="12.95" customHeight="1">
      <c r="A352" s="662">
        <f t="shared" si="8"/>
        <v>42</v>
      </c>
      <c r="B352" s="685"/>
      <c r="C352" s="702" t="s">
        <v>1911</v>
      </c>
      <c r="D352" s="702" t="s">
        <v>1545</v>
      </c>
      <c r="E352" s="702" t="s">
        <v>1543</v>
      </c>
      <c r="F352" s="702" t="s">
        <v>1543</v>
      </c>
      <c r="G352" s="717">
        <v>17</v>
      </c>
      <c r="H352" s="687" t="s">
        <v>2665</v>
      </c>
      <c r="I352" s="687">
        <v>3</v>
      </c>
      <c r="J352" s="687"/>
      <c r="K352" s="687"/>
      <c r="L352" s="687" t="s">
        <v>2630</v>
      </c>
      <c r="M352" s="688">
        <v>1986</v>
      </c>
      <c r="N352" s="688"/>
      <c r="O352" s="687"/>
      <c r="P352" s="687"/>
      <c r="Q352" s="687"/>
      <c r="R352" s="1386"/>
      <c r="S352" s="687" t="s">
        <v>143</v>
      </c>
      <c r="T352" s="745">
        <v>10000</v>
      </c>
      <c r="U352" s="1488" t="s">
        <v>3081</v>
      </c>
      <c r="V352" s="1386">
        <v>1</v>
      </c>
      <c r="W352" s="1544" t="s">
        <v>133</v>
      </c>
      <c r="Y352" s="877"/>
      <c r="Z352" s="944"/>
      <c r="AA352" s="963"/>
      <c r="AB352" s="802"/>
    </row>
    <row r="353" spans="1:28" s="674" customFormat="1" ht="12.95" customHeight="1">
      <c r="A353" s="662">
        <f t="shared" si="8"/>
        <v>43</v>
      </c>
      <c r="B353" s="685"/>
      <c r="C353" s="702" t="s">
        <v>1911</v>
      </c>
      <c r="D353" s="702" t="s">
        <v>1545</v>
      </c>
      <c r="E353" s="702" t="s">
        <v>1543</v>
      </c>
      <c r="F353" s="702" t="s">
        <v>1543</v>
      </c>
      <c r="G353" s="717">
        <v>17</v>
      </c>
      <c r="H353" s="687" t="s">
        <v>2665</v>
      </c>
      <c r="I353" s="687">
        <v>4</v>
      </c>
      <c r="J353" s="687"/>
      <c r="K353" s="687"/>
      <c r="L353" s="687" t="s">
        <v>2630</v>
      </c>
      <c r="M353" s="688">
        <v>1986</v>
      </c>
      <c r="N353" s="688"/>
      <c r="O353" s="687"/>
      <c r="P353" s="687"/>
      <c r="Q353" s="687"/>
      <c r="R353" s="1386"/>
      <c r="S353" s="687" t="s">
        <v>143</v>
      </c>
      <c r="T353" s="745">
        <v>10000</v>
      </c>
      <c r="U353" s="1488" t="s">
        <v>3081</v>
      </c>
      <c r="V353" s="1386">
        <v>1</v>
      </c>
      <c r="W353" s="1544" t="s">
        <v>133</v>
      </c>
      <c r="Y353" s="877"/>
      <c r="Z353" s="944"/>
      <c r="AA353" s="963"/>
      <c r="AB353" s="802"/>
    </row>
    <row r="354" spans="1:28" s="674" customFormat="1" ht="12.95" customHeight="1">
      <c r="A354" s="662">
        <f t="shared" si="8"/>
        <v>44</v>
      </c>
      <c r="B354" s="685"/>
      <c r="C354" s="702" t="s">
        <v>1911</v>
      </c>
      <c r="D354" s="702" t="s">
        <v>1545</v>
      </c>
      <c r="E354" s="702" t="s">
        <v>1543</v>
      </c>
      <c r="F354" s="702" t="s">
        <v>1543</v>
      </c>
      <c r="G354" s="717">
        <v>68</v>
      </c>
      <c r="H354" s="687" t="s">
        <v>2666</v>
      </c>
      <c r="I354" s="687">
        <v>1</v>
      </c>
      <c r="J354" s="687"/>
      <c r="K354" s="687"/>
      <c r="L354" s="687" t="s">
        <v>420</v>
      </c>
      <c r="M354" s="688">
        <v>2000</v>
      </c>
      <c r="N354" s="688"/>
      <c r="O354" s="687"/>
      <c r="P354" s="687"/>
      <c r="Q354" s="687"/>
      <c r="R354" s="1386"/>
      <c r="S354" s="687" t="s">
        <v>143</v>
      </c>
      <c r="T354" s="745">
        <v>100000</v>
      </c>
      <c r="U354" s="1488" t="s">
        <v>3089</v>
      </c>
      <c r="V354" s="1386">
        <v>1</v>
      </c>
      <c r="W354" s="1546" t="s">
        <v>1407</v>
      </c>
      <c r="Y354" s="877"/>
      <c r="Z354" s="802"/>
      <c r="AA354" s="802"/>
      <c r="AB354" s="802"/>
    </row>
    <row r="355" spans="1:28" s="674" customFormat="1" ht="12.95" customHeight="1">
      <c r="A355" s="662">
        <f t="shared" si="8"/>
        <v>45</v>
      </c>
      <c r="B355" s="685"/>
      <c r="C355" s="702" t="s">
        <v>1911</v>
      </c>
      <c r="D355" s="702" t="s">
        <v>1545</v>
      </c>
      <c r="E355" s="702" t="s">
        <v>1543</v>
      </c>
      <c r="F355" s="702" t="s">
        <v>1543</v>
      </c>
      <c r="G355" s="717">
        <v>68</v>
      </c>
      <c r="H355" s="687" t="s">
        <v>2667</v>
      </c>
      <c r="I355" s="687">
        <v>2</v>
      </c>
      <c r="J355" s="687"/>
      <c r="K355" s="687"/>
      <c r="L355" s="687" t="s">
        <v>2630</v>
      </c>
      <c r="M355" s="688">
        <v>2006</v>
      </c>
      <c r="N355" s="688"/>
      <c r="O355" s="687"/>
      <c r="P355" s="687"/>
      <c r="Q355" s="687"/>
      <c r="R355" s="1386"/>
      <c r="S355" s="687" t="s">
        <v>143</v>
      </c>
      <c r="T355" s="745">
        <v>4000000</v>
      </c>
      <c r="U355" s="1488"/>
      <c r="V355" s="1386">
        <v>1</v>
      </c>
      <c r="W355" s="781" t="s">
        <v>2547</v>
      </c>
      <c r="Y355" s="877"/>
      <c r="Z355" s="802"/>
      <c r="AA355" s="802"/>
      <c r="AB355" s="802"/>
    </row>
    <row r="356" spans="1:28" s="674" customFormat="1" ht="12.95" customHeight="1">
      <c r="A356" s="662">
        <f t="shared" si="8"/>
        <v>46</v>
      </c>
      <c r="B356" s="685"/>
      <c r="C356" s="702" t="s">
        <v>1911</v>
      </c>
      <c r="D356" s="702" t="s">
        <v>1545</v>
      </c>
      <c r="E356" s="702" t="s">
        <v>1543</v>
      </c>
      <c r="F356" s="702" t="s">
        <v>1543</v>
      </c>
      <c r="G356" s="717">
        <v>75</v>
      </c>
      <c r="H356" s="687" t="s">
        <v>2646</v>
      </c>
      <c r="I356" s="687">
        <v>1</v>
      </c>
      <c r="J356" s="687" t="s">
        <v>958</v>
      </c>
      <c r="K356" s="687"/>
      <c r="L356" s="687" t="s">
        <v>2660</v>
      </c>
      <c r="M356" s="688">
        <v>2008</v>
      </c>
      <c r="N356" s="688"/>
      <c r="O356" s="687"/>
      <c r="P356" s="687"/>
      <c r="Q356" s="687"/>
      <c r="R356" s="1386"/>
      <c r="S356" s="687" t="s">
        <v>143</v>
      </c>
      <c r="T356" s="745">
        <v>330000</v>
      </c>
      <c r="U356" s="1488"/>
      <c r="V356" s="1386">
        <v>1</v>
      </c>
      <c r="W356" s="781" t="s">
        <v>2547</v>
      </c>
      <c r="Y356" s="877"/>
      <c r="Z356" s="802"/>
      <c r="AA356" s="802"/>
      <c r="AB356" s="802"/>
    </row>
    <row r="357" spans="1:28" s="674" customFormat="1" ht="12.95" customHeight="1">
      <c r="A357" s="662">
        <f t="shared" si="8"/>
        <v>47</v>
      </c>
      <c r="B357" s="685"/>
      <c r="C357" s="702" t="s">
        <v>1911</v>
      </c>
      <c r="D357" s="702" t="s">
        <v>1545</v>
      </c>
      <c r="E357" s="702" t="s">
        <v>1543</v>
      </c>
      <c r="F357" s="702" t="s">
        <v>1543</v>
      </c>
      <c r="G357" s="717">
        <v>75</v>
      </c>
      <c r="H357" s="687" t="s">
        <v>2668</v>
      </c>
      <c r="I357" s="687">
        <v>3</v>
      </c>
      <c r="J357" s="687" t="s">
        <v>946</v>
      </c>
      <c r="K357" s="687"/>
      <c r="L357" s="687" t="s">
        <v>365</v>
      </c>
      <c r="M357" s="688">
        <v>2007</v>
      </c>
      <c r="N357" s="688"/>
      <c r="O357" s="687"/>
      <c r="P357" s="687"/>
      <c r="Q357" s="687"/>
      <c r="R357" s="1386"/>
      <c r="S357" s="687" t="s">
        <v>143</v>
      </c>
      <c r="T357" s="745">
        <v>1950000</v>
      </c>
      <c r="U357" s="1488" t="s">
        <v>3089</v>
      </c>
      <c r="V357" s="1386">
        <v>1</v>
      </c>
      <c r="W357" s="1546" t="s">
        <v>1407</v>
      </c>
      <c r="Y357" s="877"/>
      <c r="Z357" s="802"/>
      <c r="AA357" s="802"/>
      <c r="AB357" s="802"/>
    </row>
    <row r="358" spans="1:28" s="674" customFormat="1" ht="12.95" customHeight="1">
      <c r="A358" s="662">
        <f t="shared" si="8"/>
        <v>48</v>
      </c>
      <c r="B358" s="685"/>
      <c r="C358" s="702" t="s">
        <v>1911</v>
      </c>
      <c r="D358" s="702" t="s">
        <v>1545</v>
      </c>
      <c r="E358" s="702" t="s">
        <v>1543</v>
      </c>
      <c r="F358" s="702" t="s">
        <v>1543</v>
      </c>
      <c r="G358" s="717">
        <v>75</v>
      </c>
      <c r="H358" s="687" t="s">
        <v>2642</v>
      </c>
      <c r="I358" s="687">
        <v>4</v>
      </c>
      <c r="J358" s="687" t="s">
        <v>2669</v>
      </c>
      <c r="K358" s="687"/>
      <c r="L358" s="687" t="s">
        <v>419</v>
      </c>
      <c r="M358" s="688">
        <v>2008</v>
      </c>
      <c r="N358" s="688"/>
      <c r="O358" s="687"/>
      <c r="P358" s="687"/>
      <c r="Q358" s="687"/>
      <c r="R358" s="1386"/>
      <c r="S358" s="687" t="s">
        <v>143</v>
      </c>
      <c r="T358" s="745">
        <v>66000</v>
      </c>
      <c r="U358" s="1488" t="s">
        <v>3081</v>
      </c>
      <c r="V358" s="1386">
        <v>1</v>
      </c>
      <c r="W358" s="1544" t="s">
        <v>133</v>
      </c>
      <c r="Y358" s="877"/>
      <c r="Z358" s="944"/>
      <c r="AA358" s="963"/>
      <c r="AB358" s="802"/>
    </row>
    <row r="359" spans="1:28" s="674" customFormat="1" ht="12.95" customHeight="1">
      <c r="A359" s="662">
        <f t="shared" si="8"/>
        <v>49</v>
      </c>
      <c r="B359" s="685"/>
      <c r="C359" s="702" t="s">
        <v>1911</v>
      </c>
      <c r="D359" s="702" t="s">
        <v>1545</v>
      </c>
      <c r="E359" s="702" t="s">
        <v>1543</v>
      </c>
      <c r="F359" s="702" t="s">
        <v>1543</v>
      </c>
      <c r="G359" s="717">
        <v>75</v>
      </c>
      <c r="H359" s="687" t="s">
        <v>2642</v>
      </c>
      <c r="I359" s="687">
        <v>5</v>
      </c>
      <c r="J359" s="687" t="s">
        <v>2669</v>
      </c>
      <c r="K359" s="687"/>
      <c r="L359" s="687" t="s">
        <v>419</v>
      </c>
      <c r="M359" s="688">
        <v>2008</v>
      </c>
      <c r="N359" s="688"/>
      <c r="O359" s="687"/>
      <c r="P359" s="687"/>
      <c r="Q359" s="687"/>
      <c r="R359" s="1386"/>
      <c r="S359" s="687" t="s">
        <v>143</v>
      </c>
      <c r="T359" s="745">
        <v>66000</v>
      </c>
      <c r="U359" s="1488" t="s">
        <v>3081</v>
      </c>
      <c r="V359" s="1386">
        <v>1</v>
      </c>
      <c r="W359" s="1544" t="s">
        <v>133</v>
      </c>
      <c r="Y359" s="877"/>
      <c r="Z359" s="802"/>
      <c r="AA359" s="802"/>
      <c r="AB359" s="802"/>
    </row>
    <row r="360" spans="1:28" s="674" customFormat="1" ht="12.95" customHeight="1">
      <c r="A360" s="662">
        <f t="shared" si="8"/>
        <v>50</v>
      </c>
      <c r="B360" s="685"/>
      <c r="C360" s="702" t="s">
        <v>1911</v>
      </c>
      <c r="D360" s="702" t="s">
        <v>1545</v>
      </c>
      <c r="E360" s="702" t="s">
        <v>1543</v>
      </c>
      <c r="F360" s="702" t="s">
        <v>1543</v>
      </c>
      <c r="G360" s="717">
        <v>75</v>
      </c>
      <c r="H360" s="687" t="s">
        <v>2642</v>
      </c>
      <c r="I360" s="687">
        <v>6</v>
      </c>
      <c r="J360" s="687" t="s">
        <v>2669</v>
      </c>
      <c r="K360" s="687"/>
      <c r="L360" s="687" t="s">
        <v>419</v>
      </c>
      <c r="M360" s="688">
        <v>2008</v>
      </c>
      <c r="N360" s="688"/>
      <c r="O360" s="687"/>
      <c r="P360" s="687"/>
      <c r="Q360" s="687"/>
      <c r="R360" s="1386"/>
      <c r="S360" s="687" t="s">
        <v>143</v>
      </c>
      <c r="T360" s="745">
        <v>66000</v>
      </c>
      <c r="U360" s="1488" t="s">
        <v>3081</v>
      </c>
      <c r="V360" s="1386">
        <v>1</v>
      </c>
      <c r="W360" s="1544" t="s">
        <v>133</v>
      </c>
      <c r="Y360" s="877"/>
      <c r="Z360" s="802"/>
      <c r="AA360" s="802"/>
      <c r="AB360" s="802"/>
    </row>
    <row r="361" spans="1:28" s="674" customFormat="1" ht="12.95" customHeight="1">
      <c r="A361" s="662">
        <f t="shared" si="8"/>
        <v>51</v>
      </c>
      <c r="B361" s="685"/>
      <c r="C361" s="702" t="s">
        <v>1911</v>
      </c>
      <c r="D361" s="702" t="s">
        <v>1545</v>
      </c>
      <c r="E361" s="702" t="s">
        <v>1543</v>
      </c>
      <c r="F361" s="702" t="s">
        <v>1543</v>
      </c>
      <c r="G361" s="717">
        <v>75</v>
      </c>
      <c r="H361" s="687" t="s">
        <v>2642</v>
      </c>
      <c r="I361" s="687">
        <v>6</v>
      </c>
      <c r="J361" s="687" t="s">
        <v>2669</v>
      </c>
      <c r="K361" s="687"/>
      <c r="L361" s="687" t="s">
        <v>419</v>
      </c>
      <c r="M361" s="688">
        <v>2008</v>
      </c>
      <c r="N361" s="688"/>
      <c r="O361" s="687"/>
      <c r="P361" s="687"/>
      <c r="Q361" s="687"/>
      <c r="R361" s="1386"/>
      <c r="S361" s="687" t="s">
        <v>143</v>
      </c>
      <c r="T361" s="745">
        <v>66000</v>
      </c>
      <c r="U361" s="1488" t="s">
        <v>3081</v>
      </c>
      <c r="V361" s="1386">
        <v>1</v>
      </c>
      <c r="W361" s="1544" t="s">
        <v>133</v>
      </c>
      <c r="Y361" s="877"/>
      <c r="Z361" s="802"/>
      <c r="AA361" s="802"/>
      <c r="AB361" s="802"/>
    </row>
    <row r="362" spans="1:28" s="674" customFormat="1" ht="12.95" customHeight="1">
      <c r="A362" s="662">
        <f t="shared" si="8"/>
        <v>52</v>
      </c>
      <c r="B362" s="685"/>
      <c r="C362" s="702" t="s">
        <v>1911</v>
      </c>
      <c r="D362" s="702" t="s">
        <v>1545</v>
      </c>
      <c r="E362" s="702" t="s">
        <v>1543</v>
      </c>
      <c r="F362" s="702" t="s">
        <v>1543</v>
      </c>
      <c r="G362" s="717">
        <v>75</v>
      </c>
      <c r="H362" s="687" t="s">
        <v>999</v>
      </c>
      <c r="I362" s="687">
        <v>11</v>
      </c>
      <c r="J362" s="687" t="s">
        <v>2640</v>
      </c>
      <c r="K362" s="687"/>
      <c r="L362" s="687" t="s">
        <v>307</v>
      </c>
      <c r="M362" s="688">
        <v>2008</v>
      </c>
      <c r="N362" s="688"/>
      <c r="O362" s="687"/>
      <c r="P362" s="687"/>
      <c r="Q362" s="687"/>
      <c r="R362" s="1386"/>
      <c r="S362" s="687" t="s">
        <v>143</v>
      </c>
      <c r="T362" s="745">
        <v>341000</v>
      </c>
      <c r="U362" s="1488" t="s">
        <v>3089</v>
      </c>
      <c r="V362" s="1386">
        <v>1</v>
      </c>
      <c r="W362" s="1489" t="s">
        <v>1407</v>
      </c>
      <c r="Y362" s="877"/>
      <c r="Z362" s="802"/>
      <c r="AA362" s="802"/>
      <c r="AB362" s="802"/>
    </row>
    <row r="363" spans="1:28" s="674" customFormat="1" ht="12.95" customHeight="1">
      <c r="A363" s="662">
        <f t="shared" si="8"/>
        <v>53</v>
      </c>
      <c r="B363" s="685"/>
      <c r="C363" s="702" t="s">
        <v>1911</v>
      </c>
      <c r="D363" s="702" t="s">
        <v>1545</v>
      </c>
      <c r="E363" s="702" t="s">
        <v>1543</v>
      </c>
      <c r="F363" s="702" t="s">
        <v>1543</v>
      </c>
      <c r="G363" s="717">
        <v>75</v>
      </c>
      <c r="H363" s="687" t="s">
        <v>999</v>
      </c>
      <c r="I363" s="687">
        <v>12</v>
      </c>
      <c r="J363" s="687" t="s">
        <v>2640</v>
      </c>
      <c r="K363" s="687"/>
      <c r="L363" s="687" t="s">
        <v>307</v>
      </c>
      <c r="M363" s="688">
        <v>2008</v>
      </c>
      <c r="N363" s="688"/>
      <c r="O363" s="687"/>
      <c r="P363" s="687"/>
      <c r="Q363" s="687"/>
      <c r="R363" s="1386"/>
      <c r="S363" s="687" t="s">
        <v>143</v>
      </c>
      <c r="T363" s="745">
        <v>341000</v>
      </c>
      <c r="U363" s="1488" t="s">
        <v>3089</v>
      </c>
      <c r="V363" s="1386">
        <v>1</v>
      </c>
      <c r="W363" s="1489" t="s">
        <v>1407</v>
      </c>
      <c r="Y363" s="877"/>
      <c r="Z363" s="802"/>
      <c r="AA363" s="802"/>
      <c r="AB363" s="802"/>
    </row>
    <row r="364" spans="1:28" s="674" customFormat="1" ht="12.95" customHeight="1">
      <c r="A364" s="662">
        <f t="shared" si="8"/>
        <v>54</v>
      </c>
      <c r="B364" s="685"/>
      <c r="C364" s="702" t="s">
        <v>1911</v>
      </c>
      <c r="D364" s="702" t="s">
        <v>1545</v>
      </c>
      <c r="E364" s="702" t="s">
        <v>1543</v>
      </c>
      <c r="F364" s="702" t="s">
        <v>1543</v>
      </c>
      <c r="G364" s="717">
        <v>75</v>
      </c>
      <c r="H364" s="687" t="s">
        <v>999</v>
      </c>
      <c r="I364" s="687">
        <v>12</v>
      </c>
      <c r="J364" s="687" t="s">
        <v>2640</v>
      </c>
      <c r="K364" s="687"/>
      <c r="L364" s="687" t="s">
        <v>307</v>
      </c>
      <c r="M364" s="688">
        <v>2008</v>
      </c>
      <c r="N364" s="688"/>
      <c r="O364" s="687"/>
      <c r="P364" s="687"/>
      <c r="Q364" s="687"/>
      <c r="R364" s="1386"/>
      <c r="S364" s="687" t="s">
        <v>143</v>
      </c>
      <c r="T364" s="745">
        <v>341000</v>
      </c>
      <c r="U364" s="1488"/>
      <c r="V364" s="1386">
        <v>1</v>
      </c>
      <c r="W364" s="781" t="s">
        <v>133</v>
      </c>
      <c r="Y364" s="877"/>
      <c r="Z364" s="802"/>
      <c r="AA364" s="802"/>
      <c r="AB364" s="802"/>
    </row>
    <row r="365" spans="1:28" s="674" customFormat="1" ht="12.95" customHeight="1">
      <c r="A365" s="662">
        <f t="shared" si="8"/>
        <v>55</v>
      </c>
      <c r="B365" s="685"/>
      <c r="C365" s="702" t="s">
        <v>1911</v>
      </c>
      <c r="D365" s="702" t="s">
        <v>1545</v>
      </c>
      <c r="E365" s="702" t="s">
        <v>1543</v>
      </c>
      <c r="F365" s="702" t="s">
        <v>1543</v>
      </c>
      <c r="G365" s="717">
        <v>75</v>
      </c>
      <c r="H365" s="687" t="s">
        <v>999</v>
      </c>
      <c r="I365" s="687">
        <v>12</v>
      </c>
      <c r="J365" s="687" t="s">
        <v>2640</v>
      </c>
      <c r="K365" s="687"/>
      <c r="L365" s="687" t="s">
        <v>307</v>
      </c>
      <c r="M365" s="688">
        <v>2008</v>
      </c>
      <c r="N365" s="688"/>
      <c r="O365" s="687"/>
      <c r="P365" s="687"/>
      <c r="Q365" s="687"/>
      <c r="R365" s="1386"/>
      <c r="S365" s="687" t="s">
        <v>143</v>
      </c>
      <c r="T365" s="745">
        <v>341000</v>
      </c>
      <c r="U365" s="1488"/>
      <c r="V365" s="1386">
        <v>1</v>
      </c>
      <c r="W365" s="781" t="s">
        <v>133</v>
      </c>
      <c r="Y365" s="877"/>
      <c r="Z365" s="802"/>
      <c r="AA365" s="802"/>
      <c r="AB365" s="802"/>
    </row>
    <row r="366" spans="1:28" s="674" customFormat="1" ht="12.95" customHeight="1">
      <c r="A366" s="662">
        <f t="shared" si="8"/>
        <v>56</v>
      </c>
      <c r="B366" s="685"/>
      <c r="C366" s="702" t="s">
        <v>1911</v>
      </c>
      <c r="D366" s="702" t="s">
        <v>1545</v>
      </c>
      <c r="E366" s="702" t="s">
        <v>1543</v>
      </c>
      <c r="F366" s="702" t="s">
        <v>1543</v>
      </c>
      <c r="G366" s="717">
        <v>75</v>
      </c>
      <c r="H366" s="687" t="s">
        <v>999</v>
      </c>
      <c r="I366" s="687">
        <v>12</v>
      </c>
      <c r="J366" s="687" t="s">
        <v>2640</v>
      </c>
      <c r="K366" s="687"/>
      <c r="L366" s="687" t="s">
        <v>307</v>
      </c>
      <c r="M366" s="688">
        <v>2008</v>
      </c>
      <c r="N366" s="688"/>
      <c r="O366" s="687"/>
      <c r="P366" s="687"/>
      <c r="Q366" s="687"/>
      <c r="R366" s="1386"/>
      <c r="S366" s="687" t="s">
        <v>143</v>
      </c>
      <c r="T366" s="745">
        <v>341000</v>
      </c>
      <c r="U366" s="1488"/>
      <c r="V366" s="1386">
        <v>1</v>
      </c>
      <c r="W366" s="781" t="s">
        <v>133</v>
      </c>
      <c r="Y366" s="877"/>
      <c r="Z366" s="802"/>
      <c r="AA366" s="802"/>
      <c r="AB366" s="802"/>
    </row>
    <row r="367" spans="1:28" s="674" customFormat="1" ht="12.95" customHeight="1">
      <c r="A367" s="662">
        <f t="shared" si="8"/>
        <v>57</v>
      </c>
      <c r="B367" s="685"/>
      <c r="C367" s="702" t="s">
        <v>1911</v>
      </c>
      <c r="D367" s="702" t="s">
        <v>1545</v>
      </c>
      <c r="E367" s="702" t="s">
        <v>1543</v>
      </c>
      <c r="F367" s="702" t="s">
        <v>1543</v>
      </c>
      <c r="G367" s="717">
        <v>75</v>
      </c>
      <c r="H367" s="687" t="s">
        <v>2670</v>
      </c>
      <c r="I367" s="687">
        <v>13</v>
      </c>
      <c r="J367" s="687" t="s">
        <v>2641</v>
      </c>
      <c r="K367" s="687"/>
      <c r="L367" s="687" t="s">
        <v>2550</v>
      </c>
      <c r="M367" s="688">
        <v>2008</v>
      </c>
      <c r="N367" s="688"/>
      <c r="O367" s="687"/>
      <c r="P367" s="687"/>
      <c r="Q367" s="687"/>
      <c r="R367" s="1386"/>
      <c r="S367" s="687" t="s">
        <v>143</v>
      </c>
      <c r="T367" s="745">
        <v>3550000</v>
      </c>
      <c r="U367" s="1488"/>
      <c r="V367" s="1386">
        <v>1</v>
      </c>
      <c r="W367" s="781" t="s">
        <v>2547</v>
      </c>
      <c r="Y367" s="877"/>
      <c r="Z367" s="802"/>
      <c r="AA367" s="802"/>
      <c r="AB367" s="802"/>
    </row>
    <row r="368" spans="1:28" s="674" customFormat="1" ht="12.95" customHeight="1">
      <c r="A368" s="662">
        <f t="shared" si="8"/>
        <v>58</v>
      </c>
      <c r="B368" s="685"/>
      <c r="C368" s="702" t="s">
        <v>1911</v>
      </c>
      <c r="D368" s="702" t="s">
        <v>1545</v>
      </c>
      <c r="E368" s="702" t="s">
        <v>1543</v>
      </c>
      <c r="F368" s="702" t="s">
        <v>1543</v>
      </c>
      <c r="G368" s="717">
        <v>75</v>
      </c>
      <c r="H368" s="687" t="s">
        <v>2653</v>
      </c>
      <c r="I368" s="687">
        <v>14</v>
      </c>
      <c r="J368" s="687" t="s">
        <v>2641</v>
      </c>
      <c r="K368" s="687"/>
      <c r="L368" s="687" t="s">
        <v>2550</v>
      </c>
      <c r="M368" s="688">
        <v>2008</v>
      </c>
      <c r="N368" s="688"/>
      <c r="O368" s="687"/>
      <c r="P368" s="687"/>
      <c r="Q368" s="687"/>
      <c r="R368" s="1386"/>
      <c r="S368" s="687" t="s">
        <v>143</v>
      </c>
      <c r="T368" s="745">
        <v>4700000</v>
      </c>
      <c r="U368" s="1488" t="s">
        <v>3089</v>
      </c>
      <c r="V368" s="1386">
        <v>1</v>
      </c>
      <c r="W368" s="1546" t="s">
        <v>1407</v>
      </c>
      <c r="Y368" s="877"/>
      <c r="Z368" s="944"/>
      <c r="AA368" s="963"/>
      <c r="AB368" s="802"/>
    </row>
    <row r="369" spans="1:28" s="674" customFormat="1" ht="12.95" customHeight="1">
      <c r="A369" s="662">
        <f t="shared" si="8"/>
        <v>59</v>
      </c>
      <c r="B369" s="685"/>
      <c r="C369" s="702" t="s">
        <v>1911</v>
      </c>
      <c r="D369" s="702" t="s">
        <v>1545</v>
      </c>
      <c r="E369" s="702" t="s">
        <v>1543</v>
      </c>
      <c r="F369" s="702" t="s">
        <v>1543</v>
      </c>
      <c r="G369" s="717">
        <v>75</v>
      </c>
      <c r="H369" s="687" t="s">
        <v>928</v>
      </c>
      <c r="I369" s="687">
        <v>15</v>
      </c>
      <c r="J369" s="687" t="s">
        <v>929</v>
      </c>
      <c r="K369" s="687"/>
      <c r="L369" s="687" t="s">
        <v>424</v>
      </c>
      <c r="M369" s="688">
        <v>2008</v>
      </c>
      <c r="N369" s="688"/>
      <c r="O369" s="687"/>
      <c r="P369" s="687"/>
      <c r="Q369" s="687"/>
      <c r="R369" s="1386"/>
      <c r="S369" s="687" t="s">
        <v>143</v>
      </c>
      <c r="T369" s="745">
        <v>10000000</v>
      </c>
      <c r="U369" s="1488"/>
      <c r="V369" s="1386">
        <v>1</v>
      </c>
      <c r="W369" s="781" t="s">
        <v>2547</v>
      </c>
      <c r="Y369" s="877"/>
      <c r="Z369" s="802"/>
      <c r="AA369" s="802"/>
      <c r="AB369" s="802"/>
    </row>
    <row r="370" spans="1:28" s="674" customFormat="1" ht="12.95" customHeight="1">
      <c r="A370" s="662">
        <f t="shared" si="8"/>
        <v>60</v>
      </c>
      <c r="B370" s="685"/>
      <c r="C370" s="702" t="s">
        <v>1911</v>
      </c>
      <c r="D370" s="702" t="s">
        <v>1545</v>
      </c>
      <c r="E370" s="702" t="s">
        <v>1543</v>
      </c>
      <c r="F370" s="717">
        <v>2</v>
      </c>
      <c r="G370" s="717">
        <v>14</v>
      </c>
      <c r="H370" s="687" t="s">
        <v>2671</v>
      </c>
      <c r="I370" s="687">
        <v>1</v>
      </c>
      <c r="J370" s="687"/>
      <c r="K370" s="687"/>
      <c r="L370" s="687" t="s">
        <v>2630</v>
      </c>
      <c r="M370" s="688">
        <v>1985</v>
      </c>
      <c r="N370" s="688"/>
      <c r="O370" s="687"/>
      <c r="P370" s="687"/>
      <c r="Q370" s="687"/>
      <c r="R370" s="1386"/>
      <c r="S370" s="687" t="s">
        <v>143</v>
      </c>
      <c r="T370" s="745">
        <v>10000</v>
      </c>
      <c r="U370" s="1488" t="s">
        <v>3081</v>
      </c>
      <c r="V370" s="1386">
        <v>1</v>
      </c>
      <c r="W370" s="1544" t="s">
        <v>133</v>
      </c>
      <c r="Y370" s="877"/>
      <c r="Z370" s="802"/>
      <c r="AA370" s="802"/>
      <c r="AB370" s="802"/>
    </row>
    <row r="371" spans="1:28" s="674" customFormat="1" ht="12.95" customHeight="1">
      <c r="A371" s="662">
        <f t="shared" si="8"/>
        <v>61</v>
      </c>
      <c r="B371" s="685"/>
      <c r="C371" s="702" t="s">
        <v>1911</v>
      </c>
      <c r="D371" s="702" t="s">
        <v>1545</v>
      </c>
      <c r="E371" s="702" t="s">
        <v>1543</v>
      </c>
      <c r="F371" s="717">
        <v>2</v>
      </c>
      <c r="G371" s="717">
        <v>14</v>
      </c>
      <c r="H371" s="687" t="s">
        <v>2671</v>
      </c>
      <c r="I371" s="687">
        <v>2</v>
      </c>
      <c r="J371" s="687"/>
      <c r="K371" s="687"/>
      <c r="L371" s="687" t="s">
        <v>2630</v>
      </c>
      <c r="M371" s="688">
        <v>1985</v>
      </c>
      <c r="N371" s="688"/>
      <c r="O371" s="687"/>
      <c r="P371" s="687"/>
      <c r="Q371" s="687"/>
      <c r="R371" s="1386"/>
      <c r="S371" s="687" t="s">
        <v>143</v>
      </c>
      <c r="T371" s="745">
        <v>10000</v>
      </c>
      <c r="U371" s="1488" t="s">
        <v>3081</v>
      </c>
      <c r="V371" s="1386">
        <v>1</v>
      </c>
      <c r="W371" s="1544" t="s">
        <v>133</v>
      </c>
      <c r="Y371" s="877"/>
      <c r="Z371" s="944"/>
      <c r="AA371" s="963"/>
      <c r="AB371" s="802"/>
    </row>
    <row r="372" spans="1:28" s="674" customFormat="1" ht="12.95" customHeight="1">
      <c r="A372" s="662">
        <f t="shared" si="8"/>
        <v>62</v>
      </c>
      <c r="B372" s="685"/>
      <c r="C372" s="702" t="s">
        <v>1911</v>
      </c>
      <c r="D372" s="702" t="s">
        <v>1545</v>
      </c>
      <c r="E372" s="702" t="s">
        <v>1543</v>
      </c>
      <c r="F372" s="717">
        <v>2</v>
      </c>
      <c r="G372" s="717">
        <v>14</v>
      </c>
      <c r="H372" s="687" t="s">
        <v>3065</v>
      </c>
      <c r="I372" s="687">
        <v>2</v>
      </c>
      <c r="J372" s="687"/>
      <c r="K372" s="687"/>
      <c r="L372" s="687" t="s">
        <v>2630</v>
      </c>
      <c r="M372" s="688">
        <v>2015</v>
      </c>
      <c r="N372" s="688"/>
      <c r="O372" s="687"/>
      <c r="P372" s="687"/>
      <c r="Q372" s="687"/>
      <c r="R372" s="1386"/>
      <c r="S372" s="687" t="s">
        <v>2792</v>
      </c>
      <c r="T372" s="745">
        <v>93594</v>
      </c>
      <c r="U372" s="1488"/>
      <c r="V372" s="1386">
        <v>6</v>
      </c>
      <c r="W372" s="1545" t="s">
        <v>133</v>
      </c>
      <c r="Y372" s="877"/>
      <c r="Z372" s="944"/>
      <c r="AA372" s="963"/>
      <c r="AB372" s="802"/>
    </row>
    <row r="373" spans="1:28" s="674" customFormat="1" ht="12.95" customHeight="1">
      <c r="A373" s="662">
        <f t="shared" si="8"/>
        <v>63</v>
      </c>
      <c r="B373" s="685"/>
      <c r="C373" s="702" t="s">
        <v>1911</v>
      </c>
      <c r="D373" s="702" t="s">
        <v>1545</v>
      </c>
      <c r="E373" s="702" t="s">
        <v>1543</v>
      </c>
      <c r="F373" s="717">
        <v>2</v>
      </c>
      <c r="G373" s="717">
        <v>14</v>
      </c>
      <c r="H373" s="687" t="s">
        <v>1060</v>
      </c>
      <c r="I373" s="687">
        <v>3</v>
      </c>
      <c r="J373" s="687"/>
      <c r="K373" s="687"/>
      <c r="L373" s="687" t="s">
        <v>2630</v>
      </c>
      <c r="M373" s="688">
        <v>2000</v>
      </c>
      <c r="N373" s="688"/>
      <c r="O373" s="687"/>
      <c r="P373" s="687"/>
      <c r="Q373" s="687"/>
      <c r="R373" s="1386"/>
      <c r="S373" s="687" t="s">
        <v>143</v>
      </c>
      <c r="T373" s="745">
        <v>50000</v>
      </c>
      <c r="U373" s="1488" t="s">
        <v>3081</v>
      </c>
      <c r="V373" s="1386">
        <v>1</v>
      </c>
      <c r="W373" s="1544" t="s">
        <v>133</v>
      </c>
      <c r="Y373" s="877"/>
      <c r="Z373" s="802"/>
      <c r="AA373" s="802"/>
      <c r="AB373" s="802"/>
    </row>
    <row r="374" spans="1:28" s="674" customFormat="1" ht="12.95" customHeight="1">
      <c r="A374" s="662">
        <f t="shared" si="8"/>
        <v>64</v>
      </c>
      <c r="B374" s="685"/>
      <c r="C374" s="702" t="s">
        <v>1911</v>
      </c>
      <c r="D374" s="702" t="s">
        <v>1545</v>
      </c>
      <c r="E374" s="702" t="s">
        <v>1543</v>
      </c>
      <c r="F374" s="717">
        <v>2</v>
      </c>
      <c r="G374" s="717">
        <v>14</v>
      </c>
      <c r="H374" s="687" t="s">
        <v>3038</v>
      </c>
      <c r="I374" s="687">
        <v>3</v>
      </c>
      <c r="J374" s="687"/>
      <c r="K374" s="687"/>
      <c r="L374" s="687" t="s">
        <v>2630</v>
      </c>
      <c r="M374" s="688">
        <v>2015</v>
      </c>
      <c r="N374" s="688"/>
      <c r="O374" s="687"/>
      <c r="P374" s="687"/>
      <c r="Q374" s="687"/>
      <c r="R374" s="1386"/>
      <c r="S374" s="687" t="s">
        <v>2792</v>
      </c>
      <c r="T374" s="745">
        <v>195000</v>
      </c>
      <c r="U374" s="1488"/>
      <c r="V374" s="1386">
        <v>1</v>
      </c>
      <c r="W374" s="1545" t="s">
        <v>133</v>
      </c>
      <c r="Y374" s="877"/>
      <c r="Z374" s="802"/>
      <c r="AA374" s="802"/>
      <c r="AB374" s="802"/>
    </row>
    <row r="375" spans="1:28" s="674" customFormat="1" ht="12.95" customHeight="1">
      <c r="A375" s="662">
        <f t="shared" si="8"/>
        <v>65</v>
      </c>
      <c r="B375" s="685"/>
      <c r="C375" s="702" t="s">
        <v>1911</v>
      </c>
      <c r="D375" s="702" t="s">
        <v>1545</v>
      </c>
      <c r="E375" s="702" t="s">
        <v>1543</v>
      </c>
      <c r="F375" s="717">
        <v>3</v>
      </c>
      <c r="G375" s="717">
        <v>65</v>
      </c>
      <c r="H375" s="687" t="s">
        <v>2672</v>
      </c>
      <c r="I375" s="687">
        <v>1</v>
      </c>
      <c r="J375" s="687"/>
      <c r="K375" s="687"/>
      <c r="L375" s="687" t="s">
        <v>2630</v>
      </c>
      <c r="M375" s="688">
        <v>1990</v>
      </c>
      <c r="N375" s="688"/>
      <c r="O375" s="687"/>
      <c r="P375" s="687"/>
      <c r="Q375" s="687"/>
      <c r="R375" s="1386"/>
      <c r="S375" s="687" t="s">
        <v>143</v>
      </c>
      <c r="T375" s="745">
        <v>25000</v>
      </c>
      <c r="U375" s="1488" t="s">
        <v>3081</v>
      </c>
      <c r="V375" s="1386">
        <v>1</v>
      </c>
      <c r="W375" s="1544" t="s">
        <v>2547</v>
      </c>
      <c r="Y375" s="877"/>
      <c r="Z375" s="802"/>
      <c r="AA375" s="802"/>
      <c r="AB375" s="802"/>
    </row>
    <row r="376" spans="1:28" s="674" customFormat="1" ht="12.95" customHeight="1">
      <c r="A376" s="662">
        <f t="shared" si="8"/>
        <v>66</v>
      </c>
      <c r="B376" s="685"/>
      <c r="C376" s="702" t="s">
        <v>1911</v>
      </c>
      <c r="D376" s="702" t="s">
        <v>1545</v>
      </c>
      <c r="E376" s="702" t="s">
        <v>1543</v>
      </c>
      <c r="F376" s="717">
        <v>3</v>
      </c>
      <c r="G376" s="717">
        <v>65</v>
      </c>
      <c r="H376" s="687" t="s">
        <v>2672</v>
      </c>
      <c r="I376" s="687">
        <v>2</v>
      </c>
      <c r="J376" s="687"/>
      <c r="K376" s="687"/>
      <c r="L376" s="687" t="s">
        <v>2630</v>
      </c>
      <c r="M376" s="688">
        <v>1990</v>
      </c>
      <c r="N376" s="688"/>
      <c r="O376" s="687"/>
      <c r="P376" s="687"/>
      <c r="Q376" s="687"/>
      <c r="R376" s="1386"/>
      <c r="S376" s="687" t="s">
        <v>143</v>
      </c>
      <c r="T376" s="745">
        <v>25000</v>
      </c>
      <c r="U376" s="1488" t="s">
        <v>3081</v>
      </c>
      <c r="V376" s="1386">
        <v>1</v>
      </c>
      <c r="W376" s="1544" t="s">
        <v>2547</v>
      </c>
      <c r="Y376" s="877"/>
      <c r="Z376" s="802"/>
      <c r="AA376" s="802"/>
      <c r="AB376" s="802"/>
    </row>
    <row r="377" spans="1:28" s="674" customFormat="1" ht="12.95" customHeight="1">
      <c r="A377" s="662">
        <f t="shared" si="8"/>
        <v>67</v>
      </c>
      <c r="B377" s="685"/>
      <c r="C377" s="702" t="s">
        <v>1911</v>
      </c>
      <c r="D377" s="702" t="s">
        <v>1545</v>
      </c>
      <c r="E377" s="702" t="s">
        <v>1543</v>
      </c>
      <c r="F377" s="717">
        <v>3</v>
      </c>
      <c r="G377" s="717">
        <v>65</v>
      </c>
      <c r="H377" s="687" t="s">
        <v>2672</v>
      </c>
      <c r="I377" s="687">
        <v>3</v>
      </c>
      <c r="J377" s="687"/>
      <c r="K377" s="687"/>
      <c r="L377" s="687" t="s">
        <v>2630</v>
      </c>
      <c r="M377" s="688">
        <v>1990</v>
      </c>
      <c r="N377" s="688"/>
      <c r="O377" s="687"/>
      <c r="P377" s="687"/>
      <c r="Q377" s="687"/>
      <c r="R377" s="1386"/>
      <c r="S377" s="687" t="s">
        <v>143</v>
      </c>
      <c r="T377" s="745">
        <v>25000</v>
      </c>
      <c r="U377" s="1488" t="s">
        <v>3081</v>
      </c>
      <c r="V377" s="1386">
        <v>1</v>
      </c>
      <c r="W377" s="1544" t="s">
        <v>2547</v>
      </c>
      <c r="Y377" s="877"/>
      <c r="Z377" s="802"/>
      <c r="AA377" s="802"/>
      <c r="AB377" s="802"/>
    </row>
    <row r="378" spans="1:28" s="674" customFormat="1" ht="12.95" customHeight="1">
      <c r="A378" s="662">
        <f t="shared" ref="A378:A441" si="9">A377+1</f>
        <v>68</v>
      </c>
      <c r="B378" s="685"/>
      <c r="C378" s="702" t="s">
        <v>1911</v>
      </c>
      <c r="D378" s="702" t="s">
        <v>1545</v>
      </c>
      <c r="E378" s="702" t="s">
        <v>1543</v>
      </c>
      <c r="F378" s="717">
        <v>3</v>
      </c>
      <c r="G378" s="717">
        <v>65</v>
      </c>
      <c r="H378" s="687" t="s">
        <v>2672</v>
      </c>
      <c r="I378" s="687">
        <v>4</v>
      </c>
      <c r="J378" s="687"/>
      <c r="K378" s="687"/>
      <c r="L378" s="687" t="s">
        <v>2630</v>
      </c>
      <c r="M378" s="688">
        <v>1990</v>
      </c>
      <c r="N378" s="688"/>
      <c r="O378" s="687"/>
      <c r="P378" s="687"/>
      <c r="Q378" s="687"/>
      <c r="R378" s="1386"/>
      <c r="S378" s="687" t="s">
        <v>143</v>
      </c>
      <c r="T378" s="745">
        <v>25000</v>
      </c>
      <c r="U378" s="1488" t="s">
        <v>3081</v>
      </c>
      <c r="V378" s="1386">
        <v>1</v>
      </c>
      <c r="W378" s="1544" t="s">
        <v>2547</v>
      </c>
      <c r="Y378" s="877"/>
      <c r="Z378" s="802"/>
      <c r="AA378" s="802"/>
      <c r="AB378" s="802"/>
    </row>
    <row r="379" spans="1:28" s="674" customFormat="1" ht="12.95" customHeight="1">
      <c r="A379" s="662">
        <f t="shared" si="9"/>
        <v>69</v>
      </c>
      <c r="B379" s="685"/>
      <c r="C379" s="702" t="s">
        <v>1911</v>
      </c>
      <c r="D379" s="702" t="s">
        <v>1545</v>
      </c>
      <c r="E379" s="702" t="s">
        <v>1543</v>
      </c>
      <c r="F379" s="717">
        <v>3</v>
      </c>
      <c r="G379" s="717">
        <v>65</v>
      </c>
      <c r="H379" s="687" t="s">
        <v>2672</v>
      </c>
      <c r="I379" s="687">
        <v>5</v>
      </c>
      <c r="J379" s="687"/>
      <c r="K379" s="687"/>
      <c r="L379" s="687" t="s">
        <v>2630</v>
      </c>
      <c r="M379" s="688">
        <v>1990</v>
      </c>
      <c r="N379" s="688"/>
      <c r="O379" s="687"/>
      <c r="P379" s="687"/>
      <c r="Q379" s="687"/>
      <c r="R379" s="1386"/>
      <c r="S379" s="687" t="s">
        <v>143</v>
      </c>
      <c r="T379" s="745">
        <v>25000</v>
      </c>
      <c r="U379" s="1488" t="s">
        <v>3081</v>
      </c>
      <c r="V379" s="1386">
        <v>1</v>
      </c>
      <c r="W379" s="1544" t="s">
        <v>2547</v>
      </c>
      <c r="Y379" s="877"/>
      <c r="Z379" s="802"/>
      <c r="AA379" s="802"/>
      <c r="AB379" s="802"/>
    </row>
    <row r="380" spans="1:28" s="674" customFormat="1" ht="12.95" customHeight="1">
      <c r="A380" s="662">
        <f t="shared" si="9"/>
        <v>70</v>
      </c>
      <c r="B380" s="685"/>
      <c r="C380" s="702" t="s">
        <v>1911</v>
      </c>
      <c r="D380" s="702" t="s">
        <v>1545</v>
      </c>
      <c r="E380" s="702" t="s">
        <v>1911</v>
      </c>
      <c r="F380" s="717">
        <v>1</v>
      </c>
      <c r="G380" s="717">
        <v>1</v>
      </c>
      <c r="H380" s="687" t="s">
        <v>2673</v>
      </c>
      <c r="I380" s="687">
        <v>1</v>
      </c>
      <c r="J380" s="687"/>
      <c r="K380" s="687"/>
      <c r="L380" s="687" t="s">
        <v>139</v>
      </c>
      <c r="M380" s="688">
        <v>1990</v>
      </c>
      <c r="N380" s="688"/>
      <c r="O380" s="687"/>
      <c r="P380" s="687"/>
      <c r="Q380" s="687"/>
      <c r="R380" s="1386"/>
      <c r="S380" s="687" t="s">
        <v>143</v>
      </c>
      <c r="T380" s="745">
        <v>500000</v>
      </c>
      <c r="U380" s="1488" t="s">
        <v>3089</v>
      </c>
      <c r="V380" s="1386">
        <v>1</v>
      </c>
      <c r="W380" s="1489" t="s">
        <v>1407</v>
      </c>
      <c r="Y380" s="877"/>
      <c r="Z380" s="802"/>
      <c r="AA380" s="802"/>
      <c r="AB380" s="802"/>
    </row>
    <row r="381" spans="1:28" s="674" customFormat="1" ht="12.95" customHeight="1">
      <c r="A381" s="662">
        <f t="shared" si="9"/>
        <v>71</v>
      </c>
      <c r="B381" s="685"/>
      <c r="C381" s="702" t="s">
        <v>1911</v>
      </c>
      <c r="D381" s="702" t="s">
        <v>1545</v>
      </c>
      <c r="E381" s="702" t="s">
        <v>1911</v>
      </c>
      <c r="F381" s="717">
        <v>1</v>
      </c>
      <c r="G381" s="717">
        <v>1</v>
      </c>
      <c r="H381" s="687" t="s">
        <v>2674</v>
      </c>
      <c r="I381" s="687">
        <v>2</v>
      </c>
      <c r="J381" s="687"/>
      <c r="K381" s="687"/>
      <c r="L381" s="687" t="s">
        <v>2630</v>
      </c>
      <c r="M381" s="688">
        <v>1986</v>
      </c>
      <c r="N381" s="688"/>
      <c r="O381" s="687"/>
      <c r="P381" s="687"/>
      <c r="Q381" s="687"/>
      <c r="R381" s="1386"/>
      <c r="S381" s="687" t="s">
        <v>143</v>
      </c>
      <c r="T381" s="745">
        <v>200000</v>
      </c>
      <c r="U381" s="1488" t="s">
        <v>3081</v>
      </c>
      <c r="V381" s="1386">
        <v>1</v>
      </c>
      <c r="W381" s="1544" t="s">
        <v>2547</v>
      </c>
      <c r="Y381" s="877"/>
      <c r="Z381" s="802"/>
      <c r="AA381" s="802"/>
      <c r="AB381" s="802"/>
    </row>
    <row r="382" spans="1:28" s="674" customFormat="1" ht="12.95" customHeight="1">
      <c r="A382" s="662">
        <f t="shared" si="9"/>
        <v>72</v>
      </c>
      <c r="B382" s="685"/>
      <c r="C382" s="702" t="s">
        <v>1911</v>
      </c>
      <c r="D382" s="702" t="s">
        <v>1545</v>
      </c>
      <c r="E382" s="702" t="s">
        <v>1911</v>
      </c>
      <c r="F382" s="717">
        <v>1</v>
      </c>
      <c r="G382" s="717">
        <v>1</v>
      </c>
      <c r="H382" s="687" t="s">
        <v>2674</v>
      </c>
      <c r="I382" s="687">
        <v>3</v>
      </c>
      <c r="J382" s="687"/>
      <c r="K382" s="687"/>
      <c r="L382" s="687" t="s">
        <v>2660</v>
      </c>
      <c r="M382" s="688">
        <v>1986</v>
      </c>
      <c r="N382" s="688"/>
      <c r="O382" s="687"/>
      <c r="P382" s="687"/>
      <c r="Q382" s="687"/>
      <c r="R382" s="1386"/>
      <c r="S382" s="687" t="s">
        <v>143</v>
      </c>
      <c r="T382" s="745">
        <v>200000</v>
      </c>
      <c r="U382" s="1488" t="s">
        <v>3081</v>
      </c>
      <c r="V382" s="1386">
        <v>1</v>
      </c>
      <c r="W382" s="1544" t="s">
        <v>133</v>
      </c>
      <c r="Y382" s="877"/>
      <c r="Z382" s="802"/>
      <c r="AA382" s="802"/>
      <c r="AB382" s="802"/>
    </row>
    <row r="383" spans="1:28" s="674" customFormat="1" ht="12.95" customHeight="1">
      <c r="A383" s="662">
        <f t="shared" si="9"/>
        <v>73</v>
      </c>
      <c r="B383" s="685"/>
      <c r="C383" s="702" t="s">
        <v>1911</v>
      </c>
      <c r="D383" s="702" t="s">
        <v>1545</v>
      </c>
      <c r="E383" s="702" t="s">
        <v>1911</v>
      </c>
      <c r="F383" s="717">
        <v>1</v>
      </c>
      <c r="G383" s="717">
        <v>1</v>
      </c>
      <c r="H383" s="687" t="s">
        <v>2674</v>
      </c>
      <c r="I383" s="687">
        <v>6</v>
      </c>
      <c r="J383" s="687"/>
      <c r="K383" s="687"/>
      <c r="L383" s="687" t="s">
        <v>2660</v>
      </c>
      <c r="M383" s="688">
        <v>1986</v>
      </c>
      <c r="N383" s="688"/>
      <c r="O383" s="687"/>
      <c r="P383" s="687"/>
      <c r="Q383" s="687"/>
      <c r="R383" s="1386"/>
      <c r="S383" s="687" t="s">
        <v>143</v>
      </c>
      <c r="T383" s="745">
        <v>100000</v>
      </c>
      <c r="U383" s="1488" t="s">
        <v>3089</v>
      </c>
      <c r="V383" s="1386">
        <v>1</v>
      </c>
      <c r="W383" s="1489" t="s">
        <v>1407</v>
      </c>
      <c r="Y383" s="877"/>
      <c r="Z383" s="802"/>
      <c r="AA383" s="802"/>
      <c r="AB383" s="802"/>
    </row>
    <row r="384" spans="1:28" s="674" customFormat="1" ht="12.95" customHeight="1">
      <c r="A384" s="662">
        <f t="shared" si="9"/>
        <v>74</v>
      </c>
      <c r="B384" s="685"/>
      <c r="C384" s="702">
        <v>2</v>
      </c>
      <c r="D384" s="702" t="s">
        <v>1545</v>
      </c>
      <c r="E384" s="702" t="s">
        <v>1911</v>
      </c>
      <c r="F384" s="717">
        <v>1</v>
      </c>
      <c r="G384" s="717">
        <v>1</v>
      </c>
      <c r="H384" s="687" t="s">
        <v>2674</v>
      </c>
      <c r="I384" s="687">
        <v>7</v>
      </c>
      <c r="J384" s="687"/>
      <c r="K384" s="687"/>
      <c r="L384" s="687" t="s">
        <v>2660</v>
      </c>
      <c r="M384" s="688">
        <v>1986</v>
      </c>
      <c r="N384" s="688"/>
      <c r="O384" s="687"/>
      <c r="P384" s="687"/>
      <c r="Q384" s="687"/>
      <c r="R384" s="1386"/>
      <c r="S384" s="687" t="s">
        <v>143</v>
      </c>
      <c r="T384" s="745">
        <v>100000</v>
      </c>
      <c r="U384" s="1488" t="s">
        <v>3089</v>
      </c>
      <c r="V384" s="1386">
        <v>1</v>
      </c>
      <c r="W384" s="1489" t="s">
        <v>1407</v>
      </c>
      <c r="Y384" s="877"/>
      <c r="Z384" s="802"/>
      <c r="AA384" s="802"/>
      <c r="AB384" s="802"/>
    </row>
    <row r="385" spans="1:28" s="674" customFormat="1" ht="12.95" customHeight="1">
      <c r="A385" s="662">
        <f t="shared" si="9"/>
        <v>75</v>
      </c>
      <c r="B385" s="685"/>
      <c r="C385" s="702" t="s">
        <v>1911</v>
      </c>
      <c r="D385" s="702" t="s">
        <v>1545</v>
      </c>
      <c r="E385" s="702" t="s">
        <v>1911</v>
      </c>
      <c r="F385" s="717">
        <v>1</v>
      </c>
      <c r="G385" s="717">
        <v>1</v>
      </c>
      <c r="H385" s="687" t="s">
        <v>2675</v>
      </c>
      <c r="I385" s="687">
        <v>8</v>
      </c>
      <c r="J385" s="687" t="s">
        <v>991</v>
      </c>
      <c r="K385" s="687"/>
      <c r="L385" s="687" t="s">
        <v>365</v>
      </c>
      <c r="M385" s="688">
        <v>2008</v>
      </c>
      <c r="N385" s="688"/>
      <c r="O385" s="687"/>
      <c r="P385" s="687"/>
      <c r="Q385" s="687"/>
      <c r="R385" s="1386"/>
      <c r="S385" s="687" t="s">
        <v>143</v>
      </c>
      <c r="T385" s="745">
        <v>1661000</v>
      </c>
      <c r="U385" s="1488"/>
      <c r="V385" s="1386">
        <v>1</v>
      </c>
      <c r="W385" s="781" t="s">
        <v>133</v>
      </c>
      <c r="Y385" s="877"/>
      <c r="Z385" s="802"/>
      <c r="AA385" s="802"/>
      <c r="AB385" s="802"/>
    </row>
    <row r="386" spans="1:28" s="674" customFormat="1" ht="12.95" customHeight="1">
      <c r="A386" s="662">
        <f t="shared" si="9"/>
        <v>76</v>
      </c>
      <c r="B386" s="685"/>
      <c r="C386" s="702" t="s">
        <v>1911</v>
      </c>
      <c r="D386" s="702" t="s">
        <v>1545</v>
      </c>
      <c r="E386" s="702" t="s">
        <v>1911</v>
      </c>
      <c r="F386" s="717">
        <v>1</v>
      </c>
      <c r="G386" s="717">
        <v>1</v>
      </c>
      <c r="H386" s="687" t="s">
        <v>2676</v>
      </c>
      <c r="I386" s="687">
        <v>9</v>
      </c>
      <c r="J386" s="687" t="s">
        <v>2677</v>
      </c>
      <c r="K386" s="687"/>
      <c r="L386" s="687" t="s">
        <v>2630</v>
      </c>
      <c r="M386" s="688">
        <v>2008</v>
      </c>
      <c r="N386" s="688"/>
      <c r="O386" s="687"/>
      <c r="P386" s="687"/>
      <c r="Q386" s="687"/>
      <c r="R386" s="1386"/>
      <c r="S386" s="687" t="s">
        <v>143</v>
      </c>
      <c r="T386" s="745">
        <v>4160000</v>
      </c>
      <c r="U386" s="1488"/>
      <c r="V386" s="1386">
        <v>1</v>
      </c>
      <c r="W386" s="781" t="s">
        <v>133</v>
      </c>
      <c r="Y386" s="877"/>
      <c r="Z386" s="802"/>
      <c r="AA386" s="802"/>
      <c r="AB386" s="802"/>
    </row>
    <row r="387" spans="1:28" s="674" customFormat="1" ht="12.95" customHeight="1">
      <c r="A387" s="662">
        <f t="shared" si="9"/>
        <v>77</v>
      </c>
      <c r="B387" s="685"/>
      <c r="C387" s="702" t="s">
        <v>1911</v>
      </c>
      <c r="D387" s="702" t="s">
        <v>1545</v>
      </c>
      <c r="E387" s="702" t="s">
        <v>1911</v>
      </c>
      <c r="F387" s="717">
        <v>1</v>
      </c>
      <c r="G387" s="717">
        <v>1</v>
      </c>
      <c r="H387" s="687" t="s">
        <v>2676</v>
      </c>
      <c r="I387" s="687">
        <v>10</v>
      </c>
      <c r="J387" s="687" t="s">
        <v>2677</v>
      </c>
      <c r="K387" s="687"/>
      <c r="L387" s="687" t="s">
        <v>2630</v>
      </c>
      <c r="M387" s="688">
        <v>2008</v>
      </c>
      <c r="N387" s="688"/>
      <c r="O387" s="687"/>
      <c r="P387" s="687"/>
      <c r="Q387" s="687"/>
      <c r="R387" s="1386"/>
      <c r="S387" s="687" t="s">
        <v>143</v>
      </c>
      <c r="T387" s="745">
        <v>4160000</v>
      </c>
      <c r="U387" s="1488"/>
      <c r="V387" s="1386">
        <v>1</v>
      </c>
      <c r="W387" s="781" t="s">
        <v>133</v>
      </c>
      <c r="Y387" s="877"/>
      <c r="Z387" s="802"/>
      <c r="AA387" s="802"/>
      <c r="AB387" s="802"/>
    </row>
    <row r="388" spans="1:28" s="674" customFormat="1" ht="12.95" customHeight="1">
      <c r="A388" s="662">
        <f t="shared" si="9"/>
        <v>78</v>
      </c>
      <c r="B388" s="685"/>
      <c r="C388" s="702" t="s">
        <v>1911</v>
      </c>
      <c r="D388" s="702" t="s">
        <v>1545</v>
      </c>
      <c r="E388" s="702" t="s">
        <v>1911</v>
      </c>
      <c r="F388" s="717">
        <v>1</v>
      </c>
      <c r="G388" s="717">
        <v>1</v>
      </c>
      <c r="H388" s="687" t="s">
        <v>2678</v>
      </c>
      <c r="I388" s="687">
        <v>11</v>
      </c>
      <c r="J388" s="687" t="s">
        <v>2679</v>
      </c>
      <c r="K388" s="687"/>
      <c r="L388" s="687" t="s">
        <v>2630</v>
      </c>
      <c r="M388" s="688">
        <v>2008</v>
      </c>
      <c r="N388" s="688"/>
      <c r="O388" s="687"/>
      <c r="P388" s="687"/>
      <c r="Q388" s="687"/>
      <c r="R388" s="1386"/>
      <c r="S388" s="687" t="s">
        <v>143</v>
      </c>
      <c r="T388" s="745">
        <v>1580000</v>
      </c>
      <c r="U388" s="1488"/>
      <c r="V388" s="1386">
        <v>1</v>
      </c>
      <c r="W388" s="781" t="s">
        <v>133</v>
      </c>
      <c r="Y388" s="877"/>
      <c r="Z388" s="944"/>
      <c r="AA388" s="963"/>
      <c r="AB388" s="802"/>
    </row>
    <row r="389" spans="1:28" s="674" customFormat="1" ht="12.95" customHeight="1">
      <c r="A389" s="662">
        <f t="shared" si="9"/>
        <v>79</v>
      </c>
      <c r="B389" s="685"/>
      <c r="C389" s="702" t="s">
        <v>1911</v>
      </c>
      <c r="D389" s="702" t="s">
        <v>1545</v>
      </c>
      <c r="E389" s="702" t="s">
        <v>1911</v>
      </c>
      <c r="F389" s="717">
        <v>1</v>
      </c>
      <c r="G389" s="717">
        <v>4</v>
      </c>
      <c r="H389" s="687" t="s">
        <v>1081</v>
      </c>
      <c r="I389" s="687">
        <v>12</v>
      </c>
      <c r="J389" s="687"/>
      <c r="K389" s="687"/>
      <c r="L389" s="687" t="s">
        <v>420</v>
      </c>
      <c r="M389" s="688">
        <v>1996</v>
      </c>
      <c r="N389" s="688"/>
      <c r="O389" s="687"/>
      <c r="P389" s="687"/>
      <c r="Q389" s="687"/>
      <c r="R389" s="1386"/>
      <c r="S389" s="687" t="s">
        <v>143</v>
      </c>
      <c r="T389" s="745">
        <v>50000</v>
      </c>
      <c r="U389" s="1488" t="s">
        <v>3081</v>
      </c>
      <c r="V389" s="1386">
        <v>1</v>
      </c>
      <c r="W389" s="1544" t="s">
        <v>133</v>
      </c>
      <c r="Y389" s="877"/>
      <c r="Z389" s="944"/>
      <c r="AA389" s="963"/>
      <c r="AB389" s="802"/>
    </row>
    <row r="390" spans="1:28" s="674" customFormat="1" ht="12.95" customHeight="1">
      <c r="A390" s="662">
        <f t="shared" si="9"/>
        <v>80</v>
      </c>
      <c r="B390" s="685"/>
      <c r="C390" s="702" t="s">
        <v>1911</v>
      </c>
      <c r="D390" s="702" t="s">
        <v>1545</v>
      </c>
      <c r="E390" s="702" t="s">
        <v>1911</v>
      </c>
      <c r="F390" s="717">
        <v>1</v>
      </c>
      <c r="G390" s="717">
        <v>4</v>
      </c>
      <c r="H390" s="687" t="s">
        <v>1090</v>
      </c>
      <c r="I390" s="687">
        <v>13</v>
      </c>
      <c r="J390" s="687"/>
      <c r="K390" s="687"/>
      <c r="L390" s="687" t="s">
        <v>2549</v>
      </c>
      <c r="M390" s="688">
        <v>1999</v>
      </c>
      <c r="N390" s="688"/>
      <c r="O390" s="687"/>
      <c r="P390" s="687"/>
      <c r="Q390" s="687"/>
      <c r="R390" s="1386"/>
      <c r="S390" s="687" t="s">
        <v>143</v>
      </c>
      <c r="T390" s="745">
        <v>50000</v>
      </c>
      <c r="U390" s="1488" t="s">
        <v>3081</v>
      </c>
      <c r="V390" s="1386">
        <v>1</v>
      </c>
      <c r="W390" s="1544" t="s">
        <v>2547</v>
      </c>
      <c r="Y390" s="877"/>
      <c r="Z390" s="802"/>
      <c r="AA390" s="802"/>
      <c r="AB390" s="802"/>
    </row>
    <row r="391" spans="1:28" s="674" customFormat="1" ht="12.95" customHeight="1">
      <c r="A391" s="662">
        <f t="shared" si="9"/>
        <v>81</v>
      </c>
      <c r="B391" s="685"/>
      <c r="C391" s="702" t="s">
        <v>1911</v>
      </c>
      <c r="D391" s="702" t="s">
        <v>1545</v>
      </c>
      <c r="E391" s="702" t="s">
        <v>1911</v>
      </c>
      <c r="F391" s="717">
        <v>1</v>
      </c>
      <c r="G391" s="717">
        <v>4</v>
      </c>
      <c r="H391" s="687" t="s">
        <v>1090</v>
      </c>
      <c r="I391" s="687">
        <v>14</v>
      </c>
      <c r="J391" s="687"/>
      <c r="K391" s="687"/>
      <c r="L391" s="687" t="s">
        <v>2549</v>
      </c>
      <c r="M391" s="688">
        <v>1999</v>
      </c>
      <c r="N391" s="688"/>
      <c r="O391" s="687"/>
      <c r="P391" s="687"/>
      <c r="Q391" s="687"/>
      <c r="R391" s="1386"/>
      <c r="S391" s="687" t="s">
        <v>143</v>
      </c>
      <c r="T391" s="745">
        <v>50000</v>
      </c>
      <c r="U391" s="1488" t="s">
        <v>3081</v>
      </c>
      <c r="V391" s="1386">
        <v>1</v>
      </c>
      <c r="W391" s="1544" t="s">
        <v>133</v>
      </c>
      <c r="Y391" s="877"/>
      <c r="Z391" s="802"/>
      <c r="AA391" s="802"/>
      <c r="AB391" s="802"/>
    </row>
    <row r="392" spans="1:28" s="674" customFormat="1" ht="12.95" customHeight="1">
      <c r="A392" s="662">
        <f t="shared" si="9"/>
        <v>82</v>
      </c>
      <c r="B392" s="685"/>
      <c r="C392" s="702" t="s">
        <v>1911</v>
      </c>
      <c r="D392" s="702" t="s">
        <v>1545</v>
      </c>
      <c r="E392" s="702" t="s">
        <v>1911</v>
      </c>
      <c r="F392" s="717">
        <v>1</v>
      </c>
      <c r="G392" s="717">
        <v>4</v>
      </c>
      <c r="H392" s="687" t="s">
        <v>1090</v>
      </c>
      <c r="I392" s="687">
        <v>15</v>
      </c>
      <c r="J392" s="687"/>
      <c r="K392" s="687"/>
      <c r="L392" s="687" t="s">
        <v>2549</v>
      </c>
      <c r="M392" s="688">
        <v>1999</v>
      </c>
      <c r="N392" s="688"/>
      <c r="O392" s="687"/>
      <c r="P392" s="687"/>
      <c r="Q392" s="687"/>
      <c r="R392" s="1386"/>
      <c r="S392" s="687" t="s">
        <v>143</v>
      </c>
      <c r="T392" s="745">
        <v>50000</v>
      </c>
      <c r="U392" s="1488" t="s">
        <v>3081</v>
      </c>
      <c r="V392" s="1386">
        <v>1</v>
      </c>
      <c r="W392" s="1544" t="s">
        <v>133</v>
      </c>
      <c r="Y392" s="877"/>
      <c r="Z392" s="802"/>
      <c r="AA392" s="802"/>
      <c r="AB392" s="802"/>
    </row>
    <row r="393" spans="1:28" s="674" customFormat="1" ht="12.95" customHeight="1">
      <c r="A393" s="662">
        <f t="shared" si="9"/>
        <v>83</v>
      </c>
      <c r="B393" s="685"/>
      <c r="C393" s="702" t="s">
        <v>1911</v>
      </c>
      <c r="D393" s="702" t="s">
        <v>1545</v>
      </c>
      <c r="E393" s="702" t="s">
        <v>1911</v>
      </c>
      <c r="F393" s="717">
        <v>1</v>
      </c>
      <c r="G393" s="717">
        <v>4</v>
      </c>
      <c r="H393" s="687" t="s">
        <v>1090</v>
      </c>
      <c r="I393" s="687">
        <v>16</v>
      </c>
      <c r="J393" s="687" t="s">
        <v>2637</v>
      </c>
      <c r="K393" s="687"/>
      <c r="L393" s="687" t="s">
        <v>2549</v>
      </c>
      <c r="M393" s="688">
        <v>2000</v>
      </c>
      <c r="N393" s="688"/>
      <c r="O393" s="687"/>
      <c r="P393" s="687"/>
      <c r="Q393" s="687"/>
      <c r="R393" s="1386"/>
      <c r="S393" s="687" t="s">
        <v>143</v>
      </c>
      <c r="T393" s="745">
        <v>50000</v>
      </c>
      <c r="U393" s="1488" t="s">
        <v>3081</v>
      </c>
      <c r="V393" s="1386">
        <v>1</v>
      </c>
      <c r="W393" s="1544" t="s">
        <v>133</v>
      </c>
      <c r="Y393" s="877"/>
      <c r="Z393" s="802"/>
      <c r="AA393" s="802"/>
      <c r="AB393" s="802"/>
    </row>
    <row r="394" spans="1:28" s="674" customFormat="1" ht="12.95" customHeight="1">
      <c r="A394" s="662">
        <f t="shared" si="9"/>
        <v>84</v>
      </c>
      <c r="B394" s="685"/>
      <c r="C394" s="702" t="s">
        <v>1911</v>
      </c>
      <c r="D394" s="702" t="s">
        <v>1545</v>
      </c>
      <c r="E394" s="702" t="s">
        <v>1911</v>
      </c>
      <c r="F394" s="717">
        <v>1</v>
      </c>
      <c r="G394" s="717">
        <v>4</v>
      </c>
      <c r="H394" s="687" t="s">
        <v>1090</v>
      </c>
      <c r="I394" s="687">
        <v>17</v>
      </c>
      <c r="J394" s="687" t="s">
        <v>2637</v>
      </c>
      <c r="K394" s="687"/>
      <c r="L394" s="687" t="s">
        <v>2549</v>
      </c>
      <c r="M394" s="688">
        <v>2000</v>
      </c>
      <c r="N394" s="688"/>
      <c r="O394" s="687"/>
      <c r="P394" s="687"/>
      <c r="Q394" s="687"/>
      <c r="R394" s="1386"/>
      <c r="S394" s="687" t="s">
        <v>143</v>
      </c>
      <c r="T394" s="745">
        <v>50000</v>
      </c>
      <c r="U394" s="1488" t="s">
        <v>3081</v>
      </c>
      <c r="V394" s="1386">
        <v>1</v>
      </c>
      <c r="W394" s="1544" t="s">
        <v>133</v>
      </c>
      <c r="Y394" s="877"/>
      <c r="Z394" s="802"/>
      <c r="AA394" s="802"/>
      <c r="AB394" s="802"/>
    </row>
    <row r="395" spans="1:28" s="674" customFormat="1" ht="12.95" customHeight="1">
      <c r="A395" s="662">
        <f t="shared" si="9"/>
        <v>85</v>
      </c>
      <c r="B395" s="685"/>
      <c r="C395" s="702" t="s">
        <v>1911</v>
      </c>
      <c r="D395" s="702" t="s">
        <v>1545</v>
      </c>
      <c r="E395" s="702" t="s">
        <v>1911</v>
      </c>
      <c r="F395" s="717">
        <v>1</v>
      </c>
      <c r="G395" s="717">
        <v>4</v>
      </c>
      <c r="H395" s="687" t="s">
        <v>2968</v>
      </c>
      <c r="I395" s="687">
        <v>17</v>
      </c>
      <c r="J395" s="687" t="s">
        <v>2969</v>
      </c>
      <c r="K395" s="687"/>
      <c r="L395" s="687" t="s">
        <v>2550</v>
      </c>
      <c r="M395" s="688">
        <v>2015</v>
      </c>
      <c r="N395" s="688"/>
      <c r="O395" s="687"/>
      <c r="P395" s="687"/>
      <c r="Q395" s="687"/>
      <c r="R395" s="1386"/>
      <c r="S395" s="687" t="s">
        <v>2792</v>
      </c>
      <c r="T395" s="745">
        <v>2464000</v>
      </c>
      <c r="U395" s="1488"/>
      <c r="V395" s="1386">
        <v>2</v>
      </c>
      <c r="W395" s="1545" t="s">
        <v>133</v>
      </c>
      <c r="Y395" s="877"/>
      <c r="Z395" s="802"/>
      <c r="AA395" s="802"/>
      <c r="AB395" s="802"/>
    </row>
    <row r="396" spans="1:28" s="674" customFormat="1" ht="12.95" customHeight="1">
      <c r="A396" s="662">
        <f t="shared" si="9"/>
        <v>86</v>
      </c>
      <c r="B396" s="685"/>
      <c r="C396" s="702" t="s">
        <v>1911</v>
      </c>
      <c r="D396" s="702" t="s">
        <v>1545</v>
      </c>
      <c r="E396" s="702" t="s">
        <v>1911</v>
      </c>
      <c r="F396" s="717">
        <v>1</v>
      </c>
      <c r="G396" s="717">
        <v>5</v>
      </c>
      <c r="H396" s="687" t="s">
        <v>2376</v>
      </c>
      <c r="I396" s="687">
        <v>1</v>
      </c>
      <c r="J396" s="687" t="s">
        <v>2637</v>
      </c>
      <c r="K396" s="687"/>
      <c r="L396" s="687" t="s">
        <v>2549</v>
      </c>
      <c r="M396" s="688">
        <v>1999</v>
      </c>
      <c r="N396" s="688"/>
      <c r="O396" s="687"/>
      <c r="P396" s="687"/>
      <c r="Q396" s="687"/>
      <c r="R396" s="1386"/>
      <c r="S396" s="687" t="s">
        <v>143</v>
      </c>
      <c r="T396" s="745">
        <v>320200</v>
      </c>
      <c r="U396" s="1488"/>
      <c r="V396" s="1386">
        <v>1</v>
      </c>
      <c r="W396" s="781" t="s">
        <v>2547</v>
      </c>
      <c r="Y396" s="877"/>
      <c r="Z396" s="944"/>
      <c r="AA396" s="963"/>
      <c r="AB396" s="802"/>
    </row>
    <row r="397" spans="1:28" s="674" customFormat="1" ht="12.95" customHeight="1">
      <c r="A397" s="662">
        <f t="shared" si="9"/>
        <v>87</v>
      </c>
      <c r="B397" s="685"/>
      <c r="C397" s="702" t="s">
        <v>1911</v>
      </c>
      <c r="D397" s="702" t="s">
        <v>1545</v>
      </c>
      <c r="E397" s="702" t="s">
        <v>1911</v>
      </c>
      <c r="F397" s="717">
        <v>1</v>
      </c>
      <c r="G397" s="717">
        <v>5</v>
      </c>
      <c r="H397" s="687" t="s">
        <v>2376</v>
      </c>
      <c r="I397" s="687">
        <v>2</v>
      </c>
      <c r="J397" s="687" t="s">
        <v>2637</v>
      </c>
      <c r="K397" s="687"/>
      <c r="L397" s="687" t="s">
        <v>139</v>
      </c>
      <c r="M397" s="688">
        <v>1999</v>
      </c>
      <c r="N397" s="688"/>
      <c r="O397" s="687"/>
      <c r="P397" s="687"/>
      <c r="Q397" s="687"/>
      <c r="R397" s="1386"/>
      <c r="S397" s="687" t="s">
        <v>143</v>
      </c>
      <c r="T397" s="745">
        <v>320200</v>
      </c>
      <c r="U397" s="1488"/>
      <c r="V397" s="1386">
        <v>1</v>
      </c>
      <c r="W397" s="781" t="s">
        <v>133</v>
      </c>
      <c r="Y397" s="877"/>
      <c r="Z397" s="944"/>
      <c r="AA397" s="963"/>
      <c r="AB397" s="802"/>
    </row>
    <row r="398" spans="1:28" s="674" customFormat="1" ht="12.95" customHeight="1">
      <c r="A398" s="662">
        <f t="shared" si="9"/>
        <v>88</v>
      </c>
      <c r="B398" s="685"/>
      <c r="C398" s="702" t="s">
        <v>1911</v>
      </c>
      <c r="D398" s="702" t="s">
        <v>1545</v>
      </c>
      <c r="E398" s="702" t="s">
        <v>1911</v>
      </c>
      <c r="F398" s="717">
        <v>1</v>
      </c>
      <c r="G398" s="717">
        <v>5</v>
      </c>
      <c r="H398" s="687" t="s">
        <v>2376</v>
      </c>
      <c r="I398" s="687">
        <v>3</v>
      </c>
      <c r="J398" s="687" t="s">
        <v>2637</v>
      </c>
      <c r="K398" s="687"/>
      <c r="L398" s="687" t="s">
        <v>139</v>
      </c>
      <c r="M398" s="688">
        <v>1999</v>
      </c>
      <c r="N398" s="688"/>
      <c r="O398" s="687"/>
      <c r="P398" s="687"/>
      <c r="Q398" s="687"/>
      <c r="R398" s="1386"/>
      <c r="S398" s="687" t="s">
        <v>143</v>
      </c>
      <c r="T398" s="745">
        <v>320200</v>
      </c>
      <c r="U398" s="1488"/>
      <c r="V398" s="1386">
        <v>1</v>
      </c>
      <c r="W398" s="781" t="s">
        <v>2547</v>
      </c>
      <c r="Y398" s="877"/>
      <c r="Z398" s="944"/>
      <c r="AA398" s="963"/>
      <c r="AB398" s="802"/>
    </row>
    <row r="399" spans="1:28" s="674" customFormat="1" ht="12.95" customHeight="1">
      <c r="A399" s="662">
        <f t="shared" si="9"/>
        <v>89</v>
      </c>
      <c r="B399" s="685"/>
      <c r="C399" s="702" t="s">
        <v>1911</v>
      </c>
      <c r="D399" s="702" t="s">
        <v>1545</v>
      </c>
      <c r="E399" s="702" t="s">
        <v>1911</v>
      </c>
      <c r="F399" s="717">
        <v>1</v>
      </c>
      <c r="G399" s="717">
        <v>5</v>
      </c>
      <c r="H399" s="687" t="s">
        <v>2376</v>
      </c>
      <c r="I399" s="687">
        <v>4</v>
      </c>
      <c r="J399" s="687" t="s">
        <v>2637</v>
      </c>
      <c r="K399" s="687"/>
      <c r="L399" s="687" t="s">
        <v>139</v>
      </c>
      <c r="M399" s="688">
        <v>1999</v>
      </c>
      <c r="N399" s="688"/>
      <c r="O399" s="687"/>
      <c r="P399" s="687"/>
      <c r="Q399" s="687"/>
      <c r="R399" s="1386"/>
      <c r="S399" s="687" t="s">
        <v>143</v>
      </c>
      <c r="T399" s="745">
        <v>320200</v>
      </c>
      <c r="U399" s="1488"/>
      <c r="V399" s="1386">
        <v>1</v>
      </c>
      <c r="W399" s="781" t="s">
        <v>2547</v>
      </c>
      <c r="Y399" s="877"/>
      <c r="Z399" s="802"/>
      <c r="AA399" s="802"/>
      <c r="AB399" s="802"/>
    </row>
    <row r="400" spans="1:28" s="674" customFormat="1" ht="12.95" customHeight="1">
      <c r="A400" s="662">
        <f t="shared" si="9"/>
        <v>90</v>
      </c>
      <c r="B400" s="685"/>
      <c r="C400" s="702" t="s">
        <v>1911</v>
      </c>
      <c r="D400" s="702" t="s">
        <v>1545</v>
      </c>
      <c r="E400" s="702" t="s">
        <v>1911</v>
      </c>
      <c r="F400" s="717">
        <v>1</v>
      </c>
      <c r="G400" s="717">
        <v>5</v>
      </c>
      <c r="H400" s="687" t="s">
        <v>2376</v>
      </c>
      <c r="I400" s="687">
        <v>5</v>
      </c>
      <c r="J400" s="687" t="s">
        <v>2637</v>
      </c>
      <c r="K400" s="687"/>
      <c r="L400" s="687" t="s">
        <v>139</v>
      </c>
      <c r="M400" s="688">
        <v>1999</v>
      </c>
      <c r="N400" s="688"/>
      <c r="O400" s="687"/>
      <c r="P400" s="687"/>
      <c r="Q400" s="687"/>
      <c r="R400" s="1386"/>
      <c r="S400" s="687" t="s">
        <v>143</v>
      </c>
      <c r="T400" s="745">
        <v>320200</v>
      </c>
      <c r="U400" s="1488"/>
      <c r="V400" s="1386">
        <v>1</v>
      </c>
      <c r="W400" s="781" t="s">
        <v>2547</v>
      </c>
      <c r="Y400" s="877"/>
      <c r="Z400" s="802"/>
      <c r="AA400" s="802"/>
      <c r="AB400" s="802"/>
    </row>
    <row r="401" spans="1:28" s="674" customFormat="1" ht="12.95" customHeight="1">
      <c r="A401" s="662">
        <f t="shared" si="9"/>
        <v>91</v>
      </c>
      <c r="B401" s="685"/>
      <c r="C401" s="702" t="s">
        <v>1911</v>
      </c>
      <c r="D401" s="702" t="s">
        <v>1545</v>
      </c>
      <c r="E401" s="702" t="s">
        <v>1911</v>
      </c>
      <c r="F401" s="717">
        <v>1</v>
      </c>
      <c r="G401" s="717">
        <v>5</v>
      </c>
      <c r="H401" s="687" t="s">
        <v>2376</v>
      </c>
      <c r="I401" s="687">
        <v>6</v>
      </c>
      <c r="J401" s="687" t="s">
        <v>917</v>
      </c>
      <c r="K401" s="687"/>
      <c r="L401" s="687" t="s">
        <v>139</v>
      </c>
      <c r="M401" s="688">
        <v>2007</v>
      </c>
      <c r="N401" s="688"/>
      <c r="O401" s="687"/>
      <c r="P401" s="687"/>
      <c r="Q401" s="687"/>
      <c r="R401" s="1386"/>
      <c r="S401" s="687" t="s">
        <v>143</v>
      </c>
      <c r="T401" s="745">
        <v>1000000</v>
      </c>
      <c r="U401" s="1488" t="s">
        <v>3089</v>
      </c>
      <c r="V401" s="1386">
        <v>1</v>
      </c>
      <c r="W401" s="1489" t="s">
        <v>1407</v>
      </c>
      <c r="Y401" s="877"/>
      <c r="Z401" s="802"/>
      <c r="AA401" s="802"/>
      <c r="AB401" s="802"/>
    </row>
    <row r="402" spans="1:28" s="674" customFormat="1" ht="12.95" customHeight="1">
      <c r="A402" s="662">
        <f t="shared" si="9"/>
        <v>92</v>
      </c>
      <c r="B402" s="685"/>
      <c r="C402" s="702" t="s">
        <v>1911</v>
      </c>
      <c r="D402" s="702" t="s">
        <v>1545</v>
      </c>
      <c r="E402" s="702" t="s">
        <v>1911</v>
      </c>
      <c r="F402" s="717">
        <v>1</v>
      </c>
      <c r="G402" s="717">
        <v>5</v>
      </c>
      <c r="H402" s="687" t="s">
        <v>2376</v>
      </c>
      <c r="I402" s="687">
        <v>7</v>
      </c>
      <c r="J402" s="687" t="s">
        <v>917</v>
      </c>
      <c r="K402" s="687"/>
      <c r="L402" s="687" t="s">
        <v>139</v>
      </c>
      <c r="M402" s="688">
        <v>2007</v>
      </c>
      <c r="N402" s="688"/>
      <c r="O402" s="687"/>
      <c r="P402" s="687"/>
      <c r="Q402" s="687"/>
      <c r="R402" s="1386"/>
      <c r="S402" s="687" t="s">
        <v>143</v>
      </c>
      <c r="T402" s="745">
        <v>1000000</v>
      </c>
      <c r="U402" s="1488" t="s">
        <v>3089</v>
      </c>
      <c r="V402" s="1386">
        <v>1</v>
      </c>
      <c r="W402" s="1489" t="s">
        <v>1407</v>
      </c>
      <c r="Y402" s="877"/>
      <c r="Z402" s="802"/>
      <c r="AA402" s="802"/>
      <c r="AB402" s="802"/>
    </row>
    <row r="403" spans="1:28" s="674" customFormat="1" ht="12.95" customHeight="1">
      <c r="A403" s="662">
        <f t="shared" si="9"/>
        <v>93</v>
      </c>
      <c r="B403" s="685"/>
      <c r="C403" s="702" t="s">
        <v>1911</v>
      </c>
      <c r="D403" s="702" t="s">
        <v>1545</v>
      </c>
      <c r="E403" s="702" t="s">
        <v>1911</v>
      </c>
      <c r="F403" s="717">
        <v>1</v>
      </c>
      <c r="G403" s="717">
        <v>5</v>
      </c>
      <c r="H403" s="687" t="s">
        <v>2376</v>
      </c>
      <c r="I403" s="687">
        <v>7</v>
      </c>
      <c r="J403" s="687" t="s">
        <v>948</v>
      </c>
      <c r="K403" s="687"/>
      <c r="L403" s="687" t="s">
        <v>424</v>
      </c>
      <c r="M403" s="688">
        <v>2015</v>
      </c>
      <c r="N403" s="688"/>
      <c r="O403" s="687"/>
      <c r="P403" s="687"/>
      <c r="Q403" s="687"/>
      <c r="R403" s="1386"/>
      <c r="S403" s="687" t="s">
        <v>2792</v>
      </c>
      <c r="T403" s="745">
        <v>455000</v>
      </c>
      <c r="U403" s="1488"/>
      <c r="V403" s="1386">
        <v>1</v>
      </c>
      <c r="W403" s="1545" t="s">
        <v>133</v>
      </c>
      <c r="Y403" s="877"/>
      <c r="Z403" s="802"/>
      <c r="AA403" s="802"/>
      <c r="AB403" s="802"/>
    </row>
    <row r="404" spans="1:28" s="674" customFormat="1" ht="12.95" customHeight="1">
      <c r="A404" s="662">
        <f t="shared" si="9"/>
        <v>94</v>
      </c>
      <c r="B404" s="685"/>
      <c r="C404" s="702" t="s">
        <v>1911</v>
      </c>
      <c r="D404" s="702" t="s">
        <v>1545</v>
      </c>
      <c r="E404" s="702" t="s">
        <v>1911</v>
      </c>
      <c r="F404" s="717">
        <v>1</v>
      </c>
      <c r="G404" s="717">
        <v>5</v>
      </c>
      <c r="H404" s="687" t="s">
        <v>2376</v>
      </c>
      <c r="I404" s="687">
        <v>7</v>
      </c>
      <c r="J404" s="687" t="s">
        <v>948</v>
      </c>
      <c r="K404" s="687"/>
      <c r="L404" s="687" t="s">
        <v>424</v>
      </c>
      <c r="M404" s="688">
        <v>2015</v>
      </c>
      <c r="N404" s="688"/>
      <c r="O404" s="687"/>
      <c r="P404" s="687"/>
      <c r="Q404" s="687"/>
      <c r="R404" s="1386"/>
      <c r="S404" s="687" t="s">
        <v>2792</v>
      </c>
      <c r="T404" s="745">
        <v>455000</v>
      </c>
      <c r="U404" s="1488"/>
      <c r="V404" s="1386">
        <v>1</v>
      </c>
      <c r="W404" s="1545" t="s">
        <v>133</v>
      </c>
      <c r="Y404" s="877"/>
      <c r="Z404" s="802"/>
      <c r="AA404" s="802"/>
      <c r="AB404" s="802"/>
    </row>
    <row r="405" spans="1:28" s="674" customFormat="1" ht="12.95" customHeight="1">
      <c r="A405" s="662">
        <f t="shared" si="9"/>
        <v>95</v>
      </c>
      <c r="B405" s="685"/>
      <c r="C405" s="702"/>
      <c r="D405" s="702"/>
      <c r="E405" s="702"/>
      <c r="F405" s="717"/>
      <c r="G405" s="717"/>
      <c r="H405" s="687" t="s">
        <v>3048</v>
      </c>
      <c r="I405" s="687"/>
      <c r="J405" s="687" t="s">
        <v>3043</v>
      </c>
      <c r="K405" s="687"/>
      <c r="L405" s="687" t="s">
        <v>420</v>
      </c>
      <c r="M405" s="688">
        <v>2015</v>
      </c>
      <c r="N405" s="688"/>
      <c r="O405" s="687"/>
      <c r="P405" s="687"/>
      <c r="Q405" s="687"/>
      <c r="R405" s="1386"/>
      <c r="S405" s="687" t="s">
        <v>2792</v>
      </c>
      <c r="T405" s="745">
        <v>565500</v>
      </c>
      <c r="U405" s="1488"/>
      <c r="V405" s="1386">
        <v>3</v>
      </c>
      <c r="W405" s="1545" t="s">
        <v>133</v>
      </c>
      <c r="Y405" s="877"/>
      <c r="Z405" s="802"/>
      <c r="AA405" s="802"/>
      <c r="AB405" s="802"/>
    </row>
    <row r="406" spans="1:28" s="674" customFormat="1" ht="12.95" customHeight="1">
      <c r="A406" s="662">
        <f t="shared" si="9"/>
        <v>96</v>
      </c>
      <c r="B406" s="685"/>
      <c r="C406" s="702"/>
      <c r="D406" s="702"/>
      <c r="E406" s="702"/>
      <c r="F406" s="717"/>
      <c r="G406" s="717"/>
      <c r="H406" s="687" t="s">
        <v>3056</v>
      </c>
      <c r="I406" s="687"/>
      <c r="J406" s="687" t="s">
        <v>3057</v>
      </c>
      <c r="K406" s="687"/>
      <c r="L406" s="687" t="s">
        <v>420</v>
      </c>
      <c r="M406" s="688">
        <v>2015</v>
      </c>
      <c r="N406" s="688"/>
      <c r="O406" s="687"/>
      <c r="P406" s="687"/>
      <c r="Q406" s="687"/>
      <c r="R406" s="1386"/>
      <c r="S406" s="687" t="s">
        <v>2792</v>
      </c>
      <c r="T406" s="745">
        <v>117000</v>
      </c>
      <c r="U406" s="1488"/>
      <c r="V406" s="1386">
        <v>2</v>
      </c>
      <c r="W406" s="1545" t="s">
        <v>133</v>
      </c>
      <c r="Y406" s="877"/>
      <c r="Z406" s="802"/>
      <c r="AA406" s="802"/>
      <c r="AB406" s="802"/>
    </row>
    <row r="407" spans="1:28" s="674" customFormat="1" ht="12.95" customHeight="1">
      <c r="A407" s="662">
        <f t="shared" si="9"/>
        <v>97</v>
      </c>
      <c r="B407" s="685"/>
      <c r="C407" s="702"/>
      <c r="D407" s="702"/>
      <c r="E407" s="702"/>
      <c r="F407" s="717"/>
      <c r="G407" s="717"/>
      <c r="H407" s="687" t="s">
        <v>3053</v>
      </c>
      <c r="I407" s="687"/>
      <c r="J407" s="687" t="s">
        <v>3054</v>
      </c>
      <c r="K407" s="687"/>
      <c r="L407" s="687" t="s">
        <v>3055</v>
      </c>
      <c r="M407" s="688">
        <v>2015</v>
      </c>
      <c r="N407" s="688"/>
      <c r="O407" s="687"/>
      <c r="P407" s="687"/>
      <c r="Q407" s="687"/>
      <c r="R407" s="1386"/>
      <c r="S407" s="687" t="s">
        <v>2792</v>
      </c>
      <c r="T407" s="745">
        <v>215000</v>
      </c>
      <c r="U407" s="1488"/>
      <c r="V407" s="1386">
        <v>10</v>
      </c>
      <c r="W407" s="1545" t="s">
        <v>133</v>
      </c>
      <c r="Y407" s="877"/>
      <c r="Z407" s="802"/>
      <c r="AA407" s="802"/>
      <c r="AB407" s="802"/>
    </row>
    <row r="408" spans="1:28" s="674" customFormat="1" ht="12.95" customHeight="1">
      <c r="A408" s="662">
        <f t="shared" si="9"/>
        <v>98</v>
      </c>
      <c r="B408" s="685"/>
      <c r="C408" s="702"/>
      <c r="D408" s="702"/>
      <c r="E408" s="702"/>
      <c r="F408" s="717"/>
      <c r="G408" s="717"/>
      <c r="H408" s="687" t="s">
        <v>3049</v>
      </c>
      <c r="I408" s="687"/>
      <c r="J408" s="687" t="s">
        <v>3043</v>
      </c>
      <c r="K408" s="687"/>
      <c r="L408" s="687" t="s">
        <v>365</v>
      </c>
      <c r="M408" s="688">
        <v>2015</v>
      </c>
      <c r="N408" s="688"/>
      <c r="O408" s="687"/>
      <c r="P408" s="687"/>
      <c r="Q408" s="687"/>
      <c r="R408" s="1386"/>
      <c r="S408" s="687" t="s">
        <v>2792</v>
      </c>
      <c r="T408" s="745">
        <v>1373000</v>
      </c>
      <c r="U408" s="1488"/>
      <c r="V408" s="1386">
        <v>1</v>
      </c>
      <c r="W408" s="1545" t="s">
        <v>133</v>
      </c>
      <c r="Y408" s="877"/>
      <c r="Z408" s="802"/>
      <c r="AA408" s="802"/>
      <c r="AB408" s="802"/>
    </row>
    <row r="409" spans="1:28" s="674" customFormat="1" ht="12.95" customHeight="1">
      <c r="A409" s="662">
        <f t="shared" si="9"/>
        <v>99</v>
      </c>
      <c r="B409" s="685"/>
      <c r="C409" s="702"/>
      <c r="D409" s="702"/>
      <c r="E409" s="702"/>
      <c r="F409" s="717"/>
      <c r="G409" s="717"/>
      <c r="H409" s="687" t="s">
        <v>3050</v>
      </c>
      <c r="I409" s="687"/>
      <c r="J409" s="687" t="s">
        <v>3051</v>
      </c>
      <c r="K409" s="687"/>
      <c r="L409" s="687" t="s">
        <v>365</v>
      </c>
      <c r="M409" s="688">
        <v>2015</v>
      </c>
      <c r="N409" s="688"/>
      <c r="O409" s="687"/>
      <c r="P409" s="687"/>
      <c r="Q409" s="687"/>
      <c r="R409" s="1386"/>
      <c r="S409" s="687" t="s">
        <v>2792</v>
      </c>
      <c r="T409" s="745">
        <v>2517000</v>
      </c>
      <c r="U409" s="1488"/>
      <c r="V409" s="1386">
        <v>1</v>
      </c>
      <c r="W409" s="1545" t="s">
        <v>133</v>
      </c>
      <c r="Y409" s="877"/>
      <c r="Z409" s="802"/>
      <c r="AA409" s="802"/>
      <c r="AB409" s="802"/>
    </row>
    <row r="410" spans="1:28" s="674" customFormat="1" ht="12.95" customHeight="1">
      <c r="A410" s="662">
        <f t="shared" si="9"/>
        <v>100</v>
      </c>
      <c r="B410" s="685"/>
      <c r="C410" s="702" t="s">
        <v>1911</v>
      </c>
      <c r="D410" s="702" t="s">
        <v>1545</v>
      </c>
      <c r="E410" s="702" t="s">
        <v>1911</v>
      </c>
      <c r="F410" s="717">
        <v>1</v>
      </c>
      <c r="G410" s="717">
        <v>5</v>
      </c>
      <c r="H410" s="687" t="s">
        <v>2651</v>
      </c>
      <c r="I410" s="687">
        <v>6</v>
      </c>
      <c r="J410" s="687" t="s">
        <v>2680</v>
      </c>
      <c r="K410" s="687"/>
      <c r="L410" s="687" t="s">
        <v>139</v>
      </c>
      <c r="M410" s="688">
        <v>2008</v>
      </c>
      <c r="N410" s="688"/>
      <c r="O410" s="687"/>
      <c r="P410" s="687"/>
      <c r="Q410" s="687"/>
      <c r="R410" s="1386"/>
      <c r="S410" s="687" t="s">
        <v>143</v>
      </c>
      <c r="T410" s="745">
        <v>37475000</v>
      </c>
      <c r="U410" s="1488"/>
      <c r="V410" s="1386">
        <v>1</v>
      </c>
      <c r="W410" s="781" t="s">
        <v>2547</v>
      </c>
      <c r="Y410" s="877"/>
      <c r="Z410" s="802"/>
      <c r="AA410" s="802"/>
      <c r="AB410" s="802"/>
    </row>
    <row r="411" spans="1:28" s="674" customFormat="1" ht="12.95" customHeight="1">
      <c r="A411" s="662">
        <f t="shared" si="9"/>
        <v>101</v>
      </c>
      <c r="B411" s="685"/>
      <c r="C411" s="702" t="s">
        <v>1911</v>
      </c>
      <c r="D411" s="702" t="s">
        <v>1545</v>
      </c>
      <c r="E411" s="702" t="s">
        <v>1911</v>
      </c>
      <c r="F411" s="717">
        <v>1</v>
      </c>
      <c r="G411" s="717">
        <v>5</v>
      </c>
      <c r="H411" s="687" t="s">
        <v>2681</v>
      </c>
      <c r="I411" s="687">
        <v>1</v>
      </c>
      <c r="J411" s="687" t="s">
        <v>1018</v>
      </c>
      <c r="K411" s="687"/>
      <c r="L411" s="687" t="s">
        <v>420</v>
      </c>
      <c r="M411" s="688">
        <v>1990</v>
      </c>
      <c r="N411" s="688"/>
      <c r="O411" s="687"/>
      <c r="P411" s="687" t="s">
        <v>2682</v>
      </c>
      <c r="Q411" s="687"/>
      <c r="R411" s="1386"/>
      <c r="S411" s="687" t="s">
        <v>143</v>
      </c>
      <c r="T411" s="745">
        <v>500000</v>
      </c>
      <c r="U411" s="1488" t="s">
        <v>3089</v>
      </c>
      <c r="V411" s="1386">
        <v>1</v>
      </c>
      <c r="W411" s="1489" t="s">
        <v>1407</v>
      </c>
      <c r="Y411" s="877"/>
      <c r="Z411" s="802"/>
      <c r="AA411" s="802"/>
      <c r="AB411" s="802"/>
    </row>
    <row r="412" spans="1:28" s="674" customFormat="1" ht="12.95" customHeight="1">
      <c r="A412" s="662">
        <f t="shared" si="9"/>
        <v>102</v>
      </c>
      <c r="B412" s="685"/>
      <c r="C412" s="702" t="s">
        <v>1911</v>
      </c>
      <c r="D412" s="702" t="s">
        <v>1545</v>
      </c>
      <c r="E412" s="702" t="s">
        <v>1911</v>
      </c>
      <c r="F412" s="717">
        <v>1</v>
      </c>
      <c r="G412" s="717">
        <v>5</v>
      </c>
      <c r="H412" s="687" t="s">
        <v>2683</v>
      </c>
      <c r="I412" s="687">
        <v>2</v>
      </c>
      <c r="J412" s="687" t="s">
        <v>2560</v>
      </c>
      <c r="K412" s="687"/>
      <c r="L412" s="687" t="s">
        <v>420</v>
      </c>
      <c r="M412" s="688">
        <v>2006</v>
      </c>
      <c r="N412" s="688"/>
      <c r="O412" s="687"/>
      <c r="P412" s="687" t="s">
        <v>2684</v>
      </c>
      <c r="Q412" s="687"/>
      <c r="R412" s="1386"/>
      <c r="S412" s="687" t="s">
        <v>143</v>
      </c>
      <c r="T412" s="745">
        <v>500000</v>
      </c>
      <c r="U412" s="1488"/>
      <c r="V412" s="1386">
        <v>1</v>
      </c>
      <c r="W412" s="781" t="s">
        <v>133</v>
      </c>
      <c r="Y412" s="877"/>
      <c r="Z412" s="944"/>
      <c r="AA412" s="963"/>
      <c r="AB412" s="802"/>
    </row>
    <row r="413" spans="1:28" s="674" customFormat="1" ht="12.95" customHeight="1">
      <c r="A413" s="662">
        <f t="shared" si="9"/>
        <v>103</v>
      </c>
      <c r="B413" s="685"/>
      <c r="C413" s="702" t="s">
        <v>1911</v>
      </c>
      <c r="D413" s="702" t="s">
        <v>1545</v>
      </c>
      <c r="E413" s="702" t="s">
        <v>1911</v>
      </c>
      <c r="F413" s="717">
        <v>1</v>
      </c>
      <c r="G413" s="717">
        <v>11</v>
      </c>
      <c r="H413" s="687" t="s">
        <v>2683</v>
      </c>
      <c r="I413" s="687">
        <v>3</v>
      </c>
      <c r="J413" s="687" t="s">
        <v>2560</v>
      </c>
      <c r="K413" s="687"/>
      <c r="L413" s="687" t="s">
        <v>420</v>
      </c>
      <c r="M413" s="688">
        <v>2007</v>
      </c>
      <c r="N413" s="688"/>
      <c r="O413" s="687"/>
      <c r="P413" s="687" t="s">
        <v>2685</v>
      </c>
      <c r="Q413" s="687"/>
      <c r="R413" s="1386"/>
      <c r="S413" s="687" t="s">
        <v>143</v>
      </c>
      <c r="T413" s="745">
        <v>3000000</v>
      </c>
      <c r="U413" s="1488"/>
      <c r="V413" s="1386">
        <v>1</v>
      </c>
      <c r="W413" s="781" t="s">
        <v>133</v>
      </c>
      <c r="Y413" s="877"/>
      <c r="Z413" s="944"/>
      <c r="AA413" s="963"/>
      <c r="AB413" s="802"/>
    </row>
    <row r="414" spans="1:28" s="674" customFormat="1" ht="12.95" customHeight="1">
      <c r="A414" s="662">
        <f t="shared" si="9"/>
        <v>104</v>
      </c>
      <c r="B414" s="685"/>
      <c r="C414" s="702" t="s">
        <v>1911</v>
      </c>
      <c r="D414" s="702" t="s">
        <v>1545</v>
      </c>
      <c r="E414" s="702" t="s">
        <v>1911</v>
      </c>
      <c r="F414" s="717">
        <v>1</v>
      </c>
      <c r="G414" s="717">
        <v>11</v>
      </c>
      <c r="H414" s="687" t="s">
        <v>2683</v>
      </c>
      <c r="I414" s="687">
        <v>4</v>
      </c>
      <c r="J414" s="687" t="s">
        <v>2560</v>
      </c>
      <c r="K414" s="687"/>
      <c r="L414" s="687" t="s">
        <v>420</v>
      </c>
      <c r="M414" s="688">
        <v>2008</v>
      </c>
      <c r="N414" s="688"/>
      <c r="O414" s="687"/>
      <c r="P414" s="687" t="s">
        <v>2686</v>
      </c>
      <c r="Q414" s="687"/>
      <c r="R414" s="1386"/>
      <c r="S414" s="687" t="s">
        <v>143</v>
      </c>
      <c r="T414" s="745">
        <v>5700000</v>
      </c>
      <c r="U414" s="1488"/>
      <c r="V414" s="1386">
        <v>1</v>
      </c>
      <c r="W414" s="781" t="s">
        <v>133</v>
      </c>
      <c r="Y414" s="877"/>
      <c r="Z414" s="944"/>
      <c r="AA414" s="963"/>
      <c r="AB414" s="802"/>
    </row>
    <row r="415" spans="1:28" s="674" customFormat="1" ht="12.95" customHeight="1">
      <c r="A415" s="662">
        <f t="shared" si="9"/>
        <v>105</v>
      </c>
      <c r="B415" s="685"/>
      <c r="C415" s="702" t="s">
        <v>1911</v>
      </c>
      <c r="D415" s="702" t="s">
        <v>1545</v>
      </c>
      <c r="E415" s="702" t="s">
        <v>1911</v>
      </c>
      <c r="F415" s="717">
        <v>1</v>
      </c>
      <c r="G415" s="717">
        <v>11</v>
      </c>
      <c r="H415" s="687" t="s">
        <v>2683</v>
      </c>
      <c r="I415" s="687">
        <v>5</v>
      </c>
      <c r="J415" s="687" t="s">
        <v>2560</v>
      </c>
      <c r="K415" s="687"/>
      <c r="L415" s="687" t="s">
        <v>420</v>
      </c>
      <c r="M415" s="688">
        <v>2008</v>
      </c>
      <c r="N415" s="688"/>
      <c r="O415" s="687"/>
      <c r="P415" s="687" t="s">
        <v>2687</v>
      </c>
      <c r="Q415" s="687"/>
      <c r="R415" s="1386"/>
      <c r="S415" s="687" t="s">
        <v>143</v>
      </c>
      <c r="T415" s="745">
        <v>6500000</v>
      </c>
      <c r="U415" s="1488"/>
      <c r="V415" s="1386">
        <v>1</v>
      </c>
      <c r="W415" s="781" t="s">
        <v>133</v>
      </c>
      <c r="Y415" s="877"/>
      <c r="Z415" s="944"/>
      <c r="AA415" s="963"/>
      <c r="AB415" s="802"/>
    </row>
    <row r="416" spans="1:28" s="674" customFormat="1" ht="12.95" customHeight="1">
      <c r="A416" s="662">
        <f t="shared" si="9"/>
        <v>106</v>
      </c>
      <c r="B416" s="685"/>
      <c r="C416" s="702" t="s">
        <v>1911</v>
      </c>
      <c r="D416" s="702" t="s">
        <v>1545</v>
      </c>
      <c r="E416" s="702" t="s">
        <v>1911</v>
      </c>
      <c r="F416" s="717">
        <v>1</v>
      </c>
      <c r="G416" s="717">
        <v>11</v>
      </c>
      <c r="H416" s="687" t="s">
        <v>2688</v>
      </c>
      <c r="I416" s="687">
        <v>6</v>
      </c>
      <c r="J416" s="687"/>
      <c r="K416" s="687"/>
      <c r="L416" s="687" t="s">
        <v>420</v>
      </c>
      <c r="M416" s="688">
        <v>1999</v>
      </c>
      <c r="N416" s="688"/>
      <c r="O416" s="687"/>
      <c r="P416" s="687"/>
      <c r="Q416" s="687"/>
      <c r="R416" s="1386"/>
      <c r="S416" s="687" t="s">
        <v>143</v>
      </c>
      <c r="T416" s="745">
        <v>100000</v>
      </c>
      <c r="U416" s="1488" t="s">
        <v>3089</v>
      </c>
      <c r="V416" s="1386">
        <v>1</v>
      </c>
      <c r="W416" s="1489" t="s">
        <v>1407</v>
      </c>
      <c r="Y416" s="877"/>
      <c r="Z416" s="944"/>
      <c r="AA416" s="963"/>
      <c r="AB416" s="802"/>
    </row>
    <row r="417" spans="1:28" s="674" customFormat="1" ht="12.95" customHeight="1">
      <c r="A417" s="662">
        <f t="shared" si="9"/>
        <v>107</v>
      </c>
      <c r="B417" s="685"/>
      <c r="C417" s="702" t="s">
        <v>1911</v>
      </c>
      <c r="D417" s="702" t="s">
        <v>1545</v>
      </c>
      <c r="E417" s="702" t="s">
        <v>1911</v>
      </c>
      <c r="F417" s="717">
        <v>1</v>
      </c>
      <c r="G417" s="717">
        <v>11</v>
      </c>
      <c r="H417" s="687" t="s">
        <v>2688</v>
      </c>
      <c r="I417" s="687">
        <v>7</v>
      </c>
      <c r="J417" s="687"/>
      <c r="K417" s="687"/>
      <c r="L417" s="687" t="s">
        <v>420</v>
      </c>
      <c r="M417" s="688">
        <v>1999</v>
      </c>
      <c r="N417" s="688"/>
      <c r="O417" s="687"/>
      <c r="P417" s="687"/>
      <c r="Q417" s="687"/>
      <c r="R417" s="1386"/>
      <c r="S417" s="687" t="s">
        <v>143</v>
      </c>
      <c r="T417" s="745">
        <v>100000</v>
      </c>
      <c r="U417" s="1488" t="s">
        <v>3089</v>
      </c>
      <c r="V417" s="1386">
        <v>1</v>
      </c>
      <c r="W417" s="1489" t="s">
        <v>1407</v>
      </c>
      <c r="Y417" s="877"/>
      <c r="Z417" s="802"/>
      <c r="AA417" s="802"/>
      <c r="AB417" s="802"/>
    </row>
    <row r="418" spans="1:28" s="674" customFormat="1" ht="12.95" customHeight="1">
      <c r="A418" s="662">
        <f t="shared" si="9"/>
        <v>108</v>
      </c>
      <c r="B418" s="685"/>
      <c r="C418" s="702" t="s">
        <v>1911</v>
      </c>
      <c r="D418" s="702" t="s">
        <v>1545</v>
      </c>
      <c r="E418" s="702" t="s">
        <v>1911</v>
      </c>
      <c r="F418" s="717">
        <v>1</v>
      </c>
      <c r="G418" s="717">
        <v>11</v>
      </c>
      <c r="H418" s="687" t="s">
        <v>2688</v>
      </c>
      <c r="I418" s="687">
        <v>8</v>
      </c>
      <c r="J418" s="687"/>
      <c r="K418" s="687"/>
      <c r="L418" s="687" t="s">
        <v>420</v>
      </c>
      <c r="M418" s="688">
        <v>1999</v>
      </c>
      <c r="N418" s="688"/>
      <c r="O418" s="687"/>
      <c r="P418" s="687"/>
      <c r="Q418" s="687"/>
      <c r="R418" s="1386"/>
      <c r="S418" s="687" t="s">
        <v>143</v>
      </c>
      <c r="T418" s="745">
        <v>100000</v>
      </c>
      <c r="U418" s="1488" t="s">
        <v>3089</v>
      </c>
      <c r="V418" s="1386">
        <v>1</v>
      </c>
      <c r="W418" s="1489" t="s">
        <v>1407</v>
      </c>
      <c r="Y418" s="877"/>
      <c r="Z418" s="802"/>
      <c r="AA418" s="802"/>
      <c r="AB418" s="802"/>
    </row>
    <row r="419" spans="1:28" s="674" customFormat="1" ht="12.95" customHeight="1">
      <c r="A419" s="662">
        <f t="shared" si="9"/>
        <v>109</v>
      </c>
      <c r="B419" s="685"/>
      <c r="C419" s="702" t="s">
        <v>1911</v>
      </c>
      <c r="D419" s="702" t="s">
        <v>1545</v>
      </c>
      <c r="E419" s="702" t="s">
        <v>1911</v>
      </c>
      <c r="F419" s="717">
        <v>1</v>
      </c>
      <c r="G419" s="717">
        <v>11</v>
      </c>
      <c r="H419" s="687" t="s">
        <v>2688</v>
      </c>
      <c r="I419" s="687">
        <v>9</v>
      </c>
      <c r="J419" s="687"/>
      <c r="K419" s="687"/>
      <c r="L419" s="687" t="s">
        <v>420</v>
      </c>
      <c r="M419" s="688">
        <v>1999</v>
      </c>
      <c r="N419" s="688"/>
      <c r="O419" s="687"/>
      <c r="P419" s="687"/>
      <c r="Q419" s="687"/>
      <c r="R419" s="1386"/>
      <c r="S419" s="687" t="s">
        <v>143</v>
      </c>
      <c r="T419" s="745">
        <v>100000</v>
      </c>
      <c r="U419" s="1488" t="s">
        <v>3081</v>
      </c>
      <c r="V419" s="1386">
        <v>1</v>
      </c>
      <c r="W419" s="1544" t="s">
        <v>133</v>
      </c>
      <c r="Y419" s="877"/>
      <c r="Z419" s="802"/>
      <c r="AA419" s="802"/>
      <c r="AB419" s="802"/>
    </row>
    <row r="420" spans="1:28" s="674" customFormat="1" ht="12.95" customHeight="1">
      <c r="A420" s="662">
        <f t="shared" si="9"/>
        <v>110</v>
      </c>
      <c r="B420" s="685"/>
      <c r="C420" s="702" t="s">
        <v>1911</v>
      </c>
      <c r="D420" s="702" t="s">
        <v>1545</v>
      </c>
      <c r="E420" s="702" t="s">
        <v>1911</v>
      </c>
      <c r="F420" s="717">
        <v>1</v>
      </c>
      <c r="G420" s="717">
        <v>11</v>
      </c>
      <c r="H420" s="687" t="s">
        <v>2688</v>
      </c>
      <c r="I420" s="687">
        <v>10</v>
      </c>
      <c r="J420" s="687"/>
      <c r="K420" s="687"/>
      <c r="L420" s="687" t="s">
        <v>420</v>
      </c>
      <c r="M420" s="688">
        <v>1999</v>
      </c>
      <c r="N420" s="688"/>
      <c r="O420" s="687"/>
      <c r="P420" s="687"/>
      <c r="Q420" s="687"/>
      <c r="R420" s="1386"/>
      <c r="S420" s="687" t="s">
        <v>143</v>
      </c>
      <c r="T420" s="745">
        <v>100000</v>
      </c>
      <c r="U420" s="1488" t="s">
        <v>3081</v>
      </c>
      <c r="V420" s="1386">
        <v>1</v>
      </c>
      <c r="W420" s="1544" t="s">
        <v>133</v>
      </c>
      <c r="Y420" s="877"/>
      <c r="Z420" s="802"/>
      <c r="AA420" s="802"/>
      <c r="AB420" s="802"/>
    </row>
    <row r="421" spans="1:28" s="674" customFormat="1" ht="12.95" customHeight="1">
      <c r="A421" s="662">
        <f t="shared" si="9"/>
        <v>111</v>
      </c>
      <c r="B421" s="685"/>
      <c r="C421" s="702" t="s">
        <v>1911</v>
      </c>
      <c r="D421" s="702" t="s">
        <v>1545</v>
      </c>
      <c r="E421" s="702" t="s">
        <v>1911</v>
      </c>
      <c r="F421" s="717">
        <v>1</v>
      </c>
      <c r="G421" s="717">
        <v>11</v>
      </c>
      <c r="H421" s="687" t="s">
        <v>2688</v>
      </c>
      <c r="I421" s="687">
        <v>11</v>
      </c>
      <c r="J421" s="687"/>
      <c r="K421" s="687"/>
      <c r="L421" s="687" t="s">
        <v>420</v>
      </c>
      <c r="M421" s="688">
        <v>1999</v>
      </c>
      <c r="N421" s="688"/>
      <c r="O421" s="687"/>
      <c r="P421" s="687"/>
      <c r="Q421" s="687"/>
      <c r="R421" s="1386"/>
      <c r="S421" s="687" t="s">
        <v>143</v>
      </c>
      <c r="T421" s="745">
        <v>100000</v>
      </c>
      <c r="U421" s="1488" t="s">
        <v>3081</v>
      </c>
      <c r="V421" s="1386">
        <v>1</v>
      </c>
      <c r="W421" s="1544" t="s">
        <v>133</v>
      </c>
      <c r="Y421" s="877"/>
      <c r="Z421" s="802"/>
      <c r="AA421" s="802"/>
      <c r="AB421" s="802"/>
    </row>
    <row r="422" spans="1:28" s="674" customFormat="1" ht="12.95" customHeight="1">
      <c r="A422" s="662">
        <f t="shared" si="9"/>
        <v>112</v>
      </c>
      <c r="B422" s="685"/>
      <c r="C422" s="702" t="s">
        <v>1911</v>
      </c>
      <c r="D422" s="702" t="s">
        <v>1545</v>
      </c>
      <c r="E422" s="702" t="s">
        <v>1911</v>
      </c>
      <c r="F422" s="717">
        <v>1</v>
      </c>
      <c r="G422" s="717">
        <v>11</v>
      </c>
      <c r="H422" s="687" t="s">
        <v>2688</v>
      </c>
      <c r="I422" s="687">
        <v>12</v>
      </c>
      <c r="J422" s="687"/>
      <c r="K422" s="687"/>
      <c r="L422" s="687" t="s">
        <v>420</v>
      </c>
      <c r="M422" s="688">
        <v>1999</v>
      </c>
      <c r="N422" s="688"/>
      <c r="O422" s="687"/>
      <c r="P422" s="687"/>
      <c r="Q422" s="687"/>
      <c r="R422" s="1386"/>
      <c r="S422" s="687" t="s">
        <v>143</v>
      </c>
      <c r="T422" s="745">
        <v>100000</v>
      </c>
      <c r="U422" s="1488" t="s">
        <v>3081</v>
      </c>
      <c r="V422" s="1386">
        <v>1</v>
      </c>
      <c r="W422" s="1544" t="s">
        <v>133</v>
      </c>
      <c r="Y422" s="877"/>
      <c r="Z422" s="802"/>
      <c r="AA422" s="802"/>
      <c r="AB422" s="802"/>
    </row>
    <row r="423" spans="1:28" s="674" customFormat="1" ht="12.95" customHeight="1">
      <c r="A423" s="662">
        <f t="shared" si="9"/>
        <v>113</v>
      </c>
      <c r="B423" s="685"/>
      <c r="C423" s="702" t="s">
        <v>1911</v>
      </c>
      <c r="D423" s="702" t="s">
        <v>1545</v>
      </c>
      <c r="E423" s="702" t="s">
        <v>1911</v>
      </c>
      <c r="F423" s="717">
        <v>1</v>
      </c>
      <c r="G423" s="717">
        <v>11</v>
      </c>
      <c r="H423" s="687" t="s">
        <v>2688</v>
      </c>
      <c r="I423" s="687">
        <v>13</v>
      </c>
      <c r="J423" s="687"/>
      <c r="K423" s="687"/>
      <c r="L423" s="687" t="s">
        <v>420</v>
      </c>
      <c r="M423" s="688">
        <v>1999</v>
      </c>
      <c r="N423" s="688"/>
      <c r="O423" s="687"/>
      <c r="P423" s="687"/>
      <c r="Q423" s="687"/>
      <c r="R423" s="1386"/>
      <c r="S423" s="687" t="s">
        <v>143</v>
      </c>
      <c r="T423" s="745">
        <v>100000</v>
      </c>
      <c r="U423" s="1488" t="s">
        <v>3081</v>
      </c>
      <c r="V423" s="1386">
        <v>1</v>
      </c>
      <c r="W423" s="1544" t="s">
        <v>133</v>
      </c>
      <c r="Y423" s="877"/>
      <c r="Z423" s="802"/>
      <c r="AA423" s="802"/>
      <c r="AB423" s="802"/>
    </row>
    <row r="424" spans="1:28" s="674" customFormat="1" ht="12.95" customHeight="1">
      <c r="A424" s="662">
        <f t="shared" si="9"/>
        <v>114</v>
      </c>
      <c r="B424" s="685"/>
      <c r="C424" s="702" t="s">
        <v>1911</v>
      </c>
      <c r="D424" s="702" t="s">
        <v>1545</v>
      </c>
      <c r="E424" s="702" t="s">
        <v>1911</v>
      </c>
      <c r="F424" s="717">
        <v>1</v>
      </c>
      <c r="G424" s="717">
        <v>11</v>
      </c>
      <c r="H424" s="687" t="s">
        <v>2688</v>
      </c>
      <c r="I424" s="687">
        <v>14</v>
      </c>
      <c r="J424" s="687"/>
      <c r="K424" s="687"/>
      <c r="L424" s="687" t="s">
        <v>420</v>
      </c>
      <c r="M424" s="688">
        <v>1999</v>
      </c>
      <c r="N424" s="688"/>
      <c r="O424" s="687"/>
      <c r="P424" s="687"/>
      <c r="Q424" s="687"/>
      <c r="R424" s="1386"/>
      <c r="S424" s="687" t="s">
        <v>143</v>
      </c>
      <c r="T424" s="745">
        <v>100000</v>
      </c>
      <c r="U424" s="1488" t="s">
        <v>3081</v>
      </c>
      <c r="V424" s="1386">
        <v>1</v>
      </c>
      <c r="W424" s="1544" t="s">
        <v>133</v>
      </c>
      <c r="Y424" s="877"/>
      <c r="Z424" s="802"/>
      <c r="AA424" s="802"/>
      <c r="AB424" s="802"/>
    </row>
    <row r="425" spans="1:28" s="674" customFormat="1" ht="12.95" customHeight="1">
      <c r="A425" s="662">
        <f t="shared" si="9"/>
        <v>115</v>
      </c>
      <c r="B425" s="685"/>
      <c r="C425" s="702" t="s">
        <v>1911</v>
      </c>
      <c r="D425" s="702" t="s">
        <v>1545</v>
      </c>
      <c r="E425" s="702" t="s">
        <v>1911</v>
      </c>
      <c r="F425" s="717">
        <v>1</v>
      </c>
      <c r="G425" s="717">
        <v>11</v>
      </c>
      <c r="H425" s="687" t="s">
        <v>2688</v>
      </c>
      <c r="I425" s="687">
        <v>15</v>
      </c>
      <c r="J425" s="687" t="s">
        <v>2689</v>
      </c>
      <c r="K425" s="687"/>
      <c r="L425" s="687" t="s">
        <v>420</v>
      </c>
      <c r="M425" s="688">
        <v>2000</v>
      </c>
      <c r="N425" s="688"/>
      <c r="O425" s="687"/>
      <c r="P425" s="687"/>
      <c r="Q425" s="687"/>
      <c r="R425" s="1386"/>
      <c r="S425" s="687" t="s">
        <v>143</v>
      </c>
      <c r="T425" s="745">
        <v>100000</v>
      </c>
      <c r="U425" s="1488" t="s">
        <v>3081</v>
      </c>
      <c r="V425" s="1386">
        <v>1</v>
      </c>
      <c r="W425" s="1544" t="s">
        <v>133</v>
      </c>
      <c r="Y425" s="877"/>
      <c r="Z425" s="802"/>
      <c r="AA425" s="802"/>
      <c r="AB425" s="802"/>
    </row>
    <row r="426" spans="1:28" s="674" customFormat="1" ht="12.95" customHeight="1">
      <c r="A426" s="662">
        <f t="shared" si="9"/>
        <v>116</v>
      </c>
      <c r="B426" s="685"/>
      <c r="C426" s="702" t="s">
        <v>1911</v>
      </c>
      <c r="D426" s="702" t="s">
        <v>1545</v>
      </c>
      <c r="E426" s="702" t="s">
        <v>1911</v>
      </c>
      <c r="F426" s="717">
        <v>1</v>
      </c>
      <c r="G426" s="717">
        <v>11</v>
      </c>
      <c r="H426" s="687" t="s">
        <v>2688</v>
      </c>
      <c r="I426" s="687">
        <v>16</v>
      </c>
      <c r="J426" s="687" t="s">
        <v>2689</v>
      </c>
      <c r="K426" s="687"/>
      <c r="L426" s="687" t="s">
        <v>420</v>
      </c>
      <c r="M426" s="688">
        <v>2000</v>
      </c>
      <c r="N426" s="688"/>
      <c r="O426" s="687"/>
      <c r="P426" s="687"/>
      <c r="Q426" s="687"/>
      <c r="R426" s="1386"/>
      <c r="S426" s="687" t="s">
        <v>143</v>
      </c>
      <c r="T426" s="745">
        <v>100000</v>
      </c>
      <c r="U426" s="1488" t="s">
        <v>3081</v>
      </c>
      <c r="V426" s="1386">
        <v>1</v>
      </c>
      <c r="W426" s="1544" t="s">
        <v>133</v>
      </c>
      <c r="Y426" s="877"/>
      <c r="Z426" s="802"/>
      <c r="AA426" s="802"/>
      <c r="AB426" s="802"/>
    </row>
    <row r="427" spans="1:28" s="674" customFormat="1" ht="12.95" customHeight="1">
      <c r="A427" s="662">
        <f t="shared" si="9"/>
        <v>117</v>
      </c>
      <c r="B427" s="685"/>
      <c r="C427" s="702" t="s">
        <v>1911</v>
      </c>
      <c r="D427" s="702" t="s">
        <v>1545</v>
      </c>
      <c r="E427" s="702" t="s">
        <v>1911</v>
      </c>
      <c r="F427" s="717">
        <v>1</v>
      </c>
      <c r="G427" s="717">
        <v>22</v>
      </c>
      <c r="H427" s="687" t="s">
        <v>2570</v>
      </c>
      <c r="I427" s="687">
        <v>1</v>
      </c>
      <c r="J427" s="687"/>
      <c r="K427" s="687"/>
      <c r="L427" s="687" t="s">
        <v>2630</v>
      </c>
      <c r="M427" s="688">
        <v>1986</v>
      </c>
      <c r="N427" s="688"/>
      <c r="O427" s="687"/>
      <c r="P427" s="687"/>
      <c r="Q427" s="687"/>
      <c r="R427" s="1386"/>
      <c r="S427" s="687" t="s">
        <v>143</v>
      </c>
      <c r="T427" s="745">
        <v>10000</v>
      </c>
      <c r="U427" s="1488" t="s">
        <v>3081</v>
      </c>
      <c r="V427" s="1386">
        <v>1</v>
      </c>
      <c r="W427" s="1544" t="s">
        <v>133</v>
      </c>
      <c r="Y427" s="877"/>
      <c r="Z427" s="802"/>
      <c r="AA427" s="802"/>
      <c r="AB427" s="802"/>
    </row>
    <row r="428" spans="1:28" s="674" customFormat="1" ht="12.95" customHeight="1">
      <c r="A428" s="662">
        <f t="shared" si="9"/>
        <v>118</v>
      </c>
      <c r="B428" s="685"/>
      <c r="C428" s="702" t="s">
        <v>1911</v>
      </c>
      <c r="D428" s="702" t="s">
        <v>1545</v>
      </c>
      <c r="E428" s="702" t="s">
        <v>1911</v>
      </c>
      <c r="F428" s="717">
        <v>1</v>
      </c>
      <c r="G428" s="717">
        <v>22</v>
      </c>
      <c r="H428" s="687" t="s">
        <v>2570</v>
      </c>
      <c r="I428" s="687">
        <v>2</v>
      </c>
      <c r="J428" s="687"/>
      <c r="K428" s="687"/>
      <c r="L428" s="687" t="s">
        <v>2630</v>
      </c>
      <c r="M428" s="688">
        <v>1986</v>
      </c>
      <c r="N428" s="688"/>
      <c r="O428" s="687"/>
      <c r="P428" s="687"/>
      <c r="Q428" s="687"/>
      <c r="R428" s="1386"/>
      <c r="S428" s="687" t="s">
        <v>143</v>
      </c>
      <c r="T428" s="745">
        <v>10000</v>
      </c>
      <c r="U428" s="1488" t="s">
        <v>3081</v>
      </c>
      <c r="V428" s="1386">
        <v>1</v>
      </c>
      <c r="W428" s="1544" t="s">
        <v>133</v>
      </c>
      <c r="Y428" s="877"/>
      <c r="Z428" s="802"/>
      <c r="AA428" s="802"/>
      <c r="AB428" s="802"/>
    </row>
    <row r="429" spans="1:28" s="674" customFormat="1" ht="12.95" customHeight="1">
      <c r="A429" s="662">
        <f t="shared" si="9"/>
        <v>119</v>
      </c>
      <c r="B429" s="685"/>
      <c r="C429" s="702" t="s">
        <v>1911</v>
      </c>
      <c r="D429" s="702" t="s">
        <v>1545</v>
      </c>
      <c r="E429" s="702" t="s">
        <v>1911</v>
      </c>
      <c r="F429" s="717">
        <v>1</v>
      </c>
      <c r="G429" s="717">
        <v>29</v>
      </c>
      <c r="H429" s="687" t="s">
        <v>2690</v>
      </c>
      <c r="I429" s="687">
        <v>1</v>
      </c>
      <c r="J429" s="687"/>
      <c r="K429" s="687"/>
      <c r="L429" s="687" t="s">
        <v>2660</v>
      </c>
      <c r="M429" s="688">
        <v>1986</v>
      </c>
      <c r="N429" s="688"/>
      <c r="O429" s="687"/>
      <c r="P429" s="687"/>
      <c r="Q429" s="687"/>
      <c r="R429" s="1386"/>
      <c r="S429" s="687" t="s">
        <v>143</v>
      </c>
      <c r="T429" s="745">
        <v>75000</v>
      </c>
      <c r="U429" s="1488" t="s">
        <v>3081</v>
      </c>
      <c r="V429" s="1386">
        <v>1</v>
      </c>
      <c r="W429" s="1544" t="s">
        <v>2547</v>
      </c>
      <c r="Y429" s="877"/>
      <c r="Z429" s="802"/>
      <c r="AA429" s="802"/>
      <c r="AB429" s="802"/>
    </row>
    <row r="430" spans="1:28" s="674" customFormat="1" ht="12.95" customHeight="1">
      <c r="A430" s="662">
        <f t="shared" si="9"/>
        <v>120</v>
      </c>
      <c r="B430" s="685"/>
      <c r="C430" s="702" t="s">
        <v>1911</v>
      </c>
      <c r="D430" s="702" t="s">
        <v>1545</v>
      </c>
      <c r="E430" s="702" t="s">
        <v>1911</v>
      </c>
      <c r="F430" s="717">
        <v>1</v>
      </c>
      <c r="G430" s="717">
        <v>29</v>
      </c>
      <c r="H430" s="687" t="s">
        <v>2690</v>
      </c>
      <c r="I430" s="687">
        <v>2</v>
      </c>
      <c r="J430" s="687"/>
      <c r="K430" s="687"/>
      <c r="L430" s="687" t="s">
        <v>2660</v>
      </c>
      <c r="M430" s="688">
        <v>1986</v>
      </c>
      <c r="N430" s="688"/>
      <c r="O430" s="687"/>
      <c r="P430" s="687"/>
      <c r="Q430" s="687"/>
      <c r="R430" s="1386"/>
      <c r="S430" s="687" t="s">
        <v>143</v>
      </c>
      <c r="T430" s="745">
        <v>75000</v>
      </c>
      <c r="U430" s="1488" t="s">
        <v>3081</v>
      </c>
      <c r="V430" s="1386">
        <v>1</v>
      </c>
      <c r="W430" s="1544" t="s">
        <v>2547</v>
      </c>
      <c r="Y430" s="877"/>
      <c r="Z430" s="802"/>
      <c r="AA430" s="802"/>
      <c r="AB430" s="802"/>
    </row>
    <row r="431" spans="1:28" s="674" customFormat="1" ht="12.95" customHeight="1">
      <c r="A431" s="662">
        <f t="shared" si="9"/>
        <v>121</v>
      </c>
      <c r="B431" s="685"/>
      <c r="C431" s="702" t="s">
        <v>1911</v>
      </c>
      <c r="D431" s="702" t="s">
        <v>1545</v>
      </c>
      <c r="E431" s="702" t="s">
        <v>1911</v>
      </c>
      <c r="F431" s="717">
        <v>1</v>
      </c>
      <c r="G431" s="717">
        <v>68</v>
      </c>
      <c r="H431" s="687" t="s">
        <v>2691</v>
      </c>
      <c r="I431" s="687">
        <v>1</v>
      </c>
      <c r="J431" s="687"/>
      <c r="K431" s="687"/>
      <c r="L431" s="687" t="s">
        <v>2630</v>
      </c>
      <c r="M431" s="688">
        <v>1999</v>
      </c>
      <c r="N431" s="688"/>
      <c r="O431" s="687"/>
      <c r="P431" s="687"/>
      <c r="Q431" s="687"/>
      <c r="R431" s="1386"/>
      <c r="S431" s="687" t="s">
        <v>143</v>
      </c>
      <c r="T431" s="745">
        <v>20000</v>
      </c>
      <c r="U431" s="1488" t="s">
        <v>3081</v>
      </c>
      <c r="V431" s="1386">
        <v>1</v>
      </c>
      <c r="W431" s="1544" t="s">
        <v>2547</v>
      </c>
      <c r="Y431" s="877"/>
      <c r="Z431" s="802"/>
      <c r="AA431" s="802"/>
      <c r="AB431" s="802"/>
    </row>
    <row r="432" spans="1:28" s="674" customFormat="1" ht="12.95" customHeight="1">
      <c r="A432" s="662">
        <f t="shared" si="9"/>
        <v>122</v>
      </c>
      <c r="B432" s="685"/>
      <c r="C432" s="702" t="s">
        <v>1911</v>
      </c>
      <c r="D432" s="702" t="s">
        <v>1545</v>
      </c>
      <c r="E432" s="702" t="s">
        <v>1911</v>
      </c>
      <c r="F432" s="717">
        <v>1</v>
      </c>
      <c r="G432" s="717">
        <v>68</v>
      </c>
      <c r="H432" s="687" t="s">
        <v>538</v>
      </c>
      <c r="I432" s="687">
        <v>2</v>
      </c>
      <c r="J432" s="687"/>
      <c r="K432" s="687"/>
      <c r="L432" s="687" t="s">
        <v>2630</v>
      </c>
      <c r="M432" s="688">
        <v>1985</v>
      </c>
      <c r="N432" s="688"/>
      <c r="O432" s="687"/>
      <c r="P432" s="687"/>
      <c r="Q432" s="687"/>
      <c r="R432" s="1386"/>
      <c r="S432" s="687" t="s">
        <v>143</v>
      </c>
      <c r="T432" s="745">
        <v>10000</v>
      </c>
      <c r="U432" s="1488" t="s">
        <v>3089</v>
      </c>
      <c r="V432" s="1386">
        <v>1</v>
      </c>
      <c r="W432" s="1489" t="s">
        <v>1407</v>
      </c>
      <c r="Y432" s="877"/>
      <c r="Z432" s="802"/>
      <c r="AA432" s="802"/>
      <c r="AB432" s="802"/>
    </row>
    <row r="433" spans="1:28" s="674" customFormat="1" ht="12.95" customHeight="1">
      <c r="A433" s="662">
        <f t="shared" si="9"/>
        <v>123</v>
      </c>
      <c r="B433" s="685"/>
      <c r="C433" s="702" t="s">
        <v>1911</v>
      </c>
      <c r="D433" s="702" t="s">
        <v>1545</v>
      </c>
      <c r="E433" s="702" t="s">
        <v>1911</v>
      </c>
      <c r="F433" s="717">
        <v>1</v>
      </c>
      <c r="G433" s="717">
        <v>68</v>
      </c>
      <c r="H433" s="687" t="s">
        <v>538</v>
      </c>
      <c r="I433" s="687">
        <v>3</v>
      </c>
      <c r="J433" s="687"/>
      <c r="K433" s="687"/>
      <c r="L433" s="687" t="s">
        <v>2630</v>
      </c>
      <c r="M433" s="688">
        <v>1985</v>
      </c>
      <c r="N433" s="688"/>
      <c r="O433" s="687"/>
      <c r="P433" s="687"/>
      <c r="Q433" s="687"/>
      <c r="R433" s="1386"/>
      <c r="S433" s="687" t="s">
        <v>143</v>
      </c>
      <c r="T433" s="745">
        <v>10000</v>
      </c>
      <c r="U433" s="1488" t="s">
        <v>3089</v>
      </c>
      <c r="V433" s="1386">
        <v>1</v>
      </c>
      <c r="W433" s="1489" t="s">
        <v>1407</v>
      </c>
      <c r="Y433" s="877"/>
      <c r="Z433" s="802"/>
      <c r="AA433" s="802"/>
      <c r="AB433" s="802"/>
    </row>
    <row r="434" spans="1:28" s="674" customFormat="1" ht="12.95" customHeight="1">
      <c r="A434" s="662">
        <f t="shared" si="9"/>
        <v>124</v>
      </c>
      <c r="B434" s="685"/>
      <c r="C434" s="702" t="s">
        <v>1911</v>
      </c>
      <c r="D434" s="702" t="s">
        <v>1545</v>
      </c>
      <c r="E434" s="702" t="s">
        <v>1911</v>
      </c>
      <c r="F434" s="717">
        <v>1</v>
      </c>
      <c r="G434" s="717">
        <v>68</v>
      </c>
      <c r="H434" s="687" t="s">
        <v>538</v>
      </c>
      <c r="I434" s="687">
        <v>4</v>
      </c>
      <c r="J434" s="687"/>
      <c r="K434" s="687"/>
      <c r="L434" s="687" t="s">
        <v>2660</v>
      </c>
      <c r="M434" s="688">
        <v>1986</v>
      </c>
      <c r="N434" s="688"/>
      <c r="O434" s="687"/>
      <c r="P434" s="687"/>
      <c r="Q434" s="687"/>
      <c r="R434" s="1386"/>
      <c r="S434" s="687" t="s">
        <v>143</v>
      </c>
      <c r="T434" s="745">
        <v>10000</v>
      </c>
      <c r="U434" s="1488" t="s">
        <v>3089</v>
      </c>
      <c r="V434" s="1386">
        <v>1</v>
      </c>
      <c r="W434" s="1489" t="s">
        <v>1407</v>
      </c>
      <c r="Y434" s="877"/>
      <c r="Z434" s="802"/>
      <c r="AA434" s="802"/>
      <c r="AB434" s="802"/>
    </row>
    <row r="435" spans="1:28" s="674" customFormat="1" ht="12.95" customHeight="1">
      <c r="A435" s="662">
        <f t="shared" si="9"/>
        <v>125</v>
      </c>
      <c r="B435" s="685"/>
      <c r="C435" s="702" t="s">
        <v>1911</v>
      </c>
      <c r="D435" s="702" t="s">
        <v>1545</v>
      </c>
      <c r="E435" s="702" t="s">
        <v>1911</v>
      </c>
      <c r="F435" s="717">
        <v>1</v>
      </c>
      <c r="G435" s="717">
        <v>68</v>
      </c>
      <c r="H435" s="687" t="s">
        <v>538</v>
      </c>
      <c r="I435" s="687">
        <v>5</v>
      </c>
      <c r="J435" s="687"/>
      <c r="K435" s="687"/>
      <c r="L435" s="687" t="s">
        <v>2660</v>
      </c>
      <c r="M435" s="688">
        <v>1986</v>
      </c>
      <c r="N435" s="688"/>
      <c r="O435" s="687"/>
      <c r="P435" s="687"/>
      <c r="Q435" s="687"/>
      <c r="R435" s="1386"/>
      <c r="S435" s="687" t="s">
        <v>143</v>
      </c>
      <c r="T435" s="745">
        <v>10000</v>
      </c>
      <c r="U435" s="1488" t="s">
        <v>3089</v>
      </c>
      <c r="V435" s="1386">
        <v>1</v>
      </c>
      <c r="W435" s="1489" t="s">
        <v>1407</v>
      </c>
      <c r="Y435" s="877"/>
      <c r="Z435" s="944"/>
      <c r="AA435" s="963"/>
      <c r="AB435" s="802"/>
    </row>
    <row r="436" spans="1:28" s="674" customFormat="1" ht="12.95" customHeight="1">
      <c r="A436" s="662">
        <f t="shared" si="9"/>
        <v>126</v>
      </c>
      <c r="B436" s="685"/>
      <c r="C436" s="702" t="s">
        <v>1911</v>
      </c>
      <c r="D436" s="702" t="s">
        <v>1545</v>
      </c>
      <c r="E436" s="702" t="s">
        <v>1911</v>
      </c>
      <c r="F436" s="717">
        <v>1</v>
      </c>
      <c r="G436" s="717">
        <v>68</v>
      </c>
      <c r="H436" s="687" t="s">
        <v>538</v>
      </c>
      <c r="I436" s="687">
        <v>6</v>
      </c>
      <c r="J436" s="687"/>
      <c r="K436" s="687"/>
      <c r="L436" s="687" t="s">
        <v>2660</v>
      </c>
      <c r="M436" s="688">
        <v>1986</v>
      </c>
      <c r="N436" s="688"/>
      <c r="O436" s="687"/>
      <c r="P436" s="687"/>
      <c r="Q436" s="687"/>
      <c r="R436" s="1386"/>
      <c r="S436" s="687" t="s">
        <v>143</v>
      </c>
      <c r="T436" s="745">
        <v>10000</v>
      </c>
      <c r="U436" s="1488" t="s">
        <v>3089</v>
      </c>
      <c r="V436" s="1386">
        <v>1</v>
      </c>
      <c r="W436" s="1489" t="s">
        <v>1407</v>
      </c>
      <c r="Y436" s="877"/>
      <c r="Z436" s="802"/>
      <c r="AA436" s="802"/>
      <c r="AB436" s="802"/>
    </row>
    <row r="437" spans="1:28" s="674" customFormat="1" ht="12.95" customHeight="1">
      <c r="A437" s="662">
        <f t="shared" si="9"/>
        <v>127</v>
      </c>
      <c r="B437" s="685"/>
      <c r="C437" s="702" t="s">
        <v>1911</v>
      </c>
      <c r="D437" s="702" t="s">
        <v>1545</v>
      </c>
      <c r="E437" s="702" t="s">
        <v>1911</v>
      </c>
      <c r="F437" s="717">
        <v>1</v>
      </c>
      <c r="G437" s="717">
        <v>68</v>
      </c>
      <c r="H437" s="687" t="s">
        <v>538</v>
      </c>
      <c r="I437" s="687">
        <v>7</v>
      </c>
      <c r="J437" s="687"/>
      <c r="K437" s="687"/>
      <c r="L437" s="687" t="s">
        <v>2630</v>
      </c>
      <c r="M437" s="688">
        <v>1999</v>
      </c>
      <c r="N437" s="688"/>
      <c r="O437" s="687"/>
      <c r="P437" s="687"/>
      <c r="Q437" s="687"/>
      <c r="R437" s="1386"/>
      <c r="S437" s="687" t="s">
        <v>143</v>
      </c>
      <c r="T437" s="745">
        <v>10000</v>
      </c>
      <c r="U437" s="1488" t="s">
        <v>3081</v>
      </c>
      <c r="V437" s="1386">
        <v>1</v>
      </c>
      <c r="W437" s="1544" t="s">
        <v>133</v>
      </c>
      <c r="Y437" s="877"/>
      <c r="Z437" s="802"/>
      <c r="AA437" s="802"/>
      <c r="AB437" s="802"/>
    </row>
    <row r="438" spans="1:28" s="674" customFormat="1" ht="12.95" customHeight="1">
      <c r="A438" s="662">
        <f t="shared" si="9"/>
        <v>128</v>
      </c>
      <c r="B438" s="685"/>
      <c r="C438" s="702" t="s">
        <v>1911</v>
      </c>
      <c r="D438" s="702" t="s">
        <v>1545</v>
      </c>
      <c r="E438" s="702" t="s">
        <v>1911</v>
      </c>
      <c r="F438" s="717">
        <v>1</v>
      </c>
      <c r="G438" s="717">
        <v>68</v>
      </c>
      <c r="H438" s="687" t="s">
        <v>538</v>
      </c>
      <c r="I438" s="687">
        <v>8</v>
      </c>
      <c r="J438" s="687"/>
      <c r="K438" s="687"/>
      <c r="L438" s="687" t="s">
        <v>2660</v>
      </c>
      <c r="M438" s="688">
        <v>1986</v>
      </c>
      <c r="N438" s="688"/>
      <c r="O438" s="687"/>
      <c r="P438" s="687"/>
      <c r="Q438" s="687"/>
      <c r="R438" s="1386"/>
      <c r="S438" s="687" t="s">
        <v>143</v>
      </c>
      <c r="T438" s="745">
        <v>10000</v>
      </c>
      <c r="U438" s="1488" t="s">
        <v>3081</v>
      </c>
      <c r="V438" s="1386">
        <v>1</v>
      </c>
      <c r="W438" s="1544" t="s">
        <v>133</v>
      </c>
      <c r="Y438" s="877"/>
      <c r="Z438" s="802"/>
      <c r="AA438" s="802"/>
      <c r="AB438" s="802"/>
    </row>
    <row r="439" spans="1:28" s="674" customFormat="1" ht="12.95" customHeight="1">
      <c r="A439" s="662">
        <f t="shared" si="9"/>
        <v>129</v>
      </c>
      <c r="B439" s="685"/>
      <c r="C439" s="702" t="s">
        <v>1911</v>
      </c>
      <c r="D439" s="702" t="s">
        <v>1545</v>
      </c>
      <c r="E439" s="702" t="s">
        <v>1911</v>
      </c>
      <c r="F439" s="717">
        <v>1</v>
      </c>
      <c r="G439" s="717">
        <v>68</v>
      </c>
      <c r="H439" s="687" t="s">
        <v>538</v>
      </c>
      <c r="I439" s="687">
        <v>9</v>
      </c>
      <c r="J439" s="687"/>
      <c r="K439" s="687"/>
      <c r="L439" s="687" t="s">
        <v>2660</v>
      </c>
      <c r="M439" s="688">
        <v>1986</v>
      </c>
      <c r="N439" s="688"/>
      <c r="O439" s="687"/>
      <c r="P439" s="687"/>
      <c r="Q439" s="687"/>
      <c r="R439" s="1386"/>
      <c r="S439" s="687" t="s">
        <v>143</v>
      </c>
      <c r="T439" s="745">
        <v>10000</v>
      </c>
      <c r="U439" s="1488" t="s">
        <v>3081</v>
      </c>
      <c r="V439" s="1386">
        <v>1</v>
      </c>
      <c r="W439" s="1544" t="s">
        <v>133</v>
      </c>
      <c r="Y439" s="877"/>
      <c r="Z439" s="802"/>
      <c r="AA439" s="802"/>
      <c r="AB439" s="802"/>
    </row>
    <row r="440" spans="1:28" s="674" customFormat="1" ht="12.95" customHeight="1">
      <c r="A440" s="662">
        <f t="shared" si="9"/>
        <v>130</v>
      </c>
      <c r="B440" s="685"/>
      <c r="C440" s="702" t="s">
        <v>1911</v>
      </c>
      <c r="D440" s="702" t="s">
        <v>1545</v>
      </c>
      <c r="E440" s="702" t="s">
        <v>1911</v>
      </c>
      <c r="F440" s="717">
        <v>1</v>
      </c>
      <c r="G440" s="717">
        <v>68</v>
      </c>
      <c r="H440" s="687" t="s">
        <v>538</v>
      </c>
      <c r="I440" s="687">
        <v>10</v>
      </c>
      <c r="J440" s="687"/>
      <c r="K440" s="687"/>
      <c r="L440" s="687" t="s">
        <v>2660</v>
      </c>
      <c r="M440" s="688">
        <v>1986</v>
      </c>
      <c r="N440" s="688"/>
      <c r="O440" s="687"/>
      <c r="P440" s="687"/>
      <c r="Q440" s="687"/>
      <c r="R440" s="1386"/>
      <c r="S440" s="687" t="s">
        <v>143</v>
      </c>
      <c r="T440" s="745">
        <v>10000</v>
      </c>
      <c r="U440" s="1488" t="s">
        <v>3081</v>
      </c>
      <c r="V440" s="1386">
        <v>1</v>
      </c>
      <c r="W440" s="1544" t="s">
        <v>133</v>
      </c>
      <c r="Y440" s="877"/>
      <c r="Z440" s="802"/>
      <c r="AA440" s="802"/>
      <c r="AB440" s="802"/>
    </row>
    <row r="441" spans="1:28" s="674" customFormat="1" ht="12.95" customHeight="1">
      <c r="A441" s="662">
        <f t="shared" si="9"/>
        <v>131</v>
      </c>
      <c r="B441" s="685"/>
      <c r="C441" s="702" t="s">
        <v>1911</v>
      </c>
      <c r="D441" s="702" t="s">
        <v>1545</v>
      </c>
      <c r="E441" s="702" t="s">
        <v>1911</v>
      </c>
      <c r="F441" s="717">
        <v>1</v>
      </c>
      <c r="G441" s="717">
        <v>68</v>
      </c>
      <c r="H441" s="687" t="s">
        <v>538</v>
      </c>
      <c r="I441" s="687">
        <v>11</v>
      </c>
      <c r="J441" s="687"/>
      <c r="K441" s="687"/>
      <c r="L441" s="687" t="s">
        <v>2630</v>
      </c>
      <c r="M441" s="688">
        <v>1999</v>
      </c>
      <c r="N441" s="688"/>
      <c r="O441" s="687"/>
      <c r="P441" s="687"/>
      <c r="Q441" s="687"/>
      <c r="R441" s="1386"/>
      <c r="S441" s="687" t="s">
        <v>143</v>
      </c>
      <c r="T441" s="745">
        <v>10000</v>
      </c>
      <c r="U441" s="1488" t="s">
        <v>3081</v>
      </c>
      <c r="V441" s="1386">
        <v>1</v>
      </c>
      <c r="W441" s="1544" t="s">
        <v>133</v>
      </c>
      <c r="Y441" s="877"/>
      <c r="Z441" s="802"/>
      <c r="AA441" s="802"/>
      <c r="AB441" s="802"/>
    </row>
    <row r="442" spans="1:28" s="674" customFormat="1" ht="12.95" customHeight="1">
      <c r="A442" s="662">
        <f t="shared" ref="A442:A505" si="10">A441+1</f>
        <v>132</v>
      </c>
      <c r="B442" s="685"/>
      <c r="C442" s="702" t="s">
        <v>1911</v>
      </c>
      <c r="D442" s="702" t="s">
        <v>1545</v>
      </c>
      <c r="E442" s="702" t="s">
        <v>1911</v>
      </c>
      <c r="F442" s="717">
        <v>1</v>
      </c>
      <c r="G442" s="717">
        <v>68</v>
      </c>
      <c r="H442" s="687" t="s">
        <v>538</v>
      </c>
      <c r="I442" s="687">
        <v>12</v>
      </c>
      <c r="J442" s="687"/>
      <c r="K442" s="687"/>
      <c r="L442" s="687" t="s">
        <v>2630</v>
      </c>
      <c r="M442" s="688">
        <v>1999</v>
      </c>
      <c r="N442" s="688"/>
      <c r="O442" s="687"/>
      <c r="P442" s="687"/>
      <c r="Q442" s="687"/>
      <c r="R442" s="1386"/>
      <c r="S442" s="687" t="s">
        <v>143</v>
      </c>
      <c r="T442" s="745">
        <v>10000</v>
      </c>
      <c r="U442" s="1488" t="s">
        <v>3081</v>
      </c>
      <c r="V442" s="1386">
        <v>1</v>
      </c>
      <c r="W442" s="1544" t="s">
        <v>133</v>
      </c>
      <c r="Y442" s="877"/>
      <c r="Z442" s="802"/>
      <c r="AA442" s="802"/>
      <c r="AB442" s="802"/>
    </row>
    <row r="443" spans="1:28" s="674" customFormat="1" ht="12.95" customHeight="1">
      <c r="A443" s="662">
        <f t="shared" si="10"/>
        <v>133</v>
      </c>
      <c r="B443" s="685"/>
      <c r="C443" s="702" t="s">
        <v>1911</v>
      </c>
      <c r="D443" s="702" t="s">
        <v>1545</v>
      </c>
      <c r="E443" s="702" t="s">
        <v>1911</v>
      </c>
      <c r="F443" s="717">
        <v>1</v>
      </c>
      <c r="G443" s="717">
        <v>68</v>
      </c>
      <c r="H443" s="687" t="s">
        <v>2652</v>
      </c>
      <c r="I443" s="687">
        <v>14</v>
      </c>
      <c r="J443" s="687"/>
      <c r="K443" s="687"/>
      <c r="L443" s="687" t="s">
        <v>2550</v>
      </c>
      <c r="M443" s="688">
        <v>2007</v>
      </c>
      <c r="N443" s="688"/>
      <c r="O443" s="687"/>
      <c r="P443" s="687"/>
      <c r="Q443" s="687"/>
      <c r="R443" s="1386"/>
      <c r="S443" s="687" t="s">
        <v>143</v>
      </c>
      <c r="T443" s="745">
        <v>1000000</v>
      </c>
      <c r="U443" s="1488"/>
      <c r="V443" s="1386">
        <v>1</v>
      </c>
      <c r="W443" s="781" t="s">
        <v>2547</v>
      </c>
      <c r="Y443" s="877"/>
      <c r="Z443" s="802"/>
      <c r="AA443" s="802"/>
      <c r="AB443" s="802"/>
    </row>
    <row r="444" spans="1:28" s="674" customFormat="1" ht="12.95" customHeight="1">
      <c r="A444" s="662">
        <f t="shared" si="10"/>
        <v>134</v>
      </c>
      <c r="B444" s="685"/>
      <c r="C444" s="702" t="s">
        <v>1911</v>
      </c>
      <c r="D444" s="702" t="s">
        <v>1545</v>
      </c>
      <c r="E444" s="702" t="s">
        <v>1911</v>
      </c>
      <c r="F444" s="717">
        <v>1</v>
      </c>
      <c r="G444" s="717">
        <v>68</v>
      </c>
      <c r="H444" s="687" t="s">
        <v>2652</v>
      </c>
      <c r="I444" s="687">
        <v>15</v>
      </c>
      <c r="J444" s="687"/>
      <c r="K444" s="687"/>
      <c r="L444" s="687" t="s">
        <v>2550</v>
      </c>
      <c r="M444" s="688">
        <v>2007</v>
      </c>
      <c r="N444" s="688"/>
      <c r="O444" s="687"/>
      <c r="P444" s="687"/>
      <c r="Q444" s="687"/>
      <c r="R444" s="1386"/>
      <c r="S444" s="687" t="s">
        <v>143</v>
      </c>
      <c r="T444" s="745">
        <v>1000000</v>
      </c>
      <c r="U444" s="1488"/>
      <c r="V444" s="1386">
        <v>1</v>
      </c>
      <c r="W444" s="781" t="s">
        <v>2547</v>
      </c>
      <c r="Y444" s="877"/>
      <c r="Z444" s="802"/>
      <c r="AA444" s="802"/>
      <c r="AB444" s="802"/>
    </row>
    <row r="445" spans="1:28" s="674" customFormat="1" ht="12.95" customHeight="1">
      <c r="A445" s="662">
        <f t="shared" si="10"/>
        <v>135</v>
      </c>
      <c r="B445" s="685"/>
      <c r="C445" s="702" t="s">
        <v>1911</v>
      </c>
      <c r="D445" s="702" t="s">
        <v>1545</v>
      </c>
      <c r="E445" s="702" t="s">
        <v>1911</v>
      </c>
      <c r="F445" s="717">
        <v>1</v>
      </c>
      <c r="G445" s="717">
        <v>68</v>
      </c>
      <c r="H445" s="687" t="s">
        <v>2652</v>
      </c>
      <c r="I445" s="687">
        <v>16</v>
      </c>
      <c r="J445" s="687"/>
      <c r="K445" s="687"/>
      <c r="L445" s="687" t="s">
        <v>2550</v>
      </c>
      <c r="M445" s="688">
        <v>2007</v>
      </c>
      <c r="N445" s="688"/>
      <c r="O445" s="687"/>
      <c r="P445" s="687"/>
      <c r="Q445" s="687"/>
      <c r="R445" s="1386"/>
      <c r="S445" s="687" t="s">
        <v>143</v>
      </c>
      <c r="T445" s="745">
        <v>1000000</v>
      </c>
      <c r="U445" s="1488" t="s">
        <v>3089</v>
      </c>
      <c r="V445" s="1386">
        <v>1</v>
      </c>
      <c r="W445" s="1546" t="s">
        <v>1407</v>
      </c>
      <c r="Y445" s="877"/>
      <c r="Z445" s="802"/>
      <c r="AA445" s="802"/>
      <c r="AB445" s="802"/>
    </row>
    <row r="446" spans="1:28" s="674" customFormat="1" ht="12.95" customHeight="1">
      <c r="A446" s="662">
        <f t="shared" si="10"/>
        <v>136</v>
      </c>
      <c r="B446" s="685"/>
      <c r="C446" s="702" t="s">
        <v>1911</v>
      </c>
      <c r="D446" s="702" t="s">
        <v>1545</v>
      </c>
      <c r="E446" s="702" t="s">
        <v>1911</v>
      </c>
      <c r="F446" s="717">
        <v>1</v>
      </c>
      <c r="G446" s="717">
        <v>68</v>
      </c>
      <c r="H446" s="687" t="s">
        <v>2636</v>
      </c>
      <c r="I446" s="687">
        <v>17</v>
      </c>
      <c r="J446" s="687"/>
      <c r="K446" s="687"/>
      <c r="L446" s="687" t="s">
        <v>2630</v>
      </c>
      <c r="M446" s="688">
        <v>2007</v>
      </c>
      <c r="N446" s="688"/>
      <c r="O446" s="687"/>
      <c r="P446" s="687"/>
      <c r="Q446" s="687"/>
      <c r="R446" s="1386"/>
      <c r="S446" s="687" t="s">
        <v>143</v>
      </c>
      <c r="T446" s="745">
        <v>1500000</v>
      </c>
      <c r="U446" s="1488"/>
      <c r="V446" s="1386">
        <v>1</v>
      </c>
      <c r="W446" s="781" t="s">
        <v>2547</v>
      </c>
      <c r="Y446" s="877"/>
      <c r="Z446" s="802"/>
      <c r="AA446" s="802"/>
      <c r="AB446" s="802"/>
    </row>
    <row r="447" spans="1:28" s="674" customFormat="1" ht="12.95" customHeight="1">
      <c r="A447" s="662">
        <f t="shared" si="10"/>
        <v>137</v>
      </c>
      <c r="B447" s="685"/>
      <c r="C447" s="702" t="s">
        <v>1911</v>
      </c>
      <c r="D447" s="702" t="s">
        <v>1545</v>
      </c>
      <c r="E447" s="702" t="s">
        <v>1911</v>
      </c>
      <c r="F447" s="717">
        <v>1</v>
      </c>
      <c r="G447" s="717">
        <v>68</v>
      </c>
      <c r="H447" s="687" t="s">
        <v>2636</v>
      </c>
      <c r="I447" s="687">
        <v>18</v>
      </c>
      <c r="J447" s="687"/>
      <c r="K447" s="687"/>
      <c r="L447" s="687" t="s">
        <v>2550</v>
      </c>
      <c r="M447" s="688">
        <v>2007</v>
      </c>
      <c r="N447" s="688"/>
      <c r="O447" s="687"/>
      <c r="P447" s="687"/>
      <c r="Q447" s="687"/>
      <c r="R447" s="1386"/>
      <c r="S447" s="687" t="s">
        <v>143</v>
      </c>
      <c r="T447" s="745">
        <v>1500000</v>
      </c>
      <c r="U447" s="1488"/>
      <c r="V447" s="1386">
        <v>1</v>
      </c>
      <c r="W447" s="781" t="s">
        <v>2547</v>
      </c>
      <c r="Y447" s="877"/>
      <c r="Z447" s="802"/>
      <c r="AA447" s="802"/>
      <c r="AB447" s="802"/>
    </row>
    <row r="448" spans="1:28" s="674" customFormat="1" ht="12.95" customHeight="1">
      <c r="A448" s="662">
        <f t="shared" si="10"/>
        <v>138</v>
      </c>
      <c r="B448" s="685"/>
      <c r="C448" s="702" t="s">
        <v>1911</v>
      </c>
      <c r="D448" s="702" t="s">
        <v>1545</v>
      </c>
      <c r="E448" s="702" t="s">
        <v>1911</v>
      </c>
      <c r="F448" s="717">
        <v>1</v>
      </c>
      <c r="G448" s="717">
        <v>68</v>
      </c>
      <c r="H448" s="687" t="s">
        <v>2692</v>
      </c>
      <c r="I448" s="687">
        <v>19</v>
      </c>
      <c r="J448" s="687" t="s">
        <v>2640</v>
      </c>
      <c r="K448" s="687"/>
      <c r="L448" s="687" t="s">
        <v>419</v>
      </c>
      <c r="M448" s="688">
        <v>2000</v>
      </c>
      <c r="N448" s="688"/>
      <c r="O448" s="687"/>
      <c r="P448" s="687"/>
      <c r="Q448" s="687"/>
      <c r="R448" s="1386"/>
      <c r="S448" s="687" t="s">
        <v>143</v>
      </c>
      <c r="T448" s="745">
        <v>350000</v>
      </c>
      <c r="U448" s="1488" t="s">
        <v>3089</v>
      </c>
      <c r="V448" s="1386">
        <v>1</v>
      </c>
      <c r="W448" s="1489" t="s">
        <v>1407</v>
      </c>
      <c r="Y448" s="877"/>
      <c r="Z448" s="802"/>
      <c r="AA448" s="802"/>
      <c r="AB448" s="802"/>
    </row>
    <row r="449" spans="1:28" s="674" customFormat="1" ht="12.95" customHeight="1">
      <c r="A449" s="662">
        <f t="shared" si="10"/>
        <v>139</v>
      </c>
      <c r="B449" s="685"/>
      <c r="C449" s="702" t="s">
        <v>1911</v>
      </c>
      <c r="D449" s="702" t="s">
        <v>1545</v>
      </c>
      <c r="E449" s="702" t="s">
        <v>1911</v>
      </c>
      <c r="F449" s="717">
        <v>1</v>
      </c>
      <c r="G449" s="717">
        <v>68</v>
      </c>
      <c r="H449" s="687" t="s">
        <v>2692</v>
      </c>
      <c r="I449" s="687">
        <v>20</v>
      </c>
      <c r="J449" s="687" t="s">
        <v>2640</v>
      </c>
      <c r="K449" s="687"/>
      <c r="L449" s="687" t="s">
        <v>419</v>
      </c>
      <c r="M449" s="688">
        <v>2000</v>
      </c>
      <c r="N449" s="688"/>
      <c r="O449" s="687"/>
      <c r="P449" s="687"/>
      <c r="Q449" s="687"/>
      <c r="R449" s="1386"/>
      <c r="S449" s="687" t="s">
        <v>143</v>
      </c>
      <c r="T449" s="745">
        <v>350000</v>
      </c>
      <c r="U449" s="1488" t="s">
        <v>3089</v>
      </c>
      <c r="V449" s="1386">
        <v>1</v>
      </c>
      <c r="W449" s="1489" t="s">
        <v>1407</v>
      </c>
      <c r="Y449" s="877"/>
      <c r="Z449" s="802"/>
      <c r="AA449" s="802"/>
      <c r="AB449" s="802"/>
    </row>
    <row r="450" spans="1:28" s="674" customFormat="1" ht="12.95" customHeight="1">
      <c r="A450" s="662">
        <f t="shared" si="10"/>
        <v>140</v>
      </c>
      <c r="B450" s="685"/>
      <c r="C450" s="702" t="s">
        <v>1911</v>
      </c>
      <c r="D450" s="702" t="s">
        <v>1545</v>
      </c>
      <c r="E450" s="702" t="s">
        <v>1911</v>
      </c>
      <c r="F450" s="717">
        <v>1</v>
      </c>
      <c r="G450" s="717">
        <v>68</v>
      </c>
      <c r="H450" s="687" t="s">
        <v>2692</v>
      </c>
      <c r="I450" s="687">
        <v>21</v>
      </c>
      <c r="J450" s="687" t="s">
        <v>2640</v>
      </c>
      <c r="K450" s="687"/>
      <c r="L450" s="687" t="s">
        <v>419</v>
      </c>
      <c r="M450" s="688">
        <v>2008</v>
      </c>
      <c r="N450" s="688"/>
      <c r="O450" s="687"/>
      <c r="P450" s="687"/>
      <c r="Q450" s="687"/>
      <c r="R450" s="1386"/>
      <c r="S450" s="687" t="s">
        <v>143</v>
      </c>
      <c r="T450" s="745">
        <v>350000</v>
      </c>
      <c r="U450" s="1488" t="s">
        <v>3089</v>
      </c>
      <c r="V450" s="1386">
        <v>1</v>
      </c>
      <c r="W450" s="1489" t="s">
        <v>1407</v>
      </c>
      <c r="Y450" s="877"/>
      <c r="Z450" s="802"/>
      <c r="AA450" s="802"/>
      <c r="AB450" s="802"/>
    </row>
    <row r="451" spans="1:28" s="674" customFormat="1" ht="12.95" customHeight="1">
      <c r="A451" s="662">
        <f t="shared" si="10"/>
        <v>141</v>
      </c>
      <c r="B451" s="685"/>
      <c r="C451" s="702" t="s">
        <v>1911</v>
      </c>
      <c r="D451" s="702" t="s">
        <v>1545</v>
      </c>
      <c r="E451" s="702" t="s">
        <v>1911</v>
      </c>
      <c r="F451" s="717">
        <v>1</v>
      </c>
      <c r="G451" s="717">
        <v>68</v>
      </c>
      <c r="H451" s="687" t="s">
        <v>2692</v>
      </c>
      <c r="I451" s="687">
        <v>22</v>
      </c>
      <c r="J451" s="687" t="s">
        <v>2640</v>
      </c>
      <c r="K451" s="687"/>
      <c r="L451" s="687" t="s">
        <v>419</v>
      </c>
      <c r="M451" s="688">
        <v>2008</v>
      </c>
      <c r="N451" s="688"/>
      <c r="O451" s="687"/>
      <c r="P451" s="687"/>
      <c r="Q451" s="687"/>
      <c r="R451" s="1386"/>
      <c r="S451" s="687" t="s">
        <v>143</v>
      </c>
      <c r="T451" s="745">
        <v>350000</v>
      </c>
      <c r="U451" s="1488" t="s">
        <v>3089</v>
      </c>
      <c r="V451" s="1386">
        <v>1</v>
      </c>
      <c r="W451" s="1489" t="s">
        <v>1407</v>
      </c>
      <c r="Y451" s="877"/>
      <c r="Z451" s="802"/>
      <c r="AA451" s="802"/>
      <c r="AB451" s="802"/>
    </row>
    <row r="452" spans="1:28" s="674" customFormat="1" ht="12.95" customHeight="1">
      <c r="A452" s="662">
        <f t="shared" si="10"/>
        <v>142</v>
      </c>
      <c r="B452" s="685"/>
      <c r="C452" s="702" t="s">
        <v>1911</v>
      </c>
      <c r="D452" s="702" t="s">
        <v>1545</v>
      </c>
      <c r="E452" s="702" t="s">
        <v>1911</v>
      </c>
      <c r="F452" s="717">
        <v>1</v>
      </c>
      <c r="G452" s="717">
        <v>68</v>
      </c>
      <c r="H452" s="687" t="s">
        <v>2692</v>
      </c>
      <c r="I452" s="687">
        <v>23</v>
      </c>
      <c r="J452" s="687" t="s">
        <v>2640</v>
      </c>
      <c r="K452" s="687"/>
      <c r="L452" s="687" t="s">
        <v>419</v>
      </c>
      <c r="M452" s="688">
        <v>2008</v>
      </c>
      <c r="N452" s="688"/>
      <c r="O452" s="687"/>
      <c r="P452" s="687"/>
      <c r="Q452" s="687"/>
      <c r="R452" s="1386"/>
      <c r="S452" s="687" t="s">
        <v>143</v>
      </c>
      <c r="T452" s="745">
        <v>350000</v>
      </c>
      <c r="U452" s="1488" t="s">
        <v>3089</v>
      </c>
      <c r="V452" s="1386">
        <v>1</v>
      </c>
      <c r="W452" s="1489" t="s">
        <v>1407</v>
      </c>
      <c r="Y452" s="877"/>
      <c r="Z452" s="802"/>
      <c r="AA452" s="802"/>
      <c r="AB452" s="802"/>
    </row>
    <row r="453" spans="1:28" s="674" customFormat="1" ht="12.95" customHeight="1">
      <c r="A453" s="662">
        <f t="shared" si="10"/>
        <v>143</v>
      </c>
      <c r="B453" s="685"/>
      <c r="C453" s="702" t="s">
        <v>1911</v>
      </c>
      <c r="D453" s="702" t="s">
        <v>1545</v>
      </c>
      <c r="E453" s="702" t="s">
        <v>1911</v>
      </c>
      <c r="F453" s="717">
        <v>1</v>
      </c>
      <c r="G453" s="717">
        <v>68</v>
      </c>
      <c r="H453" s="687" t="s">
        <v>2692</v>
      </c>
      <c r="I453" s="687">
        <v>24</v>
      </c>
      <c r="J453" s="687" t="s">
        <v>2640</v>
      </c>
      <c r="K453" s="687"/>
      <c r="L453" s="687" t="s">
        <v>419</v>
      </c>
      <c r="M453" s="688">
        <v>2008</v>
      </c>
      <c r="N453" s="688"/>
      <c r="O453" s="687"/>
      <c r="P453" s="687"/>
      <c r="Q453" s="687"/>
      <c r="R453" s="1386"/>
      <c r="S453" s="687" t="s">
        <v>143</v>
      </c>
      <c r="T453" s="745">
        <v>350000</v>
      </c>
      <c r="U453" s="1488" t="s">
        <v>3089</v>
      </c>
      <c r="V453" s="1386">
        <v>1</v>
      </c>
      <c r="W453" s="1489" t="s">
        <v>1407</v>
      </c>
      <c r="Y453" s="877"/>
      <c r="Z453" s="802"/>
      <c r="AA453" s="802"/>
      <c r="AB453" s="802"/>
    </row>
    <row r="454" spans="1:28" s="674" customFormat="1" ht="12.95" customHeight="1">
      <c r="A454" s="662">
        <f t="shared" si="10"/>
        <v>144</v>
      </c>
      <c r="B454" s="685"/>
      <c r="C454" s="702" t="s">
        <v>1911</v>
      </c>
      <c r="D454" s="702" t="s">
        <v>1545</v>
      </c>
      <c r="E454" s="702" t="s">
        <v>1911</v>
      </c>
      <c r="F454" s="717">
        <v>1</v>
      </c>
      <c r="G454" s="717">
        <v>68</v>
      </c>
      <c r="H454" s="687" t="s">
        <v>2692</v>
      </c>
      <c r="I454" s="687">
        <v>25</v>
      </c>
      <c r="J454" s="687" t="s">
        <v>2640</v>
      </c>
      <c r="K454" s="687"/>
      <c r="L454" s="687" t="s">
        <v>419</v>
      </c>
      <c r="M454" s="688">
        <v>2008</v>
      </c>
      <c r="N454" s="688"/>
      <c r="O454" s="687"/>
      <c r="P454" s="687"/>
      <c r="Q454" s="687"/>
      <c r="R454" s="1386"/>
      <c r="S454" s="687" t="s">
        <v>143</v>
      </c>
      <c r="T454" s="745">
        <v>350000</v>
      </c>
      <c r="U454" s="1488" t="s">
        <v>3089</v>
      </c>
      <c r="V454" s="1386">
        <v>1</v>
      </c>
      <c r="W454" s="1489" t="s">
        <v>1407</v>
      </c>
      <c r="Y454" s="877"/>
      <c r="Z454" s="802"/>
      <c r="AA454" s="802"/>
      <c r="AB454" s="802"/>
    </row>
    <row r="455" spans="1:28" s="674" customFormat="1" ht="12.95" customHeight="1">
      <c r="A455" s="662">
        <f t="shared" si="10"/>
        <v>145</v>
      </c>
      <c r="B455" s="685"/>
      <c r="C455" s="702" t="s">
        <v>1911</v>
      </c>
      <c r="D455" s="702" t="s">
        <v>1545</v>
      </c>
      <c r="E455" s="702" t="s">
        <v>1911</v>
      </c>
      <c r="F455" s="717">
        <v>1</v>
      </c>
      <c r="G455" s="717">
        <v>68</v>
      </c>
      <c r="H455" s="687" t="s">
        <v>2693</v>
      </c>
      <c r="I455" s="687">
        <v>26</v>
      </c>
      <c r="J455" s="687"/>
      <c r="K455" s="687"/>
      <c r="L455" s="687" t="s">
        <v>2549</v>
      </c>
      <c r="M455" s="688">
        <v>2008</v>
      </c>
      <c r="N455" s="688"/>
      <c r="O455" s="687"/>
      <c r="P455" s="687"/>
      <c r="Q455" s="687"/>
      <c r="R455" s="1386"/>
      <c r="S455" s="687" t="s">
        <v>143</v>
      </c>
      <c r="T455" s="745">
        <v>2310000</v>
      </c>
      <c r="U455" s="1488" t="s">
        <v>3089</v>
      </c>
      <c r="V455" s="1386">
        <v>5</v>
      </c>
      <c r="W455" s="1546" t="s">
        <v>1407</v>
      </c>
      <c r="Y455" s="877"/>
      <c r="Z455" s="802"/>
      <c r="AA455" s="802"/>
      <c r="AB455" s="802"/>
    </row>
    <row r="456" spans="1:28" s="674" customFormat="1" ht="12.95" customHeight="1">
      <c r="A456" s="662">
        <f t="shared" si="10"/>
        <v>146</v>
      </c>
      <c r="B456" s="685"/>
      <c r="C456" s="702" t="s">
        <v>1911</v>
      </c>
      <c r="D456" s="702" t="s">
        <v>1545</v>
      </c>
      <c r="E456" s="702" t="s">
        <v>1911</v>
      </c>
      <c r="F456" s="717">
        <v>1</v>
      </c>
      <c r="G456" s="717">
        <v>68</v>
      </c>
      <c r="H456" s="687" t="s">
        <v>2693</v>
      </c>
      <c r="I456" s="687">
        <v>26</v>
      </c>
      <c r="J456" s="687"/>
      <c r="K456" s="687"/>
      <c r="L456" s="687" t="s">
        <v>2549</v>
      </c>
      <c r="M456" s="688">
        <v>2010</v>
      </c>
      <c r="N456" s="688"/>
      <c r="O456" s="687"/>
      <c r="P456" s="687"/>
      <c r="Q456" s="687"/>
      <c r="R456" s="1386"/>
      <c r="S456" s="687" t="s">
        <v>143</v>
      </c>
      <c r="T456" s="745">
        <v>462000</v>
      </c>
      <c r="U456" s="1488"/>
      <c r="V456" s="1386">
        <v>1</v>
      </c>
      <c r="W456" s="781" t="s">
        <v>133</v>
      </c>
      <c r="Y456" s="877"/>
      <c r="Z456" s="802"/>
      <c r="AA456" s="802"/>
      <c r="AB456" s="802"/>
    </row>
    <row r="457" spans="1:28" s="674" customFormat="1" ht="12.95" customHeight="1">
      <c r="A457" s="662">
        <f t="shared" si="10"/>
        <v>147</v>
      </c>
      <c r="B457" s="685"/>
      <c r="C457" s="717"/>
      <c r="D457" s="717"/>
      <c r="E457" s="717"/>
      <c r="F457" s="717"/>
      <c r="G457" s="717"/>
      <c r="H457" s="687" t="s">
        <v>2694</v>
      </c>
      <c r="I457" s="687"/>
      <c r="J457" s="687" t="s">
        <v>2695</v>
      </c>
      <c r="K457" s="687"/>
      <c r="L457" s="687"/>
      <c r="M457" s="688"/>
      <c r="N457" s="688"/>
      <c r="O457" s="687"/>
      <c r="P457" s="687"/>
      <c r="Q457" s="687"/>
      <c r="R457" s="1386"/>
      <c r="S457" s="687"/>
      <c r="T457" s="745"/>
      <c r="U457" s="1488"/>
      <c r="V457" s="1386"/>
      <c r="W457" s="781"/>
      <c r="Y457" s="877"/>
      <c r="Z457" s="802"/>
      <c r="AA457" s="802"/>
      <c r="AB457" s="802"/>
    </row>
    <row r="458" spans="1:28" s="674" customFormat="1" ht="12.95" customHeight="1">
      <c r="A458" s="662">
        <f t="shared" si="10"/>
        <v>148</v>
      </c>
      <c r="B458" s="685"/>
      <c r="C458" s="717"/>
      <c r="D458" s="717"/>
      <c r="E458" s="717"/>
      <c r="F458" s="717"/>
      <c r="G458" s="717"/>
      <c r="H458" s="687" t="s">
        <v>2696</v>
      </c>
      <c r="I458" s="687"/>
      <c r="J458" s="687" t="s">
        <v>2697</v>
      </c>
      <c r="K458" s="687"/>
      <c r="L458" s="687"/>
      <c r="M458" s="688"/>
      <c r="N458" s="688"/>
      <c r="O458" s="687"/>
      <c r="P458" s="687"/>
      <c r="Q458" s="687"/>
      <c r="R458" s="1386"/>
      <c r="S458" s="687"/>
      <c r="T458" s="745"/>
      <c r="U458" s="1488"/>
      <c r="V458" s="1386"/>
      <c r="W458" s="781"/>
      <c r="Y458" s="877"/>
      <c r="Z458" s="802"/>
      <c r="AA458" s="802"/>
      <c r="AB458" s="802"/>
    </row>
    <row r="459" spans="1:28" s="674" customFormat="1" ht="12.95" customHeight="1">
      <c r="A459" s="662">
        <f t="shared" si="10"/>
        <v>149</v>
      </c>
      <c r="B459" s="685"/>
      <c r="C459" s="717"/>
      <c r="D459" s="717"/>
      <c r="E459" s="717"/>
      <c r="F459" s="717"/>
      <c r="G459" s="717"/>
      <c r="H459" s="687" t="s">
        <v>2642</v>
      </c>
      <c r="I459" s="687"/>
      <c r="J459" s="687" t="s">
        <v>2669</v>
      </c>
      <c r="K459" s="687"/>
      <c r="L459" s="687"/>
      <c r="M459" s="688"/>
      <c r="N459" s="688"/>
      <c r="O459" s="687"/>
      <c r="P459" s="687"/>
      <c r="Q459" s="687"/>
      <c r="R459" s="1386"/>
      <c r="S459" s="687"/>
      <c r="T459" s="745"/>
      <c r="U459" s="1488"/>
      <c r="V459" s="1386"/>
      <c r="W459" s="781"/>
      <c r="Y459" s="877"/>
      <c r="Z459" s="802"/>
      <c r="AA459" s="802"/>
      <c r="AB459" s="802"/>
    </row>
    <row r="460" spans="1:28" s="674" customFormat="1" ht="12.95" customHeight="1">
      <c r="A460" s="662">
        <f t="shared" si="10"/>
        <v>150</v>
      </c>
      <c r="B460" s="685"/>
      <c r="C460" s="717"/>
      <c r="D460" s="717"/>
      <c r="E460" s="717"/>
      <c r="F460" s="717"/>
      <c r="G460" s="717"/>
      <c r="H460" s="687" t="s">
        <v>2698</v>
      </c>
      <c r="I460" s="687"/>
      <c r="J460" s="687" t="s">
        <v>2699</v>
      </c>
      <c r="K460" s="687"/>
      <c r="L460" s="687"/>
      <c r="M460" s="688"/>
      <c r="N460" s="688"/>
      <c r="O460" s="687"/>
      <c r="P460" s="687"/>
      <c r="Q460" s="687"/>
      <c r="R460" s="1386"/>
      <c r="S460" s="687"/>
      <c r="T460" s="745"/>
      <c r="U460" s="1488"/>
      <c r="V460" s="1386"/>
      <c r="W460" s="781"/>
      <c r="Y460" s="877"/>
      <c r="Z460" s="802"/>
      <c r="AA460" s="802"/>
      <c r="AB460" s="802"/>
    </row>
    <row r="461" spans="1:28" s="674" customFormat="1" ht="12.95" customHeight="1">
      <c r="A461" s="662">
        <f t="shared" si="10"/>
        <v>151</v>
      </c>
      <c r="B461" s="685"/>
      <c r="C461" s="717">
        <v>2</v>
      </c>
      <c r="D461" s="717">
        <v>8</v>
      </c>
      <c r="E461" s="717">
        <v>2</v>
      </c>
      <c r="F461" s="717">
        <v>1</v>
      </c>
      <c r="G461" s="717">
        <v>68</v>
      </c>
      <c r="H461" s="687" t="s">
        <v>2693</v>
      </c>
      <c r="I461" s="687">
        <v>27</v>
      </c>
      <c r="J461" s="687"/>
      <c r="K461" s="687"/>
      <c r="L461" s="687" t="s">
        <v>2549</v>
      </c>
      <c r="M461" s="688">
        <v>2010</v>
      </c>
      <c r="N461" s="688"/>
      <c r="O461" s="687"/>
      <c r="P461" s="687"/>
      <c r="Q461" s="687"/>
      <c r="R461" s="1386"/>
      <c r="S461" s="687" t="s">
        <v>143</v>
      </c>
      <c r="T461" s="745">
        <v>462000</v>
      </c>
      <c r="U461" s="1488"/>
      <c r="V461" s="1386">
        <v>1</v>
      </c>
      <c r="W461" s="781" t="s">
        <v>133</v>
      </c>
      <c r="Y461" s="877"/>
      <c r="Z461" s="944"/>
      <c r="AA461" s="963"/>
      <c r="AB461" s="802"/>
    </row>
    <row r="462" spans="1:28" s="674" customFormat="1" ht="12.95" customHeight="1">
      <c r="A462" s="662">
        <f t="shared" si="10"/>
        <v>152</v>
      </c>
      <c r="B462" s="685"/>
      <c r="C462" s="717"/>
      <c r="D462" s="717"/>
      <c r="E462" s="717"/>
      <c r="F462" s="717"/>
      <c r="G462" s="717"/>
      <c r="H462" s="687" t="s">
        <v>2694</v>
      </c>
      <c r="I462" s="687"/>
      <c r="J462" s="687" t="s">
        <v>2695</v>
      </c>
      <c r="K462" s="687"/>
      <c r="L462" s="687"/>
      <c r="M462" s="688"/>
      <c r="N462" s="688"/>
      <c r="O462" s="687"/>
      <c r="P462" s="687"/>
      <c r="Q462" s="687"/>
      <c r="R462" s="1386"/>
      <c r="S462" s="687"/>
      <c r="T462" s="745"/>
      <c r="U462" s="1488"/>
      <c r="V462" s="1386"/>
      <c r="W462" s="781"/>
      <c r="Y462" s="877"/>
      <c r="Z462" s="944"/>
      <c r="AA462" s="963"/>
      <c r="AB462" s="802"/>
    </row>
    <row r="463" spans="1:28" s="674" customFormat="1" ht="12.95" customHeight="1">
      <c r="A463" s="662">
        <f t="shared" si="10"/>
        <v>153</v>
      </c>
      <c r="B463" s="685"/>
      <c r="C463" s="717"/>
      <c r="D463" s="717"/>
      <c r="E463" s="717"/>
      <c r="F463" s="717"/>
      <c r="G463" s="717"/>
      <c r="H463" s="687" t="s">
        <v>2696</v>
      </c>
      <c r="I463" s="687"/>
      <c r="J463" s="687" t="s">
        <v>2697</v>
      </c>
      <c r="K463" s="687"/>
      <c r="L463" s="687"/>
      <c r="M463" s="688"/>
      <c r="N463" s="688"/>
      <c r="O463" s="687"/>
      <c r="P463" s="687"/>
      <c r="Q463" s="687"/>
      <c r="R463" s="1386"/>
      <c r="S463" s="687"/>
      <c r="T463" s="745"/>
      <c r="U463" s="1488"/>
      <c r="V463" s="1386"/>
      <c r="W463" s="781"/>
      <c r="Y463" s="877"/>
      <c r="Z463" s="802"/>
      <c r="AA463" s="802"/>
      <c r="AB463" s="802"/>
    </row>
    <row r="464" spans="1:28" s="674" customFormat="1" ht="12.95" customHeight="1">
      <c r="A464" s="662">
        <f t="shared" si="10"/>
        <v>154</v>
      </c>
      <c r="B464" s="685"/>
      <c r="C464" s="717"/>
      <c r="D464" s="717"/>
      <c r="E464" s="717"/>
      <c r="F464" s="717"/>
      <c r="G464" s="717"/>
      <c r="H464" s="687" t="s">
        <v>2642</v>
      </c>
      <c r="I464" s="687"/>
      <c r="J464" s="687" t="s">
        <v>2669</v>
      </c>
      <c r="K464" s="687"/>
      <c r="L464" s="687"/>
      <c r="M464" s="688"/>
      <c r="N464" s="688"/>
      <c r="O464" s="687"/>
      <c r="P464" s="687"/>
      <c r="Q464" s="687"/>
      <c r="R464" s="1386"/>
      <c r="S464" s="687"/>
      <c r="T464" s="745"/>
      <c r="U464" s="1488"/>
      <c r="V464" s="1386"/>
      <c r="W464" s="781"/>
      <c r="Y464" s="877"/>
      <c r="Z464" s="944"/>
      <c r="AA464" s="963"/>
      <c r="AB464" s="802"/>
    </row>
    <row r="465" spans="1:28" s="674" customFormat="1" ht="12.95" customHeight="1">
      <c r="A465" s="662">
        <f t="shared" si="10"/>
        <v>155</v>
      </c>
      <c r="B465" s="685"/>
      <c r="C465" s="717"/>
      <c r="D465" s="717"/>
      <c r="E465" s="717"/>
      <c r="F465" s="717"/>
      <c r="G465" s="717"/>
      <c r="H465" s="687" t="s">
        <v>2698</v>
      </c>
      <c r="I465" s="687"/>
      <c r="J465" s="687" t="s">
        <v>2699</v>
      </c>
      <c r="K465" s="687"/>
      <c r="L465" s="687"/>
      <c r="M465" s="688"/>
      <c r="N465" s="688"/>
      <c r="O465" s="687"/>
      <c r="P465" s="687"/>
      <c r="Q465" s="687"/>
      <c r="R465" s="1386"/>
      <c r="S465" s="687"/>
      <c r="T465" s="745"/>
      <c r="U465" s="1488"/>
      <c r="V465" s="1386"/>
      <c r="W465" s="781"/>
      <c r="Y465" s="877"/>
      <c r="Z465" s="802"/>
      <c r="AA465" s="802"/>
      <c r="AB465" s="802"/>
    </row>
    <row r="466" spans="1:28" s="674" customFormat="1" ht="12.95" customHeight="1">
      <c r="A466" s="662">
        <f t="shared" si="10"/>
        <v>156</v>
      </c>
      <c r="B466" s="685"/>
      <c r="C466" s="717">
        <v>2</v>
      </c>
      <c r="D466" s="717">
        <v>8</v>
      </c>
      <c r="E466" s="717">
        <v>2</v>
      </c>
      <c r="F466" s="717">
        <v>1</v>
      </c>
      <c r="G466" s="717">
        <v>68</v>
      </c>
      <c r="H466" s="687" t="s">
        <v>3142</v>
      </c>
      <c r="I466" s="687">
        <v>27</v>
      </c>
      <c r="J466" s="687"/>
      <c r="K466" s="687"/>
      <c r="L466" s="687" t="s">
        <v>2549</v>
      </c>
      <c r="M466" s="1429">
        <v>2016</v>
      </c>
      <c r="N466" s="688"/>
      <c r="O466" s="687"/>
      <c r="P466" s="687"/>
      <c r="Q466" s="687"/>
      <c r="R466" s="1386"/>
      <c r="S466" s="687" t="s">
        <v>143</v>
      </c>
      <c r="T466" s="745">
        <v>6585917</v>
      </c>
      <c r="U466" s="1488"/>
      <c r="V466" s="1386">
        <v>1</v>
      </c>
      <c r="W466" s="781" t="s">
        <v>133</v>
      </c>
      <c r="Y466" s="877"/>
      <c r="Z466" s="802"/>
      <c r="AA466" s="802"/>
      <c r="AB466" s="802"/>
    </row>
    <row r="467" spans="1:28" s="674" customFormat="1" ht="12.95" customHeight="1">
      <c r="A467" s="662">
        <f t="shared" si="10"/>
        <v>157</v>
      </c>
      <c r="B467" s="685"/>
      <c r="C467" s="717">
        <v>2</v>
      </c>
      <c r="D467" s="717">
        <v>8</v>
      </c>
      <c r="E467" s="717">
        <v>2</v>
      </c>
      <c r="F467" s="717">
        <v>1</v>
      </c>
      <c r="G467" s="717">
        <v>68</v>
      </c>
      <c r="H467" s="687" t="s">
        <v>2700</v>
      </c>
      <c r="I467" s="687">
        <v>33</v>
      </c>
      <c r="J467" s="687"/>
      <c r="K467" s="687"/>
      <c r="L467" s="687" t="s">
        <v>2660</v>
      </c>
      <c r="M467" s="688">
        <v>1986</v>
      </c>
      <c r="N467" s="688"/>
      <c r="O467" s="687"/>
      <c r="P467" s="687"/>
      <c r="Q467" s="687"/>
      <c r="R467" s="1386"/>
      <c r="S467" s="687" t="s">
        <v>143</v>
      </c>
      <c r="T467" s="745">
        <v>10000</v>
      </c>
      <c r="U467" s="1488" t="s">
        <v>3081</v>
      </c>
      <c r="V467" s="1386">
        <v>1</v>
      </c>
      <c r="W467" s="1544" t="s">
        <v>133</v>
      </c>
      <c r="Y467" s="877"/>
      <c r="Z467" s="802"/>
      <c r="AA467" s="802"/>
      <c r="AB467" s="802"/>
    </row>
    <row r="468" spans="1:28" s="674" customFormat="1" ht="12.95" customHeight="1">
      <c r="A468" s="662">
        <f t="shared" si="10"/>
        <v>158</v>
      </c>
      <c r="B468" s="685"/>
      <c r="C468" s="717">
        <v>2</v>
      </c>
      <c r="D468" s="717">
        <v>8</v>
      </c>
      <c r="E468" s="717">
        <v>2</v>
      </c>
      <c r="F468" s="717">
        <v>1</v>
      </c>
      <c r="G468" s="717">
        <v>68</v>
      </c>
      <c r="H468" s="687" t="s">
        <v>2700</v>
      </c>
      <c r="I468" s="687">
        <v>34</v>
      </c>
      <c r="J468" s="687"/>
      <c r="K468" s="687"/>
      <c r="L468" s="687" t="s">
        <v>2660</v>
      </c>
      <c r="M468" s="688">
        <v>1986</v>
      </c>
      <c r="N468" s="688"/>
      <c r="O468" s="687"/>
      <c r="P468" s="687"/>
      <c r="Q468" s="687"/>
      <c r="R468" s="1386"/>
      <c r="S468" s="687" t="s">
        <v>143</v>
      </c>
      <c r="T468" s="745">
        <v>10000</v>
      </c>
      <c r="U468" s="1488" t="s">
        <v>3081</v>
      </c>
      <c r="V468" s="1386">
        <v>1</v>
      </c>
      <c r="W468" s="1544" t="s">
        <v>133</v>
      </c>
      <c r="Y468" s="877"/>
      <c r="Z468" s="802"/>
      <c r="AA468" s="802"/>
      <c r="AB468" s="802"/>
    </row>
    <row r="469" spans="1:28" s="674" customFormat="1" ht="12.95" customHeight="1">
      <c r="A469" s="662">
        <f t="shared" si="10"/>
        <v>159</v>
      </c>
      <c r="B469" s="685"/>
      <c r="C469" s="717">
        <v>2</v>
      </c>
      <c r="D469" s="717">
        <v>8</v>
      </c>
      <c r="E469" s="717">
        <v>2</v>
      </c>
      <c r="F469" s="717">
        <v>1</v>
      </c>
      <c r="G469" s="717">
        <v>68</v>
      </c>
      <c r="H469" s="687" t="s">
        <v>2700</v>
      </c>
      <c r="I469" s="687">
        <v>35</v>
      </c>
      <c r="J469" s="687"/>
      <c r="K469" s="687"/>
      <c r="L469" s="687" t="s">
        <v>2660</v>
      </c>
      <c r="M469" s="688">
        <v>1986</v>
      </c>
      <c r="N469" s="688"/>
      <c r="O469" s="687"/>
      <c r="P469" s="687"/>
      <c r="Q469" s="687"/>
      <c r="R469" s="1386"/>
      <c r="S469" s="687" t="s">
        <v>143</v>
      </c>
      <c r="T469" s="745">
        <v>10000</v>
      </c>
      <c r="U469" s="1488" t="s">
        <v>3081</v>
      </c>
      <c r="V469" s="1386">
        <v>1</v>
      </c>
      <c r="W469" s="1544" t="s">
        <v>133</v>
      </c>
      <c r="Y469" s="877"/>
      <c r="Z469" s="802"/>
      <c r="AA469" s="802"/>
      <c r="AB469" s="802"/>
    </row>
    <row r="470" spans="1:28" s="674" customFormat="1" ht="12.95" customHeight="1">
      <c r="A470" s="662">
        <f t="shared" si="10"/>
        <v>160</v>
      </c>
      <c r="B470" s="685"/>
      <c r="C470" s="717">
        <v>2</v>
      </c>
      <c r="D470" s="717">
        <v>8</v>
      </c>
      <c r="E470" s="717">
        <v>2</v>
      </c>
      <c r="F470" s="717">
        <v>1</v>
      </c>
      <c r="G470" s="717">
        <v>68</v>
      </c>
      <c r="H470" s="687" t="s">
        <v>2700</v>
      </c>
      <c r="I470" s="687">
        <v>36</v>
      </c>
      <c r="J470" s="687"/>
      <c r="K470" s="687"/>
      <c r="L470" s="687" t="s">
        <v>2660</v>
      </c>
      <c r="M470" s="688">
        <v>1986</v>
      </c>
      <c r="N470" s="688"/>
      <c r="O470" s="687"/>
      <c r="P470" s="687"/>
      <c r="Q470" s="687"/>
      <c r="R470" s="1386"/>
      <c r="S470" s="687" t="s">
        <v>143</v>
      </c>
      <c r="T470" s="745">
        <v>10000</v>
      </c>
      <c r="U470" s="1488" t="s">
        <v>3081</v>
      </c>
      <c r="V470" s="1386">
        <v>1</v>
      </c>
      <c r="W470" s="1544" t="s">
        <v>133</v>
      </c>
      <c r="Y470" s="877"/>
      <c r="Z470" s="802"/>
      <c r="AA470" s="802"/>
      <c r="AB470" s="802"/>
    </row>
    <row r="471" spans="1:28" s="674" customFormat="1" ht="12.95" customHeight="1">
      <c r="A471" s="662">
        <f t="shared" si="10"/>
        <v>161</v>
      </c>
      <c r="B471" s="685"/>
      <c r="C471" s="717">
        <v>2</v>
      </c>
      <c r="D471" s="717">
        <v>8</v>
      </c>
      <c r="E471" s="717">
        <v>2</v>
      </c>
      <c r="F471" s="717">
        <v>1</v>
      </c>
      <c r="G471" s="717">
        <v>68</v>
      </c>
      <c r="H471" s="687" t="s">
        <v>3067</v>
      </c>
      <c r="I471" s="687">
        <v>36</v>
      </c>
      <c r="J471" s="687"/>
      <c r="K471" s="687"/>
      <c r="L471" s="687" t="s">
        <v>2660</v>
      </c>
      <c r="M471" s="688">
        <v>2015</v>
      </c>
      <c r="N471" s="688"/>
      <c r="O471" s="687"/>
      <c r="P471" s="687"/>
      <c r="Q471" s="687"/>
      <c r="R471" s="1386"/>
      <c r="S471" s="687" t="s">
        <v>2792</v>
      </c>
      <c r="T471" s="745">
        <v>19497</v>
      </c>
      <c r="U471" s="1488"/>
      <c r="V471" s="1386">
        <v>1</v>
      </c>
      <c r="W471" s="1545" t="s">
        <v>133</v>
      </c>
      <c r="Y471" s="877"/>
      <c r="Z471" s="802"/>
      <c r="AA471" s="802"/>
      <c r="AB471" s="802"/>
    </row>
    <row r="472" spans="1:28" s="674" customFormat="1" ht="12.95" customHeight="1">
      <c r="A472" s="662">
        <f t="shared" si="10"/>
        <v>162</v>
      </c>
      <c r="B472" s="685"/>
      <c r="C472" s="717">
        <v>2</v>
      </c>
      <c r="D472" s="717">
        <v>8</v>
      </c>
      <c r="E472" s="717">
        <v>2</v>
      </c>
      <c r="F472" s="717">
        <v>1</v>
      </c>
      <c r="G472" s="717">
        <v>68</v>
      </c>
      <c r="H472" s="687" t="s">
        <v>2700</v>
      </c>
      <c r="I472" s="687">
        <v>37</v>
      </c>
      <c r="J472" s="687"/>
      <c r="K472" s="687"/>
      <c r="L472" s="687" t="s">
        <v>2660</v>
      </c>
      <c r="M472" s="688">
        <v>1986</v>
      </c>
      <c r="N472" s="688"/>
      <c r="O472" s="687"/>
      <c r="P472" s="687"/>
      <c r="Q472" s="687"/>
      <c r="R472" s="1386"/>
      <c r="S472" s="687" t="s">
        <v>143</v>
      </c>
      <c r="T472" s="745">
        <v>10000</v>
      </c>
      <c r="U472" s="1488" t="s">
        <v>3081</v>
      </c>
      <c r="V472" s="1386">
        <v>1</v>
      </c>
      <c r="W472" s="1544" t="s">
        <v>133</v>
      </c>
      <c r="Y472" s="877"/>
      <c r="Z472" s="802"/>
      <c r="AA472" s="802"/>
      <c r="AB472" s="802"/>
    </row>
    <row r="473" spans="1:28" s="674" customFormat="1" ht="12.95" customHeight="1">
      <c r="A473" s="662">
        <f t="shared" si="10"/>
        <v>163</v>
      </c>
      <c r="B473" s="685"/>
      <c r="C473" s="717">
        <v>2</v>
      </c>
      <c r="D473" s="717">
        <v>8</v>
      </c>
      <c r="E473" s="717">
        <v>2</v>
      </c>
      <c r="F473" s="717">
        <v>1</v>
      </c>
      <c r="G473" s="717">
        <v>68</v>
      </c>
      <c r="H473" s="687" t="s">
        <v>1781</v>
      </c>
      <c r="I473" s="687">
        <v>43</v>
      </c>
      <c r="J473" s="687"/>
      <c r="K473" s="687"/>
      <c r="L473" s="687" t="s">
        <v>420</v>
      </c>
      <c r="M473" s="688">
        <v>1986</v>
      </c>
      <c r="N473" s="688"/>
      <c r="O473" s="687"/>
      <c r="P473" s="687"/>
      <c r="Q473" s="687"/>
      <c r="R473" s="1386"/>
      <c r="S473" s="687" t="s">
        <v>143</v>
      </c>
      <c r="T473" s="745">
        <v>10000</v>
      </c>
      <c r="U473" s="1488" t="s">
        <v>3081</v>
      </c>
      <c r="V473" s="1386">
        <v>1</v>
      </c>
      <c r="W473" s="1544" t="s">
        <v>133</v>
      </c>
      <c r="Y473" s="877"/>
      <c r="Z473" s="802"/>
      <c r="AA473" s="802"/>
      <c r="AB473" s="802"/>
    </row>
    <row r="474" spans="1:28" s="674" customFormat="1" ht="12.95" customHeight="1">
      <c r="A474" s="662">
        <f t="shared" si="10"/>
        <v>164</v>
      </c>
      <c r="B474" s="685"/>
      <c r="C474" s="717">
        <v>2</v>
      </c>
      <c r="D474" s="717">
        <v>8</v>
      </c>
      <c r="E474" s="717">
        <v>2</v>
      </c>
      <c r="F474" s="717">
        <v>1</v>
      </c>
      <c r="G474" s="717">
        <v>68</v>
      </c>
      <c r="H474" s="687" t="s">
        <v>1781</v>
      </c>
      <c r="I474" s="687">
        <v>44</v>
      </c>
      <c r="J474" s="687"/>
      <c r="K474" s="687"/>
      <c r="L474" s="687" t="s">
        <v>420</v>
      </c>
      <c r="M474" s="688">
        <v>1986</v>
      </c>
      <c r="N474" s="688"/>
      <c r="O474" s="687"/>
      <c r="P474" s="687"/>
      <c r="Q474" s="687"/>
      <c r="R474" s="1386"/>
      <c r="S474" s="687" t="s">
        <v>143</v>
      </c>
      <c r="T474" s="745">
        <v>10000</v>
      </c>
      <c r="U474" s="1488" t="s">
        <v>3081</v>
      </c>
      <c r="V474" s="1386">
        <v>1</v>
      </c>
      <c r="W474" s="1544" t="s">
        <v>133</v>
      </c>
      <c r="Y474" s="877"/>
      <c r="Z474" s="802"/>
      <c r="AA474" s="802"/>
      <c r="AB474" s="802"/>
    </row>
    <row r="475" spans="1:28" s="674" customFormat="1" ht="12.95" customHeight="1">
      <c r="A475" s="662">
        <f t="shared" si="10"/>
        <v>165</v>
      </c>
      <c r="B475" s="685"/>
      <c r="C475" s="717">
        <v>2</v>
      </c>
      <c r="D475" s="717">
        <v>8</v>
      </c>
      <c r="E475" s="717">
        <v>2</v>
      </c>
      <c r="F475" s="717">
        <v>1</v>
      </c>
      <c r="G475" s="717">
        <v>68</v>
      </c>
      <c r="H475" s="687" t="s">
        <v>1781</v>
      </c>
      <c r="I475" s="687">
        <v>45</v>
      </c>
      <c r="J475" s="687"/>
      <c r="K475" s="687"/>
      <c r="L475" s="687" t="s">
        <v>420</v>
      </c>
      <c r="M475" s="688">
        <v>1986</v>
      </c>
      <c r="N475" s="688"/>
      <c r="O475" s="687"/>
      <c r="P475" s="687"/>
      <c r="Q475" s="687"/>
      <c r="R475" s="1386"/>
      <c r="S475" s="687" t="s">
        <v>143</v>
      </c>
      <c r="T475" s="745">
        <v>10000</v>
      </c>
      <c r="U475" s="1488" t="s">
        <v>3081</v>
      </c>
      <c r="V475" s="1386">
        <v>1</v>
      </c>
      <c r="W475" s="1544" t="s">
        <v>133</v>
      </c>
      <c r="Y475" s="877"/>
      <c r="Z475" s="802"/>
      <c r="AA475" s="802"/>
      <c r="AB475" s="802"/>
    </row>
    <row r="476" spans="1:28" s="674" customFormat="1" ht="12.95" customHeight="1">
      <c r="A476" s="662">
        <f t="shared" si="10"/>
        <v>166</v>
      </c>
      <c r="B476" s="685"/>
      <c r="C476" s="717">
        <v>2</v>
      </c>
      <c r="D476" s="717">
        <v>8</v>
      </c>
      <c r="E476" s="717">
        <v>2</v>
      </c>
      <c r="F476" s="717">
        <v>1</v>
      </c>
      <c r="G476" s="717">
        <v>68</v>
      </c>
      <c r="H476" s="687" t="s">
        <v>1781</v>
      </c>
      <c r="I476" s="687">
        <v>46</v>
      </c>
      <c r="J476" s="687"/>
      <c r="K476" s="687"/>
      <c r="L476" s="687" t="s">
        <v>420</v>
      </c>
      <c r="M476" s="688">
        <v>1986</v>
      </c>
      <c r="N476" s="688"/>
      <c r="O476" s="687"/>
      <c r="P476" s="687"/>
      <c r="Q476" s="687"/>
      <c r="R476" s="1386"/>
      <c r="S476" s="687" t="s">
        <v>143</v>
      </c>
      <c r="T476" s="745">
        <v>10000</v>
      </c>
      <c r="U476" s="1488" t="s">
        <v>3081</v>
      </c>
      <c r="V476" s="1386">
        <v>1</v>
      </c>
      <c r="W476" s="1544" t="s">
        <v>133</v>
      </c>
      <c r="Y476" s="877"/>
      <c r="Z476" s="802"/>
      <c r="AA476" s="802"/>
      <c r="AB476" s="802"/>
    </row>
    <row r="477" spans="1:28" s="674" customFormat="1" ht="12.95" customHeight="1">
      <c r="A477" s="662">
        <f t="shared" si="10"/>
        <v>167</v>
      </c>
      <c r="B477" s="685"/>
      <c r="C477" s="717">
        <v>2</v>
      </c>
      <c r="D477" s="717">
        <v>8</v>
      </c>
      <c r="E477" s="717">
        <v>2</v>
      </c>
      <c r="F477" s="717">
        <v>1</v>
      </c>
      <c r="G477" s="717">
        <v>68</v>
      </c>
      <c r="H477" s="687" t="s">
        <v>1781</v>
      </c>
      <c r="I477" s="687">
        <v>47</v>
      </c>
      <c r="J477" s="687"/>
      <c r="K477" s="687"/>
      <c r="L477" s="687" t="s">
        <v>420</v>
      </c>
      <c r="M477" s="688">
        <v>1986</v>
      </c>
      <c r="N477" s="688"/>
      <c r="O477" s="687"/>
      <c r="P477" s="687"/>
      <c r="Q477" s="687"/>
      <c r="R477" s="1386"/>
      <c r="S477" s="687" t="s">
        <v>143</v>
      </c>
      <c r="T477" s="745">
        <v>10000</v>
      </c>
      <c r="U477" s="1488" t="s">
        <v>3081</v>
      </c>
      <c r="V477" s="1386">
        <v>1</v>
      </c>
      <c r="W477" s="1544" t="s">
        <v>133</v>
      </c>
      <c r="Y477" s="877"/>
      <c r="Z477" s="802"/>
      <c r="AA477" s="802"/>
      <c r="AB477" s="802"/>
    </row>
    <row r="478" spans="1:28" s="674" customFormat="1" ht="12.95" customHeight="1">
      <c r="A478" s="662">
        <f t="shared" si="10"/>
        <v>168</v>
      </c>
      <c r="B478" s="685"/>
      <c r="C478" s="717">
        <v>2</v>
      </c>
      <c r="D478" s="717">
        <v>8</v>
      </c>
      <c r="E478" s="717">
        <v>2</v>
      </c>
      <c r="F478" s="717">
        <v>1</v>
      </c>
      <c r="G478" s="717">
        <v>68</v>
      </c>
      <c r="H478" s="687" t="s">
        <v>1781</v>
      </c>
      <c r="I478" s="687">
        <v>48</v>
      </c>
      <c r="J478" s="687"/>
      <c r="K478" s="687"/>
      <c r="L478" s="687" t="s">
        <v>420</v>
      </c>
      <c r="M478" s="688">
        <v>1986</v>
      </c>
      <c r="N478" s="688"/>
      <c r="O478" s="687"/>
      <c r="P478" s="687"/>
      <c r="Q478" s="687"/>
      <c r="R478" s="1386"/>
      <c r="S478" s="687" t="s">
        <v>143</v>
      </c>
      <c r="T478" s="745">
        <v>10000</v>
      </c>
      <c r="U478" s="1488" t="s">
        <v>3081</v>
      </c>
      <c r="V478" s="1386">
        <v>1</v>
      </c>
      <c r="W478" s="1544" t="s">
        <v>133</v>
      </c>
      <c r="Y478" s="877"/>
      <c r="Z478" s="802"/>
      <c r="AA478" s="802"/>
      <c r="AB478" s="802"/>
    </row>
    <row r="479" spans="1:28" s="674" customFormat="1" ht="12.95" customHeight="1">
      <c r="A479" s="662">
        <f t="shared" si="10"/>
        <v>169</v>
      </c>
      <c r="B479" s="685"/>
      <c r="C479" s="717">
        <v>2</v>
      </c>
      <c r="D479" s="717">
        <v>8</v>
      </c>
      <c r="E479" s="717">
        <v>2</v>
      </c>
      <c r="F479" s="717">
        <v>1</v>
      </c>
      <c r="G479" s="717">
        <v>68</v>
      </c>
      <c r="H479" s="687" t="s">
        <v>3042</v>
      </c>
      <c r="I479" s="687">
        <v>48</v>
      </c>
      <c r="J479" s="687" t="s">
        <v>3043</v>
      </c>
      <c r="K479" s="687"/>
      <c r="L479" s="687" t="s">
        <v>420</v>
      </c>
      <c r="M479" s="688">
        <v>2015</v>
      </c>
      <c r="N479" s="688"/>
      <c r="O479" s="687"/>
      <c r="P479" s="687"/>
      <c r="Q479" s="687"/>
      <c r="R479" s="1386"/>
      <c r="S479" s="687" t="s">
        <v>2792</v>
      </c>
      <c r="T479" s="745">
        <v>285000</v>
      </c>
      <c r="U479" s="1488"/>
      <c r="V479" s="1386">
        <v>5</v>
      </c>
      <c r="W479" s="1545" t="s">
        <v>133</v>
      </c>
      <c r="Y479" s="877"/>
      <c r="Z479" s="802"/>
      <c r="AA479" s="802"/>
      <c r="AB479" s="802"/>
    </row>
    <row r="480" spans="1:28" s="674" customFormat="1" ht="12.95" customHeight="1">
      <c r="A480" s="662">
        <f t="shared" si="10"/>
        <v>170</v>
      </c>
      <c r="B480" s="685"/>
      <c r="C480" s="717">
        <v>2</v>
      </c>
      <c r="D480" s="717">
        <v>8</v>
      </c>
      <c r="E480" s="717">
        <v>2</v>
      </c>
      <c r="F480" s="717">
        <v>1</v>
      </c>
      <c r="G480" s="717">
        <v>68</v>
      </c>
      <c r="H480" s="687" t="s">
        <v>2701</v>
      </c>
      <c r="I480" s="687">
        <v>50</v>
      </c>
      <c r="J480" s="687" t="s">
        <v>2702</v>
      </c>
      <c r="K480" s="687"/>
      <c r="L480" s="687" t="s">
        <v>2703</v>
      </c>
      <c r="M480" s="688">
        <v>2000</v>
      </c>
      <c r="N480" s="688"/>
      <c r="O480" s="687"/>
      <c r="P480" s="687"/>
      <c r="Q480" s="687"/>
      <c r="R480" s="1386"/>
      <c r="S480" s="687" t="s">
        <v>143</v>
      </c>
      <c r="T480" s="745">
        <v>150000</v>
      </c>
      <c r="U480" s="1488" t="s">
        <v>3089</v>
      </c>
      <c r="V480" s="1386">
        <v>1</v>
      </c>
      <c r="W480" s="1546" t="s">
        <v>1407</v>
      </c>
      <c r="Y480" s="877"/>
      <c r="Z480" s="802"/>
      <c r="AA480" s="802"/>
      <c r="AB480" s="802"/>
    </row>
    <row r="481" spans="1:28" s="674" customFormat="1" ht="12.95" customHeight="1">
      <c r="A481" s="662">
        <f t="shared" si="10"/>
        <v>171</v>
      </c>
      <c r="B481" s="685"/>
      <c r="C481" s="717">
        <v>2</v>
      </c>
      <c r="D481" s="717">
        <v>8</v>
      </c>
      <c r="E481" s="717">
        <v>2</v>
      </c>
      <c r="F481" s="717">
        <v>1</v>
      </c>
      <c r="G481" s="717">
        <v>68</v>
      </c>
      <c r="H481" s="687" t="s">
        <v>2701</v>
      </c>
      <c r="I481" s="687">
        <v>51</v>
      </c>
      <c r="J481" s="687" t="s">
        <v>2702</v>
      </c>
      <c r="K481" s="687"/>
      <c r="L481" s="687" t="s">
        <v>2703</v>
      </c>
      <c r="M481" s="688">
        <v>2000</v>
      </c>
      <c r="N481" s="688"/>
      <c r="O481" s="687"/>
      <c r="P481" s="687"/>
      <c r="Q481" s="687"/>
      <c r="R481" s="1386"/>
      <c r="S481" s="687" t="s">
        <v>143</v>
      </c>
      <c r="T481" s="745">
        <v>150000</v>
      </c>
      <c r="U481" s="1488" t="s">
        <v>3089</v>
      </c>
      <c r="V481" s="1386">
        <v>1</v>
      </c>
      <c r="W481" s="1546" t="s">
        <v>1407</v>
      </c>
      <c r="Y481" s="877"/>
      <c r="Z481" s="802"/>
      <c r="AA481" s="802"/>
      <c r="AB481" s="802"/>
    </row>
    <row r="482" spans="1:28" s="674" customFormat="1" ht="12.95" customHeight="1">
      <c r="A482" s="662">
        <f t="shared" si="10"/>
        <v>172</v>
      </c>
      <c r="B482" s="685"/>
      <c r="C482" s="717">
        <v>2</v>
      </c>
      <c r="D482" s="717">
        <v>8</v>
      </c>
      <c r="E482" s="717">
        <v>2</v>
      </c>
      <c r="F482" s="717">
        <v>1</v>
      </c>
      <c r="G482" s="717">
        <v>68</v>
      </c>
      <c r="H482" s="687" t="s">
        <v>2701</v>
      </c>
      <c r="I482" s="687">
        <v>52</v>
      </c>
      <c r="J482" s="687" t="s">
        <v>2702</v>
      </c>
      <c r="K482" s="687"/>
      <c r="L482" s="687" t="s">
        <v>2703</v>
      </c>
      <c r="M482" s="688">
        <v>2000</v>
      </c>
      <c r="N482" s="688"/>
      <c r="O482" s="687"/>
      <c r="P482" s="687"/>
      <c r="Q482" s="687"/>
      <c r="R482" s="1386"/>
      <c r="S482" s="687" t="s">
        <v>143</v>
      </c>
      <c r="T482" s="745">
        <v>150000</v>
      </c>
      <c r="U482" s="1488" t="s">
        <v>3089</v>
      </c>
      <c r="V482" s="1386">
        <v>1</v>
      </c>
      <c r="W482" s="1546" t="s">
        <v>1407</v>
      </c>
      <c r="Y482" s="877"/>
      <c r="Z482" s="802"/>
      <c r="AA482" s="802"/>
      <c r="AB482" s="802"/>
    </row>
    <row r="483" spans="1:28" s="674" customFormat="1" ht="12.95" customHeight="1">
      <c r="A483" s="662">
        <f t="shared" si="10"/>
        <v>173</v>
      </c>
      <c r="B483" s="685"/>
      <c r="C483" s="717">
        <v>2</v>
      </c>
      <c r="D483" s="717">
        <v>8</v>
      </c>
      <c r="E483" s="717">
        <v>2</v>
      </c>
      <c r="F483" s="717">
        <v>1</v>
      </c>
      <c r="G483" s="717">
        <v>68</v>
      </c>
      <c r="H483" s="687" t="s">
        <v>2701</v>
      </c>
      <c r="I483" s="687">
        <v>53</v>
      </c>
      <c r="J483" s="687" t="s">
        <v>2702</v>
      </c>
      <c r="K483" s="687"/>
      <c r="L483" s="687" t="s">
        <v>2703</v>
      </c>
      <c r="M483" s="688">
        <v>2000</v>
      </c>
      <c r="N483" s="688"/>
      <c r="O483" s="687"/>
      <c r="P483" s="687"/>
      <c r="Q483" s="687"/>
      <c r="R483" s="1386"/>
      <c r="S483" s="687" t="s">
        <v>143</v>
      </c>
      <c r="T483" s="745">
        <v>150000</v>
      </c>
      <c r="U483" s="1488" t="s">
        <v>3089</v>
      </c>
      <c r="V483" s="1386">
        <v>1</v>
      </c>
      <c r="W483" s="1546" t="s">
        <v>1407</v>
      </c>
      <c r="Y483" s="877"/>
      <c r="Z483" s="802"/>
      <c r="AA483" s="802"/>
      <c r="AB483" s="802"/>
    </row>
    <row r="484" spans="1:28" s="674" customFormat="1" ht="12.95" customHeight="1">
      <c r="A484" s="662">
        <f t="shared" si="10"/>
        <v>174</v>
      </c>
      <c r="B484" s="685"/>
      <c r="C484" s="717">
        <v>2</v>
      </c>
      <c r="D484" s="717">
        <v>8</v>
      </c>
      <c r="E484" s="717">
        <v>2</v>
      </c>
      <c r="F484" s="717">
        <v>1</v>
      </c>
      <c r="G484" s="717">
        <v>68</v>
      </c>
      <c r="H484" s="687" t="s">
        <v>2704</v>
      </c>
      <c r="I484" s="687">
        <v>54</v>
      </c>
      <c r="J484" s="687" t="s">
        <v>305</v>
      </c>
      <c r="K484" s="687"/>
      <c r="L484" s="687" t="s">
        <v>139</v>
      </c>
      <c r="M484" s="688">
        <v>2007</v>
      </c>
      <c r="N484" s="688"/>
      <c r="O484" s="687"/>
      <c r="P484" s="687"/>
      <c r="Q484" s="687"/>
      <c r="R484" s="1386"/>
      <c r="S484" s="687" t="s">
        <v>143</v>
      </c>
      <c r="T484" s="745">
        <v>50000</v>
      </c>
      <c r="U484" s="1488" t="s">
        <v>3089</v>
      </c>
      <c r="V484" s="1386">
        <v>1</v>
      </c>
      <c r="W484" s="1546" t="s">
        <v>1407</v>
      </c>
      <c r="Y484" s="877"/>
      <c r="Z484" s="802"/>
      <c r="AA484" s="802"/>
      <c r="AB484" s="802"/>
    </row>
    <row r="485" spans="1:28" s="674" customFormat="1" ht="12.95" customHeight="1">
      <c r="A485" s="662">
        <f t="shared" si="10"/>
        <v>175</v>
      </c>
      <c r="B485" s="685"/>
      <c r="C485" s="717">
        <v>2</v>
      </c>
      <c r="D485" s="717">
        <v>8</v>
      </c>
      <c r="E485" s="717">
        <v>2</v>
      </c>
      <c r="F485" s="717">
        <v>1</v>
      </c>
      <c r="G485" s="717">
        <v>68</v>
      </c>
      <c r="H485" s="687" t="s">
        <v>2705</v>
      </c>
      <c r="I485" s="687">
        <v>55</v>
      </c>
      <c r="J485" s="687" t="s">
        <v>305</v>
      </c>
      <c r="K485" s="687"/>
      <c r="L485" s="687" t="s">
        <v>307</v>
      </c>
      <c r="M485" s="688">
        <v>2007</v>
      </c>
      <c r="N485" s="688"/>
      <c r="O485" s="687"/>
      <c r="P485" s="687"/>
      <c r="Q485" s="687"/>
      <c r="R485" s="1386"/>
      <c r="S485" s="687" t="s">
        <v>143</v>
      </c>
      <c r="T485" s="745">
        <v>50000</v>
      </c>
      <c r="U485" s="1488" t="s">
        <v>3089</v>
      </c>
      <c r="V485" s="1386">
        <v>1</v>
      </c>
      <c r="W485" s="1546" t="s">
        <v>1407</v>
      </c>
      <c r="Y485" s="877"/>
      <c r="Z485" s="802"/>
      <c r="AA485" s="802"/>
      <c r="AB485" s="802"/>
    </row>
    <row r="486" spans="1:28" s="674" customFormat="1" ht="12.95" customHeight="1">
      <c r="A486" s="662">
        <f t="shared" si="10"/>
        <v>176</v>
      </c>
      <c r="B486" s="685"/>
      <c r="C486" s="717">
        <v>2</v>
      </c>
      <c r="D486" s="717">
        <v>8</v>
      </c>
      <c r="E486" s="717">
        <v>2</v>
      </c>
      <c r="F486" s="717">
        <v>1</v>
      </c>
      <c r="G486" s="717">
        <v>68</v>
      </c>
      <c r="H486" s="687" t="s">
        <v>2706</v>
      </c>
      <c r="I486" s="687">
        <v>56</v>
      </c>
      <c r="J486" s="687" t="s">
        <v>2707</v>
      </c>
      <c r="K486" s="687"/>
      <c r="L486" s="687" t="s">
        <v>420</v>
      </c>
      <c r="M486" s="688">
        <v>2010</v>
      </c>
      <c r="N486" s="688"/>
      <c r="O486" s="687"/>
      <c r="P486" s="687"/>
      <c r="Q486" s="687"/>
      <c r="R486" s="1386"/>
      <c r="S486" s="687" t="s">
        <v>143</v>
      </c>
      <c r="T486" s="745">
        <v>3050000</v>
      </c>
      <c r="U486" s="1488"/>
      <c r="V486" s="1386">
        <v>1</v>
      </c>
      <c r="W486" s="781" t="s">
        <v>133</v>
      </c>
      <c r="Y486" s="877"/>
      <c r="Z486" s="802"/>
      <c r="AA486" s="802"/>
      <c r="AB486" s="802"/>
    </row>
    <row r="487" spans="1:28" s="674" customFormat="1" ht="12.95" customHeight="1">
      <c r="A487" s="662">
        <f t="shared" si="10"/>
        <v>177</v>
      </c>
      <c r="B487" s="685"/>
      <c r="C487" s="717">
        <v>2</v>
      </c>
      <c r="D487" s="717">
        <v>8</v>
      </c>
      <c r="E487" s="717">
        <v>2</v>
      </c>
      <c r="F487" s="717">
        <v>1</v>
      </c>
      <c r="G487" s="717">
        <v>68</v>
      </c>
      <c r="H487" s="687" t="s">
        <v>997</v>
      </c>
      <c r="I487" s="687">
        <v>57</v>
      </c>
      <c r="J487" s="687" t="s">
        <v>2640</v>
      </c>
      <c r="K487" s="687"/>
      <c r="L487" s="687" t="s">
        <v>424</v>
      </c>
      <c r="M487" s="688">
        <v>2008</v>
      </c>
      <c r="N487" s="688"/>
      <c r="O487" s="687"/>
      <c r="P487" s="687"/>
      <c r="Q487" s="687"/>
      <c r="R487" s="1386"/>
      <c r="S487" s="687" t="s">
        <v>143</v>
      </c>
      <c r="T487" s="745">
        <v>330000</v>
      </c>
      <c r="U487" s="1488" t="s">
        <v>3089</v>
      </c>
      <c r="V487" s="1386">
        <v>1</v>
      </c>
      <c r="W487" s="1489" t="s">
        <v>1407</v>
      </c>
      <c r="Y487" s="877"/>
      <c r="Z487" s="802"/>
      <c r="AA487" s="802"/>
      <c r="AB487" s="802"/>
    </row>
    <row r="488" spans="1:28" s="674" customFormat="1" ht="12.95" customHeight="1">
      <c r="A488" s="662">
        <f t="shared" si="10"/>
        <v>178</v>
      </c>
      <c r="B488" s="685"/>
      <c r="C488" s="717">
        <v>2</v>
      </c>
      <c r="D488" s="717">
        <v>8</v>
      </c>
      <c r="E488" s="717">
        <v>2</v>
      </c>
      <c r="F488" s="717">
        <v>1</v>
      </c>
      <c r="G488" s="717">
        <v>68</v>
      </c>
      <c r="H488" s="687" t="s">
        <v>997</v>
      </c>
      <c r="I488" s="687">
        <v>58</v>
      </c>
      <c r="J488" s="687" t="s">
        <v>2640</v>
      </c>
      <c r="K488" s="687"/>
      <c r="L488" s="687" t="s">
        <v>424</v>
      </c>
      <c r="M488" s="688">
        <v>2008</v>
      </c>
      <c r="N488" s="688"/>
      <c r="O488" s="687"/>
      <c r="P488" s="687"/>
      <c r="Q488" s="687"/>
      <c r="R488" s="1386"/>
      <c r="S488" s="687" t="s">
        <v>143</v>
      </c>
      <c r="T488" s="745">
        <v>330000</v>
      </c>
      <c r="U488" s="1488"/>
      <c r="V488" s="1386">
        <v>1</v>
      </c>
      <c r="W488" s="781" t="s">
        <v>133</v>
      </c>
      <c r="Y488" s="877"/>
      <c r="Z488" s="802"/>
      <c r="AA488" s="802"/>
      <c r="AB488" s="802"/>
    </row>
    <row r="489" spans="1:28" s="674" customFormat="1" ht="12.95" customHeight="1">
      <c r="A489" s="662">
        <f t="shared" si="10"/>
        <v>179</v>
      </c>
      <c r="B489" s="685"/>
      <c r="C489" s="717">
        <v>2</v>
      </c>
      <c r="D489" s="717">
        <v>8</v>
      </c>
      <c r="E489" s="717">
        <v>2</v>
      </c>
      <c r="F489" s="717">
        <v>1</v>
      </c>
      <c r="G489" s="717">
        <v>68</v>
      </c>
      <c r="H489" s="687" t="s">
        <v>997</v>
      </c>
      <c r="I489" s="687">
        <v>59</v>
      </c>
      <c r="J489" s="687" t="s">
        <v>2640</v>
      </c>
      <c r="K489" s="687"/>
      <c r="L489" s="687" t="s">
        <v>424</v>
      </c>
      <c r="M489" s="688">
        <v>2008</v>
      </c>
      <c r="N489" s="688"/>
      <c r="O489" s="687"/>
      <c r="P489" s="687"/>
      <c r="Q489" s="687"/>
      <c r="R489" s="1386"/>
      <c r="S489" s="687" t="s">
        <v>143</v>
      </c>
      <c r="T489" s="745">
        <v>330000</v>
      </c>
      <c r="U489" s="1488"/>
      <c r="V489" s="1386">
        <v>1</v>
      </c>
      <c r="W489" s="781" t="s">
        <v>133</v>
      </c>
      <c r="Y489" s="877"/>
      <c r="Z489" s="802"/>
      <c r="AA489" s="802"/>
      <c r="AB489" s="802"/>
    </row>
    <row r="490" spans="1:28" s="674" customFormat="1" ht="12.95" customHeight="1">
      <c r="A490" s="662">
        <f t="shared" si="10"/>
        <v>180</v>
      </c>
      <c r="B490" s="685"/>
      <c r="C490" s="717">
        <v>2</v>
      </c>
      <c r="D490" s="717">
        <v>8</v>
      </c>
      <c r="E490" s="717">
        <v>2</v>
      </c>
      <c r="F490" s="717">
        <v>1</v>
      </c>
      <c r="G490" s="717">
        <v>68</v>
      </c>
      <c r="H490" s="687" t="s">
        <v>997</v>
      </c>
      <c r="I490" s="687">
        <v>60</v>
      </c>
      <c r="J490" s="687" t="s">
        <v>2640</v>
      </c>
      <c r="K490" s="687"/>
      <c r="L490" s="687" t="s">
        <v>424</v>
      </c>
      <c r="M490" s="688">
        <v>2008</v>
      </c>
      <c r="N490" s="688"/>
      <c r="O490" s="687"/>
      <c r="P490" s="687"/>
      <c r="Q490" s="687"/>
      <c r="R490" s="1386"/>
      <c r="S490" s="687" t="s">
        <v>143</v>
      </c>
      <c r="T490" s="745">
        <v>330000</v>
      </c>
      <c r="U490" s="1488"/>
      <c r="V490" s="1386">
        <v>1</v>
      </c>
      <c r="W490" s="781" t="s">
        <v>133</v>
      </c>
      <c r="Y490" s="877"/>
      <c r="Z490" s="802"/>
      <c r="AA490" s="802"/>
      <c r="AB490" s="802"/>
    </row>
    <row r="491" spans="1:28" s="674" customFormat="1" ht="12.95" customHeight="1">
      <c r="A491" s="662">
        <f t="shared" si="10"/>
        <v>181</v>
      </c>
      <c r="B491" s="685"/>
      <c r="C491" s="717">
        <v>2</v>
      </c>
      <c r="D491" s="717">
        <v>8</v>
      </c>
      <c r="E491" s="717">
        <v>2</v>
      </c>
      <c r="F491" s="717">
        <v>1</v>
      </c>
      <c r="G491" s="717">
        <v>68</v>
      </c>
      <c r="H491" s="687" t="s">
        <v>997</v>
      </c>
      <c r="I491" s="687">
        <v>61</v>
      </c>
      <c r="J491" s="687" t="s">
        <v>2640</v>
      </c>
      <c r="K491" s="687"/>
      <c r="L491" s="687" t="s">
        <v>424</v>
      </c>
      <c r="M491" s="688">
        <v>2008</v>
      </c>
      <c r="N491" s="688"/>
      <c r="O491" s="687"/>
      <c r="P491" s="687"/>
      <c r="Q491" s="687"/>
      <c r="R491" s="1386"/>
      <c r="S491" s="687" t="s">
        <v>143</v>
      </c>
      <c r="T491" s="745">
        <v>330000</v>
      </c>
      <c r="U491" s="1488"/>
      <c r="V491" s="1386">
        <v>1</v>
      </c>
      <c r="W491" s="781" t="s">
        <v>133</v>
      </c>
      <c r="Y491" s="877"/>
      <c r="Z491" s="802"/>
      <c r="AA491" s="802"/>
      <c r="AB491" s="802"/>
    </row>
    <row r="492" spans="1:28" s="674" customFormat="1" ht="12.95" customHeight="1">
      <c r="A492" s="662">
        <f t="shared" si="10"/>
        <v>182</v>
      </c>
      <c r="B492" s="685"/>
      <c r="C492" s="717">
        <v>2</v>
      </c>
      <c r="D492" s="717">
        <v>8</v>
      </c>
      <c r="E492" s="717">
        <v>2</v>
      </c>
      <c r="F492" s="717">
        <v>1</v>
      </c>
      <c r="G492" s="717">
        <v>68</v>
      </c>
      <c r="H492" s="687" t="s">
        <v>997</v>
      </c>
      <c r="I492" s="687">
        <v>62</v>
      </c>
      <c r="J492" s="687" t="s">
        <v>2640</v>
      </c>
      <c r="K492" s="687"/>
      <c r="L492" s="687" t="s">
        <v>424</v>
      </c>
      <c r="M492" s="688">
        <v>2008</v>
      </c>
      <c r="N492" s="688"/>
      <c r="O492" s="687"/>
      <c r="P492" s="687"/>
      <c r="Q492" s="687"/>
      <c r="R492" s="1386"/>
      <c r="S492" s="687" t="s">
        <v>143</v>
      </c>
      <c r="T492" s="745">
        <v>330000</v>
      </c>
      <c r="U492" s="1488"/>
      <c r="V492" s="1386">
        <v>1</v>
      </c>
      <c r="W492" s="781" t="s">
        <v>133</v>
      </c>
      <c r="Y492" s="877"/>
      <c r="Z492" s="802"/>
      <c r="AA492" s="802"/>
      <c r="AB492" s="802"/>
    </row>
    <row r="493" spans="1:28" s="674" customFormat="1" ht="12.95" customHeight="1">
      <c r="A493" s="662">
        <f t="shared" si="10"/>
        <v>183</v>
      </c>
      <c r="B493" s="685"/>
      <c r="C493" s="717">
        <v>2</v>
      </c>
      <c r="D493" s="717">
        <v>8</v>
      </c>
      <c r="E493" s="717">
        <v>2</v>
      </c>
      <c r="F493" s="717">
        <v>1</v>
      </c>
      <c r="G493" s="717">
        <v>68</v>
      </c>
      <c r="H493" s="687" t="s">
        <v>997</v>
      </c>
      <c r="I493" s="687" t="s">
        <v>2708</v>
      </c>
      <c r="J493" s="687" t="s">
        <v>2640</v>
      </c>
      <c r="K493" s="687"/>
      <c r="L493" s="687" t="s">
        <v>424</v>
      </c>
      <c r="M493" s="688">
        <v>2008</v>
      </c>
      <c r="N493" s="688"/>
      <c r="O493" s="687"/>
      <c r="P493" s="687"/>
      <c r="Q493" s="687"/>
      <c r="R493" s="1386"/>
      <c r="S493" s="687" t="s">
        <v>143</v>
      </c>
      <c r="T493" s="745">
        <v>990000</v>
      </c>
      <c r="U493" s="1488"/>
      <c r="V493" s="1386">
        <v>3</v>
      </c>
      <c r="W493" s="781" t="s">
        <v>133</v>
      </c>
      <c r="Y493" s="877"/>
      <c r="Z493" s="802"/>
      <c r="AA493" s="802"/>
      <c r="AB493" s="802"/>
    </row>
    <row r="494" spans="1:28" s="674" customFormat="1" ht="12.95" customHeight="1">
      <c r="A494" s="662">
        <f t="shared" si="10"/>
        <v>184</v>
      </c>
      <c r="B494" s="685"/>
      <c r="C494" s="717">
        <v>2</v>
      </c>
      <c r="D494" s="717">
        <v>8</v>
      </c>
      <c r="E494" s="717">
        <v>2</v>
      </c>
      <c r="F494" s="717">
        <v>1</v>
      </c>
      <c r="G494" s="717">
        <v>68</v>
      </c>
      <c r="H494" s="687" t="s">
        <v>997</v>
      </c>
      <c r="I494" s="687">
        <v>66</v>
      </c>
      <c r="J494" s="687" t="s">
        <v>2640</v>
      </c>
      <c r="K494" s="687"/>
      <c r="L494" s="687" t="s">
        <v>2650</v>
      </c>
      <c r="M494" s="688">
        <v>2012</v>
      </c>
      <c r="N494" s="688"/>
      <c r="O494" s="687"/>
      <c r="P494" s="687"/>
      <c r="Q494" s="687"/>
      <c r="R494" s="1386"/>
      <c r="S494" s="687" t="s">
        <v>143</v>
      </c>
      <c r="T494" s="745">
        <v>350000</v>
      </c>
      <c r="U494" s="1488"/>
      <c r="V494" s="1386">
        <v>1</v>
      </c>
      <c r="W494" s="781" t="s">
        <v>133</v>
      </c>
      <c r="Y494" s="877"/>
      <c r="Z494" s="802"/>
      <c r="AA494" s="802"/>
      <c r="AB494" s="802"/>
    </row>
    <row r="495" spans="1:28" s="674" customFormat="1" ht="12.95" customHeight="1">
      <c r="A495" s="662">
        <f t="shared" si="10"/>
        <v>185</v>
      </c>
      <c r="B495" s="685"/>
      <c r="C495" s="717">
        <v>2</v>
      </c>
      <c r="D495" s="717">
        <v>8</v>
      </c>
      <c r="E495" s="717">
        <v>2</v>
      </c>
      <c r="F495" s="717">
        <v>1</v>
      </c>
      <c r="G495" s="717">
        <v>68</v>
      </c>
      <c r="H495" s="687" t="s">
        <v>997</v>
      </c>
      <c r="I495" s="687">
        <v>67</v>
      </c>
      <c r="J495" s="687" t="s">
        <v>2640</v>
      </c>
      <c r="K495" s="687"/>
      <c r="L495" s="687" t="s">
        <v>2650</v>
      </c>
      <c r="M495" s="688">
        <v>2012</v>
      </c>
      <c r="N495" s="688"/>
      <c r="O495" s="687"/>
      <c r="P495" s="687"/>
      <c r="Q495" s="687"/>
      <c r="R495" s="1386"/>
      <c r="S495" s="687" t="s">
        <v>143</v>
      </c>
      <c r="T495" s="745">
        <v>350000</v>
      </c>
      <c r="U495" s="1488"/>
      <c r="V495" s="1386">
        <v>1</v>
      </c>
      <c r="W495" s="781" t="s">
        <v>133</v>
      </c>
      <c r="Y495" s="877"/>
      <c r="Z495" s="802"/>
      <c r="AA495" s="802"/>
      <c r="AB495" s="802"/>
    </row>
    <row r="496" spans="1:28" s="674" customFormat="1" ht="12.95" customHeight="1">
      <c r="A496" s="662">
        <f t="shared" si="10"/>
        <v>186</v>
      </c>
      <c r="B496" s="685"/>
      <c r="C496" s="717">
        <v>2</v>
      </c>
      <c r="D496" s="717">
        <v>8</v>
      </c>
      <c r="E496" s="717">
        <v>2</v>
      </c>
      <c r="F496" s="717">
        <v>1</v>
      </c>
      <c r="G496" s="717">
        <v>68</v>
      </c>
      <c r="H496" s="687" t="s">
        <v>997</v>
      </c>
      <c r="I496" s="687">
        <v>68</v>
      </c>
      <c r="J496" s="687" t="s">
        <v>2640</v>
      </c>
      <c r="K496" s="687"/>
      <c r="L496" s="687" t="s">
        <v>2650</v>
      </c>
      <c r="M496" s="688">
        <v>2012</v>
      </c>
      <c r="N496" s="688"/>
      <c r="O496" s="687"/>
      <c r="P496" s="687"/>
      <c r="Q496" s="687"/>
      <c r="R496" s="1386"/>
      <c r="S496" s="687" t="s">
        <v>143</v>
      </c>
      <c r="T496" s="745">
        <v>350000</v>
      </c>
      <c r="U496" s="1488"/>
      <c r="V496" s="1386">
        <v>1</v>
      </c>
      <c r="W496" s="781" t="s">
        <v>133</v>
      </c>
      <c r="Y496" s="877"/>
      <c r="Z496" s="802"/>
      <c r="AA496" s="802"/>
      <c r="AB496" s="802"/>
    </row>
    <row r="497" spans="1:28" s="674" customFormat="1" ht="12.95" customHeight="1">
      <c r="A497" s="662">
        <f t="shared" si="10"/>
        <v>187</v>
      </c>
      <c r="B497" s="685"/>
      <c r="C497" s="717">
        <v>2</v>
      </c>
      <c r="D497" s="717">
        <v>8</v>
      </c>
      <c r="E497" s="717">
        <v>2</v>
      </c>
      <c r="F497" s="717">
        <v>1</v>
      </c>
      <c r="G497" s="717">
        <v>68</v>
      </c>
      <c r="H497" s="687" t="s">
        <v>997</v>
      </c>
      <c r="I497" s="687">
        <v>69</v>
      </c>
      <c r="J497" s="687" t="s">
        <v>2640</v>
      </c>
      <c r="K497" s="687"/>
      <c r="L497" s="687" t="s">
        <v>2650</v>
      </c>
      <c r="M497" s="688">
        <v>2012</v>
      </c>
      <c r="N497" s="688"/>
      <c r="O497" s="687"/>
      <c r="P497" s="687"/>
      <c r="Q497" s="687"/>
      <c r="R497" s="1386"/>
      <c r="S497" s="687" t="s">
        <v>143</v>
      </c>
      <c r="T497" s="745">
        <v>350000</v>
      </c>
      <c r="U497" s="1488"/>
      <c r="V497" s="1386">
        <v>1</v>
      </c>
      <c r="W497" s="781" t="s">
        <v>133</v>
      </c>
      <c r="Y497" s="877"/>
      <c r="Z497" s="802"/>
      <c r="AA497" s="802"/>
      <c r="AB497" s="802"/>
    </row>
    <row r="498" spans="1:28" s="674" customFormat="1" ht="12.95" customHeight="1">
      <c r="A498" s="662">
        <f t="shared" si="10"/>
        <v>188</v>
      </c>
      <c r="B498" s="685"/>
      <c r="C498" s="717">
        <v>2</v>
      </c>
      <c r="D498" s="717">
        <v>8</v>
      </c>
      <c r="E498" s="717">
        <v>2</v>
      </c>
      <c r="F498" s="717">
        <v>1</v>
      </c>
      <c r="G498" s="717">
        <v>68</v>
      </c>
      <c r="H498" s="687" t="s">
        <v>997</v>
      </c>
      <c r="I498" s="687">
        <v>70</v>
      </c>
      <c r="J498" s="687" t="s">
        <v>2640</v>
      </c>
      <c r="K498" s="687"/>
      <c r="L498" s="687" t="s">
        <v>2650</v>
      </c>
      <c r="M498" s="688">
        <v>2012</v>
      </c>
      <c r="N498" s="688"/>
      <c r="O498" s="687"/>
      <c r="P498" s="687"/>
      <c r="Q498" s="687"/>
      <c r="R498" s="1386"/>
      <c r="S498" s="687" t="s">
        <v>143</v>
      </c>
      <c r="T498" s="745">
        <v>350000</v>
      </c>
      <c r="U498" s="1488"/>
      <c r="V498" s="1386">
        <v>1</v>
      </c>
      <c r="W498" s="781" t="s">
        <v>133</v>
      </c>
      <c r="Y498" s="877"/>
      <c r="Z498" s="802"/>
      <c r="AA498" s="802"/>
      <c r="AB498" s="802"/>
    </row>
    <row r="499" spans="1:28" s="674" customFormat="1" ht="12.95" customHeight="1">
      <c r="A499" s="662">
        <f t="shared" si="10"/>
        <v>189</v>
      </c>
      <c r="B499" s="685"/>
      <c r="C499" s="717">
        <v>2</v>
      </c>
      <c r="D499" s="717">
        <v>8</v>
      </c>
      <c r="E499" s="717">
        <v>2</v>
      </c>
      <c r="F499" s="717">
        <v>1</v>
      </c>
      <c r="G499" s="717">
        <v>68</v>
      </c>
      <c r="H499" s="687" t="s">
        <v>997</v>
      </c>
      <c r="I499" s="687">
        <v>71</v>
      </c>
      <c r="J499" s="687" t="s">
        <v>2640</v>
      </c>
      <c r="K499" s="687"/>
      <c r="L499" s="687" t="s">
        <v>2650</v>
      </c>
      <c r="M499" s="688">
        <v>2012</v>
      </c>
      <c r="N499" s="688"/>
      <c r="O499" s="687"/>
      <c r="P499" s="687"/>
      <c r="Q499" s="687"/>
      <c r="R499" s="1386"/>
      <c r="S499" s="687" t="s">
        <v>143</v>
      </c>
      <c r="T499" s="745">
        <v>350000</v>
      </c>
      <c r="U499" s="1488"/>
      <c r="V499" s="1386">
        <v>1</v>
      </c>
      <c r="W499" s="781" t="s">
        <v>133</v>
      </c>
      <c r="Y499" s="877"/>
      <c r="Z499" s="944"/>
      <c r="AA499" s="963"/>
      <c r="AB499" s="802"/>
    </row>
    <row r="500" spans="1:28" s="674" customFormat="1" ht="12.95" customHeight="1">
      <c r="A500" s="662">
        <f t="shared" si="10"/>
        <v>190</v>
      </c>
      <c r="B500" s="685"/>
      <c r="C500" s="717">
        <v>2</v>
      </c>
      <c r="D500" s="717">
        <v>8</v>
      </c>
      <c r="E500" s="717">
        <v>2</v>
      </c>
      <c r="F500" s="717">
        <v>1</v>
      </c>
      <c r="G500" s="717">
        <v>68</v>
      </c>
      <c r="H500" s="687" t="s">
        <v>997</v>
      </c>
      <c r="I500" s="687">
        <v>72</v>
      </c>
      <c r="J500" s="687" t="s">
        <v>2640</v>
      </c>
      <c r="K500" s="687"/>
      <c r="L500" s="687" t="s">
        <v>2650</v>
      </c>
      <c r="M500" s="688">
        <v>2012</v>
      </c>
      <c r="N500" s="688"/>
      <c r="O500" s="687"/>
      <c r="P500" s="687"/>
      <c r="Q500" s="687"/>
      <c r="R500" s="1386"/>
      <c r="S500" s="687" t="s">
        <v>143</v>
      </c>
      <c r="T500" s="745">
        <v>350000</v>
      </c>
      <c r="U500" s="1488"/>
      <c r="V500" s="1386">
        <v>1</v>
      </c>
      <c r="W500" s="781" t="s">
        <v>133</v>
      </c>
      <c r="Y500" s="877"/>
      <c r="Z500" s="802"/>
      <c r="AA500" s="802"/>
      <c r="AB500" s="802"/>
    </row>
    <row r="501" spans="1:28" s="674" customFormat="1" ht="12.95" customHeight="1">
      <c r="A501" s="662">
        <f t="shared" si="10"/>
        <v>191</v>
      </c>
      <c r="B501" s="685"/>
      <c r="C501" s="717">
        <v>2</v>
      </c>
      <c r="D501" s="717">
        <v>8</v>
      </c>
      <c r="E501" s="717">
        <v>2</v>
      </c>
      <c r="F501" s="717">
        <v>1</v>
      </c>
      <c r="G501" s="717">
        <v>68</v>
      </c>
      <c r="H501" s="687" t="s">
        <v>997</v>
      </c>
      <c r="I501" s="687">
        <v>73</v>
      </c>
      <c r="J501" s="687" t="s">
        <v>2640</v>
      </c>
      <c r="K501" s="687"/>
      <c r="L501" s="687" t="s">
        <v>2650</v>
      </c>
      <c r="M501" s="688">
        <v>2012</v>
      </c>
      <c r="N501" s="688"/>
      <c r="O501" s="687"/>
      <c r="P501" s="687"/>
      <c r="Q501" s="687"/>
      <c r="R501" s="1386"/>
      <c r="S501" s="687" t="s">
        <v>143</v>
      </c>
      <c r="T501" s="745">
        <v>350000</v>
      </c>
      <c r="U501" s="1488"/>
      <c r="V501" s="1386">
        <v>1</v>
      </c>
      <c r="W501" s="781" t="s">
        <v>133</v>
      </c>
      <c r="Y501" s="877"/>
      <c r="Z501" s="802"/>
      <c r="AA501" s="802"/>
      <c r="AB501" s="802"/>
    </row>
    <row r="502" spans="1:28" s="674" customFormat="1" ht="12.95" customHeight="1">
      <c r="A502" s="662">
        <f t="shared" si="10"/>
        <v>192</v>
      </c>
      <c r="B502" s="685"/>
      <c r="C502" s="717">
        <v>2</v>
      </c>
      <c r="D502" s="717">
        <v>8</v>
      </c>
      <c r="E502" s="717">
        <v>2</v>
      </c>
      <c r="F502" s="717">
        <v>1</v>
      </c>
      <c r="G502" s="717">
        <v>68</v>
      </c>
      <c r="H502" s="687" t="s">
        <v>997</v>
      </c>
      <c r="I502" s="687">
        <v>74</v>
      </c>
      <c r="J502" s="687" t="s">
        <v>2640</v>
      </c>
      <c r="K502" s="687"/>
      <c r="L502" s="687" t="s">
        <v>2650</v>
      </c>
      <c r="M502" s="688">
        <v>2012</v>
      </c>
      <c r="N502" s="688"/>
      <c r="O502" s="687"/>
      <c r="P502" s="687"/>
      <c r="Q502" s="687"/>
      <c r="R502" s="1386"/>
      <c r="S502" s="687" t="s">
        <v>143</v>
      </c>
      <c r="T502" s="745">
        <v>350000</v>
      </c>
      <c r="U502" s="1488"/>
      <c r="V502" s="1386">
        <v>1</v>
      </c>
      <c r="W502" s="781" t="s">
        <v>133</v>
      </c>
      <c r="Y502" s="877"/>
      <c r="Z502" s="802"/>
      <c r="AA502" s="802"/>
      <c r="AB502" s="802"/>
    </row>
    <row r="503" spans="1:28" s="674" customFormat="1" ht="12.95" customHeight="1">
      <c r="A503" s="662">
        <f t="shared" si="10"/>
        <v>193</v>
      </c>
      <c r="B503" s="685"/>
      <c r="C503" s="717">
        <v>2</v>
      </c>
      <c r="D503" s="717">
        <v>8</v>
      </c>
      <c r="E503" s="717">
        <v>2</v>
      </c>
      <c r="F503" s="717">
        <v>1</v>
      </c>
      <c r="G503" s="717">
        <v>68</v>
      </c>
      <c r="H503" s="687" t="s">
        <v>997</v>
      </c>
      <c r="I503" s="687">
        <v>75</v>
      </c>
      <c r="J503" s="687" t="s">
        <v>2640</v>
      </c>
      <c r="K503" s="687"/>
      <c r="L503" s="687" t="s">
        <v>2650</v>
      </c>
      <c r="M503" s="688">
        <v>2012</v>
      </c>
      <c r="N503" s="688"/>
      <c r="O503" s="687"/>
      <c r="P503" s="687"/>
      <c r="Q503" s="687"/>
      <c r="R503" s="1386"/>
      <c r="S503" s="687" t="s">
        <v>143</v>
      </c>
      <c r="T503" s="745">
        <v>350000</v>
      </c>
      <c r="U503" s="1488"/>
      <c r="V503" s="1386">
        <v>1</v>
      </c>
      <c r="W503" s="781" t="s">
        <v>133</v>
      </c>
      <c r="Y503" s="877"/>
      <c r="Z503" s="802"/>
      <c r="AA503" s="802"/>
      <c r="AB503" s="802"/>
    </row>
    <row r="504" spans="1:28" s="674" customFormat="1" ht="12.95" customHeight="1">
      <c r="A504" s="662">
        <f t="shared" si="10"/>
        <v>194</v>
      </c>
      <c r="B504" s="902"/>
      <c r="C504" s="717">
        <v>2</v>
      </c>
      <c r="D504" s="717">
        <v>8</v>
      </c>
      <c r="E504" s="717">
        <v>2</v>
      </c>
      <c r="F504" s="717">
        <v>1</v>
      </c>
      <c r="G504" s="717">
        <v>68</v>
      </c>
      <c r="H504" s="687" t="s">
        <v>997</v>
      </c>
      <c r="I504" s="687">
        <v>76</v>
      </c>
      <c r="J504" s="687" t="s">
        <v>2640</v>
      </c>
      <c r="K504" s="687"/>
      <c r="L504" s="687" t="s">
        <v>2650</v>
      </c>
      <c r="M504" s="688">
        <v>2012</v>
      </c>
      <c r="N504" s="688"/>
      <c r="O504" s="687"/>
      <c r="P504" s="687"/>
      <c r="Q504" s="687"/>
      <c r="R504" s="1386"/>
      <c r="S504" s="687" t="s">
        <v>143</v>
      </c>
      <c r="T504" s="745">
        <v>350000</v>
      </c>
      <c r="U504" s="1488"/>
      <c r="V504" s="1386">
        <v>1</v>
      </c>
      <c r="W504" s="781" t="s">
        <v>133</v>
      </c>
      <c r="Y504" s="877"/>
      <c r="Z504" s="802"/>
      <c r="AA504" s="802"/>
      <c r="AB504" s="802"/>
    </row>
    <row r="505" spans="1:28" s="674" customFormat="1" ht="12.95" customHeight="1">
      <c r="A505" s="662">
        <f t="shared" si="10"/>
        <v>195</v>
      </c>
      <c r="B505" s="685"/>
      <c r="C505" s="717">
        <v>2</v>
      </c>
      <c r="D505" s="717">
        <v>8</v>
      </c>
      <c r="E505" s="717">
        <v>2</v>
      </c>
      <c r="F505" s="717">
        <v>1</v>
      </c>
      <c r="G505" s="717">
        <v>68</v>
      </c>
      <c r="H505" s="687" t="s">
        <v>997</v>
      </c>
      <c r="I505" s="687">
        <v>77</v>
      </c>
      <c r="J505" s="687" t="s">
        <v>2640</v>
      </c>
      <c r="K505" s="687"/>
      <c r="L505" s="687" t="s">
        <v>2650</v>
      </c>
      <c r="M505" s="688">
        <v>2012</v>
      </c>
      <c r="N505" s="688"/>
      <c r="O505" s="687"/>
      <c r="P505" s="687"/>
      <c r="Q505" s="687"/>
      <c r="R505" s="1386"/>
      <c r="S505" s="687" t="s">
        <v>143</v>
      </c>
      <c r="T505" s="745">
        <v>350000</v>
      </c>
      <c r="U505" s="1488"/>
      <c r="V505" s="1386">
        <v>1</v>
      </c>
      <c r="W505" s="781" t="s">
        <v>133</v>
      </c>
      <c r="Y505" s="877"/>
      <c r="Z505" s="802"/>
      <c r="AA505" s="802"/>
      <c r="AB505" s="802"/>
    </row>
    <row r="506" spans="1:28" s="674" customFormat="1" ht="12.95" customHeight="1">
      <c r="A506" s="662">
        <f t="shared" ref="A506:A536" si="11">A505+1</f>
        <v>196</v>
      </c>
      <c r="B506" s="685"/>
      <c r="C506" s="717">
        <v>2</v>
      </c>
      <c r="D506" s="717">
        <v>8</v>
      </c>
      <c r="E506" s="717">
        <v>2</v>
      </c>
      <c r="F506" s="717">
        <v>1</v>
      </c>
      <c r="G506" s="717">
        <v>68</v>
      </c>
      <c r="H506" s="687" t="s">
        <v>997</v>
      </c>
      <c r="I506" s="687">
        <v>78</v>
      </c>
      <c r="J506" s="687" t="s">
        <v>2640</v>
      </c>
      <c r="K506" s="687"/>
      <c r="L506" s="687" t="s">
        <v>2650</v>
      </c>
      <c r="M506" s="688">
        <v>2012</v>
      </c>
      <c r="N506" s="688"/>
      <c r="O506" s="687"/>
      <c r="P506" s="687"/>
      <c r="Q506" s="687"/>
      <c r="R506" s="1386"/>
      <c r="S506" s="687" t="s">
        <v>143</v>
      </c>
      <c r="T506" s="745">
        <v>350000</v>
      </c>
      <c r="U506" s="1488"/>
      <c r="V506" s="1386">
        <v>1</v>
      </c>
      <c r="W506" s="781" t="s">
        <v>133</v>
      </c>
      <c r="Y506" s="877"/>
      <c r="Z506" s="802"/>
      <c r="AA506" s="802"/>
      <c r="AB506" s="802"/>
    </row>
    <row r="507" spans="1:28" s="674" customFormat="1" ht="12.95" customHeight="1">
      <c r="A507" s="662">
        <f t="shared" si="11"/>
        <v>197</v>
      </c>
      <c r="B507" s="685"/>
      <c r="C507" s="717">
        <v>2</v>
      </c>
      <c r="D507" s="717">
        <v>8</v>
      </c>
      <c r="E507" s="717">
        <v>2</v>
      </c>
      <c r="F507" s="717">
        <v>1</v>
      </c>
      <c r="G507" s="717">
        <v>68</v>
      </c>
      <c r="H507" s="687" t="s">
        <v>997</v>
      </c>
      <c r="I507" s="687">
        <v>79</v>
      </c>
      <c r="J507" s="687" t="s">
        <v>2640</v>
      </c>
      <c r="K507" s="687"/>
      <c r="L507" s="687" t="s">
        <v>2650</v>
      </c>
      <c r="M507" s="688">
        <v>2012</v>
      </c>
      <c r="N507" s="688"/>
      <c r="O507" s="687"/>
      <c r="P507" s="687"/>
      <c r="Q507" s="687"/>
      <c r="R507" s="1386"/>
      <c r="S507" s="687" t="s">
        <v>143</v>
      </c>
      <c r="T507" s="745">
        <v>350000</v>
      </c>
      <c r="U507" s="1488"/>
      <c r="V507" s="1386">
        <v>1</v>
      </c>
      <c r="W507" s="781" t="s">
        <v>133</v>
      </c>
      <c r="Y507" s="877"/>
      <c r="Z507" s="802"/>
      <c r="AA507" s="802"/>
      <c r="AB507" s="802"/>
    </row>
    <row r="508" spans="1:28" s="674" customFormat="1" ht="12.95" customHeight="1">
      <c r="A508" s="662">
        <f t="shared" si="11"/>
        <v>198</v>
      </c>
      <c r="B508" s="685"/>
      <c r="C508" s="717">
        <v>2</v>
      </c>
      <c r="D508" s="717">
        <v>8</v>
      </c>
      <c r="E508" s="717">
        <v>2</v>
      </c>
      <c r="F508" s="717">
        <v>1</v>
      </c>
      <c r="G508" s="717">
        <v>68</v>
      </c>
      <c r="H508" s="687" t="s">
        <v>997</v>
      </c>
      <c r="I508" s="687">
        <v>80</v>
      </c>
      <c r="J508" s="687" t="s">
        <v>2640</v>
      </c>
      <c r="K508" s="687"/>
      <c r="L508" s="687" t="s">
        <v>2650</v>
      </c>
      <c r="M508" s="688">
        <v>2012</v>
      </c>
      <c r="N508" s="688"/>
      <c r="O508" s="687"/>
      <c r="P508" s="687"/>
      <c r="Q508" s="687"/>
      <c r="R508" s="1386"/>
      <c r="S508" s="687" t="s">
        <v>143</v>
      </c>
      <c r="T508" s="745">
        <v>350000</v>
      </c>
      <c r="U508" s="1488"/>
      <c r="V508" s="1386">
        <v>1</v>
      </c>
      <c r="W508" s="781" t="s">
        <v>133</v>
      </c>
      <c r="Y508" s="877"/>
      <c r="Z508" s="944"/>
      <c r="AA508" s="963"/>
      <c r="AB508" s="802"/>
    </row>
    <row r="509" spans="1:28" s="674" customFormat="1" ht="12.95" customHeight="1">
      <c r="A509" s="662">
        <f t="shared" si="11"/>
        <v>199</v>
      </c>
      <c r="B509" s="685"/>
      <c r="C509" s="717">
        <v>2</v>
      </c>
      <c r="D509" s="717">
        <v>8</v>
      </c>
      <c r="E509" s="717">
        <v>2</v>
      </c>
      <c r="F509" s="717">
        <v>1</v>
      </c>
      <c r="G509" s="717">
        <v>68</v>
      </c>
      <c r="H509" s="687" t="s">
        <v>997</v>
      </c>
      <c r="I509" s="687">
        <v>81</v>
      </c>
      <c r="J509" s="687" t="s">
        <v>2640</v>
      </c>
      <c r="K509" s="687"/>
      <c r="L509" s="687" t="s">
        <v>2650</v>
      </c>
      <c r="M509" s="688">
        <v>2012</v>
      </c>
      <c r="N509" s="688"/>
      <c r="O509" s="687"/>
      <c r="P509" s="687"/>
      <c r="Q509" s="687"/>
      <c r="R509" s="1386"/>
      <c r="S509" s="687" t="s">
        <v>143</v>
      </c>
      <c r="T509" s="745">
        <v>350000</v>
      </c>
      <c r="U509" s="1488"/>
      <c r="V509" s="1386">
        <v>1</v>
      </c>
      <c r="W509" s="781" t="s">
        <v>133</v>
      </c>
      <c r="Y509" s="877"/>
      <c r="Z509" s="802"/>
      <c r="AA509" s="802"/>
      <c r="AB509" s="802"/>
    </row>
    <row r="510" spans="1:28" s="674" customFormat="1" ht="12.95" customHeight="1">
      <c r="A510" s="662">
        <f t="shared" si="11"/>
        <v>200</v>
      </c>
      <c r="B510" s="685"/>
      <c r="C510" s="717">
        <v>2</v>
      </c>
      <c r="D510" s="717">
        <v>8</v>
      </c>
      <c r="E510" s="717">
        <v>2</v>
      </c>
      <c r="F510" s="717">
        <v>1</v>
      </c>
      <c r="G510" s="717">
        <v>68</v>
      </c>
      <c r="H510" s="687" t="s">
        <v>997</v>
      </c>
      <c r="I510" s="687">
        <v>82</v>
      </c>
      <c r="J510" s="687" t="s">
        <v>2640</v>
      </c>
      <c r="K510" s="687"/>
      <c r="L510" s="687" t="s">
        <v>2650</v>
      </c>
      <c r="M510" s="688">
        <v>2012</v>
      </c>
      <c r="N510" s="688"/>
      <c r="O510" s="687"/>
      <c r="P510" s="687"/>
      <c r="Q510" s="687"/>
      <c r="R510" s="1386"/>
      <c r="S510" s="687" t="s">
        <v>143</v>
      </c>
      <c r="T510" s="745">
        <v>350000</v>
      </c>
      <c r="U510" s="1488"/>
      <c r="V510" s="1386">
        <v>1</v>
      </c>
      <c r="W510" s="781" t="s">
        <v>133</v>
      </c>
      <c r="Y510" s="877"/>
      <c r="Z510" s="802"/>
      <c r="AA510" s="802"/>
      <c r="AB510" s="802"/>
    </row>
    <row r="511" spans="1:28" s="674" customFormat="1" ht="12.95" customHeight="1">
      <c r="A511" s="662">
        <f t="shared" si="11"/>
        <v>201</v>
      </c>
      <c r="B511" s="685"/>
      <c r="C511" s="717">
        <v>2</v>
      </c>
      <c r="D511" s="717">
        <v>8</v>
      </c>
      <c r="E511" s="717">
        <v>2</v>
      </c>
      <c r="F511" s="717">
        <v>1</v>
      </c>
      <c r="G511" s="717">
        <v>68</v>
      </c>
      <c r="H511" s="687" t="s">
        <v>997</v>
      </c>
      <c r="I511" s="687">
        <v>83</v>
      </c>
      <c r="J511" s="687" t="s">
        <v>2640</v>
      </c>
      <c r="K511" s="687"/>
      <c r="L511" s="687" t="s">
        <v>2650</v>
      </c>
      <c r="M511" s="688">
        <v>2012</v>
      </c>
      <c r="N511" s="688"/>
      <c r="O511" s="687"/>
      <c r="P511" s="687"/>
      <c r="Q511" s="687"/>
      <c r="R511" s="1386"/>
      <c r="S511" s="687" t="s">
        <v>143</v>
      </c>
      <c r="T511" s="745">
        <v>350000</v>
      </c>
      <c r="U511" s="1488"/>
      <c r="V511" s="1386">
        <v>1</v>
      </c>
      <c r="W511" s="781" t="s">
        <v>133</v>
      </c>
      <c r="Y511" s="877"/>
      <c r="Z511" s="802"/>
      <c r="AA511" s="802"/>
      <c r="AB511" s="802"/>
    </row>
    <row r="512" spans="1:28" s="674" customFormat="1" ht="12.95" customHeight="1">
      <c r="A512" s="662">
        <f t="shared" si="11"/>
        <v>202</v>
      </c>
      <c r="B512" s="685"/>
      <c r="C512" s="717">
        <v>2</v>
      </c>
      <c r="D512" s="717">
        <v>8</v>
      </c>
      <c r="E512" s="717">
        <v>2</v>
      </c>
      <c r="F512" s="717">
        <v>1</v>
      </c>
      <c r="G512" s="717">
        <v>68</v>
      </c>
      <c r="H512" s="687" t="s">
        <v>997</v>
      </c>
      <c r="I512" s="687">
        <v>84</v>
      </c>
      <c r="J512" s="687" t="s">
        <v>2640</v>
      </c>
      <c r="K512" s="687"/>
      <c r="L512" s="687" t="s">
        <v>2650</v>
      </c>
      <c r="M512" s="688">
        <v>2012</v>
      </c>
      <c r="N512" s="688"/>
      <c r="O512" s="687"/>
      <c r="P512" s="687"/>
      <c r="Q512" s="687"/>
      <c r="R512" s="1386"/>
      <c r="S512" s="687" t="s">
        <v>143</v>
      </c>
      <c r="T512" s="745">
        <v>350000</v>
      </c>
      <c r="U512" s="1488"/>
      <c r="V512" s="1386">
        <v>1</v>
      </c>
      <c r="W512" s="781" t="s">
        <v>133</v>
      </c>
      <c r="Y512" s="877"/>
      <c r="Z512" s="802"/>
      <c r="AA512" s="802"/>
      <c r="AB512" s="802"/>
    </row>
    <row r="513" spans="1:28" s="674" customFormat="1" ht="12.95" customHeight="1">
      <c r="A513" s="662">
        <f t="shared" si="11"/>
        <v>203</v>
      </c>
      <c r="B513" s="685"/>
      <c r="C513" s="717">
        <v>2</v>
      </c>
      <c r="D513" s="717">
        <v>8</v>
      </c>
      <c r="E513" s="717">
        <v>2</v>
      </c>
      <c r="F513" s="717">
        <v>1</v>
      </c>
      <c r="G513" s="717">
        <v>68</v>
      </c>
      <c r="H513" s="687" t="s">
        <v>997</v>
      </c>
      <c r="I513" s="687">
        <v>85</v>
      </c>
      <c r="J513" s="687" t="s">
        <v>2640</v>
      </c>
      <c r="K513" s="687"/>
      <c r="L513" s="687" t="s">
        <v>2650</v>
      </c>
      <c r="M513" s="688">
        <v>2012</v>
      </c>
      <c r="N513" s="688"/>
      <c r="O513" s="687"/>
      <c r="P513" s="687"/>
      <c r="Q513" s="687"/>
      <c r="R513" s="1386"/>
      <c r="S513" s="687" t="s">
        <v>143</v>
      </c>
      <c r="T513" s="745">
        <v>350000</v>
      </c>
      <c r="U513" s="1488"/>
      <c r="V513" s="1386">
        <v>1</v>
      </c>
      <c r="W513" s="781" t="s">
        <v>133</v>
      </c>
      <c r="Y513" s="877"/>
      <c r="Z513" s="802"/>
      <c r="AA513" s="802"/>
      <c r="AB513" s="802"/>
    </row>
    <row r="514" spans="1:28" s="674" customFormat="1" ht="12.95" customHeight="1">
      <c r="A514" s="662">
        <f t="shared" si="11"/>
        <v>204</v>
      </c>
      <c r="B514" s="685"/>
      <c r="C514" s="717">
        <v>2</v>
      </c>
      <c r="D514" s="717">
        <v>8</v>
      </c>
      <c r="E514" s="717">
        <v>2</v>
      </c>
      <c r="F514" s="717">
        <v>1</v>
      </c>
      <c r="G514" s="717">
        <v>68</v>
      </c>
      <c r="H514" s="687" t="s">
        <v>997</v>
      </c>
      <c r="I514" s="687">
        <v>86</v>
      </c>
      <c r="J514" s="687" t="s">
        <v>2640</v>
      </c>
      <c r="K514" s="687"/>
      <c r="L514" s="687" t="s">
        <v>2650</v>
      </c>
      <c r="M514" s="688">
        <v>2012</v>
      </c>
      <c r="N514" s="688"/>
      <c r="O514" s="687"/>
      <c r="P514" s="687"/>
      <c r="Q514" s="687"/>
      <c r="R514" s="1386"/>
      <c r="S514" s="687" t="s">
        <v>143</v>
      </c>
      <c r="T514" s="745">
        <v>350000</v>
      </c>
      <c r="U514" s="1488"/>
      <c r="V514" s="1386">
        <v>1</v>
      </c>
      <c r="W514" s="781" t="s">
        <v>133</v>
      </c>
      <c r="Y514" s="877"/>
      <c r="Z514" s="802"/>
      <c r="AA514" s="802"/>
      <c r="AB514" s="802"/>
    </row>
    <row r="515" spans="1:28" s="674" customFormat="1" ht="12.95" customHeight="1">
      <c r="A515" s="662">
        <f t="shared" si="11"/>
        <v>205</v>
      </c>
      <c r="B515" s="685"/>
      <c r="C515" s="717">
        <v>2</v>
      </c>
      <c r="D515" s="717">
        <v>8</v>
      </c>
      <c r="E515" s="717">
        <v>2</v>
      </c>
      <c r="F515" s="717">
        <v>1</v>
      </c>
      <c r="G515" s="717">
        <v>68</v>
      </c>
      <c r="H515" s="687" t="s">
        <v>997</v>
      </c>
      <c r="I515" s="687">
        <v>87</v>
      </c>
      <c r="J515" s="687" t="s">
        <v>2640</v>
      </c>
      <c r="K515" s="687"/>
      <c r="L515" s="687" t="s">
        <v>2650</v>
      </c>
      <c r="M515" s="688">
        <v>2012</v>
      </c>
      <c r="N515" s="688"/>
      <c r="O515" s="687"/>
      <c r="P515" s="687"/>
      <c r="Q515" s="687"/>
      <c r="R515" s="1386"/>
      <c r="S515" s="687" t="s">
        <v>143</v>
      </c>
      <c r="T515" s="745">
        <v>350000</v>
      </c>
      <c r="U515" s="1488"/>
      <c r="V515" s="1386">
        <v>1</v>
      </c>
      <c r="W515" s="781" t="s">
        <v>133</v>
      </c>
      <c r="Y515" s="877"/>
      <c r="Z515" s="802"/>
      <c r="AA515" s="802"/>
      <c r="AB515" s="802"/>
    </row>
    <row r="516" spans="1:28" s="674" customFormat="1" ht="12.95" customHeight="1">
      <c r="A516" s="662">
        <f t="shared" si="11"/>
        <v>206</v>
      </c>
      <c r="B516" s="685"/>
      <c r="C516" s="717">
        <v>2</v>
      </c>
      <c r="D516" s="717">
        <v>8</v>
      </c>
      <c r="E516" s="717">
        <v>2</v>
      </c>
      <c r="F516" s="717">
        <v>1</v>
      </c>
      <c r="G516" s="717">
        <v>68</v>
      </c>
      <c r="H516" s="687" t="s">
        <v>997</v>
      </c>
      <c r="I516" s="687">
        <v>88</v>
      </c>
      <c r="J516" s="687" t="s">
        <v>2640</v>
      </c>
      <c r="K516" s="687"/>
      <c r="L516" s="687" t="s">
        <v>2650</v>
      </c>
      <c r="M516" s="688">
        <v>2012</v>
      </c>
      <c r="N516" s="688"/>
      <c r="O516" s="687"/>
      <c r="P516" s="687"/>
      <c r="Q516" s="687"/>
      <c r="R516" s="1386"/>
      <c r="S516" s="687" t="s">
        <v>143</v>
      </c>
      <c r="T516" s="745">
        <v>350000</v>
      </c>
      <c r="U516" s="1488"/>
      <c r="V516" s="1386">
        <v>1</v>
      </c>
      <c r="W516" s="781" t="s">
        <v>133</v>
      </c>
      <c r="Y516" s="877"/>
      <c r="Z516" s="802"/>
      <c r="AA516" s="802"/>
      <c r="AB516" s="802"/>
    </row>
    <row r="517" spans="1:28" s="674" customFormat="1" ht="12.95" customHeight="1">
      <c r="A517" s="662">
        <f t="shared" si="11"/>
        <v>207</v>
      </c>
      <c r="B517" s="685"/>
      <c r="C517" s="717">
        <v>2</v>
      </c>
      <c r="D517" s="717">
        <v>8</v>
      </c>
      <c r="E517" s="717">
        <v>2</v>
      </c>
      <c r="F517" s="717">
        <v>1</v>
      </c>
      <c r="G517" s="717">
        <v>68</v>
      </c>
      <c r="H517" s="687" t="s">
        <v>997</v>
      </c>
      <c r="I517" s="687">
        <v>89</v>
      </c>
      <c r="J517" s="687" t="s">
        <v>2640</v>
      </c>
      <c r="K517" s="687"/>
      <c r="L517" s="687" t="s">
        <v>2650</v>
      </c>
      <c r="M517" s="688">
        <v>2012</v>
      </c>
      <c r="N517" s="688"/>
      <c r="O517" s="687"/>
      <c r="P517" s="687"/>
      <c r="Q517" s="687"/>
      <c r="R517" s="1386"/>
      <c r="S517" s="687" t="s">
        <v>143</v>
      </c>
      <c r="T517" s="745">
        <v>350000</v>
      </c>
      <c r="U517" s="1488"/>
      <c r="V517" s="1386">
        <v>1</v>
      </c>
      <c r="W517" s="781" t="s">
        <v>133</v>
      </c>
      <c r="Y517" s="877"/>
      <c r="Z517" s="802"/>
      <c r="AA517" s="802"/>
      <c r="AB517" s="802"/>
    </row>
    <row r="518" spans="1:28" s="674" customFormat="1" ht="12.95" customHeight="1">
      <c r="A518" s="662">
        <f t="shared" si="11"/>
        <v>208</v>
      </c>
      <c r="B518" s="685"/>
      <c r="C518" s="717">
        <v>2</v>
      </c>
      <c r="D518" s="717">
        <v>8</v>
      </c>
      <c r="E518" s="717">
        <v>2</v>
      </c>
      <c r="F518" s="717">
        <v>1</v>
      </c>
      <c r="G518" s="717">
        <v>68</v>
      </c>
      <c r="H518" s="687" t="s">
        <v>997</v>
      </c>
      <c r="I518" s="687">
        <v>90</v>
      </c>
      <c r="J518" s="687" t="s">
        <v>2640</v>
      </c>
      <c r="K518" s="687"/>
      <c r="L518" s="687" t="s">
        <v>2650</v>
      </c>
      <c r="M518" s="688">
        <v>2012</v>
      </c>
      <c r="N518" s="688"/>
      <c r="O518" s="687"/>
      <c r="P518" s="687"/>
      <c r="Q518" s="687"/>
      <c r="R518" s="1386"/>
      <c r="S518" s="687" t="s">
        <v>143</v>
      </c>
      <c r="T518" s="745">
        <v>350000</v>
      </c>
      <c r="U518" s="1488"/>
      <c r="V518" s="1386">
        <v>1</v>
      </c>
      <c r="W518" s="781" t="s">
        <v>133</v>
      </c>
      <c r="Y518" s="877"/>
      <c r="Z518" s="802"/>
      <c r="AA518" s="802"/>
      <c r="AB518" s="802"/>
    </row>
    <row r="519" spans="1:28" s="674" customFormat="1" ht="12.95" customHeight="1">
      <c r="A519" s="662">
        <f t="shared" si="11"/>
        <v>209</v>
      </c>
      <c r="B519" s="685"/>
      <c r="C519" s="717">
        <v>2</v>
      </c>
      <c r="D519" s="717">
        <v>8</v>
      </c>
      <c r="E519" s="717">
        <v>2</v>
      </c>
      <c r="F519" s="717">
        <v>1</v>
      </c>
      <c r="G519" s="717">
        <v>68</v>
      </c>
      <c r="H519" s="687" t="s">
        <v>997</v>
      </c>
      <c r="I519" s="687">
        <v>91</v>
      </c>
      <c r="J519" s="687" t="s">
        <v>2640</v>
      </c>
      <c r="K519" s="687"/>
      <c r="L519" s="687" t="s">
        <v>2650</v>
      </c>
      <c r="M519" s="688">
        <v>2012</v>
      </c>
      <c r="N519" s="688"/>
      <c r="O519" s="687"/>
      <c r="P519" s="687"/>
      <c r="Q519" s="687"/>
      <c r="R519" s="1386"/>
      <c r="S519" s="687" t="s">
        <v>143</v>
      </c>
      <c r="T519" s="745">
        <v>350000</v>
      </c>
      <c r="U519" s="1488"/>
      <c r="V519" s="1386">
        <v>1</v>
      </c>
      <c r="W519" s="781" t="s">
        <v>133</v>
      </c>
      <c r="Y519" s="877"/>
      <c r="Z519" s="802"/>
      <c r="AA519" s="802"/>
      <c r="AB519" s="802"/>
    </row>
    <row r="520" spans="1:28" s="674" customFormat="1" ht="12.95" customHeight="1">
      <c r="A520" s="662">
        <f t="shared" si="11"/>
        <v>210</v>
      </c>
      <c r="B520" s="685"/>
      <c r="C520" s="717">
        <v>2</v>
      </c>
      <c r="D520" s="717">
        <v>8</v>
      </c>
      <c r="E520" s="717">
        <v>2</v>
      </c>
      <c r="F520" s="717">
        <v>1</v>
      </c>
      <c r="G520" s="717">
        <v>68</v>
      </c>
      <c r="H520" s="687" t="s">
        <v>3143</v>
      </c>
      <c r="I520" s="687">
        <v>91</v>
      </c>
      <c r="J520" s="687" t="s">
        <v>2640</v>
      </c>
      <c r="K520" s="687"/>
      <c r="L520" s="687" t="s">
        <v>139</v>
      </c>
      <c r="M520" s="1429">
        <v>2016</v>
      </c>
      <c r="N520" s="688"/>
      <c r="O520" s="687"/>
      <c r="P520" s="687"/>
      <c r="Q520" s="687"/>
      <c r="R520" s="1386"/>
      <c r="S520" s="687" t="s">
        <v>143</v>
      </c>
      <c r="T520" s="745">
        <v>2877600</v>
      </c>
      <c r="U520" s="1488"/>
      <c r="V520" s="1386">
        <v>8</v>
      </c>
      <c r="W520" s="781" t="s">
        <v>133</v>
      </c>
      <c r="Y520" s="877"/>
      <c r="Z520" s="802"/>
      <c r="AA520" s="802"/>
      <c r="AB520" s="802"/>
    </row>
    <row r="521" spans="1:28" s="674" customFormat="1" ht="12.95" customHeight="1">
      <c r="A521" s="662">
        <f t="shared" si="11"/>
        <v>211</v>
      </c>
      <c r="B521" s="685"/>
      <c r="C521" s="717">
        <v>2</v>
      </c>
      <c r="D521" s="717">
        <v>8</v>
      </c>
      <c r="E521" s="717">
        <v>2</v>
      </c>
      <c r="F521" s="717">
        <v>1</v>
      </c>
      <c r="G521" s="717">
        <v>75</v>
      </c>
      <c r="H521" s="687" t="s">
        <v>2709</v>
      </c>
      <c r="I521" s="687">
        <v>1</v>
      </c>
      <c r="J521" s="687" t="s">
        <v>2644</v>
      </c>
      <c r="K521" s="687"/>
      <c r="L521" s="687" t="s">
        <v>420</v>
      </c>
      <c r="M521" s="688">
        <v>2000</v>
      </c>
      <c r="N521" s="688"/>
      <c r="O521" s="687"/>
      <c r="P521" s="687"/>
      <c r="Q521" s="687"/>
      <c r="R521" s="1386"/>
      <c r="S521" s="687" t="s">
        <v>143</v>
      </c>
      <c r="T521" s="745">
        <v>250000</v>
      </c>
      <c r="U521" s="1488"/>
      <c r="V521" s="1386">
        <v>1</v>
      </c>
      <c r="W521" s="781" t="s">
        <v>133</v>
      </c>
      <c r="Y521" s="877"/>
      <c r="Z521" s="802"/>
      <c r="AA521" s="802"/>
      <c r="AB521" s="802"/>
    </row>
    <row r="522" spans="1:28" s="674" customFormat="1" ht="12.95" customHeight="1">
      <c r="A522" s="662">
        <f t="shared" si="11"/>
        <v>212</v>
      </c>
      <c r="B522" s="685"/>
      <c r="C522" s="717">
        <v>2</v>
      </c>
      <c r="D522" s="717">
        <v>8</v>
      </c>
      <c r="E522" s="717">
        <v>2</v>
      </c>
      <c r="F522" s="717">
        <v>1</v>
      </c>
      <c r="G522" s="717">
        <v>75</v>
      </c>
      <c r="H522" s="687" t="s">
        <v>2569</v>
      </c>
      <c r="I522" s="687">
        <v>2</v>
      </c>
      <c r="J522" s="687" t="s">
        <v>940</v>
      </c>
      <c r="K522" s="687"/>
      <c r="L522" s="687" t="s">
        <v>139</v>
      </c>
      <c r="M522" s="688">
        <v>2008</v>
      </c>
      <c r="N522" s="688"/>
      <c r="O522" s="687"/>
      <c r="P522" s="687"/>
      <c r="Q522" s="687"/>
      <c r="R522" s="1386"/>
      <c r="S522" s="687" t="s">
        <v>143</v>
      </c>
      <c r="T522" s="745">
        <v>9625000</v>
      </c>
      <c r="U522" s="1488" t="s">
        <v>3089</v>
      </c>
      <c r="V522" s="1386">
        <v>1</v>
      </c>
      <c r="W522" s="1546" t="s">
        <v>1407</v>
      </c>
      <c r="Y522" s="877"/>
      <c r="Z522" s="802"/>
      <c r="AA522" s="802"/>
      <c r="AB522" s="802"/>
    </row>
    <row r="523" spans="1:28" s="674" customFormat="1" ht="12.95" customHeight="1">
      <c r="A523" s="662">
        <f t="shared" si="11"/>
        <v>213</v>
      </c>
      <c r="B523" s="685"/>
      <c r="C523" s="717">
        <v>2</v>
      </c>
      <c r="D523" s="717">
        <v>9</v>
      </c>
      <c r="E523" s="717">
        <v>1</v>
      </c>
      <c r="F523" s="717">
        <v>12</v>
      </c>
      <c r="G523" s="717">
        <v>49</v>
      </c>
      <c r="H523" s="687" t="s">
        <v>2710</v>
      </c>
      <c r="I523" s="687">
        <v>1</v>
      </c>
      <c r="J523" s="687"/>
      <c r="K523" s="687"/>
      <c r="L523" s="687" t="s">
        <v>424</v>
      </c>
      <c r="M523" s="688">
        <v>2006</v>
      </c>
      <c r="N523" s="688"/>
      <c r="O523" s="687"/>
      <c r="P523" s="687"/>
      <c r="Q523" s="687"/>
      <c r="R523" s="1386"/>
      <c r="S523" s="687" t="s">
        <v>143</v>
      </c>
      <c r="T523" s="745">
        <v>700000</v>
      </c>
      <c r="U523" s="1488"/>
      <c r="V523" s="1386">
        <v>1</v>
      </c>
      <c r="W523" s="781" t="s">
        <v>2547</v>
      </c>
      <c r="Y523" s="877"/>
      <c r="Z523" s="802"/>
      <c r="AA523" s="802"/>
      <c r="AB523" s="802"/>
    </row>
    <row r="524" spans="1:28" s="674" customFormat="1" ht="12.95" customHeight="1">
      <c r="A524" s="662">
        <f t="shared" si="11"/>
        <v>214</v>
      </c>
      <c r="B524" s="685"/>
      <c r="C524" s="904">
        <v>2</v>
      </c>
      <c r="D524" s="904">
        <v>9</v>
      </c>
      <c r="E524" s="904">
        <v>1</v>
      </c>
      <c r="F524" s="904">
        <v>12</v>
      </c>
      <c r="G524" s="904">
        <v>49</v>
      </c>
      <c r="H524" s="827" t="s">
        <v>2711</v>
      </c>
      <c r="I524" s="827">
        <v>2</v>
      </c>
      <c r="J524" s="827"/>
      <c r="K524" s="827"/>
      <c r="L524" s="827" t="s">
        <v>424</v>
      </c>
      <c r="M524" s="905">
        <v>2006</v>
      </c>
      <c r="N524" s="905"/>
      <c r="O524" s="827"/>
      <c r="P524" s="827"/>
      <c r="Q524" s="827"/>
      <c r="R524" s="889"/>
      <c r="S524" s="827" t="s">
        <v>143</v>
      </c>
      <c r="T524" s="908">
        <v>500000</v>
      </c>
      <c r="U524" s="1547"/>
      <c r="V524" s="889">
        <v>1</v>
      </c>
      <c r="W524" s="828" t="s">
        <v>2547</v>
      </c>
      <c r="Y524" s="877"/>
      <c r="Z524" s="802"/>
      <c r="AA524" s="802"/>
      <c r="AB524" s="802"/>
    </row>
    <row r="525" spans="1:28" s="674" customFormat="1" ht="12.95" customHeight="1">
      <c r="A525" s="662">
        <f t="shared" si="11"/>
        <v>215</v>
      </c>
      <c r="B525" s="685"/>
      <c r="C525" s="717">
        <v>2</v>
      </c>
      <c r="D525" s="717">
        <v>9</v>
      </c>
      <c r="E525" s="717">
        <v>1</v>
      </c>
      <c r="F525" s="717">
        <v>12</v>
      </c>
      <c r="G525" s="717">
        <v>49</v>
      </c>
      <c r="H525" s="687" t="s">
        <v>2710</v>
      </c>
      <c r="I525" s="687">
        <v>1</v>
      </c>
      <c r="J525" s="687"/>
      <c r="K525" s="687"/>
      <c r="L525" s="687" t="s">
        <v>424</v>
      </c>
      <c r="M525" s="688">
        <v>2015</v>
      </c>
      <c r="N525" s="688"/>
      <c r="O525" s="687"/>
      <c r="P525" s="687"/>
      <c r="Q525" s="687"/>
      <c r="R525" s="1386"/>
      <c r="S525" s="687" t="s">
        <v>2792</v>
      </c>
      <c r="T525" s="745">
        <v>1950000</v>
      </c>
      <c r="U525" s="1488"/>
      <c r="V525" s="1386">
        <v>3</v>
      </c>
      <c r="W525" s="1545" t="s">
        <v>133</v>
      </c>
      <c r="Y525" s="877"/>
      <c r="Z525" s="802"/>
      <c r="AA525" s="802"/>
      <c r="AB525" s="802"/>
    </row>
    <row r="526" spans="1:28" s="674" customFormat="1" ht="12.95" customHeight="1">
      <c r="A526" s="662">
        <f t="shared" si="11"/>
        <v>216</v>
      </c>
      <c r="B526" s="685"/>
      <c r="C526" s="904"/>
      <c r="D526" s="904"/>
      <c r="E526" s="904"/>
      <c r="F526" s="904"/>
      <c r="G526" s="904"/>
      <c r="H526" s="827" t="s">
        <v>2371</v>
      </c>
      <c r="I526" s="827"/>
      <c r="J526" s="827"/>
      <c r="K526" s="827"/>
      <c r="L526" s="827" t="s">
        <v>139</v>
      </c>
      <c r="M526" s="1432">
        <v>2016</v>
      </c>
      <c r="N526" s="905"/>
      <c r="O526" s="827"/>
      <c r="P526" s="827"/>
      <c r="Q526" s="827"/>
      <c r="R526" s="889"/>
      <c r="S526" s="827" t="s">
        <v>2792</v>
      </c>
      <c r="T526" s="908">
        <v>1474000</v>
      </c>
      <c r="U526" s="1547"/>
      <c r="V526" s="889">
        <v>4</v>
      </c>
      <c r="W526" s="828" t="s">
        <v>133</v>
      </c>
      <c r="X526" s="615"/>
      <c r="Y526" s="877"/>
      <c r="Z526" s="615"/>
      <c r="AA526" s="615"/>
      <c r="AB526" s="615"/>
    </row>
    <row r="527" spans="1:28" s="674" customFormat="1" ht="12.95" customHeight="1">
      <c r="A527" s="662">
        <f t="shared" si="11"/>
        <v>217</v>
      </c>
      <c r="B527" s="685"/>
      <c r="C527" s="904"/>
      <c r="D527" s="904"/>
      <c r="E527" s="904"/>
      <c r="F527" s="904"/>
      <c r="G527" s="904"/>
      <c r="H527" s="827" t="s">
        <v>1095</v>
      </c>
      <c r="I527" s="827"/>
      <c r="J527" s="827" t="s">
        <v>2933</v>
      </c>
      <c r="K527" s="827"/>
      <c r="L527" s="827" t="s">
        <v>139</v>
      </c>
      <c r="M527" s="905">
        <v>2014</v>
      </c>
      <c r="N527" s="905"/>
      <c r="O527" s="827"/>
      <c r="P527" s="827" t="s">
        <v>2934</v>
      </c>
      <c r="Q527" s="827"/>
      <c r="R527" s="889"/>
      <c r="S527" s="827" t="s">
        <v>2792</v>
      </c>
      <c r="T527" s="908">
        <v>1500000</v>
      </c>
      <c r="U527" s="1547"/>
      <c r="V527" s="889">
        <v>1</v>
      </c>
      <c r="W527" s="1548" t="s">
        <v>133</v>
      </c>
      <c r="Y527" s="877"/>
      <c r="Z527" s="802"/>
      <c r="AA527" s="802"/>
      <c r="AB527" s="802"/>
    </row>
    <row r="528" spans="1:28" s="674" customFormat="1" ht="12.95" customHeight="1">
      <c r="A528" s="662">
        <f t="shared" si="11"/>
        <v>218</v>
      </c>
      <c r="B528" s="685"/>
      <c r="C528" s="717">
        <v>2</v>
      </c>
      <c r="D528" s="717">
        <v>8</v>
      </c>
      <c r="E528" s="717">
        <v>2</v>
      </c>
      <c r="F528" s="717">
        <v>1</v>
      </c>
      <c r="G528" s="717">
        <v>75</v>
      </c>
      <c r="H528" s="687" t="s">
        <v>2569</v>
      </c>
      <c r="I528" s="687">
        <v>2</v>
      </c>
      <c r="J528" s="687" t="s">
        <v>2658</v>
      </c>
      <c r="K528" s="687"/>
      <c r="L528" s="687" t="s">
        <v>139</v>
      </c>
      <c r="M528" s="688">
        <v>2014</v>
      </c>
      <c r="N528" s="688"/>
      <c r="O528" s="687"/>
      <c r="P528" s="687" t="s">
        <v>2932</v>
      </c>
      <c r="Q528" s="687"/>
      <c r="R528" s="1386"/>
      <c r="S528" s="687" t="s">
        <v>2792</v>
      </c>
      <c r="T528" s="745">
        <v>1500000</v>
      </c>
      <c r="U528" s="1488"/>
      <c r="V528" s="1386">
        <v>1</v>
      </c>
      <c r="W528" s="1545" t="s">
        <v>133</v>
      </c>
      <c r="Y528" s="877"/>
      <c r="Z528" s="802"/>
      <c r="AA528" s="802"/>
      <c r="AB528" s="802"/>
    </row>
    <row r="529" spans="1:28" s="674" customFormat="1" ht="12.95" customHeight="1">
      <c r="A529" s="662">
        <f t="shared" si="11"/>
        <v>219</v>
      </c>
      <c r="B529" s="685"/>
      <c r="C529" s="904"/>
      <c r="D529" s="904"/>
      <c r="E529" s="904"/>
      <c r="F529" s="904"/>
      <c r="G529" s="904"/>
      <c r="H529" s="827" t="s">
        <v>1095</v>
      </c>
      <c r="I529" s="827"/>
      <c r="J529" s="827"/>
      <c r="K529" s="827"/>
      <c r="L529" s="827" t="s">
        <v>139</v>
      </c>
      <c r="M529" s="905">
        <v>2015</v>
      </c>
      <c r="N529" s="905"/>
      <c r="O529" s="827"/>
      <c r="P529" s="827"/>
      <c r="Q529" s="827"/>
      <c r="R529" s="889"/>
      <c r="S529" s="827" t="s">
        <v>2792</v>
      </c>
      <c r="T529" s="908">
        <v>1248000</v>
      </c>
      <c r="U529" s="1547"/>
      <c r="V529" s="889">
        <v>1</v>
      </c>
      <c r="W529" s="1548" t="s">
        <v>133</v>
      </c>
      <c r="Y529" s="877"/>
      <c r="Z529" s="802"/>
      <c r="AA529" s="802"/>
      <c r="AB529" s="802"/>
    </row>
    <row r="530" spans="1:28" s="674" customFormat="1" ht="12.95" customHeight="1">
      <c r="A530" s="662">
        <f t="shared" si="11"/>
        <v>220</v>
      </c>
      <c r="B530" s="685"/>
      <c r="C530" s="904"/>
      <c r="D530" s="904"/>
      <c r="E530" s="904"/>
      <c r="F530" s="904"/>
      <c r="G530" s="904"/>
      <c r="H530" s="827" t="s">
        <v>1095</v>
      </c>
      <c r="I530" s="827"/>
      <c r="J530" s="827"/>
      <c r="K530" s="827"/>
      <c r="L530" s="827" t="s">
        <v>139</v>
      </c>
      <c r="M530" s="905">
        <v>2015</v>
      </c>
      <c r="N530" s="905"/>
      <c r="O530" s="827"/>
      <c r="P530" s="827"/>
      <c r="Q530" s="827"/>
      <c r="R530" s="889"/>
      <c r="S530" s="827" t="s">
        <v>2792</v>
      </c>
      <c r="T530" s="908">
        <v>1755000</v>
      </c>
      <c r="U530" s="1547"/>
      <c r="V530" s="889">
        <v>1</v>
      </c>
      <c r="W530" s="1548" t="s">
        <v>133</v>
      </c>
      <c r="Y530" s="877"/>
      <c r="Z530" s="802"/>
      <c r="AA530" s="802"/>
      <c r="AB530" s="802"/>
    </row>
    <row r="531" spans="1:28" s="674" customFormat="1" ht="12.95" customHeight="1">
      <c r="A531" s="662">
        <f t="shared" si="11"/>
        <v>221</v>
      </c>
      <c r="B531" s="685"/>
      <c r="C531" s="717">
        <v>2</v>
      </c>
      <c r="D531" s="717">
        <v>8</v>
      </c>
      <c r="E531" s="717">
        <v>2</v>
      </c>
      <c r="F531" s="717">
        <v>1</v>
      </c>
      <c r="G531" s="717">
        <v>75</v>
      </c>
      <c r="H531" s="687" t="s">
        <v>2569</v>
      </c>
      <c r="I531" s="687">
        <v>2</v>
      </c>
      <c r="J531" s="687" t="s">
        <v>948</v>
      </c>
      <c r="K531" s="687"/>
      <c r="L531" s="687" t="s">
        <v>139</v>
      </c>
      <c r="M531" s="688">
        <v>2015</v>
      </c>
      <c r="N531" s="688"/>
      <c r="O531" s="687"/>
      <c r="P531" s="687"/>
      <c r="Q531" s="687"/>
      <c r="R531" s="1386"/>
      <c r="S531" s="687" t="s">
        <v>2792</v>
      </c>
      <c r="T531" s="745">
        <v>2457000</v>
      </c>
      <c r="U531" s="1488"/>
      <c r="V531" s="1386">
        <v>2</v>
      </c>
      <c r="W531" s="1545" t="s">
        <v>133</v>
      </c>
      <c r="Y531" s="877"/>
      <c r="Z531" s="802"/>
      <c r="AA531" s="802"/>
      <c r="AB531" s="802"/>
    </row>
    <row r="532" spans="1:28" s="674" customFormat="1" ht="12.95" customHeight="1">
      <c r="A532" s="662">
        <f t="shared" si="11"/>
        <v>222</v>
      </c>
      <c r="B532" s="685"/>
      <c r="C532" s="904"/>
      <c r="D532" s="904"/>
      <c r="E532" s="904"/>
      <c r="F532" s="904"/>
      <c r="G532" s="904"/>
      <c r="H532" s="827" t="s">
        <v>3044</v>
      </c>
      <c r="I532" s="827"/>
      <c r="J532" s="827"/>
      <c r="K532" s="827"/>
      <c r="L532" s="827" t="s">
        <v>420</v>
      </c>
      <c r="M532" s="905">
        <v>2015</v>
      </c>
      <c r="N532" s="905"/>
      <c r="O532" s="827"/>
      <c r="P532" s="827"/>
      <c r="Q532" s="827"/>
      <c r="R532" s="889"/>
      <c r="S532" s="827" t="s">
        <v>2792</v>
      </c>
      <c r="T532" s="908">
        <v>322000</v>
      </c>
      <c r="U532" s="1547"/>
      <c r="V532" s="889">
        <v>1</v>
      </c>
      <c r="W532" s="1548" t="s">
        <v>133</v>
      </c>
      <c r="Y532" s="877"/>
      <c r="Z532" s="802"/>
      <c r="AA532" s="802"/>
      <c r="AB532" s="802"/>
    </row>
    <row r="533" spans="1:28" s="674" customFormat="1" ht="12.95" customHeight="1">
      <c r="A533" s="662">
        <f t="shared" si="11"/>
        <v>223</v>
      </c>
      <c r="B533" s="685"/>
      <c r="C533" s="904"/>
      <c r="D533" s="904"/>
      <c r="E533" s="904"/>
      <c r="F533" s="904"/>
      <c r="G533" s="904"/>
      <c r="H533" s="827" t="s">
        <v>3069</v>
      </c>
      <c r="I533" s="827"/>
      <c r="J533" s="827"/>
      <c r="K533" s="827"/>
      <c r="L533" s="827" t="s">
        <v>2660</v>
      </c>
      <c r="M533" s="905">
        <v>2015</v>
      </c>
      <c r="N533" s="905"/>
      <c r="O533" s="827"/>
      <c r="P533" s="827"/>
      <c r="Q533" s="827"/>
      <c r="R533" s="889"/>
      <c r="S533" s="827" t="s">
        <v>2792</v>
      </c>
      <c r="T533" s="908">
        <v>486200</v>
      </c>
      <c r="U533" s="1547"/>
      <c r="V533" s="889">
        <v>2</v>
      </c>
      <c r="W533" s="1548" t="s">
        <v>133</v>
      </c>
      <c r="Y533" s="877"/>
      <c r="Z533" s="802"/>
      <c r="AA533" s="802"/>
      <c r="AB533" s="802"/>
    </row>
    <row r="534" spans="1:28" s="674" customFormat="1" ht="12.95" customHeight="1">
      <c r="A534" s="662">
        <f t="shared" si="11"/>
        <v>224</v>
      </c>
      <c r="B534" s="685"/>
      <c r="C534" s="904"/>
      <c r="D534" s="904"/>
      <c r="E534" s="904"/>
      <c r="F534" s="904"/>
      <c r="G534" s="904"/>
      <c r="H534" s="827" t="s">
        <v>3109</v>
      </c>
      <c r="I534" s="827"/>
      <c r="J534" s="827"/>
      <c r="K534" s="827"/>
      <c r="L534" s="827" t="s">
        <v>2660</v>
      </c>
      <c r="M534" s="1432">
        <v>2016</v>
      </c>
      <c r="N534" s="905"/>
      <c r="O534" s="827"/>
      <c r="P534" s="827"/>
      <c r="Q534" s="827"/>
      <c r="R534" s="889"/>
      <c r="S534" s="827" t="s">
        <v>2792</v>
      </c>
      <c r="T534" s="908">
        <v>2308000</v>
      </c>
      <c r="U534" s="1547"/>
      <c r="V534" s="889">
        <v>2</v>
      </c>
      <c r="W534" s="828" t="s">
        <v>133</v>
      </c>
      <c r="X534" s="615"/>
      <c r="Y534" s="877"/>
      <c r="Z534" s="615"/>
      <c r="AA534" s="615"/>
      <c r="AB534" s="615"/>
    </row>
    <row r="535" spans="1:28" s="674" customFormat="1" ht="12.95" customHeight="1">
      <c r="A535" s="662">
        <f t="shared" si="11"/>
        <v>225</v>
      </c>
      <c r="B535" s="685"/>
      <c r="C535" s="904"/>
      <c r="D535" s="904"/>
      <c r="E535" s="904"/>
      <c r="F535" s="904"/>
      <c r="G535" s="904"/>
      <c r="H535" s="827" t="s">
        <v>3110</v>
      </c>
      <c r="I535" s="827"/>
      <c r="J535" s="827"/>
      <c r="K535" s="827"/>
      <c r="L535" s="827" t="s">
        <v>2630</v>
      </c>
      <c r="M535" s="1432">
        <v>2016</v>
      </c>
      <c r="N535" s="905"/>
      <c r="O535" s="827"/>
      <c r="P535" s="827"/>
      <c r="Q535" s="827"/>
      <c r="R535" s="889"/>
      <c r="S535" s="827" t="s">
        <v>2792</v>
      </c>
      <c r="T535" s="908">
        <v>5060000</v>
      </c>
      <c r="U535" s="1547"/>
      <c r="V535" s="889">
        <v>2</v>
      </c>
      <c r="W535" s="828" t="s">
        <v>133</v>
      </c>
      <c r="X535" s="615"/>
      <c r="Y535" s="877"/>
      <c r="Z535" s="615"/>
      <c r="AA535" s="615"/>
      <c r="AB535" s="615"/>
    </row>
    <row r="536" spans="1:28" s="674" customFormat="1" ht="12.95" customHeight="1">
      <c r="A536" s="662">
        <f t="shared" si="11"/>
        <v>226</v>
      </c>
      <c r="B536" s="685"/>
      <c r="C536" s="904"/>
      <c r="D536" s="904"/>
      <c r="E536" s="904"/>
      <c r="F536" s="904"/>
      <c r="G536" s="904"/>
      <c r="H536" s="827" t="s">
        <v>3111</v>
      </c>
      <c r="I536" s="827"/>
      <c r="J536" s="827"/>
      <c r="K536" s="827"/>
      <c r="L536" s="827" t="s">
        <v>2630</v>
      </c>
      <c r="M536" s="1432">
        <v>2016</v>
      </c>
      <c r="N536" s="905"/>
      <c r="O536" s="827"/>
      <c r="P536" s="827"/>
      <c r="Q536" s="827"/>
      <c r="R536" s="889"/>
      <c r="S536" s="827" t="s">
        <v>2792</v>
      </c>
      <c r="T536" s="908">
        <v>4406600</v>
      </c>
      <c r="U536" s="1547"/>
      <c r="V536" s="889">
        <v>2</v>
      </c>
      <c r="W536" s="828" t="s">
        <v>133</v>
      </c>
      <c r="X536" s="615"/>
      <c r="Y536" s="877"/>
      <c r="Z536" s="615"/>
      <c r="AA536" s="615"/>
      <c r="AB536" s="615"/>
    </row>
    <row r="537" spans="1:28" s="674" customFormat="1" ht="12.95" customHeight="1">
      <c r="A537" s="1086"/>
      <c r="B537" s="754"/>
      <c r="C537" s="904"/>
      <c r="D537" s="904"/>
      <c r="E537" s="904"/>
      <c r="F537" s="904"/>
      <c r="G537" s="904"/>
      <c r="H537" s="827"/>
      <c r="I537" s="827"/>
      <c r="J537" s="827"/>
      <c r="K537" s="827"/>
      <c r="L537" s="827"/>
      <c r="M537" s="1432"/>
      <c r="N537" s="905"/>
      <c r="O537" s="827"/>
      <c r="P537" s="827"/>
      <c r="Q537" s="827"/>
      <c r="R537" s="889"/>
      <c r="S537" s="827"/>
      <c r="T537" s="908"/>
      <c r="U537" s="1547"/>
      <c r="V537" s="889"/>
      <c r="W537" s="828"/>
      <c r="X537" s="615"/>
      <c r="Y537" s="877"/>
      <c r="Z537" s="615"/>
      <c r="AA537" s="615"/>
      <c r="AB537" s="615"/>
    </row>
    <row r="538" spans="1:28" s="674" customFormat="1" ht="12.95" customHeight="1">
      <c r="A538" s="1196"/>
      <c r="B538" s="1197"/>
      <c r="C538" s="1198"/>
      <c r="D538" s="1198"/>
      <c r="E538" s="1198"/>
      <c r="F538" s="1198"/>
      <c r="G538" s="1198"/>
      <c r="H538" s="1199"/>
      <c r="I538" s="1199"/>
      <c r="J538" s="1199"/>
      <c r="K538" s="1199"/>
      <c r="L538" s="1199"/>
      <c r="M538" s="1200"/>
      <c r="N538" s="1200"/>
      <c r="O538" s="1199"/>
      <c r="P538" s="1199"/>
      <c r="Q538" s="1199"/>
      <c r="R538" s="1201"/>
      <c r="S538" s="1199"/>
      <c r="T538" s="1202"/>
      <c r="U538" s="1549"/>
      <c r="V538" s="1201"/>
      <c r="W538" s="1203"/>
      <c r="Y538" s="877"/>
      <c r="Z538" s="802"/>
      <c r="AA538" s="802"/>
      <c r="AB538" s="802"/>
    </row>
    <row r="539" spans="1:28" s="674" customFormat="1" ht="12.95" customHeight="1">
      <c r="A539" s="701">
        <f>A536+1</f>
        <v>227</v>
      </c>
      <c r="B539" s="679"/>
      <c r="C539" s="945">
        <v>2</v>
      </c>
      <c r="D539" s="945">
        <v>8</v>
      </c>
      <c r="E539" s="945">
        <v>1</v>
      </c>
      <c r="F539" s="945">
        <v>2</v>
      </c>
      <c r="G539" s="945">
        <v>14</v>
      </c>
      <c r="H539" s="946" t="s">
        <v>2712</v>
      </c>
      <c r="I539" s="946">
        <v>1</v>
      </c>
      <c r="J539" s="946"/>
      <c r="K539" s="946"/>
      <c r="L539" s="946" t="s">
        <v>2713</v>
      </c>
      <c r="M539" s="984">
        <v>1986</v>
      </c>
      <c r="N539" s="984"/>
      <c r="O539" s="946"/>
      <c r="P539" s="946"/>
      <c r="Q539" s="946"/>
      <c r="R539" s="891"/>
      <c r="S539" s="946" t="s">
        <v>143</v>
      </c>
      <c r="T539" s="1106">
        <v>50000</v>
      </c>
      <c r="U539" s="1550" t="s">
        <v>3081</v>
      </c>
      <c r="V539" s="891">
        <v>1</v>
      </c>
      <c r="W539" s="1551" t="s">
        <v>133</v>
      </c>
      <c r="Y539" s="877"/>
      <c r="Z539" s="802"/>
      <c r="AA539" s="802"/>
      <c r="AB539" s="802"/>
    </row>
    <row r="540" spans="1:28" s="674" customFormat="1" ht="12.95" customHeight="1">
      <c r="A540" s="662">
        <f t="shared" ref="A540:A551" si="12">A539+1</f>
        <v>228</v>
      </c>
      <c r="B540" s="685"/>
      <c r="C540" s="717">
        <v>2</v>
      </c>
      <c r="D540" s="717">
        <v>8</v>
      </c>
      <c r="E540" s="717">
        <v>1</v>
      </c>
      <c r="F540" s="717">
        <v>2</v>
      </c>
      <c r="G540" s="717">
        <v>14</v>
      </c>
      <c r="H540" s="687" t="s">
        <v>2712</v>
      </c>
      <c r="I540" s="687">
        <v>2</v>
      </c>
      <c r="J540" s="687"/>
      <c r="K540" s="687"/>
      <c r="L540" s="687" t="s">
        <v>2713</v>
      </c>
      <c r="M540" s="688">
        <v>1986</v>
      </c>
      <c r="N540" s="688"/>
      <c r="O540" s="687"/>
      <c r="P540" s="687"/>
      <c r="Q540" s="687"/>
      <c r="R540" s="1386"/>
      <c r="S540" s="687" t="s">
        <v>143</v>
      </c>
      <c r="T540" s="745">
        <v>50000</v>
      </c>
      <c r="U540" s="1488" t="s">
        <v>3081</v>
      </c>
      <c r="V540" s="1386">
        <v>1</v>
      </c>
      <c r="W540" s="1544" t="s">
        <v>133</v>
      </c>
      <c r="Y540" s="877"/>
      <c r="Z540" s="802"/>
      <c r="AA540" s="802"/>
      <c r="AB540" s="802"/>
    </row>
    <row r="541" spans="1:28" s="674" customFormat="1" ht="12.95" customHeight="1">
      <c r="A541" s="662">
        <f t="shared" si="12"/>
        <v>229</v>
      </c>
      <c r="B541" s="685"/>
      <c r="C541" s="717">
        <v>2</v>
      </c>
      <c r="D541" s="717">
        <v>8</v>
      </c>
      <c r="E541" s="717">
        <v>1</v>
      </c>
      <c r="F541" s="717">
        <v>2</v>
      </c>
      <c r="G541" s="717">
        <v>14</v>
      </c>
      <c r="H541" s="687" t="s">
        <v>2712</v>
      </c>
      <c r="I541" s="687">
        <v>3</v>
      </c>
      <c r="J541" s="687"/>
      <c r="K541" s="687"/>
      <c r="L541" s="687" t="s">
        <v>2713</v>
      </c>
      <c r="M541" s="688">
        <v>1986</v>
      </c>
      <c r="N541" s="688"/>
      <c r="O541" s="687"/>
      <c r="P541" s="687"/>
      <c r="Q541" s="687"/>
      <c r="R541" s="1386"/>
      <c r="S541" s="687" t="s">
        <v>143</v>
      </c>
      <c r="T541" s="745">
        <v>50000</v>
      </c>
      <c r="U541" s="1488" t="s">
        <v>3081</v>
      </c>
      <c r="V541" s="1386">
        <v>1</v>
      </c>
      <c r="W541" s="1544" t="s">
        <v>133</v>
      </c>
      <c r="Y541" s="877"/>
      <c r="Z541" s="802"/>
      <c r="AA541" s="802"/>
      <c r="AB541" s="802"/>
    </row>
    <row r="542" spans="1:28" s="674" customFormat="1" ht="12.95" customHeight="1">
      <c r="A542" s="662">
        <f t="shared" si="12"/>
        <v>230</v>
      </c>
      <c r="B542" s="685"/>
      <c r="C542" s="717">
        <v>2</v>
      </c>
      <c r="D542" s="717">
        <v>8</v>
      </c>
      <c r="E542" s="717">
        <v>1</v>
      </c>
      <c r="F542" s="717">
        <v>2</v>
      </c>
      <c r="G542" s="717">
        <v>14</v>
      </c>
      <c r="H542" s="687" t="s">
        <v>2643</v>
      </c>
      <c r="I542" s="687">
        <v>4</v>
      </c>
      <c r="J542" s="687" t="s">
        <v>2656</v>
      </c>
      <c r="K542" s="687"/>
      <c r="L542" s="687" t="s">
        <v>424</v>
      </c>
      <c r="M542" s="688">
        <v>1992</v>
      </c>
      <c r="N542" s="688"/>
      <c r="O542" s="687"/>
      <c r="P542" s="687"/>
      <c r="Q542" s="687"/>
      <c r="R542" s="1386"/>
      <c r="S542" s="687" t="s">
        <v>143</v>
      </c>
      <c r="T542" s="745">
        <v>5000000</v>
      </c>
      <c r="U542" s="1488" t="s">
        <v>3089</v>
      </c>
      <c r="V542" s="1386">
        <v>1</v>
      </c>
      <c r="W542" s="1489" t="s">
        <v>1407</v>
      </c>
      <c r="Y542" s="877"/>
      <c r="Z542" s="802"/>
      <c r="AA542" s="802"/>
      <c r="AB542" s="802"/>
    </row>
    <row r="543" spans="1:28" s="674" customFormat="1" ht="12.95" customHeight="1">
      <c r="A543" s="662">
        <f t="shared" si="12"/>
        <v>231</v>
      </c>
      <c r="B543" s="685"/>
      <c r="C543" s="717">
        <v>2</v>
      </c>
      <c r="D543" s="717">
        <v>8</v>
      </c>
      <c r="E543" s="717">
        <v>1</v>
      </c>
      <c r="F543" s="717">
        <v>2</v>
      </c>
      <c r="G543" s="717">
        <v>14</v>
      </c>
      <c r="H543" s="687" t="s">
        <v>2643</v>
      </c>
      <c r="I543" s="687">
        <v>5</v>
      </c>
      <c r="J543" s="687" t="s">
        <v>2656</v>
      </c>
      <c r="K543" s="687"/>
      <c r="L543" s="687" t="s">
        <v>424</v>
      </c>
      <c r="M543" s="688">
        <v>2000</v>
      </c>
      <c r="N543" s="688"/>
      <c r="O543" s="687"/>
      <c r="P543" s="687"/>
      <c r="Q543" s="687"/>
      <c r="R543" s="1386"/>
      <c r="S543" s="687" t="s">
        <v>143</v>
      </c>
      <c r="T543" s="745">
        <v>10000000</v>
      </c>
      <c r="U543" s="1488"/>
      <c r="V543" s="1386">
        <v>1</v>
      </c>
      <c r="W543" s="781" t="s">
        <v>133</v>
      </c>
      <c r="Y543" s="877"/>
      <c r="Z543" s="802"/>
      <c r="AA543" s="802"/>
      <c r="AB543" s="802"/>
    </row>
    <row r="544" spans="1:28" s="674" customFormat="1" ht="12.95" customHeight="1">
      <c r="A544" s="662">
        <f t="shared" si="12"/>
        <v>232</v>
      </c>
      <c r="B544" s="685"/>
      <c r="C544" s="717">
        <v>2</v>
      </c>
      <c r="D544" s="717">
        <v>8</v>
      </c>
      <c r="E544" s="717">
        <v>1</v>
      </c>
      <c r="F544" s="717">
        <v>2</v>
      </c>
      <c r="G544" s="717">
        <v>14</v>
      </c>
      <c r="H544" s="687" t="s">
        <v>2643</v>
      </c>
      <c r="I544" s="687">
        <v>5</v>
      </c>
      <c r="J544" s="687"/>
      <c r="K544" s="687"/>
      <c r="L544" s="687" t="s">
        <v>424</v>
      </c>
      <c r="M544" s="688">
        <v>2015</v>
      </c>
      <c r="N544" s="688"/>
      <c r="O544" s="687"/>
      <c r="P544" s="687"/>
      <c r="Q544" s="687"/>
      <c r="R544" s="1386"/>
      <c r="S544" s="687" t="s">
        <v>2792</v>
      </c>
      <c r="T544" s="745">
        <v>48000000</v>
      </c>
      <c r="U544" s="1488"/>
      <c r="V544" s="1386">
        <v>1</v>
      </c>
      <c r="W544" s="1545" t="s">
        <v>133</v>
      </c>
      <c r="Y544" s="877"/>
      <c r="Z544" s="802"/>
      <c r="AA544" s="802"/>
      <c r="AB544" s="802"/>
    </row>
    <row r="545" spans="1:28" s="674" customFormat="1" ht="12.95" customHeight="1">
      <c r="A545" s="662">
        <f>A544+1</f>
        <v>233</v>
      </c>
      <c r="B545" s="685"/>
      <c r="C545" s="717">
        <v>2</v>
      </c>
      <c r="D545" s="717">
        <v>8</v>
      </c>
      <c r="E545" s="717">
        <v>1</v>
      </c>
      <c r="F545" s="717">
        <v>2</v>
      </c>
      <c r="G545" s="717">
        <v>14</v>
      </c>
      <c r="H545" s="687" t="s">
        <v>2714</v>
      </c>
      <c r="I545" s="687">
        <v>6</v>
      </c>
      <c r="J545" s="687"/>
      <c r="K545" s="687"/>
      <c r="L545" s="687" t="s">
        <v>424</v>
      </c>
      <c r="M545" s="688">
        <v>2002</v>
      </c>
      <c r="N545" s="688"/>
      <c r="O545" s="687"/>
      <c r="P545" s="687"/>
      <c r="Q545" s="687"/>
      <c r="R545" s="1386"/>
      <c r="S545" s="687" t="s">
        <v>143</v>
      </c>
      <c r="T545" s="745">
        <v>1000000</v>
      </c>
      <c r="U545" s="1488"/>
      <c r="V545" s="1386">
        <v>1</v>
      </c>
      <c r="W545" s="781" t="s">
        <v>133</v>
      </c>
      <c r="Y545" s="877"/>
      <c r="Z545" s="802"/>
      <c r="AA545" s="802"/>
      <c r="AB545" s="802"/>
    </row>
    <row r="546" spans="1:28" s="674" customFormat="1" ht="12.95" customHeight="1">
      <c r="A546" s="662">
        <f t="shared" si="12"/>
        <v>234</v>
      </c>
      <c r="B546" s="685"/>
      <c r="C546" s="717">
        <v>2</v>
      </c>
      <c r="D546" s="717">
        <v>8</v>
      </c>
      <c r="E546" s="717">
        <v>1</v>
      </c>
      <c r="F546" s="717">
        <v>2</v>
      </c>
      <c r="G546" s="717">
        <v>14</v>
      </c>
      <c r="H546" s="687" t="s">
        <v>2715</v>
      </c>
      <c r="I546" s="687">
        <v>7</v>
      </c>
      <c r="J546" s="687"/>
      <c r="K546" s="687"/>
      <c r="L546" s="687" t="s">
        <v>2713</v>
      </c>
      <c r="M546" s="688">
        <v>1992</v>
      </c>
      <c r="N546" s="688"/>
      <c r="O546" s="687"/>
      <c r="P546" s="687"/>
      <c r="Q546" s="687"/>
      <c r="R546" s="1386"/>
      <c r="S546" s="687" t="s">
        <v>143</v>
      </c>
      <c r="T546" s="745">
        <v>10000</v>
      </c>
      <c r="U546" s="1488" t="s">
        <v>3081</v>
      </c>
      <c r="V546" s="1386">
        <v>1</v>
      </c>
      <c r="W546" s="1544" t="s">
        <v>133</v>
      </c>
      <c r="Y546" s="877"/>
      <c r="Z546" s="802"/>
      <c r="AA546" s="802"/>
      <c r="AB546" s="802"/>
    </row>
    <row r="547" spans="1:28" s="674" customFormat="1" ht="12.95" customHeight="1">
      <c r="A547" s="662">
        <f t="shared" si="12"/>
        <v>235</v>
      </c>
      <c r="B547" s="685"/>
      <c r="C547" s="717">
        <v>2</v>
      </c>
      <c r="D547" s="717">
        <v>8</v>
      </c>
      <c r="E547" s="717">
        <v>1</v>
      </c>
      <c r="F547" s="717">
        <v>2</v>
      </c>
      <c r="G547" s="717">
        <v>14</v>
      </c>
      <c r="H547" s="687" t="s">
        <v>2715</v>
      </c>
      <c r="I547" s="687">
        <v>8</v>
      </c>
      <c r="J547" s="687"/>
      <c r="K547" s="687"/>
      <c r="L547" s="687" t="s">
        <v>2713</v>
      </c>
      <c r="M547" s="688">
        <v>1992</v>
      </c>
      <c r="N547" s="688"/>
      <c r="O547" s="687"/>
      <c r="P547" s="687"/>
      <c r="Q547" s="687"/>
      <c r="R547" s="1386"/>
      <c r="S547" s="687" t="s">
        <v>143</v>
      </c>
      <c r="T547" s="745">
        <v>10000</v>
      </c>
      <c r="U547" s="1488" t="s">
        <v>3081</v>
      </c>
      <c r="V547" s="1386">
        <v>1</v>
      </c>
      <c r="W547" s="1544" t="s">
        <v>133</v>
      </c>
      <c r="Y547" s="877"/>
      <c r="Z547" s="802"/>
      <c r="AA547" s="802"/>
      <c r="AB547" s="802"/>
    </row>
    <row r="548" spans="1:28" s="674" customFormat="1" ht="12.95" customHeight="1">
      <c r="A548" s="662">
        <f>A547+1</f>
        <v>236</v>
      </c>
      <c r="B548" s="685"/>
      <c r="C548" s="717">
        <v>2</v>
      </c>
      <c r="D548" s="717">
        <v>8</v>
      </c>
      <c r="E548" s="717">
        <v>1</v>
      </c>
      <c r="F548" s="717">
        <v>2</v>
      </c>
      <c r="G548" s="717">
        <v>14</v>
      </c>
      <c r="H548" s="687" t="s">
        <v>2716</v>
      </c>
      <c r="I548" s="687">
        <v>9</v>
      </c>
      <c r="J548" s="687"/>
      <c r="K548" s="687"/>
      <c r="L548" s="687" t="s">
        <v>2713</v>
      </c>
      <c r="M548" s="688">
        <v>1986</v>
      </c>
      <c r="N548" s="688"/>
      <c r="O548" s="687"/>
      <c r="P548" s="687"/>
      <c r="Q548" s="687"/>
      <c r="R548" s="1386"/>
      <c r="S548" s="687" t="s">
        <v>143</v>
      </c>
      <c r="T548" s="745">
        <v>20000</v>
      </c>
      <c r="U548" s="1488" t="s">
        <v>3081</v>
      </c>
      <c r="V548" s="1386">
        <v>1</v>
      </c>
      <c r="W548" s="1544" t="s">
        <v>133</v>
      </c>
      <c r="Y548" s="877"/>
      <c r="Z548" s="802"/>
      <c r="AA548" s="802"/>
      <c r="AB548" s="802"/>
    </row>
    <row r="549" spans="1:28" s="674" customFormat="1" ht="12.95" customHeight="1">
      <c r="A549" s="662">
        <f t="shared" si="12"/>
        <v>237</v>
      </c>
      <c r="B549" s="685"/>
      <c r="C549" s="717">
        <v>2</v>
      </c>
      <c r="D549" s="717">
        <v>8</v>
      </c>
      <c r="E549" s="717">
        <v>1</v>
      </c>
      <c r="F549" s="717">
        <v>2</v>
      </c>
      <c r="G549" s="717">
        <v>14</v>
      </c>
      <c r="H549" s="687" t="s">
        <v>2716</v>
      </c>
      <c r="I549" s="687">
        <v>10</v>
      </c>
      <c r="J549" s="687"/>
      <c r="K549" s="687"/>
      <c r="L549" s="687" t="s">
        <v>2713</v>
      </c>
      <c r="M549" s="688">
        <v>1986</v>
      </c>
      <c r="N549" s="688"/>
      <c r="O549" s="687"/>
      <c r="P549" s="687"/>
      <c r="Q549" s="687"/>
      <c r="R549" s="1386"/>
      <c r="S549" s="687" t="s">
        <v>143</v>
      </c>
      <c r="T549" s="745">
        <v>20000</v>
      </c>
      <c r="U549" s="1488" t="s">
        <v>3081</v>
      </c>
      <c r="V549" s="1386">
        <v>1</v>
      </c>
      <c r="W549" s="1544" t="s">
        <v>133</v>
      </c>
      <c r="Y549" s="877"/>
      <c r="Z549" s="802"/>
      <c r="AA549" s="802"/>
      <c r="AB549" s="802"/>
    </row>
    <row r="550" spans="1:28" s="674" customFormat="1" ht="12.95" customHeight="1">
      <c r="A550" s="662">
        <f t="shared" si="12"/>
        <v>238</v>
      </c>
      <c r="B550" s="685"/>
      <c r="C550" s="717">
        <v>2</v>
      </c>
      <c r="D550" s="717">
        <v>8</v>
      </c>
      <c r="E550" s="717">
        <v>1</v>
      </c>
      <c r="F550" s="717">
        <v>2</v>
      </c>
      <c r="G550" s="717">
        <v>14</v>
      </c>
      <c r="H550" s="687" t="s">
        <v>2717</v>
      </c>
      <c r="I550" s="687">
        <v>11</v>
      </c>
      <c r="J550" s="687"/>
      <c r="K550" s="687"/>
      <c r="L550" s="687" t="s">
        <v>2713</v>
      </c>
      <c r="M550" s="688">
        <v>1992</v>
      </c>
      <c r="N550" s="688"/>
      <c r="O550" s="687"/>
      <c r="P550" s="687"/>
      <c r="Q550" s="687"/>
      <c r="R550" s="1386"/>
      <c r="S550" s="687" t="s">
        <v>143</v>
      </c>
      <c r="T550" s="745">
        <v>10000</v>
      </c>
      <c r="U550" s="1488" t="s">
        <v>3081</v>
      </c>
      <c r="V550" s="1386">
        <v>1</v>
      </c>
      <c r="W550" s="1544" t="s">
        <v>133</v>
      </c>
      <c r="Y550" s="877"/>
      <c r="Z550" s="802"/>
      <c r="AA550" s="802"/>
      <c r="AB550" s="802"/>
    </row>
    <row r="551" spans="1:28" s="674" customFormat="1" ht="12.95" customHeight="1">
      <c r="A551" s="662">
        <f t="shared" si="12"/>
        <v>239</v>
      </c>
      <c r="B551" s="685"/>
      <c r="C551" s="717">
        <v>2</v>
      </c>
      <c r="D551" s="717">
        <v>8</v>
      </c>
      <c r="E551" s="717">
        <v>1</v>
      </c>
      <c r="F551" s="717">
        <v>2</v>
      </c>
      <c r="G551" s="717">
        <v>14</v>
      </c>
      <c r="H551" s="687" t="s">
        <v>2717</v>
      </c>
      <c r="I551" s="687">
        <v>12</v>
      </c>
      <c r="J551" s="687"/>
      <c r="K551" s="687"/>
      <c r="L551" s="687" t="s">
        <v>2713</v>
      </c>
      <c r="M551" s="688">
        <v>1992</v>
      </c>
      <c r="N551" s="688"/>
      <c r="O551" s="687"/>
      <c r="P551" s="687"/>
      <c r="Q551" s="687"/>
      <c r="R551" s="1386"/>
      <c r="S551" s="687" t="s">
        <v>143</v>
      </c>
      <c r="T551" s="745">
        <v>10000</v>
      </c>
      <c r="U551" s="1488" t="s">
        <v>3081</v>
      </c>
      <c r="V551" s="1386">
        <v>1</v>
      </c>
      <c r="W551" s="1544" t="s">
        <v>133</v>
      </c>
      <c r="Y551" s="877"/>
      <c r="Z551" s="802"/>
      <c r="AA551" s="802"/>
      <c r="AB551" s="802"/>
    </row>
    <row r="552" spans="1:28" s="674" customFormat="1" ht="12.95" customHeight="1">
      <c r="A552" s="662">
        <f>A551+1</f>
        <v>240</v>
      </c>
      <c r="B552" s="685"/>
      <c r="C552" s="717">
        <v>2</v>
      </c>
      <c r="D552" s="717">
        <v>8</v>
      </c>
      <c r="E552" s="717">
        <v>1</v>
      </c>
      <c r="F552" s="717">
        <v>2</v>
      </c>
      <c r="G552" s="717">
        <v>14</v>
      </c>
      <c r="H552" s="687" t="s">
        <v>2717</v>
      </c>
      <c r="I552" s="687">
        <v>13</v>
      </c>
      <c r="J552" s="687"/>
      <c r="K552" s="687"/>
      <c r="L552" s="687" t="s">
        <v>2713</v>
      </c>
      <c r="M552" s="688">
        <v>1992</v>
      </c>
      <c r="N552" s="688"/>
      <c r="O552" s="687"/>
      <c r="P552" s="687"/>
      <c r="Q552" s="687"/>
      <c r="R552" s="1386"/>
      <c r="S552" s="687" t="s">
        <v>143</v>
      </c>
      <c r="T552" s="745">
        <v>10000</v>
      </c>
      <c r="U552" s="1488" t="s">
        <v>3081</v>
      </c>
      <c r="V552" s="1386">
        <v>1</v>
      </c>
      <c r="W552" s="1544" t="s">
        <v>133</v>
      </c>
      <c r="Y552" s="877"/>
      <c r="Z552" s="802"/>
      <c r="AA552" s="802"/>
      <c r="AB552" s="802"/>
    </row>
    <row r="553" spans="1:28" s="674" customFormat="1" ht="12.95" customHeight="1">
      <c r="A553" s="662">
        <f>A552+1</f>
        <v>241</v>
      </c>
      <c r="B553" s="685"/>
      <c r="C553" s="717">
        <v>2</v>
      </c>
      <c r="D553" s="717">
        <v>8</v>
      </c>
      <c r="E553" s="717">
        <v>1</v>
      </c>
      <c r="F553" s="717">
        <v>2</v>
      </c>
      <c r="G553" s="717">
        <v>14</v>
      </c>
      <c r="H553" s="687" t="s">
        <v>2717</v>
      </c>
      <c r="I553" s="687">
        <v>14</v>
      </c>
      <c r="J553" s="687"/>
      <c r="K553" s="687"/>
      <c r="L553" s="687" t="s">
        <v>2713</v>
      </c>
      <c r="M553" s="688">
        <v>1992</v>
      </c>
      <c r="N553" s="688"/>
      <c r="O553" s="687"/>
      <c r="P553" s="687"/>
      <c r="Q553" s="687"/>
      <c r="R553" s="1386"/>
      <c r="S553" s="687" t="s">
        <v>143</v>
      </c>
      <c r="T553" s="745">
        <v>10000</v>
      </c>
      <c r="U553" s="1488" t="s">
        <v>3081</v>
      </c>
      <c r="V553" s="1386">
        <v>1</v>
      </c>
      <c r="W553" s="1544" t="s">
        <v>133</v>
      </c>
      <c r="Y553" s="877"/>
      <c r="Z553" s="802"/>
      <c r="AA553" s="802"/>
      <c r="AB553" s="802"/>
    </row>
    <row r="554" spans="1:28" s="674" customFormat="1" ht="12.95" customHeight="1">
      <c r="A554" s="662">
        <f t="shared" ref="A554:A617" si="13">A553+1</f>
        <v>242</v>
      </c>
      <c r="B554" s="685"/>
      <c r="C554" s="717">
        <v>2</v>
      </c>
      <c r="D554" s="717">
        <v>8</v>
      </c>
      <c r="E554" s="717">
        <v>1</v>
      </c>
      <c r="F554" s="717">
        <v>2</v>
      </c>
      <c r="G554" s="717">
        <v>14</v>
      </c>
      <c r="H554" s="687" t="s">
        <v>2717</v>
      </c>
      <c r="I554" s="687">
        <v>15</v>
      </c>
      <c r="J554" s="687"/>
      <c r="K554" s="687"/>
      <c r="L554" s="687" t="s">
        <v>2713</v>
      </c>
      <c r="M554" s="688">
        <v>1992</v>
      </c>
      <c r="N554" s="688"/>
      <c r="O554" s="687"/>
      <c r="P554" s="687"/>
      <c r="Q554" s="687"/>
      <c r="R554" s="1386"/>
      <c r="S554" s="687" t="s">
        <v>143</v>
      </c>
      <c r="T554" s="745">
        <v>10000</v>
      </c>
      <c r="U554" s="1488" t="s">
        <v>3081</v>
      </c>
      <c r="V554" s="1386">
        <v>1</v>
      </c>
      <c r="W554" s="1544" t="s">
        <v>133</v>
      </c>
      <c r="Y554" s="877"/>
      <c r="Z554" s="802"/>
      <c r="AA554" s="802"/>
      <c r="AB554" s="802"/>
    </row>
    <row r="555" spans="1:28" s="674" customFormat="1" ht="12.95" customHeight="1">
      <c r="A555" s="662">
        <f t="shared" si="13"/>
        <v>243</v>
      </c>
      <c r="B555" s="685"/>
      <c r="C555" s="717">
        <v>2</v>
      </c>
      <c r="D555" s="717">
        <v>8</v>
      </c>
      <c r="E555" s="717">
        <v>1</v>
      </c>
      <c r="F555" s="717">
        <v>2</v>
      </c>
      <c r="G555" s="717">
        <v>14</v>
      </c>
      <c r="H555" s="687" t="s">
        <v>2718</v>
      </c>
      <c r="I555" s="687">
        <v>16</v>
      </c>
      <c r="J555" s="687" t="s">
        <v>789</v>
      </c>
      <c r="K555" s="687"/>
      <c r="L555" s="687" t="s">
        <v>2713</v>
      </c>
      <c r="M555" s="688">
        <v>1993</v>
      </c>
      <c r="N555" s="688"/>
      <c r="O555" s="687"/>
      <c r="P555" s="687"/>
      <c r="Q555" s="687"/>
      <c r="R555" s="1386"/>
      <c r="S555" s="687" t="s">
        <v>143</v>
      </c>
      <c r="T555" s="745">
        <v>20000</v>
      </c>
      <c r="U555" s="1488" t="s">
        <v>3081</v>
      </c>
      <c r="V555" s="1386">
        <v>1</v>
      </c>
      <c r="W555" s="1544" t="s">
        <v>133</v>
      </c>
      <c r="Y555" s="877"/>
      <c r="Z555" s="802"/>
      <c r="AA555" s="802"/>
      <c r="AB555" s="802"/>
    </row>
    <row r="556" spans="1:28" s="674" customFormat="1" ht="12.95" customHeight="1">
      <c r="A556" s="662">
        <f t="shared" si="13"/>
        <v>244</v>
      </c>
      <c r="B556" s="685"/>
      <c r="C556" s="717">
        <v>2</v>
      </c>
      <c r="D556" s="717">
        <v>8</v>
      </c>
      <c r="E556" s="717">
        <v>1</v>
      </c>
      <c r="F556" s="717">
        <v>2</v>
      </c>
      <c r="G556" s="717">
        <v>14</v>
      </c>
      <c r="H556" s="687" t="s">
        <v>2718</v>
      </c>
      <c r="I556" s="687">
        <v>17</v>
      </c>
      <c r="J556" s="687" t="s">
        <v>789</v>
      </c>
      <c r="K556" s="687"/>
      <c r="L556" s="687" t="s">
        <v>2713</v>
      </c>
      <c r="M556" s="688">
        <v>1993</v>
      </c>
      <c r="N556" s="688"/>
      <c r="O556" s="687"/>
      <c r="P556" s="687"/>
      <c r="Q556" s="687"/>
      <c r="R556" s="1386"/>
      <c r="S556" s="687" t="s">
        <v>143</v>
      </c>
      <c r="T556" s="745">
        <v>20000</v>
      </c>
      <c r="U556" s="1488" t="s">
        <v>3081</v>
      </c>
      <c r="V556" s="1386">
        <v>1</v>
      </c>
      <c r="W556" s="1544" t="s">
        <v>133</v>
      </c>
      <c r="Y556" s="877"/>
      <c r="Z556" s="802"/>
      <c r="AA556" s="802"/>
      <c r="AB556" s="802"/>
    </row>
    <row r="557" spans="1:28" s="674" customFormat="1" ht="12.95" customHeight="1">
      <c r="A557" s="662">
        <f t="shared" si="13"/>
        <v>245</v>
      </c>
      <c r="B557" s="685"/>
      <c r="C557" s="717">
        <v>2</v>
      </c>
      <c r="D557" s="717">
        <v>8</v>
      </c>
      <c r="E557" s="717">
        <v>1</v>
      </c>
      <c r="F557" s="717">
        <v>2</v>
      </c>
      <c r="G557" s="717">
        <v>14</v>
      </c>
      <c r="H557" s="687" t="s">
        <v>2718</v>
      </c>
      <c r="I557" s="687">
        <v>18</v>
      </c>
      <c r="J557" s="687" t="s">
        <v>789</v>
      </c>
      <c r="K557" s="687"/>
      <c r="L557" s="687" t="s">
        <v>2713</v>
      </c>
      <c r="M557" s="688">
        <v>1993</v>
      </c>
      <c r="N557" s="688"/>
      <c r="O557" s="687"/>
      <c r="P557" s="687"/>
      <c r="Q557" s="687"/>
      <c r="R557" s="1386"/>
      <c r="S557" s="687" t="s">
        <v>143</v>
      </c>
      <c r="T557" s="745">
        <v>20000</v>
      </c>
      <c r="U557" s="1488" t="s">
        <v>3081</v>
      </c>
      <c r="V557" s="1386">
        <v>1</v>
      </c>
      <c r="W557" s="1544" t="s">
        <v>133</v>
      </c>
      <c r="Y557" s="877"/>
      <c r="Z557" s="802"/>
      <c r="AA557" s="802"/>
      <c r="AB557" s="802"/>
    </row>
    <row r="558" spans="1:28" s="674" customFormat="1" ht="12.95" customHeight="1">
      <c r="A558" s="662">
        <f>A557+1</f>
        <v>246</v>
      </c>
      <c r="B558" s="685"/>
      <c r="C558" s="717">
        <v>2</v>
      </c>
      <c r="D558" s="717">
        <v>8</v>
      </c>
      <c r="E558" s="717">
        <v>1</v>
      </c>
      <c r="F558" s="717">
        <v>2</v>
      </c>
      <c r="G558" s="717">
        <v>14</v>
      </c>
      <c r="H558" s="687" t="s">
        <v>2718</v>
      </c>
      <c r="I558" s="687">
        <v>19</v>
      </c>
      <c r="J558" s="687" t="s">
        <v>789</v>
      </c>
      <c r="K558" s="687"/>
      <c r="L558" s="687" t="s">
        <v>2713</v>
      </c>
      <c r="M558" s="688">
        <v>1993</v>
      </c>
      <c r="N558" s="688"/>
      <c r="O558" s="687"/>
      <c r="P558" s="687"/>
      <c r="Q558" s="687"/>
      <c r="R558" s="1386"/>
      <c r="S558" s="687" t="s">
        <v>143</v>
      </c>
      <c r="T558" s="745">
        <v>20000</v>
      </c>
      <c r="U558" s="1488" t="s">
        <v>3081</v>
      </c>
      <c r="V558" s="1386">
        <v>1</v>
      </c>
      <c r="W558" s="1544" t="s">
        <v>133</v>
      </c>
      <c r="Y558" s="877"/>
      <c r="Z558" s="802"/>
      <c r="AA558" s="802"/>
      <c r="AB558" s="802"/>
    </row>
    <row r="559" spans="1:28" s="674" customFormat="1" ht="12.95" customHeight="1">
      <c r="A559" s="662">
        <f t="shared" si="13"/>
        <v>247</v>
      </c>
      <c r="B559" s="685"/>
      <c r="C559" s="717">
        <v>2</v>
      </c>
      <c r="D559" s="717">
        <v>8</v>
      </c>
      <c r="E559" s="717">
        <v>1</v>
      </c>
      <c r="F559" s="717">
        <v>2</v>
      </c>
      <c r="G559" s="717">
        <v>14</v>
      </c>
      <c r="H559" s="687" t="s">
        <v>2718</v>
      </c>
      <c r="I559" s="687">
        <v>20</v>
      </c>
      <c r="J559" s="687" t="s">
        <v>789</v>
      </c>
      <c r="K559" s="687"/>
      <c r="L559" s="687" t="s">
        <v>2713</v>
      </c>
      <c r="M559" s="688">
        <v>1993</v>
      </c>
      <c r="N559" s="688"/>
      <c r="O559" s="687"/>
      <c r="P559" s="687"/>
      <c r="Q559" s="687"/>
      <c r="R559" s="1386"/>
      <c r="S559" s="687" t="s">
        <v>143</v>
      </c>
      <c r="T559" s="745">
        <v>20000</v>
      </c>
      <c r="U559" s="1488" t="s">
        <v>3081</v>
      </c>
      <c r="V559" s="1386">
        <v>1</v>
      </c>
      <c r="W559" s="1544" t="s">
        <v>133</v>
      </c>
      <c r="Y559" s="877"/>
      <c r="Z559" s="802"/>
      <c r="AA559" s="802"/>
      <c r="AB559" s="802"/>
    </row>
    <row r="560" spans="1:28" s="674" customFormat="1" ht="12.95" customHeight="1">
      <c r="A560" s="662">
        <f t="shared" si="13"/>
        <v>248</v>
      </c>
      <c r="B560" s="685"/>
      <c r="C560" s="717">
        <v>2</v>
      </c>
      <c r="D560" s="717">
        <v>8</v>
      </c>
      <c r="E560" s="717">
        <v>1</v>
      </c>
      <c r="F560" s="717">
        <v>2</v>
      </c>
      <c r="G560" s="717">
        <v>14</v>
      </c>
      <c r="H560" s="687" t="s">
        <v>2718</v>
      </c>
      <c r="I560" s="687">
        <v>21</v>
      </c>
      <c r="J560" s="687" t="s">
        <v>789</v>
      </c>
      <c r="K560" s="687"/>
      <c r="L560" s="687" t="s">
        <v>2713</v>
      </c>
      <c r="M560" s="688">
        <v>1993</v>
      </c>
      <c r="N560" s="688"/>
      <c r="O560" s="687"/>
      <c r="P560" s="687"/>
      <c r="Q560" s="687"/>
      <c r="R560" s="1386"/>
      <c r="S560" s="687" t="s">
        <v>143</v>
      </c>
      <c r="T560" s="745">
        <v>20000</v>
      </c>
      <c r="U560" s="1488" t="s">
        <v>3081</v>
      </c>
      <c r="V560" s="1386">
        <v>1</v>
      </c>
      <c r="W560" s="1544" t="s">
        <v>133</v>
      </c>
      <c r="Y560" s="877"/>
      <c r="Z560" s="802"/>
      <c r="AA560" s="802"/>
      <c r="AB560" s="802"/>
    </row>
    <row r="561" spans="1:28" s="674" customFormat="1" ht="12.95" customHeight="1">
      <c r="A561" s="662">
        <f t="shared" si="13"/>
        <v>249</v>
      </c>
      <c r="B561" s="685"/>
      <c r="C561" s="717">
        <v>2</v>
      </c>
      <c r="D561" s="717">
        <v>8</v>
      </c>
      <c r="E561" s="717">
        <v>1</v>
      </c>
      <c r="F561" s="717">
        <v>2</v>
      </c>
      <c r="G561" s="717">
        <v>14</v>
      </c>
      <c r="H561" s="687" t="s">
        <v>2718</v>
      </c>
      <c r="I561" s="687">
        <v>22</v>
      </c>
      <c r="J561" s="687" t="s">
        <v>789</v>
      </c>
      <c r="K561" s="687"/>
      <c r="L561" s="687" t="s">
        <v>2713</v>
      </c>
      <c r="M561" s="688">
        <v>1993</v>
      </c>
      <c r="N561" s="688"/>
      <c r="O561" s="687"/>
      <c r="P561" s="687"/>
      <c r="Q561" s="687"/>
      <c r="R561" s="1386"/>
      <c r="S561" s="687" t="s">
        <v>143</v>
      </c>
      <c r="T561" s="745">
        <v>20000</v>
      </c>
      <c r="U561" s="1488" t="s">
        <v>3081</v>
      </c>
      <c r="V561" s="1386">
        <v>1</v>
      </c>
      <c r="W561" s="1544" t="s">
        <v>133</v>
      </c>
      <c r="Y561" s="877"/>
      <c r="Z561" s="802"/>
      <c r="AA561" s="802"/>
      <c r="AB561" s="802"/>
    </row>
    <row r="562" spans="1:28" s="674" customFormat="1" ht="12.95" customHeight="1">
      <c r="A562" s="662">
        <f t="shared" si="13"/>
        <v>250</v>
      </c>
      <c r="B562" s="685"/>
      <c r="C562" s="717">
        <v>2</v>
      </c>
      <c r="D562" s="717">
        <v>8</v>
      </c>
      <c r="E562" s="717">
        <v>1</v>
      </c>
      <c r="F562" s="717">
        <v>2</v>
      </c>
      <c r="G562" s="717">
        <v>14</v>
      </c>
      <c r="H562" s="687" t="s">
        <v>2718</v>
      </c>
      <c r="I562" s="687">
        <v>23</v>
      </c>
      <c r="J562" s="687" t="s">
        <v>789</v>
      </c>
      <c r="K562" s="687"/>
      <c r="L562" s="687" t="s">
        <v>2713</v>
      </c>
      <c r="M562" s="688">
        <v>1993</v>
      </c>
      <c r="N562" s="688"/>
      <c r="O562" s="687"/>
      <c r="P562" s="687"/>
      <c r="Q562" s="687"/>
      <c r="R562" s="1386"/>
      <c r="S562" s="687" t="s">
        <v>143</v>
      </c>
      <c r="T562" s="745">
        <v>20000</v>
      </c>
      <c r="U562" s="1488" t="s">
        <v>3081</v>
      </c>
      <c r="V562" s="1386">
        <v>1</v>
      </c>
      <c r="W562" s="1544" t="s">
        <v>133</v>
      </c>
      <c r="Y562" s="877"/>
      <c r="Z562" s="802"/>
      <c r="AA562" s="802"/>
      <c r="AB562" s="802"/>
    </row>
    <row r="563" spans="1:28" s="674" customFormat="1" ht="12.95" customHeight="1">
      <c r="A563" s="662">
        <f t="shared" si="13"/>
        <v>251</v>
      </c>
      <c r="B563" s="685"/>
      <c r="C563" s="717">
        <v>2</v>
      </c>
      <c r="D563" s="717">
        <v>8</v>
      </c>
      <c r="E563" s="717">
        <v>1</v>
      </c>
      <c r="F563" s="717">
        <v>2</v>
      </c>
      <c r="G563" s="717">
        <v>14</v>
      </c>
      <c r="H563" s="687" t="s">
        <v>2718</v>
      </c>
      <c r="I563" s="687">
        <v>24</v>
      </c>
      <c r="J563" s="687" t="s">
        <v>789</v>
      </c>
      <c r="K563" s="687"/>
      <c r="L563" s="687" t="s">
        <v>2713</v>
      </c>
      <c r="M563" s="688">
        <v>1993</v>
      </c>
      <c r="N563" s="688"/>
      <c r="O563" s="687"/>
      <c r="P563" s="687"/>
      <c r="Q563" s="687"/>
      <c r="R563" s="1386"/>
      <c r="S563" s="687" t="s">
        <v>143</v>
      </c>
      <c r="T563" s="745">
        <v>20000</v>
      </c>
      <c r="U563" s="1488" t="s">
        <v>3081</v>
      </c>
      <c r="V563" s="1386">
        <v>1</v>
      </c>
      <c r="W563" s="1544" t="s">
        <v>133</v>
      </c>
      <c r="Y563" s="877"/>
      <c r="Z563" s="802"/>
      <c r="AA563" s="802"/>
      <c r="AB563" s="802"/>
    </row>
    <row r="564" spans="1:28" s="674" customFormat="1" ht="12.95" customHeight="1">
      <c r="A564" s="662">
        <f t="shared" si="13"/>
        <v>252</v>
      </c>
      <c r="B564" s="685"/>
      <c r="C564" s="717">
        <v>2</v>
      </c>
      <c r="D564" s="717">
        <v>8</v>
      </c>
      <c r="E564" s="717">
        <v>1</v>
      </c>
      <c r="F564" s="717">
        <v>2</v>
      </c>
      <c r="G564" s="717">
        <v>14</v>
      </c>
      <c r="H564" s="687" t="s">
        <v>2719</v>
      </c>
      <c r="I564" s="687">
        <v>25</v>
      </c>
      <c r="J564" s="687"/>
      <c r="K564" s="687"/>
      <c r="L564" s="687" t="s">
        <v>2713</v>
      </c>
      <c r="M564" s="688">
        <v>1986</v>
      </c>
      <c r="N564" s="688"/>
      <c r="O564" s="687"/>
      <c r="P564" s="687"/>
      <c r="Q564" s="687"/>
      <c r="R564" s="1386"/>
      <c r="S564" s="687" t="s">
        <v>143</v>
      </c>
      <c r="T564" s="745">
        <v>20000</v>
      </c>
      <c r="U564" s="1488" t="s">
        <v>3081</v>
      </c>
      <c r="V564" s="1386">
        <v>1</v>
      </c>
      <c r="W564" s="1544" t="s">
        <v>133</v>
      </c>
      <c r="Y564" s="877"/>
      <c r="Z564" s="802"/>
      <c r="AA564" s="802"/>
      <c r="AB564" s="802"/>
    </row>
    <row r="565" spans="1:28" s="674" customFormat="1" ht="12.95" customHeight="1">
      <c r="A565" s="662">
        <f t="shared" si="13"/>
        <v>253</v>
      </c>
      <c r="B565" s="685"/>
      <c r="C565" s="717">
        <v>2</v>
      </c>
      <c r="D565" s="717">
        <v>8</v>
      </c>
      <c r="E565" s="717">
        <v>1</v>
      </c>
      <c r="F565" s="717">
        <v>2</v>
      </c>
      <c r="G565" s="717">
        <v>14</v>
      </c>
      <c r="H565" s="687" t="s">
        <v>2720</v>
      </c>
      <c r="I565" s="687">
        <v>26</v>
      </c>
      <c r="J565" s="687"/>
      <c r="K565" s="687"/>
      <c r="L565" s="687" t="s">
        <v>2713</v>
      </c>
      <c r="M565" s="688">
        <v>1992</v>
      </c>
      <c r="N565" s="688"/>
      <c r="O565" s="687"/>
      <c r="P565" s="687"/>
      <c r="Q565" s="687"/>
      <c r="R565" s="1386"/>
      <c r="S565" s="687" t="s">
        <v>143</v>
      </c>
      <c r="T565" s="745">
        <v>10000</v>
      </c>
      <c r="U565" s="1488" t="s">
        <v>3081</v>
      </c>
      <c r="V565" s="1386">
        <v>1</v>
      </c>
      <c r="W565" s="1544" t="s">
        <v>133</v>
      </c>
      <c r="Y565" s="877"/>
      <c r="Z565" s="802"/>
      <c r="AA565" s="802"/>
      <c r="AB565" s="802"/>
    </row>
    <row r="566" spans="1:28" s="674" customFormat="1" ht="12.95" customHeight="1">
      <c r="A566" s="662">
        <f t="shared" si="13"/>
        <v>254</v>
      </c>
      <c r="B566" s="685"/>
      <c r="C566" s="717">
        <v>2</v>
      </c>
      <c r="D566" s="717">
        <v>8</v>
      </c>
      <c r="E566" s="717">
        <v>1</v>
      </c>
      <c r="F566" s="717">
        <v>2</v>
      </c>
      <c r="G566" s="717">
        <v>14</v>
      </c>
      <c r="H566" s="687" t="s">
        <v>2720</v>
      </c>
      <c r="I566" s="687">
        <v>27</v>
      </c>
      <c r="J566" s="687"/>
      <c r="K566" s="687"/>
      <c r="L566" s="687" t="s">
        <v>2713</v>
      </c>
      <c r="M566" s="688">
        <v>1992</v>
      </c>
      <c r="N566" s="688"/>
      <c r="O566" s="687"/>
      <c r="P566" s="687"/>
      <c r="Q566" s="687"/>
      <c r="R566" s="1386"/>
      <c r="S566" s="687" t="s">
        <v>143</v>
      </c>
      <c r="T566" s="745">
        <v>10000</v>
      </c>
      <c r="U566" s="1488" t="s">
        <v>3081</v>
      </c>
      <c r="V566" s="1386">
        <v>1</v>
      </c>
      <c r="W566" s="1544" t="s">
        <v>133</v>
      </c>
      <c r="Y566" s="877"/>
      <c r="Z566" s="802"/>
      <c r="AA566" s="802"/>
      <c r="AB566" s="802"/>
    </row>
    <row r="567" spans="1:28" s="674" customFormat="1" ht="12.95" customHeight="1">
      <c r="A567" s="662">
        <f t="shared" si="13"/>
        <v>255</v>
      </c>
      <c r="B567" s="685"/>
      <c r="C567" s="717">
        <v>2</v>
      </c>
      <c r="D567" s="717">
        <v>8</v>
      </c>
      <c r="E567" s="717">
        <v>1</v>
      </c>
      <c r="F567" s="717">
        <v>2</v>
      </c>
      <c r="G567" s="717">
        <v>14</v>
      </c>
      <c r="H567" s="687" t="s">
        <v>2720</v>
      </c>
      <c r="I567" s="687">
        <v>28</v>
      </c>
      <c r="J567" s="687"/>
      <c r="K567" s="687"/>
      <c r="L567" s="687" t="s">
        <v>2713</v>
      </c>
      <c r="M567" s="688">
        <v>1992</v>
      </c>
      <c r="N567" s="688"/>
      <c r="O567" s="687"/>
      <c r="P567" s="687"/>
      <c r="Q567" s="687"/>
      <c r="R567" s="1386"/>
      <c r="S567" s="687" t="s">
        <v>143</v>
      </c>
      <c r="T567" s="745">
        <v>10000</v>
      </c>
      <c r="U567" s="1488" t="s">
        <v>3081</v>
      </c>
      <c r="V567" s="1386">
        <v>1</v>
      </c>
      <c r="W567" s="1544" t="s">
        <v>133</v>
      </c>
      <c r="Y567" s="877"/>
      <c r="Z567" s="802"/>
      <c r="AA567" s="802"/>
      <c r="AB567" s="802"/>
    </row>
    <row r="568" spans="1:28" s="674" customFormat="1" ht="12.95" customHeight="1">
      <c r="A568" s="662">
        <f t="shared" si="13"/>
        <v>256</v>
      </c>
      <c r="B568" s="685"/>
      <c r="C568" s="717">
        <v>2</v>
      </c>
      <c r="D568" s="717">
        <v>8</v>
      </c>
      <c r="E568" s="717">
        <v>1</v>
      </c>
      <c r="F568" s="717">
        <v>2</v>
      </c>
      <c r="G568" s="717">
        <v>14</v>
      </c>
      <c r="H568" s="687" t="s">
        <v>2720</v>
      </c>
      <c r="I568" s="687">
        <v>29</v>
      </c>
      <c r="J568" s="687"/>
      <c r="K568" s="687"/>
      <c r="L568" s="687" t="s">
        <v>2713</v>
      </c>
      <c r="M568" s="688">
        <v>1992</v>
      </c>
      <c r="N568" s="688"/>
      <c r="O568" s="687"/>
      <c r="P568" s="687"/>
      <c r="Q568" s="687"/>
      <c r="R568" s="1386"/>
      <c r="S568" s="687" t="s">
        <v>143</v>
      </c>
      <c r="T568" s="745">
        <v>10000</v>
      </c>
      <c r="U568" s="1488" t="s">
        <v>3081</v>
      </c>
      <c r="V568" s="1386">
        <v>1</v>
      </c>
      <c r="W568" s="1544" t="s">
        <v>133</v>
      </c>
      <c r="Y568" s="877"/>
      <c r="Z568" s="802"/>
      <c r="AA568" s="802"/>
      <c r="AB568" s="802"/>
    </row>
    <row r="569" spans="1:28" s="674" customFormat="1" ht="12.95" customHeight="1">
      <c r="A569" s="662">
        <f t="shared" si="13"/>
        <v>257</v>
      </c>
      <c r="B569" s="685"/>
      <c r="C569" s="717">
        <v>2</v>
      </c>
      <c r="D569" s="717">
        <v>8</v>
      </c>
      <c r="E569" s="717">
        <v>1</v>
      </c>
      <c r="F569" s="717">
        <v>2</v>
      </c>
      <c r="G569" s="717">
        <v>14</v>
      </c>
      <c r="H569" s="687" t="s">
        <v>2721</v>
      </c>
      <c r="I569" s="687">
        <v>30</v>
      </c>
      <c r="J569" s="687"/>
      <c r="K569" s="687"/>
      <c r="L569" s="687" t="s">
        <v>420</v>
      </c>
      <c r="M569" s="688">
        <v>1993</v>
      </c>
      <c r="N569" s="688"/>
      <c r="O569" s="687"/>
      <c r="P569" s="687"/>
      <c r="Q569" s="687"/>
      <c r="R569" s="1386"/>
      <c r="S569" s="687" t="s">
        <v>143</v>
      </c>
      <c r="T569" s="745">
        <v>10000</v>
      </c>
      <c r="U569" s="1488" t="s">
        <v>3081</v>
      </c>
      <c r="V569" s="1386">
        <v>1</v>
      </c>
      <c r="W569" s="1544" t="s">
        <v>133</v>
      </c>
      <c r="Y569" s="877"/>
      <c r="Z569" s="802"/>
      <c r="AA569" s="802"/>
      <c r="AB569" s="802"/>
    </row>
    <row r="570" spans="1:28" s="674" customFormat="1" ht="12.95" customHeight="1">
      <c r="A570" s="662">
        <f t="shared" si="13"/>
        <v>258</v>
      </c>
      <c r="B570" s="685"/>
      <c r="C570" s="717">
        <v>2</v>
      </c>
      <c r="D570" s="717">
        <v>8</v>
      </c>
      <c r="E570" s="717">
        <v>1</v>
      </c>
      <c r="F570" s="717">
        <v>2</v>
      </c>
      <c r="G570" s="717">
        <v>14</v>
      </c>
      <c r="H570" s="687" t="s">
        <v>2721</v>
      </c>
      <c r="I570" s="687">
        <v>31</v>
      </c>
      <c r="J570" s="687"/>
      <c r="K570" s="687"/>
      <c r="L570" s="687" t="s">
        <v>420</v>
      </c>
      <c r="M570" s="688">
        <v>1993</v>
      </c>
      <c r="N570" s="688"/>
      <c r="O570" s="687"/>
      <c r="P570" s="687"/>
      <c r="Q570" s="687"/>
      <c r="R570" s="1386"/>
      <c r="S570" s="687" t="s">
        <v>143</v>
      </c>
      <c r="T570" s="745">
        <v>10000</v>
      </c>
      <c r="U570" s="1488" t="s">
        <v>3081</v>
      </c>
      <c r="V570" s="1386">
        <v>1</v>
      </c>
      <c r="W570" s="1544" t="s">
        <v>133</v>
      </c>
      <c r="Y570" s="877"/>
      <c r="Z570" s="802"/>
      <c r="AA570" s="802"/>
      <c r="AB570" s="802"/>
    </row>
    <row r="571" spans="1:28" s="674" customFormat="1" ht="12.95" customHeight="1">
      <c r="A571" s="662">
        <f t="shared" si="13"/>
        <v>259</v>
      </c>
      <c r="B571" s="685"/>
      <c r="C571" s="717">
        <v>2</v>
      </c>
      <c r="D571" s="717">
        <v>8</v>
      </c>
      <c r="E571" s="717">
        <v>1</v>
      </c>
      <c r="F571" s="717">
        <v>2</v>
      </c>
      <c r="G571" s="717">
        <v>14</v>
      </c>
      <c r="H571" s="687" t="s">
        <v>2721</v>
      </c>
      <c r="I571" s="687">
        <v>32</v>
      </c>
      <c r="J571" s="687"/>
      <c r="K571" s="687"/>
      <c r="L571" s="687" t="s">
        <v>420</v>
      </c>
      <c r="M571" s="688">
        <v>1993</v>
      </c>
      <c r="N571" s="688"/>
      <c r="O571" s="687"/>
      <c r="P571" s="687"/>
      <c r="Q571" s="687"/>
      <c r="R571" s="1386"/>
      <c r="S571" s="687" t="s">
        <v>143</v>
      </c>
      <c r="T571" s="745">
        <v>10000</v>
      </c>
      <c r="U571" s="1488" t="s">
        <v>3081</v>
      </c>
      <c r="V571" s="1386">
        <v>1</v>
      </c>
      <c r="W571" s="1544" t="s">
        <v>133</v>
      </c>
      <c r="Y571" s="877"/>
      <c r="Z571" s="802"/>
      <c r="AA571" s="802"/>
      <c r="AB571" s="802"/>
    </row>
    <row r="572" spans="1:28" s="674" customFormat="1" ht="12.95" customHeight="1">
      <c r="A572" s="662">
        <f t="shared" si="13"/>
        <v>260</v>
      </c>
      <c r="B572" s="685"/>
      <c r="C572" s="717">
        <v>2</v>
      </c>
      <c r="D572" s="717">
        <v>8</v>
      </c>
      <c r="E572" s="717">
        <v>1</v>
      </c>
      <c r="F572" s="717">
        <v>2</v>
      </c>
      <c r="G572" s="717">
        <v>14</v>
      </c>
      <c r="H572" s="687" t="s">
        <v>1794</v>
      </c>
      <c r="I572" s="687">
        <v>33</v>
      </c>
      <c r="J572" s="687"/>
      <c r="K572" s="687"/>
      <c r="L572" s="687" t="s">
        <v>2713</v>
      </c>
      <c r="M572" s="688">
        <v>1993</v>
      </c>
      <c r="N572" s="688"/>
      <c r="O572" s="687"/>
      <c r="P572" s="687"/>
      <c r="Q572" s="687"/>
      <c r="R572" s="1386"/>
      <c r="S572" s="687" t="s">
        <v>143</v>
      </c>
      <c r="T572" s="745">
        <v>10000</v>
      </c>
      <c r="U572" s="1488" t="s">
        <v>3081</v>
      </c>
      <c r="V572" s="1386">
        <v>1</v>
      </c>
      <c r="W572" s="1544" t="s">
        <v>133</v>
      </c>
      <c r="Y572" s="877"/>
      <c r="Z572" s="802"/>
      <c r="AA572" s="802"/>
      <c r="AB572" s="802"/>
    </row>
    <row r="573" spans="1:28" s="674" customFormat="1" ht="12.95" customHeight="1">
      <c r="A573" s="662">
        <f t="shared" si="13"/>
        <v>261</v>
      </c>
      <c r="B573" s="685"/>
      <c r="C573" s="717">
        <v>2</v>
      </c>
      <c r="D573" s="717">
        <v>8</v>
      </c>
      <c r="E573" s="717">
        <v>1</v>
      </c>
      <c r="F573" s="717">
        <v>2</v>
      </c>
      <c r="G573" s="717">
        <v>14</v>
      </c>
      <c r="H573" s="687" t="s">
        <v>1794</v>
      </c>
      <c r="I573" s="687">
        <v>34</v>
      </c>
      <c r="J573" s="687"/>
      <c r="K573" s="687"/>
      <c r="L573" s="687" t="s">
        <v>2713</v>
      </c>
      <c r="M573" s="688">
        <v>1993</v>
      </c>
      <c r="N573" s="688"/>
      <c r="O573" s="687"/>
      <c r="P573" s="687"/>
      <c r="Q573" s="687"/>
      <c r="R573" s="1386"/>
      <c r="S573" s="687" t="s">
        <v>143</v>
      </c>
      <c r="T573" s="745">
        <v>10000</v>
      </c>
      <c r="U573" s="1488" t="s">
        <v>3081</v>
      </c>
      <c r="V573" s="1386">
        <v>1</v>
      </c>
      <c r="W573" s="1544" t="s">
        <v>133</v>
      </c>
      <c r="Y573" s="877"/>
      <c r="Z573" s="802"/>
      <c r="AA573" s="802"/>
      <c r="AB573" s="802"/>
    </row>
    <row r="574" spans="1:28" s="674" customFormat="1" ht="12.95" customHeight="1">
      <c r="A574" s="662">
        <f t="shared" si="13"/>
        <v>262</v>
      </c>
      <c r="B574" s="685"/>
      <c r="C574" s="717">
        <v>2</v>
      </c>
      <c r="D574" s="717">
        <v>8</v>
      </c>
      <c r="E574" s="717">
        <v>1</v>
      </c>
      <c r="F574" s="717">
        <v>2</v>
      </c>
      <c r="G574" s="717">
        <v>14</v>
      </c>
      <c r="H574" s="687" t="s">
        <v>1794</v>
      </c>
      <c r="I574" s="687">
        <v>35</v>
      </c>
      <c r="J574" s="687"/>
      <c r="K574" s="687"/>
      <c r="L574" s="687" t="s">
        <v>2713</v>
      </c>
      <c r="M574" s="688">
        <v>1993</v>
      </c>
      <c r="N574" s="688"/>
      <c r="O574" s="687"/>
      <c r="P574" s="687"/>
      <c r="Q574" s="687"/>
      <c r="R574" s="1386"/>
      <c r="S574" s="687" t="s">
        <v>143</v>
      </c>
      <c r="T574" s="745">
        <v>10000</v>
      </c>
      <c r="U574" s="1488" t="s">
        <v>3081</v>
      </c>
      <c r="V574" s="1386">
        <v>1</v>
      </c>
      <c r="W574" s="1544" t="s">
        <v>133</v>
      </c>
      <c r="Y574" s="877"/>
      <c r="Z574" s="802"/>
      <c r="AA574" s="802"/>
      <c r="AB574" s="802"/>
    </row>
    <row r="575" spans="1:28" s="674" customFormat="1" ht="12.95" customHeight="1">
      <c r="A575" s="662">
        <f t="shared" si="13"/>
        <v>263</v>
      </c>
      <c r="B575" s="685"/>
      <c r="C575" s="717">
        <v>2</v>
      </c>
      <c r="D575" s="717">
        <v>8</v>
      </c>
      <c r="E575" s="717">
        <v>1</v>
      </c>
      <c r="F575" s="717">
        <v>2</v>
      </c>
      <c r="G575" s="717">
        <v>14</v>
      </c>
      <c r="H575" s="687" t="s">
        <v>1794</v>
      </c>
      <c r="I575" s="687">
        <v>36</v>
      </c>
      <c r="J575" s="687"/>
      <c r="K575" s="687"/>
      <c r="L575" s="687" t="s">
        <v>2713</v>
      </c>
      <c r="M575" s="688">
        <v>1993</v>
      </c>
      <c r="N575" s="688"/>
      <c r="O575" s="687"/>
      <c r="P575" s="687"/>
      <c r="Q575" s="687"/>
      <c r="R575" s="1386"/>
      <c r="S575" s="687" t="s">
        <v>143</v>
      </c>
      <c r="T575" s="745">
        <v>10000</v>
      </c>
      <c r="U575" s="1488" t="s">
        <v>3081</v>
      </c>
      <c r="V575" s="1386">
        <v>1</v>
      </c>
      <c r="W575" s="1544" t="s">
        <v>133</v>
      </c>
      <c r="Y575" s="877"/>
      <c r="Z575" s="802"/>
      <c r="AA575" s="802"/>
      <c r="AB575" s="802"/>
    </row>
    <row r="576" spans="1:28" s="674" customFormat="1" ht="12.95" customHeight="1">
      <c r="A576" s="662">
        <f t="shared" si="13"/>
        <v>264</v>
      </c>
      <c r="B576" s="685"/>
      <c r="C576" s="717">
        <v>2</v>
      </c>
      <c r="D576" s="717">
        <v>8</v>
      </c>
      <c r="E576" s="717">
        <v>1</v>
      </c>
      <c r="F576" s="717">
        <v>2</v>
      </c>
      <c r="G576" s="717">
        <v>14</v>
      </c>
      <c r="H576" s="687" t="s">
        <v>1794</v>
      </c>
      <c r="I576" s="687">
        <v>37</v>
      </c>
      <c r="J576" s="687"/>
      <c r="K576" s="687"/>
      <c r="L576" s="687" t="s">
        <v>2713</v>
      </c>
      <c r="M576" s="688">
        <v>1993</v>
      </c>
      <c r="N576" s="688"/>
      <c r="O576" s="687"/>
      <c r="P576" s="687"/>
      <c r="Q576" s="687"/>
      <c r="R576" s="1386"/>
      <c r="S576" s="687" t="s">
        <v>143</v>
      </c>
      <c r="T576" s="745">
        <v>10000</v>
      </c>
      <c r="U576" s="1488" t="s">
        <v>3081</v>
      </c>
      <c r="V576" s="1386">
        <v>1</v>
      </c>
      <c r="W576" s="1544" t="s">
        <v>133</v>
      </c>
      <c r="Y576" s="877"/>
      <c r="Z576" s="802"/>
      <c r="AA576" s="802"/>
      <c r="AB576" s="802"/>
    </row>
    <row r="577" spans="1:28" s="674" customFormat="1" ht="12.95" customHeight="1">
      <c r="A577" s="662">
        <f t="shared" si="13"/>
        <v>265</v>
      </c>
      <c r="B577" s="685"/>
      <c r="C577" s="717">
        <v>2</v>
      </c>
      <c r="D577" s="717">
        <v>8</v>
      </c>
      <c r="E577" s="717">
        <v>1</v>
      </c>
      <c r="F577" s="717">
        <v>2</v>
      </c>
      <c r="G577" s="717">
        <v>14</v>
      </c>
      <c r="H577" s="687" t="s">
        <v>1794</v>
      </c>
      <c r="I577" s="687">
        <v>38</v>
      </c>
      <c r="J577" s="687"/>
      <c r="K577" s="687"/>
      <c r="L577" s="687" t="s">
        <v>2713</v>
      </c>
      <c r="M577" s="688">
        <v>1993</v>
      </c>
      <c r="N577" s="688"/>
      <c r="O577" s="687"/>
      <c r="P577" s="687"/>
      <c r="Q577" s="687"/>
      <c r="R577" s="1386"/>
      <c r="S577" s="687" t="s">
        <v>143</v>
      </c>
      <c r="T577" s="745">
        <v>10000</v>
      </c>
      <c r="U577" s="1488" t="s">
        <v>3081</v>
      </c>
      <c r="V577" s="1386">
        <v>1</v>
      </c>
      <c r="W577" s="1544" t="s">
        <v>133</v>
      </c>
      <c r="Y577" s="877"/>
      <c r="Z577" s="802"/>
      <c r="AA577" s="802"/>
      <c r="AB577" s="802"/>
    </row>
    <row r="578" spans="1:28" s="674" customFormat="1" ht="12.95" customHeight="1">
      <c r="A578" s="662">
        <f t="shared" si="13"/>
        <v>266</v>
      </c>
      <c r="B578" s="685"/>
      <c r="C578" s="717">
        <v>2</v>
      </c>
      <c r="D578" s="717">
        <v>8</v>
      </c>
      <c r="E578" s="717">
        <v>1</v>
      </c>
      <c r="F578" s="717">
        <v>2</v>
      </c>
      <c r="G578" s="717">
        <v>14</v>
      </c>
      <c r="H578" s="687" t="s">
        <v>1794</v>
      </c>
      <c r="I578" s="687">
        <v>39</v>
      </c>
      <c r="J578" s="687"/>
      <c r="K578" s="687"/>
      <c r="L578" s="687" t="s">
        <v>2713</v>
      </c>
      <c r="M578" s="688">
        <v>1993</v>
      </c>
      <c r="N578" s="688"/>
      <c r="O578" s="687"/>
      <c r="P578" s="687"/>
      <c r="Q578" s="687"/>
      <c r="R578" s="1386"/>
      <c r="S578" s="687" t="s">
        <v>143</v>
      </c>
      <c r="T578" s="745">
        <v>10000</v>
      </c>
      <c r="U578" s="1488" t="s">
        <v>3081</v>
      </c>
      <c r="V578" s="1386">
        <v>1</v>
      </c>
      <c r="W578" s="1544" t="s">
        <v>133</v>
      </c>
      <c r="Y578" s="877"/>
      <c r="Z578" s="802"/>
      <c r="AA578" s="802"/>
      <c r="AB578" s="802"/>
    </row>
    <row r="579" spans="1:28" s="674" customFormat="1" ht="12.95" customHeight="1">
      <c r="A579" s="662">
        <f t="shared" si="13"/>
        <v>267</v>
      </c>
      <c r="B579" s="685"/>
      <c r="C579" s="717">
        <v>2</v>
      </c>
      <c r="D579" s="717">
        <v>8</v>
      </c>
      <c r="E579" s="717">
        <v>1</v>
      </c>
      <c r="F579" s="717">
        <v>2</v>
      </c>
      <c r="G579" s="717">
        <v>14</v>
      </c>
      <c r="H579" s="687" t="s">
        <v>1794</v>
      </c>
      <c r="I579" s="687">
        <v>40</v>
      </c>
      <c r="J579" s="687"/>
      <c r="K579" s="687"/>
      <c r="L579" s="687" t="s">
        <v>2713</v>
      </c>
      <c r="M579" s="688">
        <v>1993</v>
      </c>
      <c r="N579" s="688"/>
      <c r="O579" s="687"/>
      <c r="P579" s="687"/>
      <c r="Q579" s="687"/>
      <c r="R579" s="1386"/>
      <c r="S579" s="687" t="s">
        <v>143</v>
      </c>
      <c r="T579" s="745">
        <v>10000</v>
      </c>
      <c r="U579" s="1488" t="s">
        <v>3081</v>
      </c>
      <c r="V579" s="1386">
        <v>1</v>
      </c>
      <c r="W579" s="1544" t="s">
        <v>133</v>
      </c>
      <c r="Y579" s="877"/>
      <c r="Z579" s="802"/>
      <c r="AA579" s="802"/>
      <c r="AB579" s="802"/>
    </row>
    <row r="580" spans="1:28" s="674" customFormat="1" ht="12.95" customHeight="1">
      <c r="A580" s="662">
        <f t="shared" si="13"/>
        <v>268</v>
      </c>
      <c r="B580" s="685"/>
      <c r="C580" s="717">
        <v>2</v>
      </c>
      <c r="D580" s="717">
        <v>8</v>
      </c>
      <c r="E580" s="717">
        <v>1</v>
      </c>
      <c r="F580" s="717">
        <v>2</v>
      </c>
      <c r="G580" s="717">
        <v>14</v>
      </c>
      <c r="H580" s="687" t="s">
        <v>1794</v>
      </c>
      <c r="I580" s="687">
        <v>41</v>
      </c>
      <c r="J580" s="687"/>
      <c r="K580" s="687"/>
      <c r="L580" s="687" t="s">
        <v>2713</v>
      </c>
      <c r="M580" s="688">
        <v>1993</v>
      </c>
      <c r="N580" s="688"/>
      <c r="O580" s="687"/>
      <c r="P580" s="687"/>
      <c r="Q580" s="687"/>
      <c r="R580" s="1386"/>
      <c r="S580" s="687" t="s">
        <v>143</v>
      </c>
      <c r="T580" s="745">
        <v>10000</v>
      </c>
      <c r="U580" s="1488" t="s">
        <v>3081</v>
      </c>
      <c r="V580" s="1386">
        <v>1</v>
      </c>
      <c r="W580" s="1544" t="s">
        <v>133</v>
      </c>
      <c r="Y580" s="877"/>
      <c r="Z580" s="802"/>
      <c r="AA580" s="802"/>
      <c r="AB580" s="802"/>
    </row>
    <row r="581" spans="1:28" s="674" customFormat="1" ht="12.95" customHeight="1">
      <c r="A581" s="662">
        <f t="shared" si="13"/>
        <v>269</v>
      </c>
      <c r="B581" s="685"/>
      <c r="C581" s="717">
        <v>2</v>
      </c>
      <c r="D581" s="717">
        <v>8</v>
      </c>
      <c r="E581" s="717">
        <v>1</v>
      </c>
      <c r="F581" s="717">
        <v>2</v>
      </c>
      <c r="G581" s="717">
        <v>14</v>
      </c>
      <c r="H581" s="687" t="s">
        <v>2671</v>
      </c>
      <c r="I581" s="687">
        <v>42</v>
      </c>
      <c r="J581" s="687" t="s">
        <v>2722</v>
      </c>
      <c r="K581" s="687"/>
      <c r="L581" s="687" t="s">
        <v>2713</v>
      </c>
      <c r="M581" s="688">
        <v>1993</v>
      </c>
      <c r="N581" s="688"/>
      <c r="O581" s="687"/>
      <c r="P581" s="687"/>
      <c r="Q581" s="687"/>
      <c r="R581" s="1386"/>
      <c r="S581" s="687" t="s">
        <v>143</v>
      </c>
      <c r="T581" s="745">
        <v>10000</v>
      </c>
      <c r="U581" s="1488" t="s">
        <v>3081</v>
      </c>
      <c r="V581" s="1386">
        <v>1</v>
      </c>
      <c r="W581" s="1544" t="s">
        <v>133</v>
      </c>
      <c r="Y581" s="877"/>
      <c r="Z581" s="802"/>
      <c r="AA581" s="802"/>
      <c r="AB581" s="802"/>
    </row>
    <row r="582" spans="1:28" s="674" customFormat="1" ht="12.95" customHeight="1">
      <c r="A582" s="662">
        <f t="shared" si="13"/>
        <v>270</v>
      </c>
      <c r="B582" s="685"/>
      <c r="C582" s="717">
        <v>2</v>
      </c>
      <c r="D582" s="717">
        <v>8</v>
      </c>
      <c r="E582" s="717">
        <v>1</v>
      </c>
      <c r="F582" s="717">
        <v>2</v>
      </c>
      <c r="G582" s="717">
        <v>14</v>
      </c>
      <c r="H582" s="687" t="s">
        <v>2671</v>
      </c>
      <c r="I582" s="687">
        <v>43</v>
      </c>
      <c r="J582" s="687" t="s">
        <v>2722</v>
      </c>
      <c r="K582" s="687"/>
      <c r="L582" s="687" t="s">
        <v>2713</v>
      </c>
      <c r="M582" s="688">
        <v>1993</v>
      </c>
      <c r="N582" s="688"/>
      <c r="O582" s="687"/>
      <c r="P582" s="687"/>
      <c r="Q582" s="687"/>
      <c r="R582" s="1386"/>
      <c r="S582" s="687" t="s">
        <v>143</v>
      </c>
      <c r="T582" s="745">
        <v>10000</v>
      </c>
      <c r="U582" s="1488" t="s">
        <v>3081</v>
      </c>
      <c r="V582" s="1386">
        <v>1</v>
      </c>
      <c r="W582" s="1544" t="s">
        <v>133</v>
      </c>
      <c r="Y582" s="877"/>
      <c r="Z582" s="802"/>
      <c r="AA582" s="802"/>
      <c r="AB582" s="802"/>
    </row>
    <row r="583" spans="1:28" s="674" customFormat="1" ht="12.95" customHeight="1">
      <c r="A583" s="662">
        <f t="shared" si="13"/>
        <v>271</v>
      </c>
      <c r="B583" s="685"/>
      <c r="C583" s="717">
        <v>2</v>
      </c>
      <c r="D583" s="717">
        <v>8</v>
      </c>
      <c r="E583" s="717">
        <v>1</v>
      </c>
      <c r="F583" s="717">
        <v>2</v>
      </c>
      <c r="G583" s="717">
        <v>14</v>
      </c>
      <c r="H583" s="687" t="s">
        <v>2671</v>
      </c>
      <c r="I583" s="687">
        <v>44</v>
      </c>
      <c r="J583" s="687" t="s">
        <v>2722</v>
      </c>
      <c r="K583" s="687"/>
      <c r="L583" s="687" t="s">
        <v>2713</v>
      </c>
      <c r="M583" s="688">
        <v>1993</v>
      </c>
      <c r="N583" s="688"/>
      <c r="O583" s="687"/>
      <c r="P583" s="687"/>
      <c r="Q583" s="687"/>
      <c r="R583" s="1386"/>
      <c r="S583" s="687" t="s">
        <v>143</v>
      </c>
      <c r="T583" s="745">
        <v>10000</v>
      </c>
      <c r="U583" s="1488" t="s">
        <v>3081</v>
      </c>
      <c r="V583" s="1386">
        <v>1</v>
      </c>
      <c r="W583" s="1544" t="s">
        <v>133</v>
      </c>
      <c r="Y583" s="877"/>
      <c r="Z583" s="802"/>
      <c r="AA583" s="802"/>
      <c r="AB583" s="802"/>
    </row>
    <row r="584" spans="1:28" s="674" customFormat="1" ht="12.95" customHeight="1">
      <c r="A584" s="662">
        <f t="shared" si="13"/>
        <v>272</v>
      </c>
      <c r="B584" s="685"/>
      <c r="C584" s="717">
        <v>2</v>
      </c>
      <c r="D584" s="717">
        <v>8</v>
      </c>
      <c r="E584" s="717">
        <v>1</v>
      </c>
      <c r="F584" s="717">
        <v>2</v>
      </c>
      <c r="G584" s="717">
        <v>14</v>
      </c>
      <c r="H584" s="687" t="s">
        <v>2671</v>
      </c>
      <c r="I584" s="687">
        <v>45</v>
      </c>
      <c r="J584" s="687" t="s">
        <v>2722</v>
      </c>
      <c r="K584" s="687"/>
      <c r="L584" s="687" t="s">
        <v>2713</v>
      </c>
      <c r="M584" s="688">
        <v>1993</v>
      </c>
      <c r="N584" s="688"/>
      <c r="O584" s="687"/>
      <c r="P584" s="687"/>
      <c r="Q584" s="687"/>
      <c r="R584" s="1386"/>
      <c r="S584" s="687" t="s">
        <v>143</v>
      </c>
      <c r="T584" s="745">
        <v>10000</v>
      </c>
      <c r="U584" s="1488" t="s">
        <v>3081</v>
      </c>
      <c r="V584" s="1386">
        <v>1</v>
      </c>
      <c r="W584" s="1544" t="s">
        <v>133</v>
      </c>
      <c r="Y584" s="877"/>
      <c r="Z584" s="802"/>
      <c r="AA584" s="802"/>
      <c r="AB584" s="802"/>
    </row>
    <row r="585" spans="1:28" s="674" customFormat="1" ht="12.95" customHeight="1">
      <c r="A585" s="662">
        <f t="shared" si="13"/>
        <v>273</v>
      </c>
      <c r="B585" s="685"/>
      <c r="C585" s="717">
        <v>2</v>
      </c>
      <c r="D585" s="717">
        <v>8</v>
      </c>
      <c r="E585" s="717">
        <v>1</v>
      </c>
      <c r="F585" s="717">
        <v>2</v>
      </c>
      <c r="G585" s="717">
        <v>14</v>
      </c>
      <c r="H585" s="687" t="s">
        <v>2671</v>
      </c>
      <c r="I585" s="687">
        <v>46</v>
      </c>
      <c r="J585" s="687" t="s">
        <v>2722</v>
      </c>
      <c r="K585" s="687"/>
      <c r="L585" s="687" t="s">
        <v>2713</v>
      </c>
      <c r="M585" s="688">
        <v>1993</v>
      </c>
      <c r="N585" s="688"/>
      <c r="O585" s="687"/>
      <c r="P585" s="687"/>
      <c r="Q585" s="687"/>
      <c r="R585" s="1386"/>
      <c r="S585" s="687" t="s">
        <v>143</v>
      </c>
      <c r="T585" s="745">
        <v>10000</v>
      </c>
      <c r="U585" s="1488" t="s">
        <v>3081</v>
      </c>
      <c r="V585" s="1386">
        <v>1</v>
      </c>
      <c r="W585" s="1544" t="s">
        <v>133</v>
      </c>
      <c r="Y585" s="877"/>
      <c r="Z585" s="802"/>
      <c r="AA585" s="802"/>
      <c r="AB585" s="802"/>
    </row>
    <row r="586" spans="1:28" s="674" customFormat="1" ht="12.95" customHeight="1">
      <c r="A586" s="662">
        <f t="shared" si="13"/>
        <v>274</v>
      </c>
      <c r="B586" s="685"/>
      <c r="C586" s="717">
        <v>2</v>
      </c>
      <c r="D586" s="717">
        <v>8</v>
      </c>
      <c r="E586" s="717">
        <v>1</v>
      </c>
      <c r="F586" s="717">
        <v>2</v>
      </c>
      <c r="G586" s="717">
        <v>14</v>
      </c>
      <c r="H586" s="687" t="s">
        <v>2671</v>
      </c>
      <c r="I586" s="687">
        <v>47</v>
      </c>
      <c r="J586" s="687" t="s">
        <v>2722</v>
      </c>
      <c r="K586" s="687"/>
      <c r="L586" s="687" t="s">
        <v>2713</v>
      </c>
      <c r="M586" s="688">
        <v>1993</v>
      </c>
      <c r="N586" s="688"/>
      <c r="O586" s="687"/>
      <c r="P586" s="687"/>
      <c r="Q586" s="687"/>
      <c r="R586" s="1386"/>
      <c r="S586" s="687" t="s">
        <v>143</v>
      </c>
      <c r="T586" s="745">
        <v>10000</v>
      </c>
      <c r="U586" s="1488" t="s">
        <v>3081</v>
      </c>
      <c r="V586" s="1386">
        <v>1</v>
      </c>
      <c r="W586" s="1544" t="s">
        <v>133</v>
      </c>
      <c r="Y586" s="877"/>
      <c r="Z586" s="802"/>
      <c r="AA586" s="802"/>
      <c r="AB586" s="802"/>
    </row>
    <row r="587" spans="1:28" s="674" customFormat="1" ht="12.95" customHeight="1">
      <c r="A587" s="662">
        <f t="shared" si="13"/>
        <v>275</v>
      </c>
      <c r="B587" s="685"/>
      <c r="C587" s="717">
        <v>2</v>
      </c>
      <c r="D587" s="717">
        <v>8</v>
      </c>
      <c r="E587" s="717">
        <v>1</v>
      </c>
      <c r="F587" s="717">
        <v>2</v>
      </c>
      <c r="G587" s="717">
        <v>14</v>
      </c>
      <c r="H587" s="687" t="s">
        <v>2671</v>
      </c>
      <c r="I587" s="687">
        <v>48</v>
      </c>
      <c r="J587" s="687" t="s">
        <v>2722</v>
      </c>
      <c r="K587" s="687"/>
      <c r="L587" s="687" t="s">
        <v>2713</v>
      </c>
      <c r="M587" s="688">
        <v>1993</v>
      </c>
      <c r="N587" s="688"/>
      <c r="O587" s="687"/>
      <c r="P587" s="687"/>
      <c r="Q587" s="687"/>
      <c r="R587" s="1386"/>
      <c r="S587" s="687" t="s">
        <v>143</v>
      </c>
      <c r="T587" s="745">
        <v>10000</v>
      </c>
      <c r="U587" s="1488" t="s">
        <v>3081</v>
      </c>
      <c r="V587" s="1386">
        <v>1</v>
      </c>
      <c r="W587" s="1544" t="s">
        <v>133</v>
      </c>
      <c r="Y587" s="877"/>
      <c r="Z587" s="802"/>
      <c r="AA587" s="802"/>
      <c r="AB587" s="802"/>
    </row>
    <row r="588" spans="1:28" s="674" customFormat="1" ht="12.95" customHeight="1">
      <c r="A588" s="662">
        <f t="shared" si="13"/>
        <v>276</v>
      </c>
      <c r="B588" s="685"/>
      <c r="C588" s="717">
        <v>2</v>
      </c>
      <c r="D588" s="717">
        <v>8</v>
      </c>
      <c r="E588" s="717">
        <v>1</v>
      </c>
      <c r="F588" s="717">
        <v>2</v>
      </c>
      <c r="G588" s="717">
        <v>14</v>
      </c>
      <c r="H588" s="687" t="s">
        <v>2671</v>
      </c>
      <c r="I588" s="687">
        <v>49</v>
      </c>
      <c r="J588" s="687" t="s">
        <v>2722</v>
      </c>
      <c r="K588" s="687"/>
      <c r="L588" s="687" t="s">
        <v>2713</v>
      </c>
      <c r="M588" s="688">
        <v>1993</v>
      </c>
      <c r="N588" s="688"/>
      <c r="O588" s="687"/>
      <c r="P588" s="687"/>
      <c r="Q588" s="687"/>
      <c r="R588" s="1386"/>
      <c r="S588" s="687" t="s">
        <v>143</v>
      </c>
      <c r="T588" s="745">
        <v>10000</v>
      </c>
      <c r="U588" s="1488" t="s">
        <v>3081</v>
      </c>
      <c r="V588" s="1386">
        <v>1</v>
      </c>
      <c r="W588" s="1544" t="s">
        <v>133</v>
      </c>
      <c r="Y588" s="877"/>
      <c r="Z588" s="802"/>
      <c r="AA588" s="802"/>
      <c r="AB588" s="802"/>
    </row>
    <row r="589" spans="1:28" s="674" customFormat="1" ht="12.95" customHeight="1">
      <c r="A589" s="662">
        <f t="shared" si="13"/>
        <v>277</v>
      </c>
      <c r="B589" s="685"/>
      <c r="C589" s="717">
        <v>2</v>
      </c>
      <c r="D589" s="717">
        <v>8</v>
      </c>
      <c r="E589" s="717">
        <v>1</v>
      </c>
      <c r="F589" s="717">
        <v>2</v>
      </c>
      <c r="G589" s="717">
        <v>14</v>
      </c>
      <c r="H589" s="687" t="s">
        <v>1068</v>
      </c>
      <c r="I589" s="687">
        <v>51</v>
      </c>
      <c r="J589" s="687"/>
      <c r="K589" s="687"/>
      <c r="L589" s="687" t="s">
        <v>2713</v>
      </c>
      <c r="M589" s="688">
        <v>1993</v>
      </c>
      <c r="N589" s="688"/>
      <c r="O589" s="687"/>
      <c r="P589" s="687"/>
      <c r="Q589" s="687"/>
      <c r="R589" s="1386"/>
      <c r="S589" s="687" t="s">
        <v>143</v>
      </c>
      <c r="T589" s="745">
        <v>10000</v>
      </c>
      <c r="U589" s="1488" t="s">
        <v>3081</v>
      </c>
      <c r="V589" s="1386">
        <v>1</v>
      </c>
      <c r="W589" s="1544" t="s">
        <v>133</v>
      </c>
      <c r="Y589" s="877"/>
      <c r="Z589" s="802"/>
      <c r="AA589" s="802"/>
      <c r="AB589" s="802"/>
    </row>
    <row r="590" spans="1:28" s="674" customFormat="1" ht="12.95" customHeight="1">
      <c r="A590" s="662">
        <f t="shared" si="13"/>
        <v>278</v>
      </c>
      <c r="B590" s="685"/>
      <c r="C590" s="717">
        <v>2</v>
      </c>
      <c r="D590" s="717">
        <v>8</v>
      </c>
      <c r="E590" s="717">
        <v>1</v>
      </c>
      <c r="F590" s="717">
        <v>2</v>
      </c>
      <c r="G590" s="717">
        <v>14</v>
      </c>
      <c r="H590" s="687" t="s">
        <v>1068</v>
      </c>
      <c r="I590" s="687">
        <v>52</v>
      </c>
      <c r="J590" s="687"/>
      <c r="K590" s="687"/>
      <c r="L590" s="687" t="s">
        <v>2713</v>
      </c>
      <c r="M590" s="688">
        <v>1993</v>
      </c>
      <c r="N590" s="688"/>
      <c r="O590" s="687"/>
      <c r="P590" s="687"/>
      <c r="Q590" s="687"/>
      <c r="R590" s="1386"/>
      <c r="S590" s="687" t="s">
        <v>143</v>
      </c>
      <c r="T590" s="745">
        <v>10000</v>
      </c>
      <c r="U590" s="1488" t="s">
        <v>3081</v>
      </c>
      <c r="V590" s="1386">
        <v>1</v>
      </c>
      <c r="W590" s="1544" t="s">
        <v>133</v>
      </c>
      <c r="Y590" s="877"/>
      <c r="Z590" s="802"/>
      <c r="AA590" s="802"/>
      <c r="AB590" s="802"/>
    </row>
    <row r="591" spans="1:28" s="674" customFormat="1" ht="12.95" customHeight="1">
      <c r="A591" s="662">
        <f t="shared" si="13"/>
        <v>279</v>
      </c>
      <c r="B591" s="685"/>
      <c r="C591" s="717">
        <v>2</v>
      </c>
      <c r="D591" s="717">
        <v>8</v>
      </c>
      <c r="E591" s="717">
        <v>1</v>
      </c>
      <c r="F591" s="717">
        <v>2</v>
      </c>
      <c r="G591" s="717">
        <v>14</v>
      </c>
      <c r="H591" s="687" t="s">
        <v>1068</v>
      </c>
      <c r="I591" s="687">
        <v>53</v>
      </c>
      <c r="J591" s="687"/>
      <c r="K591" s="687"/>
      <c r="L591" s="687" t="s">
        <v>2713</v>
      </c>
      <c r="M591" s="688">
        <v>1993</v>
      </c>
      <c r="N591" s="688"/>
      <c r="O591" s="687"/>
      <c r="P591" s="687"/>
      <c r="Q591" s="687"/>
      <c r="R591" s="1386"/>
      <c r="S591" s="687" t="s">
        <v>143</v>
      </c>
      <c r="T591" s="745">
        <v>10000</v>
      </c>
      <c r="U591" s="1488" t="s">
        <v>3081</v>
      </c>
      <c r="V591" s="1386">
        <v>1</v>
      </c>
      <c r="W591" s="1544" t="s">
        <v>133</v>
      </c>
      <c r="Y591" s="877"/>
      <c r="Z591" s="802"/>
      <c r="AA591" s="802"/>
      <c r="AB591" s="802"/>
    </row>
    <row r="592" spans="1:28" s="674" customFormat="1" ht="12.95" customHeight="1">
      <c r="A592" s="662">
        <f t="shared" si="13"/>
        <v>280</v>
      </c>
      <c r="B592" s="685"/>
      <c r="C592" s="717">
        <v>2</v>
      </c>
      <c r="D592" s="717">
        <v>8</v>
      </c>
      <c r="E592" s="717">
        <v>1</v>
      </c>
      <c r="F592" s="717">
        <v>2</v>
      </c>
      <c r="G592" s="717">
        <v>14</v>
      </c>
      <c r="H592" s="687" t="s">
        <v>1068</v>
      </c>
      <c r="I592" s="687">
        <v>54</v>
      </c>
      <c r="J592" s="687"/>
      <c r="K592" s="687"/>
      <c r="L592" s="687" t="s">
        <v>2713</v>
      </c>
      <c r="M592" s="688">
        <v>1993</v>
      </c>
      <c r="N592" s="688"/>
      <c r="O592" s="687"/>
      <c r="P592" s="687"/>
      <c r="Q592" s="687"/>
      <c r="R592" s="1386"/>
      <c r="S592" s="687" t="s">
        <v>143</v>
      </c>
      <c r="T592" s="745">
        <v>10000</v>
      </c>
      <c r="U592" s="1488" t="s">
        <v>3081</v>
      </c>
      <c r="V592" s="1386">
        <v>1</v>
      </c>
      <c r="W592" s="1544" t="s">
        <v>133</v>
      </c>
      <c r="Y592" s="877"/>
      <c r="Z592" s="802"/>
      <c r="AA592" s="802"/>
      <c r="AB592" s="802"/>
    </row>
    <row r="593" spans="1:28" s="674" customFormat="1" ht="12.95" customHeight="1">
      <c r="A593" s="662">
        <f t="shared" si="13"/>
        <v>281</v>
      </c>
      <c r="B593" s="685"/>
      <c r="C593" s="717">
        <v>2</v>
      </c>
      <c r="D593" s="717">
        <v>8</v>
      </c>
      <c r="E593" s="717">
        <v>1</v>
      </c>
      <c r="F593" s="717">
        <v>2</v>
      </c>
      <c r="G593" s="717">
        <v>14</v>
      </c>
      <c r="H593" s="687" t="s">
        <v>1068</v>
      </c>
      <c r="I593" s="687">
        <v>55</v>
      </c>
      <c r="J593" s="687"/>
      <c r="K593" s="687"/>
      <c r="L593" s="687" t="s">
        <v>2713</v>
      </c>
      <c r="M593" s="688">
        <v>1993</v>
      </c>
      <c r="N593" s="688"/>
      <c r="O593" s="687"/>
      <c r="P593" s="687"/>
      <c r="Q593" s="687"/>
      <c r="R593" s="1386"/>
      <c r="S593" s="687" t="s">
        <v>143</v>
      </c>
      <c r="T593" s="745">
        <v>10000</v>
      </c>
      <c r="U593" s="1488" t="s">
        <v>3081</v>
      </c>
      <c r="V593" s="1386">
        <v>1</v>
      </c>
      <c r="W593" s="1544" t="s">
        <v>133</v>
      </c>
      <c r="Y593" s="877"/>
      <c r="Z593" s="802"/>
      <c r="AA593" s="802"/>
      <c r="AB593" s="802"/>
    </row>
    <row r="594" spans="1:28" s="674" customFormat="1" ht="12.95" customHeight="1">
      <c r="A594" s="662">
        <f t="shared" si="13"/>
        <v>282</v>
      </c>
      <c r="B594" s="685"/>
      <c r="C594" s="717">
        <v>2</v>
      </c>
      <c r="D594" s="717">
        <v>8</v>
      </c>
      <c r="E594" s="717">
        <v>1</v>
      </c>
      <c r="F594" s="717">
        <v>2</v>
      </c>
      <c r="G594" s="717">
        <v>14</v>
      </c>
      <c r="H594" s="687" t="s">
        <v>1068</v>
      </c>
      <c r="I594" s="687">
        <v>56</v>
      </c>
      <c r="J594" s="687"/>
      <c r="K594" s="687"/>
      <c r="L594" s="687" t="s">
        <v>2713</v>
      </c>
      <c r="M594" s="688">
        <v>1993</v>
      </c>
      <c r="N594" s="688"/>
      <c r="O594" s="687"/>
      <c r="P594" s="687"/>
      <c r="Q594" s="687"/>
      <c r="R594" s="1386"/>
      <c r="S594" s="687" t="s">
        <v>143</v>
      </c>
      <c r="T594" s="745">
        <v>10000</v>
      </c>
      <c r="U594" s="1488" t="s">
        <v>3081</v>
      </c>
      <c r="V594" s="1386">
        <v>1</v>
      </c>
      <c r="W594" s="1544" t="s">
        <v>133</v>
      </c>
      <c r="Y594" s="877"/>
      <c r="Z594" s="802"/>
      <c r="AA594" s="802"/>
      <c r="AB594" s="802"/>
    </row>
    <row r="595" spans="1:28" s="674" customFormat="1" ht="12.95" customHeight="1">
      <c r="A595" s="662">
        <f t="shared" si="13"/>
        <v>283</v>
      </c>
      <c r="B595" s="685"/>
      <c r="C595" s="717">
        <v>2</v>
      </c>
      <c r="D595" s="717">
        <v>8</v>
      </c>
      <c r="E595" s="717">
        <v>1</v>
      </c>
      <c r="F595" s="717">
        <v>2</v>
      </c>
      <c r="G595" s="717">
        <v>14</v>
      </c>
      <c r="H595" s="687" t="s">
        <v>2723</v>
      </c>
      <c r="I595" s="687">
        <v>59</v>
      </c>
      <c r="J595" s="687"/>
      <c r="K595" s="687"/>
      <c r="L595" s="687" t="s">
        <v>2713</v>
      </c>
      <c r="M595" s="688">
        <v>1993</v>
      </c>
      <c r="N595" s="688"/>
      <c r="O595" s="687"/>
      <c r="P595" s="687"/>
      <c r="Q595" s="687"/>
      <c r="R595" s="1386"/>
      <c r="S595" s="687" t="s">
        <v>143</v>
      </c>
      <c r="T595" s="745">
        <v>50000</v>
      </c>
      <c r="U595" s="1488" t="s">
        <v>3081</v>
      </c>
      <c r="V595" s="1386">
        <v>1</v>
      </c>
      <c r="W595" s="1544" t="s">
        <v>133</v>
      </c>
      <c r="Y595" s="877"/>
      <c r="Z595" s="802"/>
      <c r="AA595" s="802"/>
      <c r="AB595" s="802"/>
    </row>
    <row r="596" spans="1:28" s="674" customFormat="1" ht="12.95" customHeight="1">
      <c r="A596" s="662">
        <f t="shared" si="13"/>
        <v>284</v>
      </c>
      <c r="B596" s="685"/>
      <c r="C596" s="717">
        <v>2</v>
      </c>
      <c r="D596" s="717">
        <v>8</v>
      </c>
      <c r="E596" s="717">
        <v>1</v>
      </c>
      <c r="F596" s="717">
        <v>2</v>
      </c>
      <c r="G596" s="717">
        <v>14</v>
      </c>
      <c r="H596" s="687" t="s">
        <v>2723</v>
      </c>
      <c r="I596" s="687">
        <v>60</v>
      </c>
      <c r="J596" s="687"/>
      <c r="K596" s="687"/>
      <c r="L596" s="687" t="s">
        <v>2713</v>
      </c>
      <c r="M596" s="688">
        <v>1993</v>
      </c>
      <c r="N596" s="688"/>
      <c r="O596" s="687"/>
      <c r="P596" s="687"/>
      <c r="Q596" s="687"/>
      <c r="R596" s="1386"/>
      <c r="S596" s="687" t="s">
        <v>143</v>
      </c>
      <c r="T596" s="745">
        <v>50000</v>
      </c>
      <c r="U596" s="1488" t="s">
        <v>3081</v>
      </c>
      <c r="V596" s="1386">
        <v>1</v>
      </c>
      <c r="W596" s="1544" t="s">
        <v>133</v>
      </c>
      <c r="Y596" s="877"/>
      <c r="Z596" s="802"/>
      <c r="AA596" s="802"/>
      <c r="AB596" s="802"/>
    </row>
    <row r="597" spans="1:28" s="674" customFormat="1" ht="12.95" customHeight="1">
      <c r="A597" s="662">
        <f t="shared" si="13"/>
        <v>285</v>
      </c>
      <c r="B597" s="685"/>
      <c r="C597" s="717">
        <v>2</v>
      </c>
      <c r="D597" s="717">
        <v>8</v>
      </c>
      <c r="E597" s="717">
        <v>1</v>
      </c>
      <c r="F597" s="717">
        <v>2</v>
      </c>
      <c r="G597" s="717">
        <v>14</v>
      </c>
      <c r="H597" s="687" t="s">
        <v>2724</v>
      </c>
      <c r="I597" s="687">
        <v>61</v>
      </c>
      <c r="J597" s="687"/>
      <c r="K597" s="687"/>
      <c r="L597" s="687" t="s">
        <v>2713</v>
      </c>
      <c r="M597" s="688">
        <v>1993</v>
      </c>
      <c r="N597" s="688"/>
      <c r="O597" s="687"/>
      <c r="P597" s="687"/>
      <c r="Q597" s="687"/>
      <c r="R597" s="1386"/>
      <c r="S597" s="687" t="s">
        <v>143</v>
      </c>
      <c r="T597" s="745">
        <v>10000</v>
      </c>
      <c r="U597" s="1488" t="s">
        <v>3081</v>
      </c>
      <c r="V597" s="1386">
        <v>1</v>
      </c>
      <c r="W597" s="1544" t="s">
        <v>133</v>
      </c>
      <c r="Y597" s="877"/>
      <c r="Z597" s="802"/>
      <c r="AA597" s="802"/>
      <c r="AB597" s="802"/>
    </row>
    <row r="598" spans="1:28" s="674" customFormat="1" ht="12.95" customHeight="1">
      <c r="A598" s="662">
        <f>A597+1</f>
        <v>286</v>
      </c>
      <c r="B598" s="685"/>
      <c r="C598" s="717">
        <v>2</v>
      </c>
      <c r="D598" s="717">
        <v>8</v>
      </c>
      <c r="E598" s="717">
        <v>1</v>
      </c>
      <c r="F598" s="717">
        <v>2</v>
      </c>
      <c r="G598" s="717">
        <v>14</v>
      </c>
      <c r="H598" s="687" t="s">
        <v>2725</v>
      </c>
      <c r="I598" s="687">
        <v>62</v>
      </c>
      <c r="J598" s="687"/>
      <c r="K598" s="687"/>
      <c r="L598" s="687" t="s">
        <v>2713</v>
      </c>
      <c r="M598" s="688">
        <v>1993</v>
      </c>
      <c r="N598" s="688"/>
      <c r="O598" s="687"/>
      <c r="P598" s="687"/>
      <c r="Q598" s="687"/>
      <c r="R598" s="1386"/>
      <c r="S598" s="687" t="s">
        <v>143</v>
      </c>
      <c r="T598" s="745">
        <v>20000</v>
      </c>
      <c r="U598" s="1488" t="s">
        <v>3081</v>
      </c>
      <c r="V598" s="1386">
        <v>1</v>
      </c>
      <c r="W598" s="1544" t="s">
        <v>133</v>
      </c>
      <c r="Y598" s="877"/>
      <c r="Z598" s="944"/>
      <c r="AA598" s="963"/>
      <c r="AB598" s="802"/>
    </row>
    <row r="599" spans="1:28" s="674" customFormat="1" ht="12.95" customHeight="1">
      <c r="A599" s="662">
        <f t="shared" si="13"/>
        <v>287</v>
      </c>
      <c r="B599" s="685"/>
      <c r="C599" s="717">
        <v>2</v>
      </c>
      <c r="D599" s="717">
        <v>8</v>
      </c>
      <c r="E599" s="717">
        <v>1</v>
      </c>
      <c r="F599" s="717">
        <v>2</v>
      </c>
      <c r="G599" s="717">
        <v>14</v>
      </c>
      <c r="H599" s="687" t="s">
        <v>3058</v>
      </c>
      <c r="I599" s="687">
        <v>62</v>
      </c>
      <c r="J599" s="687"/>
      <c r="K599" s="687"/>
      <c r="L599" s="687" t="s">
        <v>2713</v>
      </c>
      <c r="M599" s="688">
        <v>2015</v>
      </c>
      <c r="N599" s="688"/>
      <c r="O599" s="687"/>
      <c r="P599" s="687"/>
      <c r="Q599" s="687"/>
      <c r="R599" s="1386"/>
      <c r="S599" s="687" t="s">
        <v>2792</v>
      </c>
      <c r="T599" s="745">
        <v>3000000</v>
      </c>
      <c r="U599" s="1488"/>
      <c r="V599" s="1386">
        <v>1</v>
      </c>
      <c r="W599" s="1545" t="s">
        <v>133</v>
      </c>
      <c r="Y599" s="877"/>
      <c r="Z599" s="802"/>
      <c r="AA599" s="802"/>
      <c r="AB599" s="802"/>
    </row>
    <row r="600" spans="1:28" s="674" customFormat="1" ht="12.95" customHeight="1">
      <c r="A600" s="662">
        <f t="shared" si="13"/>
        <v>288</v>
      </c>
      <c r="B600" s="685"/>
      <c r="C600" s="717">
        <v>2</v>
      </c>
      <c r="D600" s="717">
        <v>8</v>
      </c>
      <c r="E600" s="717">
        <v>1</v>
      </c>
      <c r="F600" s="717">
        <v>2</v>
      </c>
      <c r="G600" s="717">
        <v>14</v>
      </c>
      <c r="H600" s="687" t="s">
        <v>3059</v>
      </c>
      <c r="I600" s="687">
        <v>62</v>
      </c>
      <c r="J600" s="687"/>
      <c r="K600" s="687"/>
      <c r="L600" s="687" t="s">
        <v>2713</v>
      </c>
      <c r="M600" s="688">
        <v>2015</v>
      </c>
      <c r="N600" s="688"/>
      <c r="O600" s="687"/>
      <c r="P600" s="687"/>
      <c r="Q600" s="687"/>
      <c r="R600" s="1386"/>
      <c r="S600" s="687" t="s">
        <v>2792</v>
      </c>
      <c r="T600" s="745">
        <v>3000000</v>
      </c>
      <c r="U600" s="1488"/>
      <c r="V600" s="1386">
        <v>1</v>
      </c>
      <c r="W600" s="1545" t="s">
        <v>133</v>
      </c>
      <c r="Y600" s="877"/>
      <c r="Z600" s="802"/>
      <c r="AA600" s="802"/>
      <c r="AB600" s="802"/>
    </row>
    <row r="601" spans="1:28" s="674" customFormat="1" ht="12.95" customHeight="1">
      <c r="A601" s="701">
        <f t="shared" si="13"/>
        <v>289</v>
      </c>
      <c r="B601" s="685"/>
      <c r="C601" s="717">
        <v>2</v>
      </c>
      <c r="D601" s="717">
        <v>8</v>
      </c>
      <c r="E601" s="717">
        <v>1</v>
      </c>
      <c r="F601" s="717">
        <v>2</v>
      </c>
      <c r="G601" s="717">
        <v>14</v>
      </c>
      <c r="H601" s="687" t="s">
        <v>3060</v>
      </c>
      <c r="I601" s="687">
        <v>62</v>
      </c>
      <c r="J601" s="687"/>
      <c r="K601" s="687"/>
      <c r="L601" s="687" t="s">
        <v>2713</v>
      </c>
      <c r="M601" s="688">
        <v>2015</v>
      </c>
      <c r="N601" s="688"/>
      <c r="O601" s="687"/>
      <c r="P601" s="687"/>
      <c r="Q601" s="687"/>
      <c r="R601" s="1386"/>
      <c r="S601" s="687" t="s">
        <v>2792</v>
      </c>
      <c r="T601" s="745">
        <v>2000000</v>
      </c>
      <c r="U601" s="1488"/>
      <c r="V601" s="1386">
        <v>1</v>
      </c>
      <c r="W601" s="1545" t="s">
        <v>133</v>
      </c>
      <c r="Y601" s="877"/>
      <c r="Z601" s="802"/>
      <c r="AA601" s="802"/>
      <c r="AB601" s="802"/>
    </row>
    <row r="602" spans="1:28" s="674" customFormat="1" ht="12.95" customHeight="1">
      <c r="A602" s="662">
        <f t="shared" si="13"/>
        <v>290</v>
      </c>
      <c r="B602" s="685"/>
      <c r="C602" s="717"/>
      <c r="D602" s="717"/>
      <c r="E602" s="717"/>
      <c r="F602" s="717"/>
      <c r="G602" s="717"/>
      <c r="H602" s="756" t="s">
        <v>2726</v>
      </c>
      <c r="I602" s="687">
        <v>63</v>
      </c>
      <c r="J602" s="687"/>
      <c r="K602" s="687"/>
      <c r="L602" s="687"/>
      <c r="M602" s="688"/>
      <c r="N602" s="688"/>
      <c r="O602" s="687"/>
      <c r="P602" s="687"/>
      <c r="Q602" s="687"/>
      <c r="R602" s="1386"/>
      <c r="S602" s="687"/>
      <c r="T602" s="745">
        <v>1396500</v>
      </c>
      <c r="U602" s="1488"/>
      <c r="V602" s="1386"/>
      <c r="W602" s="781"/>
      <c r="Y602" s="1552"/>
      <c r="Z602" s="802"/>
      <c r="AA602" s="802"/>
      <c r="AB602" s="802"/>
    </row>
    <row r="603" spans="1:28" s="674" customFormat="1" ht="12.95" customHeight="1">
      <c r="A603" s="662">
        <f t="shared" si="13"/>
        <v>291</v>
      </c>
      <c r="B603" s="685"/>
      <c r="C603" s="717">
        <v>2</v>
      </c>
      <c r="D603" s="717">
        <v>8</v>
      </c>
      <c r="E603" s="717">
        <v>1</v>
      </c>
      <c r="F603" s="717">
        <v>2</v>
      </c>
      <c r="G603" s="717">
        <v>14</v>
      </c>
      <c r="H603" s="687" t="s">
        <v>2727</v>
      </c>
      <c r="I603" s="687"/>
      <c r="J603" s="687" t="s">
        <v>1011</v>
      </c>
      <c r="K603" s="687"/>
      <c r="L603" s="687" t="s">
        <v>2713</v>
      </c>
      <c r="M603" s="688">
        <v>2007</v>
      </c>
      <c r="N603" s="688"/>
      <c r="O603" s="687"/>
      <c r="P603" s="687"/>
      <c r="Q603" s="687"/>
      <c r="R603" s="1386"/>
      <c r="S603" s="687" t="s">
        <v>143</v>
      </c>
      <c r="T603" s="745"/>
      <c r="U603" s="1488"/>
      <c r="V603" s="1386">
        <v>1</v>
      </c>
      <c r="W603" s="781" t="s">
        <v>133</v>
      </c>
      <c r="Y603" s="877"/>
      <c r="Z603" s="802"/>
      <c r="AA603" s="802"/>
      <c r="AB603" s="802"/>
    </row>
    <row r="604" spans="1:28" s="674" customFormat="1" ht="12.95" customHeight="1">
      <c r="A604" s="662">
        <f t="shared" si="13"/>
        <v>292</v>
      </c>
      <c r="B604" s="685"/>
      <c r="C604" s="717">
        <v>2</v>
      </c>
      <c r="D604" s="717">
        <v>8</v>
      </c>
      <c r="E604" s="717">
        <v>1</v>
      </c>
      <c r="F604" s="717">
        <v>2</v>
      </c>
      <c r="G604" s="717">
        <v>14</v>
      </c>
      <c r="H604" s="687" t="s">
        <v>2728</v>
      </c>
      <c r="I604" s="687"/>
      <c r="J604" s="687" t="s">
        <v>1011</v>
      </c>
      <c r="K604" s="687"/>
      <c r="L604" s="687" t="s">
        <v>2713</v>
      </c>
      <c r="M604" s="688">
        <v>2007</v>
      </c>
      <c r="N604" s="688"/>
      <c r="O604" s="687"/>
      <c r="P604" s="687"/>
      <c r="Q604" s="687"/>
      <c r="R604" s="1386"/>
      <c r="S604" s="687" t="s">
        <v>143</v>
      </c>
      <c r="T604" s="745"/>
      <c r="U604" s="1488"/>
      <c r="V604" s="1386">
        <v>1</v>
      </c>
      <c r="W604" s="781" t="s">
        <v>133</v>
      </c>
      <c r="Y604" s="877"/>
      <c r="Z604" s="802"/>
      <c r="AA604" s="802"/>
      <c r="AB604" s="802"/>
    </row>
    <row r="605" spans="1:28" s="674" customFormat="1" ht="12.95" customHeight="1">
      <c r="A605" s="662">
        <f t="shared" si="13"/>
        <v>293</v>
      </c>
      <c r="B605" s="685"/>
      <c r="C605" s="717">
        <v>2</v>
      </c>
      <c r="D605" s="717">
        <v>8</v>
      </c>
      <c r="E605" s="717">
        <v>1</v>
      </c>
      <c r="F605" s="717">
        <v>2</v>
      </c>
      <c r="G605" s="717">
        <v>14</v>
      </c>
      <c r="H605" s="687" t="s">
        <v>2729</v>
      </c>
      <c r="I605" s="687"/>
      <c r="J605" s="687" t="s">
        <v>1011</v>
      </c>
      <c r="K605" s="687"/>
      <c r="L605" s="687" t="s">
        <v>2713</v>
      </c>
      <c r="M605" s="688">
        <v>2007</v>
      </c>
      <c r="N605" s="688"/>
      <c r="O605" s="687"/>
      <c r="P605" s="687"/>
      <c r="Q605" s="687"/>
      <c r="R605" s="1386"/>
      <c r="S605" s="687" t="s">
        <v>143</v>
      </c>
      <c r="T605" s="745"/>
      <c r="U605" s="1488"/>
      <c r="V605" s="1386">
        <v>1</v>
      </c>
      <c r="W605" s="781" t="s">
        <v>133</v>
      </c>
      <c r="Y605" s="877"/>
      <c r="Z605" s="802"/>
      <c r="AA605" s="802"/>
      <c r="AB605" s="802"/>
    </row>
    <row r="606" spans="1:28" s="674" customFormat="1" ht="12.95" customHeight="1">
      <c r="A606" s="662">
        <f t="shared" si="13"/>
        <v>294</v>
      </c>
      <c r="B606" s="685"/>
      <c r="C606" s="717">
        <v>2</v>
      </c>
      <c r="D606" s="717">
        <v>8</v>
      </c>
      <c r="E606" s="717">
        <v>1</v>
      </c>
      <c r="F606" s="717">
        <v>2</v>
      </c>
      <c r="G606" s="717">
        <v>14</v>
      </c>
      <c r="H606" s="687" t="s">
        <v>2730</v>
      </c>
      <c r="I606" s="687"/>
      <c r="J606" s="687" t="s">
        <v>1011</v>
      </c>
      <c r="K606" s="687"/>
      <c r="L606" s="687" t="s">
        <v>2713</v>
      </c>
      <c r="M606" s="688">
        <v>2007</v>
      </c>
      <c r="N606" s="688"/>
      <c r="O606" s="687"/>
      <c r="P606" s="687"/>
      <c r="Q606" s="687"/>
      <c r="R606" s="1386"/>
      <c r="S606" s="687" t="s">
        <v>143</v>
      </c>
      <c r="T606" s="745"/>
      <c r="U606" s="1488"/>
      <c r="V606" s="1386">
        <v>1</v>
      </c>
      <c r="W606" s="781" t="s">
        <v>133</v>
      </c>
      <c r="Y606" s="877"/>
      <c r="Z606" s="802"/>
      <c r="AA606" s="802"/>
      <c r="AB606" s="802"/>
    </row>
    <row r="607" spans="1:28" s="674" customFormat="1" ht="12.95" customHeight="1">
      <c r="A607" s="662">
        <f t="shared" si="13"/>
        <v>295</v>
      </c>
      <c r="B607" s="685"/>
      <c r="C607" s="717">
        <v>2</v>
      </c>
      <c r="D607" s="717">
        <v>8</v>
      </c>
      <c r="E607" s="717">
        <v>1</v>
      </c>
      <c r="F607" s="717">
        <v>2</v>
      </c>
      <c r="G607" s="717">
        <v>14</v>
      </c>
      <c r="H607" s="687" t="s">
        <v>2731</v>
      </c>
      <c r="I607" s="687"/>
      <c r="J607" s="687" t="s">
        <v>1011</v>
      </c>
      <c r="K607" s="687"/>
      <c r="L607" s="687" t="s">
        <v>2713</v>
      </c>
      <c r="M607" s="688">
        <v>2007</v>
      </c>
      <c r="N607" s="688"/>
      <c r="O607" s="687"/>
      <c r="P607" s="687"/>
      <c r="Q607" s="687"/>
      <c r="R607" s="1386"/>
      <c r="S607" s="687" t="s">
        <v>143</v>
      </c>
      <c r="T607" s="745"/>
      <c r="U607" s="1488"/>
      <c r="V607" s="1386">
        <v>1</v>
      </c>
      <c r="W607" s="781" t="s">
        <v>133</v>
      </c>
      <c r="Y607" s="877"/>
      <c r="Z607" s="802"/>
      <c r="AA607" s="802"/>
      <c r="AB607" s="802"/>
    </row>
    <row r="608" spans="1:28" s="674" customFormat="1" ht="12.95" customHeight="1">
      <c r="A608" s="662">
        <f>A607+1</f>
        <v>296</v>
      </c>
      <c r="B608" s="685"/>
      <c r="C608" s="717">
        <v>2</v>
      </c>
      <c r="D608" s="717">
        <v>8</v>
      </c>
      <c r="E608" s="717">
        <v>1</v>
      </c>
      <c r="F608" s="717">
        <v>2</v>
      </c>
      <c r="G608" s="717">
        <v>14</v>
      </c>
      <c r="H608" s="687" t="s">
        <v>2732</v>
      </c>
      <c r="I608" s="687"/>
      <c r="J608" s="687" t="s">
        <v>1011</v>
      </c>
      <c r="K608" s="687"/>
      <c r="L608" s="687" t="s">
        <v>2713</v>
      </c>
      <c r="M608" s="688">
        <v>2007</v>
      </c>
      <c r="N608" s="688"/>
      <c r="O608" s="687"/>
      <c r="P608" s="687"/>
      <c r="Q608" s="687"/>
      <c r="R608" s="1386"/>
      <c r="S608" s="687" t="s">
        <v>143</v>
      </c>
      <c r="T608" s="745"/>
      <c r="U608" s="1488"/>
      <c r="V608" s="1386">
        <v>1</v>
      </c>
      <c r="W608" s="781" t="s">
        <v>133</v>
      </c>
      <c r="Y608" s="877"/>
      <c r="Z608" s="802"/>
      <c r="AA608" s="802"/>
      <c r="AB608" s="802"/>
    </row>
    <row r="609" spans="1:28" s="674" customFormat="1" ht="12.95" customHeight="1">
      <c r="A609" s="662">
        <f t="shared" si="13"/>
        <v>297</v>
      </c>
      <c r="B609" s="685"/>
      <c r="C609" s="717">
        <v>2</v>
      </c>
      <c r="D609" s="717">
        <v>8</v>
      </c>
      <c r="E609" s="717">
        <v>1</v>
      </c>
      <c r="F609" s="717">
        <v>2</v>
      </c>
      <c r="G609" s="717">
        <v>14</v>
      </c>
      <c r="H609" s="687" t="s">
        <v>2733</v>
      </c>
      <c r="I609" s="687"/>
      <c r="J609" s="687" t="s">
        <v>1011</v>
      </c>
      <c r="K609" s="687"/>
      <c r="L609" s="687" t="s">
        <v>2713</v>
      </c>
      <c r="M609" s="688">
        <v>2007</v>
      </c>
      <c r="N609" s="688"/>
      <c r="O609" s="687"/>
      <c r="P609" s="687"/>
      <c r="Q609" s="687"/>
      <c r="R609" s="1386"/>
      <c r="S609" s="687" t="s">
        <v>143</v>
      </c>
      <c r="T609" s="745"/>
      <c r="U609" s="1488"/>
      <c r="V609" s="1386">
        <v>1</v>
      </c>
      <c r="W609" s="781" t="s">
        <v>133</v>
      </c>
      <c r="Y609" s="877"/>
      <c r="Z609" s="802"/>
      <c r="AA609" s="802"/>
      <c r="AB609" s="802"/>
    </row>
    <row r="610" spans="1:28" s="674" customFormat="1" ht="12.95" customHeight="1">
      <c r="A610" s="662">
        <f t="shared" si="13"/>
        <v>298</v>
      </c>
      <c r="B610" s="685"/>
      <c r="C610" s="717">
        <v>2</v>
      </c>
      <c r="D610" s="717">
        <v>8</v>
      </c>
      <c r="E610" s="717">
        <v>1</v>
      </c>
      <c r="F610" s="717">
        <v>2</v>
      </c>
      <c r="G610" s="717">
        <v>14</v>
      </c>
      <c r="H610" s="687" t="s">
        <v>2734</v>
      </c>
      <c r="I610" s="687"/>
      <c r="J610" s="687" t="s">
        <v>1011</v>
      </c>
      <c r="K610" s="687"/>
      <c r="L610" s="687" t="s">
        <v>2713</v>
      </c>
      <c r="M610" s="688">
        <v>2007</v>
      </c>
      <c r="N610" s="688"/>
      <c r="O610" s="687"/>
      <c r="P610" s="687"/>
      <c r="Q610" s="687"/>
      <c r="R610" s="1386"/>
      <c r="S610" s="687" t="s">
        <v>143</v>
      </c>
      <c r="T610" s="745"/>
      <c r="U610" s="1488"/>
      <c r="V610" s="1386">
        <v>1</v>
      </c>
      <c r="W610" s="781" t="s">
        <v>133</v>
      </c>
      <c r="Y610" s="877"/>
      <c r="Z610" s="802"/>
      <c r="AA610" s="802"/>
      <c r="AB610" s="802"/>
    </row>
    <row r="611" spans="1:28" s="674" customFormat="1" ht="12.95" customHeight="1">
      <c r="A611" s="662">
        <f t="shared" si="13"/>
        <v>299</v>
      </c>
      <c r="B611" s="685"/>
      <c r="C611" s="717"/>
      <c r="D611" s="717"/>
      <c r="E611" s="717"/>
      <c r="F611" s="717"/>
      <c r="G611" s="717"/>
      <c r="H611" s="756" t="s">
        <v>2735</v>
      </c>
      <c r="I611" s="687">
        <v>71</v>
      </c>
      <c r="J611" s="687"/>
      <c r="K611" s="687"/>
      <c r="L611" s="687"/>
      <c r="M611" s="688"/>
      <c r="N611" s="688"/>
      <c r="O611" s="687"/>
      <c r="P611" s="687"/>
      <c r="Q611" s="687"/>
      <c r="R611" s="1386"/>
      <c r="S611" s="687"/>
      <c r="T611" s="745">
        <v>510000</v>
      </c>
      <c r="U611" s="1488"/>
      <c r="V611" s="1386"/>
      <c r="W611" s="781"/>
      <c r="Y611" s="1552"/>
      <c r="Z611" s="802"/>
      <c r="AA611" s="802"/>
      <c r="AB611" s="802"/>
    </row>
    <row r="612" spans="1:28" s="674" customFormat="1" ht="12.95" customHeight="1">
      <c r="A612" s="662">
        <f t="shared" si="13"/>
        <v>300</v>
      </c>
      <c r="B612" s="685"/>
      <c r="C612" s="717">
        <v>2</v>
      </c>
      <c r="D612" s="717">
        <v>8</v>
      </c>
      <c r="E612" s="717">
        <v>1</v>
      </c>
      <c r="F612" s="717">
        <v>2</v>
      </c>
      <c r="G612" s="717">
        <v>14</v>
      </c>
      <c r="H612" s="687" t="s">
        <v>2736</v>
      </c>
      <c r="I612" s="687"/>
      <c r="J612" s="687" t="s">
        <v>2737</v>
      </c>
      <c r="K612" s="687"/>
      <c r="L612" s="687" t="s">
        <v>2713</v>
      </c>
      <c r="M612" s="688">
        <v>2007</v>
      </c>
      <c r="N612" s="688"/>
      <c r="O612" s="687"/>
      <c r="P612" s="687"/>
      <c r="Q612" s="687"/>
      <c r="R612" s="1386"/>
      <c r="S612" s="687" t="s">
        <v>143</v>
      </c>
      <c r="T612" s="745"/>
      <c r="U612" s="1488"/>
      <c r="V612" s="1386">
        <v>1</v>
      </c>
      <c r="W612" s="781" t="s">
        <v>133</v>
      </c>
      <c r="Y612" s="877"/>
      <c r="Z612" s="802"/>
      <c r="AA612" s="802"/>
      <c r="AB612" s="802"/>
    </row>
    <row r="613" spans="1:28" s="674" customFormat="1" ht="12.95" customHeight="1">
      <c r="A613" s="662">
        <f t="shared" si="13"/>
        <v>301</v>
      </c>
      <c r="B613" s="685"/>
      <c r="C613" s="717">
        <v>2</v>
      </c>
      <c r="D613" s="717">
        <v>8</v>
      </c>
      <c r="E613" s="717">
        <v>1</v>
      </c>
      <c r="F613" s="717">
        <v>2</v>
      </c>
      <c r="G613" s="717">
        <v>14</v>
      </c>
      <c r="H613" s="687" t="s">
        <v>2738</v>
      </c>
      <c r="I613" s="687"/>
      <c r="J613" s="687" t="s">
        <v>2737</v>
      </c>
      <c r="K613" s="687"/>
      <c r="L613" s="687" t="s">
        <v>2713</v>
      </c>
      <c r="M613" s="688">
        <v>2007</v>
      </c>
      <c r="N613" s="688"/>
      <c r="O613" s="687"/>
      <c r="P613" s="687"/>
      <c r="Q613" s="687"/>
      <c r="R613" s="1386"/>
      <c r="S613" s="687" t="s">
        <v>143</v>
      </c>
      <c r="T613" s="745"/>
      <c r="U613" s="1488"/>
      <c r="V613" s="1386">
        <v>1</v>
      </c>
      <c r="W613" s="781" t="s">
        <v>133</v>
      </c>
      <c r="Y613" s="877"/>
      <c r="Z613" s="802"/>
      <c r="AA613" s="802"/>
      <c r="AB613" s="802"/>
    </row>
    <row r="614" spans="1:28" s="674" customFormat="1" ht="12.95" customHeight="1">
      <c r="A614" s="662">
        <f t="shared" si="13"/>
        <v>302</v>
      </c>
      <c r="B614" s="685"/>
      <c r="C614" s="717">
        <v>2</v>
      </c>
      <c r="D614" s="717">
        <v>8</v>
      </c>
      <c r="E614" s="717">
        <v>1</v>
      </c>
      <c r="F614" s="717">
        <v>2</v>
      </c>
      <c r="G614" s="717">
        <v>14</v>
      </c>
      <c r="H614" s="687" t="s">
        <v>2739</v>
      </c>
      <c r="I614" s="687"/>
      <c r="J614" s="687" t="s">
        <v>2737</v>
      </c>
      <c r="K614" s="687"/>
      <c r="L614" s="687" t="s">
        <v>2713</v>
      </c>
      <c r="M614" s="688">
        <v>2007</v>
      </c>
      <c r="N614" s="688"/>
      <c r="O614" s="687"/>
      <c r="P614" s="687"/>
      <c r="Q614" s="687"/>
      <c r="R614" s="1386"/>
      <c r="S614" s="687" t="s">
        <v>143</v>
      </c>
      <c r="T614" s="745"/>
      <c r="U614" s="1488"/>
      <c r="V614" s="1386">
        <v>1</v>
      </c>
      <c r="W614" s="781" t="s">
        <v>133</v>
      </c>
      <c r="Y614" s="877"/>
      <c r="Z614" s="802"/>
      <c r="AA614" s="802"/>
      <c r="AB614" s="802"/>
    </row>
    <row r="615" spans="1:28" s="674" customFormat="1" ht="12.95" customHeight="1">
      <c r="A615" s="662">
        <f t="shared" si="13"/>
        <v>303</v>
      </c>
      <c r="B615" s="685"/>
      <c r="C615" s="717">
        <v>2</v>
      </c>
      <c r="D615" s="717">
        <v>8</v>
      </c>
      <c r="E615" s="717">
        <v>1</v>
      </c>
      <c r="F615" s="717">
        <v>2</v>
      </c>
      <c r="G615" s="717">
        <v>14</v>
      </c>
      <c r="H615" s="687" t="s">
        <v>2740</v>
      </c>
      <c r="I615" s="687"/>
      <c r="J615" s="687" t="s">
        <v>2737</v>
      </c>
      <c r="K615" s="687"/>
      <c r="L615" s="687" t="s">
        <v>2713</v>
      </c>
      <c r="M615" s="688">
        <v>2007</v>
      </c>
      <c r="N615" s="688"/>
      <c r="O615" s="687"/>
      <c r="P615" s="687"/>
      <c r="Q615" s="687"/>
      <c r="R615" s="1386"/>
      <c r="S615" s="687" t="s">
        <v>143</v>
      </c>
      <c r="T615" s="745"/>
      <c r="U615" s="1488"/>
      <c r="V615" s="1386">
        <v>1</v>
      </c>
      <c r="W615" s="781" t="s">
        <v>133</v>
      </c>
      <c r="Y615" s="877"/>
      <c r="Z615" s="802"/>
      <c r="AA615" s="802"/>
      <c r="AB615" s="802"/>
    </row>
    <row r="616" spans="1:28" s="674" customFormat="1" ht="12.95" customHeight="1">
      <c r="A616" s="662">
        <f t="shared" si="13"/>
        <v>304</v>
      </c>
      <c r="B616" s="685"/>
      <c r="C616" s="717">
        <v>2</v>
      </c>
      <c r="D616" s="717">
        <v>8</v>
      </c>
      <c r="E616" s="717">
        <v>1</v>
      </c>
      <c r="F616" s="717">
        <v>2</v>
      </c>
      <c r="G616" s="717">
        <v>14</v>
      </c>
      <c r="H616" s="687" t="s">
        <v>2741</v>
      </c>
      <c r="I616" s="687"/>
      <c r="J616" s="687" t="s">
        <v>2737</v>
      </c>
      <c r="K616" s="687"/>
      <c r="L616" s="687" t="s">
        <v>2713</v>
      </c>
      <c r="M616" s="688">
        <v>2007</v>
      </c>
      <c r="N616" s="688"/>
      <c r="O616" s="687"/>
      <c r="P616" s="687"/>
      <c r="Q616" s="687"/>
      <c r="R616" s="1386"/>
      <c r="S616" s="687" t="s">
        <v>143</v>
      </c>
      <c r="T616" s="745"/>
      <c r="U616" s="1488"/>
      <c r="V616" s="1386">
        <v>1</v>
      </c>
      <c r="W616" s="781" t="s">
        <v>133</v>
      </c>
      <c r="Y616" s="877"/>
      <c r="Z616" s="802"/>
      <c r="AA616" s="802"/>
      <c r="AB616" s="802"/>
    </row>
    <row r="617" spans="1:28" s="674" customFormat="1" ht="12.95" customHeight="1">
      <c r="A617" s="662">
        <f t="shared" si="13"/>
        <v>305</v>
      </c>
      <c r="B617" s="685"/>
      <c r="C617" s="717">
        <v>2</v>
      </c>
      <c r="D617" s="717">
        <v>8</v>
      </c>
      <c r="E617" s="717">
        <v>1</v>
      </c>
      <c r="F617" s="717">
        <v>2</v>
      </c>
      <c r="G617" s="717">
        <v>14</v>
      </c>
      <c r="H617" s="687" t="s">
        <v>2742</v>
      </c>
      <c r="I617" s="687"/>
      <c r="J617" s="687" t="s">
        <v>2737</v>
      </c>
      <c r="K617" s="687"/>
      <c r="L617" s="687" t="s">
        <v>2713</v>
      </c>
      <c r="M617" s="688">
        <v>2007</v>
      </c>
      <c r="N617" s="688"/>
      <c r="O617" s="687"/>
      <c r="P617" s="687"/>
      <c r="Q617" s="687"/>
      <c r="R617" s="1386"/>
      <c r="S617" s="687" t="s">
        <v>143</v>
      </c>
      <c r="T617" s="745"/>
      <c r="U617" s="1488"/>
      <c r="V617" s="1386">
        <v>1</v>
      </c>
      <c r="W617" s="781" t="s">
        <v>133</v>
      </c>
      <c r="Y617" s="877"/>
      <c r="Z617" s="802"/>
      <c r="AA617" s="802"/>
      <c r="AB617" s="802"/>
    </row>
    <row r="618" spans="1:28" s="674" customFormat="1" ht="12.95" customHeight="1">
      <c r="A618" s="662">
        <f>A617+1</f>
        <v>306</v>
      </c>
      <c r="B618" s="685"/>
      <c r="C618" s="717"/>
      <c r="D618" s="717"/>
      <c r="E618" s="717"/>
      <c r="F618" s="717"/>
      <c r="G618" s="717"/>
      <c r="H618" s="756" t="s">
        <v>2743</v>
      </c>
      <c r="I618" s="687">
        <v>72</v>
      </c>
      <c r="J618" s="687"/>
      <c r="K618" s="687"/>
      <c r="L618" s="687"/>
      <c r="M618" s="688"/>
      <c r="N618" s="688"/>
      <c r="O618" s="687"/>
      <c r="P618" s="687"/>
      <c r="Q618" s="687"/>
      <c r="R618" s="1386"/>
      <c r="S618" s="687"/>
      <c r="T618" s="745">
        <v>1163800</v>
      </c>
      <c r="U618" s="1488"/>
      <c r="V618" s="1386"/>
      <c r="W618" s="781"/>
      <c r="Y618" s="1552"/>
      <c r="Z618" s="802"/>
      <c r="AA618" s="802"/>
      <c r="AB618" s="802"/>
    </row>
    <row r="619" spans="1:28" s="674" customFormat="1" ht="12.95" customHeight="1">
      <c r="A619" s="662">
        <f t="shared" ref="A619:A655" si="14">A618+1</f>
        <v>307</v>
      </c>
      <c r="B619" s="685"/>
      <c r="C619" s="717">
        <v>2</v>
      </c>
      <c r="D619" s="717">
        <v>8</v>
      </c>
      <c r="E619" s="717">
        <v>1</v>
      </c>
      <c r="F619" s="717">
        <v>2</v>
      </c>
      <c r="G619" s="717">
        <v>14</v>
      </c>
      <c r="H619" s="687" t="s">
        <v>2744</v>
      </c>
      <c r="I619" s="687"/>
      <c r="J619" s="687" t="s">
        <v>1011</v>
      </c>
      <c r="K619" s="687"/>
      <c r="L619" s="687" t="s">
        <v>2713</v>
      </c>
      <c r="M619" s="688">
        <v>2007</v>
      </c>
      <c r="N619" s="688"/>
      <c r="O619" s="687"/>
      <c r="P619" s="687"/>
      <c r="Q619" s="687"/>
      <c r="R619" s="1386"/>
      <c r="S619" s="687" t="s">
        <v>143</v>
      </c>
      <c r="T619" s="745"/>
      <c r="U619" s="1488"/>
      <c r="V619" s="1386">
        <v>2</v>
      </c>
      <c r="W619" s="781" t="s">
        <v>133</v>
      </c>
      <c r="Y619" s="877"/>
      <c r="Z619" s="802"/>
      <c r="AA619" s="802"/>
      <c r="AB619" s="802"/>
    </row>
    <row r="620" spans="1:28" s="674" customFormat="1" ht="12.95" customHeight="1">
      <c r="A620" s="662">
        <f t="shared" si="14"/>
        <v>308</v>
      </c>
      <c r="B620" s="685"/>
      <c r="C620" s="717">
        <v>2</v>
      </c>
      <c r="D620" s="717">
        <v>8</v>
      </c>
      <c r="E620" s="717">
        <v>1</v>
      </c>
      <c r="F620" s="717">
        <v>2</v>
      </c>
      <c r="G620" s="717">
        <v>14</v>
      </c>
      <c r="H620" s="687" t="s">
        <v>2745</v>
      </c>
      <c r="I620" s="687"/>
      <c r="J620" s="687" t="s">
        <v>1011</v>
      </c>
      <c r="K620" s="687"/>
      <c r="L620" s="687" t="s">
        <v>2713</v>
      </c>
      <c r="M620" s="688">
        <v>2007</v>
      </c>
      <c r="N620" s="688"/>
      <c r="O620" s="687"/>
      <c r="P620" s="687"/>
      <c r="Q620" s="687"/>
      <c r="R620" s="1386"/>
      <c r="S620" s="687" t="s">
        <v>143</v>
      </c>
      <c r="T620" s="745"/>
      <c r="U620" s="1488"/>
      <c r="V620" s="1386">
        <v>2</v>
      </c>
      <c r="W620" s="781" t="s">
        <v>133</v>
      </c>
      <c r="Y620" s="877"/>
      <c r="Z620" s="802"/>
      <c r="AA620" s="802"/>
      <c r="AB620" s="802"/>
    </row>
    <row r="621" spans="1:28" s="674" customFormat="1" ht="12.95" customHeight="1">
      <c r="A621" s="662">
        <f t="shared" si="14"/>
        <v>309</v>
      </c>
      <c r="B621" s="685"/>
      <c r="C621" s="717">
        <v>2</v>
      </c>
      <c r="D621" s="717">
        <v>8</v>
      </c>
      <c r="E621" s="717">
        <v>1</v>
      </c>
      <c r="F621" s="717">
        <v>2</v>
      </c>
      <c r="G621" s="717">
        <v>14</v>
      </c>
      <c r="H621" s="687" t="s">
        <v>2746</v>
      </c>
      <c r="I621" s="687"/>
      <c r="J621" s="687" t="s">
        <v>1011</v>
      </c>
      <c r="K621" s="687"/>
      <c r="L621" s="687" t="s">
        <v>2713</v>
      </c>
      <c r="M621" s="688">
        <v>2007</v>
      </c>
      <c r="N621" s="688"/>
      <c r="O621" s="687"/>
      <c r="P621" s="687"/>
      <c r="Q621" s="687"/>
      <c r="R621" s="1386"/>
      <c r="S621" s="687" t="s">
        <v>143</v>
      </c>
      <c r="T621" s="745"/>
      <c r="U621" s="1488"/>
      <c r="V621" s="1386">
        <v>2</v>
      </c>
      <c r="W621" s="781" t="s">
        <v>133</v>
      </c>
      <c r="Y621" s="877"/>
      <c r="Z621" s="944"/>
      <c r="AA621" s="963"/>
      <c r="AB621" s="802"/>
    </row>
    <row r="622" spans="1:28" s="674" customFormat="1" ht="12.95" customHeight="1">
      <c r="A622" s="662">
        <f t="shared" si="14"/>
        <v>310</v>
      </c>
      <c r="B622" s="685"/>
      <c r="C622" s="717">
        <v>2</v>
      </c>
      <c r="D622" s="717">
        <v>8</v>
      </c>
      <c r="E622" s="717">
        <v>1</v>
      </c>
      <c r="F622" s="717">
        <v>2</v>
      </c>
      <c r="G622" s="717">
        <v>14</v>
      </c>
      <c r="H622" s="687" t="s">
        <v>1060</v>
      </c>
      <c r="I622" s="687">
        <v>73</v>
      </c>
      <c r="J622" s="687"/>
      <c r="K622" s="687"/>
      <c r="L622" s="687" t="s">
        <v>2713</v>
      </c>
      <c r="M622" s="688">
        <v>2000</v>
      </c>
      <c r="N622" s="688"/>
      <c r="O622" s="687"/>
      <c r="P622" s="687"/>
      <c r="Q622" s="687"/>
      <c r="R622" s="1386"/>
      <c r="S622" s="687" t="s">
        <v>143</v>
      </c>
      <c r="T622" s="745">
        <v>30000</v>
      </c>
      <c r="U622" s="1488" t="s">
        <v>3081</v>
      </c>
      <c r="V622" s="1386">
        <v>1</v>
      </c>
      <c r="W622" s="1544" t="s">
        <v>133</v>
      </c>
      <c r="Y622" s="877"/>
      <c r="Z622" s="802"/>
      <c r="AA622" s="802"/>
      <c r="AB622" s="802"/>
    </row>
    <row r="623" spans="1:28" s="674" customFormat="1" ht="12.95" customHeight="1">
      <c r="A623" s="662">
        <f t="shared" si="14"/>
        <v>311</v>
      </c>
      <c r="B623" s="685"/>
      <c r="C623" s="717">
        <v>2</v>
      </c>
      <c r="D623" s="717">
        <v>8</v>
      </c>
      <c r="E623" s="717">
        <v>1</v>
      </c>
      <c r="F623" s="717">
        <v>2</v>
      </c>
      <c r="G623" s="717">
        <v>17</v>
      </c>
      <c r="H623" s="687" t="s">
        <v>2747</v>
      </c>
      <c r="I623" s="687">
        <v>74</v>
      </c>
      <c r="J623" s="687"/>
      <c r="K623" s="687"/>
      <c r="L623" s="687" t="s">
        <v>2713</v>
      </c>
      <c r="M623" s="688">
        <v>1993</v>
      </c>
      <c r="N623" s="688"/>
      <c r="O623" s="687"/>
      <c r="P623" s="687"/>
      <c r="Q623" s="687"/>
      <c r="R623" s="1386"/>
      <c r="S623" s="687" t="s">
        <v>143</v>
      </c>
      <c r="T623" s="745">
        <v>10000</v>
      </c>
      <c r="U623" s="1488" t="s">
        <v>3081</v>
      </c>
      <c r="V623" s="1386">
        <v>1</v>
      </c>
      <c r="W623" s="1544" t="s">
        <v>133</v>
      </c>
      <c r="Y623" s="877"/>
      <c r="Z623" s="802"/>
      <c r="AA623" s="802"/>
      <c r="AB623" s="802"/>
    </row>
    <row r="624" spans="1:28" s="674" customFormat="1" ht="12.95" customHeight="1">
      <c r="A624" s="662">
        <f t="shared" si="14"/>
        <v>312</v>
      </c>
      <c r="B624" s="685"/>
      <c r="C624" s="717">
        <v>2</v>
      </c>
      <c r="D624" s="717">
        <v>8</v>
      </c>
      <c r="E624" s="717">
        <v>1</v>
      </c>
      <c r="F624" s="717">
        <v>3</v>
      </c>
      <c r="G624" s="717">
        <v>65</v>
      </c>
      <c r="H624" s="687" t="s">
        <v>2748</v>
      </c>
      <c r="I624" s="687">
        <v>75</v>
      </c>
      <c r="J624" s="687"/>
      <c r="K624" s="687"/>
      <c r="L624" s="687" t="s">
        <v>2713</v>
      </c>
      <c r="M624" s="688">
        <v>1992</v>
      </c>
      <c r="N624" s="688"/>
      <c r="O624" s="687"/>
      <c r="P624" s="687"/>
      <c r="Q624" s="687"/>
      <c r="R624" s="1386"/>
      <c r="S624" s="687" t="s">
        <v>143</v>
      </c>
      <c r="T624" s="745">
        <v>25000</v>
      </c>
      <c r="U624" s="1488" t="s">
        <v>3081</v>
      </c>
      <c r="V624" s="1386">
        <v>1</v>
      </c>
      <c r="W624" s="1544" t="s">
        <v>133</v>
      </c>
      <c r="Y624" s="877"/>
      <c r="Z624" s="802"/>
      <c r="AA624" s="802"/>
      <c r="AB624" s="802"/>
    </row>
    <row r="625" spans="1:28" s="674" customFormat="1" ht="12.95" customHeight="1">
      <c r="A625" s="662">
        <f t="shared" si="14"/>
        <v>313</v>
      </c>
      <c r="B625" s="685"/>
      <c r="C625" s="717">
        <v>2</v>
      </c>
      <c r="D625" s="717">
        <v>8</v>
      </c>
      <c r="E625" s="717">
        <v>1</v>
      </c>
      <c r="F625" s="717">
        <v>3</v>
      </c>
      <c r="G625" s="717">
        <v>65</v>
      </c>
      <c r="H625" s="687" t="s">
        <v>2748</v>
      </c>
      <c r="I625" s="687">
        <v>76</v>
      </c>
      <c r="J625" s="687"/>
      <c r="K625" s="687"/>
      <c r="L625" s="687" t="s">
        <v>2713</v>
      </c>
      <c r="M625" s="688">
        <v>1992</v>
      </c>
      <c r="N625" s="688"/>
      <c r="O625" s="687"/>
      <c r="P625" s="687"/>
      <c r="Q625" s="687"/>
      <c r="R625" s="1386"/>
      <c r="S625" s="687" t="s">
        <v>143</v>
      </c>
      <c r="T625" s="745">
        <v>25000</v>
      </c>
      <c r="U625" s="1488" t="s">
        <v>3081</v>
      </c>
      <c r="V625" s="1386">
        <v>1</v>
      </c>
      <c r="W625" s="1544" t="s">
        <v>133</v>
      </c>
      <c r="Y625" s="877"/>
      <c r="Z625" s="802"/>
      <c r="AA625" s="802"/>
      <c r="AB625" s="802"/>
    </row>
    <row r="626" spans="1:28" s="674" customFormat="1" ht="12.95" customHeight="1">
      <c r="A626" s="662">
        <f t="shared" si="14"/>
        <v>314</v>
      </c>
      <c r="B626" s="685"/>
      <c r="C626" s="717">
        <v>2</v>
      </c>
      <c r="D626" s="717">
        <v>8</v>
      </c>
      <c r="E626" s="717">
        <v>1</v>
      </c>
      <c r="F626" s="717">
        <v>3</v>
      </c>
      <c r="G626" s="717">
        <v>65</v>
      </c>
      <c r="H626" s="687" t="s">
        <v>2748</v>
      </c>
      <c r="I626" s="687">
        <v>77</v>
      </c>
      <c r="J626" s="687"/>
      <c r="K626" s="687"/>
      <c r="L626" s="687" t="s">
        <v>2713</v>
      </c>
      <c r="M626" s="688">
        <v>1992</v>
      </c>
      <c r="N626" s="688"/>
      <c r="O626" s="687"/>
      <c r="P626" s="687"/>
      <c r="Q626" s="687"/>
      <c r="R626" s="1386"/>
      <c r="S626" s="687" t="s">
        <v>143</v>
      </c>
      <c r="T626" s="745">
        <v>25000</v>
      </c>
      <c r="U626" s="1488" t="s">
        <v>3081</v>
      </c>
      <c r="V626" s="1386">
        <v>1</v>
      </c>
      <c r="W626" s="1544" t="s">
        <v>133</v>
      </c>
      <c r="Y626" s="877"/>
      <c r="Z626" s="802"/>
      <c r="AA626" s="802"/>
      <c r="AB626" s="802"/>
    </row>
    <row r="627" spans="1:28" s="674" customFormat="1" ht="12.95" customHeight="1">
      <c r="A627" s="662">
        <f t="shared" si="14"/>
        <v>315</v>
      </c>
      <c r="B627" s="685"/>
      <c r="C627" s="717">
        <v>2</v>
      </c>
      <c r="D627" s="717">
        <v>8</v>
      </c>
      <c r="E627" s="717">
        <v>1</v>
      </c>
      <c r="F627" s="717">
        <v>3</v>
      </c>
      <c r="G627" s="717">
        <v>65</v>
      </c>
      <c r="H627" s="687" t="s">
        <v>2748</v>
      </c>
      <c r="I627" s="687">
        <v>78</v>
      </c>
      <c r="J627" s="687"/>
      <c r="K627" s="687"/>
      <c r="L627" s="687" t="s">
        <v>2713</v>
      </c>
      <c r="M627" s="688">
        <v>1992</v>
      </c>
      <c r="N627" s="688"/>
      <c r="O627" s="687"/>
      <c r="P627" s="687"/>
      <c r="Q627" s="687"/>
      <c r="R627" s="1386"/>
      <c r="S627" s="687" t="s">
        <v>143</v>
      </c>
      <c r="T627" s="745">
        <v>25000</v>
      </c>
      <c r="U627" s="1488" t="s">
        <v>3081</v>
      </c>
      <c r="V627" s="1386">
        <v>1</v>
      </c>
      <c r="W627" s="1544" t="s">
        <v>133</v>
      </c>
      <c r="Y627" s="877"/>
      <c r="Z627" s="802"/>
      <c r="AA627" s="802"/>
      <c r="AB627" s="802"/>
    </row>
    <row r="628" spans="1:28" s="674" customFormat="1" ht="12.95" customHeight="1">
      <c r="A628" s="662">
        <f>A627+1</f>
        <v>316</v>
      </c>
      <c r="B628" s="685"/>
      <c r="C628" s="717">
        <v>2</v>
      </c>
      <c r="D628" s="717">
        <v>8</v>
      </c>
      <c r="E628" s="717">
        <v>1</v>
      </c>
      <c r="F628" s="717">
        <v>3</v>
      </c>
      <c r="G628" s="717">
        <v>65</v>
      </c>
      <c r="H628" s="687" t="s">
        <v>2748</v>
      </c>
      <c r="I628" s="687">
        <v>79</v>
      </c>
      <c r="J628" s="687"/>
      <c r="K628" s="687"/>
      <c r="L628" s="687" t="s">
        <v>2713</v>
      </c>
      <c r="M628" s="688">
        <v>1992</v>
      </c>
      <c r="N628" s="688"/>
      <c r="O628" s="687"/>
      <c r="P628" s="687"/>
      <c r="Q628" s="687"/>
      <c r="R628" s="1386"/>
      <c r="S628" s="687" t="s">
        <v>143</v>
      </c>
      <c r="T628" s="745">
        <v>25000</v>
      </c>
      <c r="U628" s="1488" t="s">
        <v>3081</v>
      </c>
      <c r="V628" s="1386">
        <v>1</v>
      </c>
      <c r="W628" s="1544" t="s">
        <v>133</v>
      </c>
      <c r="Y628" s="877"/>
      <c r="Z628" s="802"/>
      <c r="AA628" s="802"/>
      <c r="AB628" s="802"/>
    </row>
    <row r="629" spans="1:28" s="674" customFormat="1" ht="12.95" customHeight="1">
      <c r="A629" s="662">
        <f t="shared" si="14"/>
        <v>317</v>
      </c>
      <c r="B629" s="685"/>
      <c r="C629" s="717">
        <v>2</v>
      </c>
      <c r="D629" s="717">
        <v>8</v>
      </c>
      <c r="E629" s="717">
        <v>1</v>
      </c>
      <c r="F629" s="717">
        <v>1</v>
      </c>
      <c r="G629" s="717">
        <v>1</v>
      </c>
      <c r="H629" s="687" t="s">
        <v>1019</v>
      </c>
      <c r="I629" s="687">
        <v>80</v>
      </c>
      <c r="J629" s="687" t="s">
        <v>2749</v>
      </c>
      <c r="K629" s="687"/>
      <c r="L629" s="687" t="s">
        <v>2713</v>
      </c>
      <c r="M629" s="688">
        <v>2007</v>
      </c>
      <c r="N629" s="688"/>
      <c r="O629" s="687"/>
      <c r="P629" s="687"/>
      <c r="Q629" s="687"/>
      <c r="R629" s="1386"/>
      <c r="S629" s="687" t="s">
        <v>143</v>
      </c>
      <c r="T629" s="745">
        <v>1650000</v>
      </c>
      <c r="U629" s="1488"/>
      <c r="V629" s="1386">
        <v>1</v>
      </c>
      <c r="W629" s="781" t="s">
        <v>133</v>
      </c>
      <c r="Y629" s="877"/>
      <c r="Z629" s="802"/>
      <c r="AA629" s="802"/>
      <c r="AB629" s="802"/>
    </row>
    <row r="630" spans="1:28" s="674" customFormat="1" ht="12.95" customHeight="1">
      <c r="A630" s="662">
        <f t="shared" si="14"/>
        <v>318</v>
      </c>
      <c r="B630" s="685"/>
      <c r="C630" s="717">
        <v>2</v>
      </c>
      <c r="D630" s="717">
        <v>8</v>
      </c>
      <c r="E630" s="717">
        <v>1</v>
      </c>
      <c r="F630" s="717">
        <v>1</v>
      </c>
      <c r="G630" s="717">
        <v>5</v>
      </c>
      <c r="H630" s="687" t="s">
        <v>1748</v>
      </c>
      <c r="I630" s="687">
        <v>81</v>
      </c>
      <c r="J630" s="687" t="s">
        <v>917</v>
      </c>
      <c r="K630" s="687"/>
      <c r="L630" s="687" t="s">
        <v>424</v>
      </c>
      <c r="M630" s="688">
        <v>2007</v>
      </c>
      <c r="N630" s="688"/>
      <c r="O630" s="687"/>
      <c r="P630" s="687"/>
      <c r="Q630" s="687"/>
      <c r="R630" s="1386"/>
      <c r="S630" s="687" t="s">
        <v>143</v>
      </c>
      <c r="T630" s="745">
        <v>1000000</v>
      </c>
      <c r="U630" s="1488" t="s">
        <v>3089</v>
      </c>
      <c r="V630" s="1386">
        <v>1</v>
      </c>
      <c r="W630" s="1489" t="s">
        <v>1407</v>
      </c>
      <c r="Y630" s="877"/>
      <c r="Z630" s="802"/>
      <c r="AA630" s="802"/>
      <c r="AB630" s="802"/>
    </row>
    <row r="631" spans="1:28" s="674" customFormat="1" ht="12.95" customHeight="1">
      <c r="A631" s="662">
        <f>A630+1</f>
        <v>319</v>
      </c>
      <c r="B631" s="685"/>
      <c r="C631" s="717">
        <v>2</v>
      </c>
      <c r="D631" s="717">
        <v>8</v>
      </c>
      <c r="E631" s="717">
        <v>1</v>
      </c>
      <c r="F631" s="717">
        <v>1</v>
      </c>
      <c r="G631" s="717">
        <v>4</v>
      </c>
      <c r="H631" s="687" t="s">
        <v>1090</v>
      </c>
      <c r="I631" s="687">
        <v>82</v>
      </c>
      <c r="J631" s="687"/>
      <c r="K631" s="687"/>
      <c r="L631" s="687" t="s">
        <v>2713</v>
      </c>
      <c r="M631" s="688">
        <v>2000</v>
      </c>
      <c r="N631" s="688"/>
      <c r="O631" s="687"/>
      <c r="P631" s="687"/>
      <c r="Q631" s="687"/>
      <c r="R631" s="1386"/>
      <c r="S631" s="687" t="s">
        <v>143</v>
      </c>
      <c r="T631" s="745">
        <v>50000</v>
      </c>
      <c r="U631" s="1488" t="s">
        <v>3081</v>
      </c>
      <c r="V631" s="1386">
        <v>1</v>
      </c>
      <c r="W631" s="1544" t="s">
        <v>133</v>
      </c>
      <c r="Y631" s="877"/>
      <c r="Z631" s="802"/>
      <c r="AA631" s="802"/>
      <c r="AB631" s="802"/>
    </row>
    <row r="632" spans="1:28" s="674" customFormat="1" ht="12.95" customHeight="1">
      <c r="A632" s="662">
        <f t="shared" si="14"/>
        <v>320</v>
      </c>
      <c r="B632" s="754"/>
      <c r="C632" s="904">
        <v>2</v>
      </c>
      <c r="D632" s="904">
        <v>8</v>
      </c>
      <c r="E632" s="904">
        <v>1</v>
      </c>
      <c r="F632" s="904">
        <v>1</v>
      </c>
      <c r="G632" s="904">
        <v>75</v>
      </c>
      <c r="H632" s="827" t="s">
        <v>2569</v>
      </c>
      <c r="I632" s="827">
        <v>83</v>
      </c>
      <c r="J632" s="827"/>
      <c r="K632" s="827"/>
      <c r="L632" s="827" t="s">
        <v>424</v>
      </c>
      <c r="M632" s="905">
        <v>2000</v>
      </c>
      <c r="N632" s="905"/>
      <c r="O632" s="827"/>
      <c r="P632" s="827"/>
      <c r="Q632" s="827"/>
      <c r="R632" s="889"/>
      <c r="S632" s="827" t="s">
        <v>143</v>
      </c>
      <c r="T632" s="908">
        <v>665000</v>
      </c>
      <c r="U632" s="1547"/>
      <c r="V632" s="889">
        <v>1</v>
      </c>
      <c r="W632" s="828" t="s">
        <v>2547</v>
      </c>
      <c r="Y632" s="877"/>
      <c r="Z632" s="802"/>
      <c r="AA632" s="802"/>
      <c r="AB632" s="802"/>
    </row>
    <row r="633" spans="1:28" s="674" customFormat="1" ht="12.95" customHeight="1">
      <c r="A633" s="1086"/>
      <c r="B633" s="754"/>
      <c r="C633" s="904"/>
      <c r="D633" s="904"/>
      <c r="E633" s="904"/>
      <c r="F633" s="904"/>
      <c r="G633" s="904"/>
      <c r="H633" s="827"/>
      <c r="I633" s="827"/>
      <c r="J633" s="827"/>
      <c r="K633" s="827"/>
      <c r="L633" s="827"/>
      <c r="M633" s="905"/>
      <c r="N633" s="905"/>
      <c r="O633" s="827"/>
      <c r="P633" s="827"/>
      <c r="Q633" s="827"/>
      <c r="R633" s="889"/>
      <c r="S633" s="827"/>
      <c r="T633" s="908"/>
      <c r="U633" s="1547"/>
      <c r="V633" s="889"/>
      <c r="W633" s="828"/>
      <c r="Y633" s="877"/>
      <c r="Z633" s="802"/>
      <c r="AA633" s="802"/>
      <c r="AB633" s="802"/>
    </row>
    <row r="634" spans="1:28" s="674" customFormat="1" ht="12.95" customHeight="1">
      <c r="A634" s="1196"/>
      <c r="B634" s="1197"/>
      <c r="C634" s="1198"/>
      <c r="D634" s="1198"/>
      <c r="E634" s="1198"/>
      <c r="F634" s="1198"/>
      <c r="G634" s="1198"/>
      <c r="H634" s="1199"/>
      <c r="I634" s="1199"/>
      <c r="J634" s="1199"/>
      <c r="K634" s="1199"/>
      <c r="L634" s="1199"/>
      <c r="M634" s="1200"/>
      <c r="N634" s="1200"/>
      <c r="O634" s="1199"/>
      <c r="P634" s="1199"/>
      <c r="Q634" s="1199"/>
      <c r="R634" s="1201"/>
      <c r="S634" s="1199"/>
      <c r="T634" s="1202"/>
      <c r="U634" s="1549"/>
      <c r="V634" s="1201"/>
      <c r="W634" s="1203"/>
      <c r="Y634" s="877"/>
      <c r="Z634" s="802"/>
      <c r="AA634" s="802"/>
      <c r="AB634" s="802"/>
    </row>
    <row r="635" spans="1:28" s="674" customFormat="1" ht="12.95" customHeight="1">
      <c r="A635" s="701">
        <f>A632+1</f>
        <v>321</v>
      </c>
      <c r="B635" s="679"/>
      <c r="C635" s="945">
        <v>2</v>
      </c>
      <c r="D635" s="945">
        <v>8</v>
      </c>
      <c r="E635" s="945">
        <v>1</v>
      </c>
      <c r="F635" s="945">
        <v>1</v>
      </c>
      <c r="G635" s="945">
        <v>8</v>
      </c>
      <c r="H635" s="946" t="s">
        <v>69</v>
      </c>
      <c r="I635" s="946">
        <v>84</v>
      </c>
      <c r="J635" s="946"/>
      <c r="K635" s="946"/>
      <c r="L635" s="946" t="s">
        <v>2660</v>
      </c>
      <c r="M635" s="984">
        <v>1990</v>
      </c>
      <c r="N635" s="984"/>
      <c r="O635" s="946"/>
      <c r="P635" s="946"/>
      <c r="Q635" s="946"/>
      <c r="R635" s="891"/>
      <c r="S635" s="946" t="s">
        <v>143</v>
      </c>
      <c r="T635" s="1106">
        <v>25000</v>
      </c>
      <c r="U635" s="1550" t="s">
        <v>3081</v>
      </c>
      <c r="V635" s="891">
        <v>1</v>
      </c>
      <c r="W635" s="1551" t="s">
        <v>133</v>
      </c>
      <c r="Y635" s="877"/>
      <c r="Z635" s="802"/>
      <c r="AA635" s="802"/>
      <c r="AB635" s="802"/>
    </row>
    <row r="636" spans="1:28" s="674" customFormat="1" ht="12.95" customHeight="1">
      <c r="A636" s="662">
        <f t="shared" si="14"/>
        <v>322</v>
      </c>
      <c r="B636" s="685"/>
      <c r="C636" s="717">
        <v>2</v>
      </c>
      <c r="D636" s="717">
        <v>8</v>
      </c>
      <c r="E636" s="717">
        <v>1</v>
      </c>
      <c r="F636" s="717">
        <v>1</v>
      </c>
      <c r="G636" s="717">
        <v>8</v>
      </c>
      <c r="H636" s="687" t="s">
        <v>69</v>
      </c>
      <c r="I636" s="687">
        <v>85</v>
      </c>
      <c r="J636" s="687"/>
      <c r="K636" s="687"/>
      <c r="L636" s="687" t="s">
        <v>2660</v>
      </c>
      <c r="M636" s="688">
        <v>1990</v>
      </c>
      <c r="N636" s="688"/>
      <c r="O636" s="687"/>
      <c r="P636" s="687"/>
      <c r="Q636" s="687"/>
      <c r="R636" s="1386"/>
      <c r="S636" s="687" t="s">
        <v>143</v>
      </c>
      <c r="T636" s="745">
        <v>25000</v>
      </c>
      <c r="U636" s="1488" t="s">
        <v>3081</v>
      </c>
      <c r="V636" s="1386">
        <v>1</v>
      </c>
      <c r="W636" s="1544" t="s">
        <v>133</v>
      </c>
      <c r="Y636" s="877"/>
      <c r="Z636" s="802"/>
      <c r="AA636" s="802"/>
      <c r="AB636" s="802"/>
    </row>
    <row r="637" spans="1:28" s="674" customFormat="1" ht="12.95" customHeight="1">
      <c r="A637" s="662">
        <f t="shared" si="14"/>
        <v>323</v>
      </c>
      <c r="B637" s="685"/>
      <c r="C637" s="717">
        <v>2</v>
      </c>
      <c r="D637" s="717">
        <v>8</v>
      </c>
      <c r="E637" s="717">
        <v>1</v>
      </c>
      <c r="F637" s="717">
        <v>1</v>
      </c>
      <c r="G637" s="717">
        <v>8</v>
      </c>
      <c r="H637" s="687" t="s">
        <v>69</v>
      </c>
      <c r="I637" s="687">
        <v>86</v>
      </c>
      <c r="J637" s="687"/>
      <c r="K637" s="687"/>
      <c r="L637" s="687" t="s">
        <v>2660</v>
      </c>
      <c r="M637" s="688">
        <v>1990</v>
      </c>
      <c r="N637" s="688"/>
      <c r="O637" s="687"/>
      <c r="P637" s="687"/>
      <c r="Q637" s="687"/>
      <c r="R637" s="1386"/>
      <c r="S637" s="687" t="s">
        <v>143</v>
      </c>
      <c r="T637" s="745">
        <v>25000</v>
      </c>
      <c r="U637" s="1488" t="s">
        <v>3081</v>
      </c>
      <c r="V637" s="1386">
        <v>1</v>
      </c>
      <c r="W637" s="1544" t="s">
        <v>133</v>
      </c>
      <c r="Y637" s="877"/>
      <c r="Z637" s="802"/>
      <c r="AA637" s="802"/>
      <c r="AB637" s="802"/>
    </row>
    <row r="638" spans="1:28" s="674" customFormat="1" ht="12.95" customHeight="1">
      <c r="A638" s="662">
        <f t="shared" si="14"/>
        <v>324</v>
      </c>
      <c r="B638" s="685"/>
      <c r="C638" s="717">
        <v>2</v>
      </c>
      <c r="D638" s="717">
        <v>8</v>
      </c>
      <c r="E638" s="717">
        <v>1</v>
      </c>
      <c r="F638" s="717">
        <v>1</v>
      </c>
      <c r="G638" s="717">
        <v>9</v>
      </c>
      <c r="H638" s="687" t="s">
        <v>2645</v>
      </c>
      <c r="I638" s="687">
        <v>87</v>
      </c>
      <c r="J638" s="687" t="s">
        <v>2661</v>
      </c>
      <c r="K638" s="687"/>
      <c r="L638" s="687" t="s">
        <v>424</v>
      </c>
      <c r="M638" s="688">
        <v>1998</v>
      </c>
      <c r="N638" s="688"/>
      <c r="O638" s="687"/>
      <c r="P638" s="687"/>
      <c r="Q638" s="687"/>
      <c r="R638" s="1386"/>
      <c r="S638" s="687" t="s">
        <v>143</v>
      </c>
      <c r="T638" s="745">
        <v>350000</v>
      </c>
      <c r="U638" s="1488"/>
      <c r="V638" s="1386">
        <v>1</v>
      </c>
      <c r="W638" s="781" t="s">
        <v>2547</v>
      </c>
      <c r="Y638" s="877"/>
      <c r="Z638" s="802"/>
      <c r="AA638" s="802"/>
      <c r="AB638" s="802"/>
    </row>
    <row r="639" spans="1:28" s="674" customFormat="1" ht="12.95" customHeight="1">
      <c r="A639" s="662">
        <f t="shared" si="14"/>
        <v>325</v>
      </c>
      <c r="B639" s="685"/>
      <c r="C639" s="717">
        <v>2</v>
      </c>
      <c r="D639" s="717">
        <v>8</v>
      </c>
      <c r="E639" s="717">
        <v>1</v>
      </c>
      <c r="F639" s="717">
        <v>1</v>
      </c>
      <c r="G639" s="717">
        <v>10</v>
      </c>
      <c r="H639" s="687" t="s">
        <v>70</v>
      </c>
      <c r="I639" s="687">
        <v>88</v>
      </c>
      <c r="J639" s="687"/>
      <c r="K639" s="687"/>
      <c r="L639" s="687" t="s">
        <v>420</v>
      </c>
      <c r="M639" s="688">
        <v>2000</v>
      </c>
      <c r="N639" s="688"/>
      <c r="O639" s="687"/>
      <c r="P639" s="687"/>
      <c r="Q639" s="687"/>
      <c r="R639" s="1386"/>
      <c r="S639" s="687" t="s">
        <v>143</v>
      </c>
      <c r="T639" s="745">
        <v>150000</v>
      </c>
      <c r="U639" s="1488" t="s">
        <v>3089</v>
      </c>
      <c r="V639" s="1386">
        <v>1</v>
      </c>
      <c r="W639" s="1489" t="s">
        <v>1407</v>
      </c>
      <c r="Y639" s="877"/>
      <c r="Z639" s="802"/>
      <c r="AA639" s="802"/>
      <c r="AB639" s="802"/>
    </row>
    <row r="640" spans="1:28" s="674" customFormat="1" ht="12.95" customHeight="1">
      <c r="A640" s="662">
        <f t="shared" si="14"/>
        <v>326</v>
      </c>
      <c r="B640" s="685"/>
      <c r="C640" s="717">
        <v>2</v>
      </c>
      <c r="D640" s="717">
        <v>8</v>
      </c>
      <c r="E640" s="717">
        <v>1</v>
      </c>
      <c r="F640" s="717">
        <v>1</v>
      </c>
      <c r="G640" s="717">
        <v>17</v>
      </c>
      <c r="H640" s="687" t="s">
        <v>2664</v>
      </c>
      <c r="I640" s="687">
        <v>89</v>
      </c>
      <c r="J640" s="687"/>
      <c r="K640" s="687"/>
      <c r="L640" s="687" t="s">
        <v>2630</v>
      </c>
      <c r="M640" s="688">
        <v>1986</v>
      </c>
      <c r="N640" s="688"/>
      <c r="O640" s="687"/>
      <c r="P640" s="687"/>
      <c r="Q640" s="687"/>
      <c r="R640" s="1386"/>
      <c r="S640" s="687" t="s">
        <v>143</v>
      </c>
      <c r="T640" s="745">
        <v>25000</v>
      </c>
      <c r="U640" s="1488" t="s">
        <v>3081</v>
      </c>
      <c r="V640" s="1386">
        <v>1</v>
      </c>
      <c r="W640" s="1544" t="s">
        <v>133</v>
      </c>
      <c r="Y640" s="877"/>
      <c r="Z640" s="802"/>
      <c r="AA640" s="802"/>
      <c r="AB640" s="802"/>
    </row>
    <row r="641" spans="1:28" s="674" customFormat="1" ht="12.95" customHeight="1">
      <c r="A641" s="662">
        <f t="shared" si="14"/>
        <v>327</v>
      </c>
      <c r="B641" s="685"/>
      <c r="C641" s="717">
        <v>2</v>
      </c>
      <c r="D641" s="717">
        <v>8</v>
      </c>
      <c r="E641" s="717">
        <v>1</v>
      </c>
      <c r="F641" s="717">
        <v>1</v>
      </c>
      <c r="G641" s="717">
        <v>33</v>
      </c>
      <c r="H641" s="687" t="s">
        <v>2649</v>
      </c>
      <c r="I641" s="687">
        <v>90</v>
      </c>
      <c r="J641" s="687"/>
      <c r="K641" s="687"/>
      <c r="L641" s="687" t="s">
        <v>2660</v>
      </c>
      <c r="M641" s="688">
        <v>2009</v>
      </c>
      <c r="N641" s="688"/>
      <c r="O641" s="687"/>
      <c r="P641" s="687"/>
      <c r="Q641" s="687"/>
      <c r="R641" s="1386"/>
      <c r="S641" s="687" t="s">
        <v>143</v>
      </c>
      <c r="T641" s="745">
        <v>1015000</v>
      </c>
      <c r="U641" s="1488"/>
      <c r="V641" s="1386">
        <v>1</v>
      </c>
      <c r="W641" s="781" t="s">
        <v>133</v>
      </c>
      <c r="Y641" s="877"/>
      <c r="Z641" s="802"/>
      <c r="AA641" s="802"/>
      <c r="AB641" s="802"/>
    </row>
    <row r="642" spans="1:28" s="674" customFormat="1" ht="12.95" customHeight="1">
      <c r="A642" s="662">
        <f>A641+1</f>
        <v>328</v>
      </c>
      <c r="B642" s="685"/>
      <c r="C642" s="717">
        <v>2</v>
      </c>
      <c r="D642" s="717">
        <v>8</v>
      </c>
      <c r="E642" s="717">
        <v>1</v>
      </c>
      <c r="F642" s="717">
        <v>1</v>
      </c>
      <c r="G642" s="717">
        <v>33</v>
      </c>
      <c r="H642" s="687" t="s">
        <v>2649</v>
      </c>
      <c r="I642" s="687">
        <v>91</v>
      </c>
      <c r="J642" s="687"/>
      <c r="K642" s="687"/>
      <c r="L642" s="687" t="s">
        <v>2660</v>
      </c>
      <c r="M642" s="688">
        <v>2012</v>
      </c>
      <c r="N642" s="688"/>
      <c r="O642" s="687"/>
      <c r="P642" s="687"/>
      <c r="Q642" s="687"/>
      <c r="R642" s="1386"/>
      <c r="S642" s="687" t="s">
        <v>143</v>
      </c>
      <c r="T642" s="745">
        <v>963600</v>
      </c>
      <c r="U642" s="1488"/>
      <c r="V642" s="1386">
        <v>1</v>
      </c>
      <c r="W642" s="781" t="s">
        <v>133</v>
      </c>
      <c r="Y642" s="877"/>
      <c r="Z642" s="802"/>
      <c r="AA642" s="802"/>
      <c r="AB642" s="802"/>
    </row>
    <row r="643" spans="1:28" s="674" customFormat="1" ht="12.95" customHeight="1">
      <c r="A643" s="662">
        <f t="shared" si="14"/>
        <v>329</v>
      </c>
      <c r="B643" s="685"/>
      <c r="C643" s="717">
        <v>2</v>
      </c>
      <c r="D643" s="717">
        <v>8</v>
      </c>
      <c r="E643" s="717">
        <v>1</v>
      </c>
      <c r="F643" s="717">
        <v>1</v>
      </c>
      <c r="G643" s="717">
        <v>33</v>
      </c>
      <c r="H643" s="687" t="s">
        <v>2649</v>
      </c>
      <c r="I643" s="687">
        <v>92</v>
      </c>
      <c r="J643" s="687"/>
      <c r="K643" s="687"/>
      <c r="L643" s="687" t="s">
        <v>2660</v>
      </c>
      <c r="M643" s="688">
        <v>2012</v>
      </c>
      <c r="N643" s="688"/>
      <c r="O643" s="687"/>
      <c r="P643" s="687"/>
      <c r="Q643" s="687"/>
      <c r="R643" s="1386"/>
      <c r="S643" s="687" t="s">
        <v>143</v>
      </c>
      <c r="T643" s="745">
        <v>2453000</v>
      </c>
      <c r="U643" s="1488"/>
      <c r="V643" s="1386">
        <v>1</v>
      </c>
      <c r="W643" s="781" t="s">
        <v>133</v>
      </c>
      <c r="Y643" s="877"/>
      <c r="Z643" s="802"/>
      <c r="AA643" s="802"/>
      <c r="AB643" s="802"/>
    </row>
    <row r="644" spans="1:28" s="674" customFormat="1" ht="12.95" customHeight="1">
      <c r="A644" s="662">
        <f t="shared" si="14"/>
        <v>330</v>
      </c>
      <c r="B644" s="685"/>
      <c r="C644" s="717">
        <v>2</v>
      </c>
      <c r="D644" s="717">
        <v>8</v>
      </c>
      <c r="E644" s="717">
        <v>1</v>
      </c>
      <c r="F644" s="717">
        <v>2</v>
      </c>
      <c r="G644" s="717">
        <v>14</v>
      </c>
      <c r="H644" s="687" t="s">
        <v>2750</v>
      </c>
      <c r="I644" s="687">
        <v>93</v>
      </c>
      <c r="J644" s="687"/>
      <c r="K644" s="687"/>
      <c r="L644" s="687" t="s">
        <v>2660</v>
      </c>
      <c r="M644" s="688">
        <v>1990</v>
      </c>
      <c r="N644" s="688"/>
      <c r="O644" s="687"/>
      <c r="P644" s="687"/>
      <c r="Q644" s="687"/>
      <c r="R644" s="1386"/>
      <c r="S644" s="687" t="s">
        <v>143</v>
      </c>
      <c r="T644" s="745">
        <v>20000</v>
      </c>
      <c r="U644" s="1488" t="s">
        <v>3081</v>
      </c>
      <c r="V644" s="1386">
        <v>1</v>
      </c>
      <c r="W644" s="1544" t="s">
        <v>133</v>
      </c>
      <c r="Y644" s="877"/>
      <c r="Z644" s="944"/>
      <c r="AA644" s="963"/>
      <c r="AB644" s="802"/>
    </row>
    <row r="645" spans="1:28" s="674" customFormat="1" ht="12.95" customHeight="1">
      <c r="A645" s="662">
        <f t="shared" si="14"/>
        <v>331</v>
      </c>
      <c r="B645" s="685"/>
      <c r="C645" s="717">
        <v>2</v>
      </c>
      <c r="D645" s="717">
        <v>8</v>
      </c>
      <c r="E645" s="717">
        <v>1</v>
      </c>
      <c r="F645" s="717">
        <v>2</v>
      </c>
      <c r="G645" s="717">
        <v>14</v>
      </c>
      <c r="H645" s="687" t="s">
        <v>2750</v>
      </c>
      <c r="I645" s="687">
        <v>94</v>
      </c>
      <c r="J645" s="687"/>
      <c r="K645" s="687"/>
      <c r="L645" s="687" t="s">
        <v>2660</v>
      </c>
      <c r="M645" s="688">
        <v>1990</v>
      </c>
      <c r="N645" s="688"/>
      <c r="O645" s="687"/>
      <c r="P645" s="687"/>
      <c r="Q645" s="687"/>
      <c r="R645" s="1386"/>
      <c r="S645" s="687" t="s">
        <v>143</v>
      </c>
      <c r="T645" s="745">
        <v>20000</v>
      </c>
      <c r="U645" s="1488" t="s">
        <v>3081</v>
      </c>
      <c r="V645" s="1386">
        <v>1</v>
      </c>
      <c r="W645" s="1544" t="s">
        <v>133</v>
      </c>
      <c r="Y645" s="877"/>
      <c r="Z645" s="944"/>
      <c r="AA645" s="963"/>
      <c r="AB645" s="802"/>
    </row>
    <row r="646" spans="1:28" s="674" customFormat="1" ht="12.95" customHeight="1">
      <c r="A646" s="662">
        <f>A645+1</f>
        <v>332</v>
      </c>
      <c r="B646" s="685"/>
      <c r="C646" s="717">
        <v>2</v>
      </c>
      <c r="D646" s="717">
        <v>8</v>
      </c>
      <c r="E646" s="717">
        <v>1</v>
      </c>
      <c r="F646" s="717">
        <v>2</v>
      </c>
      <c r="G646" s="717">
        <v>14</v>
      </c>
      <c r="H646" s="687" t="s">
        <v>2750</v>
      </c>
      <c r="I646" s="687">
        <v>95</v>
      </c>
      <c r="J646" s="687"/>
      <c r="K646" s="687"/>
      <c r="L646" s="687" t="s">
        <v>2660</v>
      </c>
      <c r="M646" s="688">
        <v>1990</v>
      </c>
      <c r="N646" s="688"/>
      <c r="O646" s="687"/>
      <c r="P646" s="687"/>
      <c r="Q646" s="687"/>
      <c r="R646" s="1386"/>
      <c r="S646" s="687" t="s">
        <v>143</v>
      </c>
      <c r="T646" s="745">
        <v>20000</v>
      </c>
      <c r="U646" s="1488" t="s">
        <v>3081</v>
      </c>
      <c r="V646" s="1386">
        <v>1</v>
      </c>
      <c r="W646" s="1544" t="s">
        <v>133</v>
      </c>
      <c r="Y646" s="877"/>
      <c r="Z646" s="802"/>
      <c r="AA646" s="802"/>
      <c r="AB646" s="802"/>
    </row>
    <row r="647" spans="1:28" s="674" customFormat="1" ht="12.95" customHeight="1">
      <c r="A647" s="662">
        <f t="shared" si="14"/>
        <v>333</v>
      </c>
      <c r="B647" s="685"/>
      <c r="C647" s="717">
        <v>2</v>
      </c>
      <c r="D647" s="717">
        <v>8</v>
      </c>
      <c r="E647" s="717">
        <v>1</v>
      </c>
      <c r="F647" s="717">
        <v>2</v>
      </c>
      <c r="G647" s="717">
        <v>17</v>
      </c>
      <c r="H647" s="687" t="s">
        <v>2570</v>
      </c>
      <c r="I647" s="687">
        <v>96</v>
      </c>
      <c r="J647" s="687"/>
      <c r="K647" s="687"/>
      <c r="L647" s="687" t="s">
        <v>2630</v>
      </c>
      <c r="M647" s="688">
        <v>1990</v>
      </c>
      <c r="N647" s="688"/>
      <c r="O647" s="687"/>
      <c r="P647" s="687"/>
      <c r="Q647" s="687"/>
      <c r="R647" s="1386"/>
      <c r="S647" s="687" t="s">
        <v>143</v>
      </c>
      <c r="T647" s="745">
        <v>20000</v>
      </c>
      <c r="U647" s="1488" t="s">
        <v>3081</v>
      </c>
      <c r="V647" s="1386">
        <v>1</v>
      </c>
      <c r="W647" s="1544" t="s">
        <v>133</v>
      </c>
      <c r="Y647" s="877"/>
      <c r="Z647" s="944"/>
      <c r="AA647" s="963"/>
      <c r="AB647" s="802"/>
    </row>
    <row r="648" spans="1:28" s="674" customFormat="1" ht="12.95" customHeight="1">
      <c r="A648" s="662">
        <f t="shared" si="14"/>
        <v>334</v>
      </c>
      <c r="B648" s="685"/>
      <c r="C648" s="717">
        <v>2</v>
      </c>
      <c r="D648" s="717">
        <v>8</v>
      </c>
      <c r="E648" s="717">
        <v>1</v>
      </c>
      <c r="F648" s="717">
        <v>2</v>
      </c>
      <c r="G648" s="717">
        <v>17</v>
      </c>
      <c r="H648" s="687" t="s">
        <v>2570</v>
      </c>
      <c r="I648" s="687">
        <v>97</v>
      </c>
      <c r="J648" s="687"/>
      <c r="K648" s="687"/>
      <c r="L648" s="687" t="s">
        <v>2630</v>
      </c>
      <c r="M648" s="688">
        <v>1990</v>
      </c>
      <c r="N648" s="688"/>
      <c r="O648" s="687"/>
      <c r="P648" s="687"/>
      <c r="Q648" s="687"/>
      <c r="R648" s="1386"/>
      <c r="S648" s="687" t="s">
        <v>143</v>
      </c>
      <c r="T648" s="745">
        <v>20000</v>
      </c>
      <c r="U648" s="1488" t="s">
        <v>3081</v>
      </c>
      <c r="V648" s="1386">
        <v>1</v>
      </c>
      <c r="W648" s="1544" t="s">
        <v>133</v>
      </c>
      <c r="Y648" s="877"/>
      <c r="Z648" s="802"/>
      <c r="AA648" s="802"/>
      <c r="AB648" s="802"/>
    </row>
    <row r="649" spans="1:28" s="674" customFormat="1" ht="12.95" customHeight="1">
      <c r="A649" s="662">
        <f t="shared" si="14"/>
        <v>335</v>
      </c>
      <c r="B649" s="685"/>
      <c r="C649" s="717">
        <v>2</v>
      </c>
      <c r="D649" s="717">
        <v>8</v>
      </c>
      <c r="E649" s="717">
        <v>1</v>
      </c>
      <c r="F649" s="717">
        <v>2</v>
      </c>
      <c r="G649" s="717">
        <v>17</v>
      </c>
      <c r="H649" s="687" t="s">
        <v>2570</v>
      </c>
      <c r="I649" s="687">
        <v>98</v>
      </c>
      <c r="J649" s="687"/>
      <c r="K649" s="687"/>
      <c r="L649" s="687" t="s">
        <v>2630</v>
      </c>
      <c r="M649" s="688">
        <v>1990</v>
      </c>
      <c r="N649" s="688"/>
      <c r="O649" s="687"/>
      <c r="P649" s="687"/>
      <c r="Q649" s="687"/>
      <c r="R649" s="1386"/>
      <c r="S649" s="687" t="s">
        <v>143</v>
      </c>
      <c r="T649" s="745">
        <v>20000</v>
      </c>
      <c r="U649" s="1488" t="s">
        <v>3081</v>
      </c>
      <c r="V649" s="1386">
        <v>1</v>
      </c>
      <c r="W649" s="1544" t="s">
        <v>133</v>
      </c>
      <c r="Y649" s="877"/>
      <c r="Z649" s="944"/>
      <c r="AA649" s="963"/>
      <c r="AB649" s="802"/>
    </row>
    <row r="650" spans="1:28" s="674" customFormat="1" ht="12.95" customHeight="1">
      <c r="A650" s="662">
        <f t="shared" si="14"/>
        <v>336</v>
      </c>
      <c r="B650" s="685"/>
      <c r="C650" s="717">
        <v>2</v>
      </c>
      <c r="D650" s="717">
        <v>8</v>
      </c>
      <c r="E650" s="717">
        <v>1</v>
      </c>
      <c r="F650" s="717">
        <v>2</v>
      </c>
      <c r="G650" s="717">
        <v>17</v>
      </c>
      <c r="H650" s="687" t="s">
        <v>2654</v>
      </c>
      <c r="I650" s="687">
        <v>99</v>
      </c>
      <c r="J650" s="687"/>
      <c r="K650" s="687"/>
      <c r="L650" s="687" t="s">
        <v>2630</v>
      </c>
      <c r="M650" s="688">
        <v>1990</v>
      </c>
      <c r="N650" s="688"/>
      <c r="O650" s="687"/>
      <c r="P650" s="687"/>
      <c r="Q650" s="687"/>
      <c r="R650" s="1386"/>
      <c r="S650" s="687" t="s">
        <v>143</v>
      </c>
      <c r="T650" s="745">
        <v>25000</v>
      </c>
      <c r="U650" s="1488" t="s">
        <v>3081</v>
      </c>
      <c r="V650" s="1386">
        <v>1</v>
      </c>
      <c r="W650" s="1544" t="s">
        <v>133</v>
      </c>
      <c r="Y650" s="877"/>
      <c r="Z650" s="944"/>
      <c r="AA650" s="963"/>
      <c r="AB650" s="802"/>
    </row>
    <row r="651" spans="1:28" s="674" customFormat="1" ht="12.95" customHeight="1">
      <c r="A651" s="662">
        <f t="shared" si="14"/>
        <v>337</v>
      </c>
      <c r="B651" s="685"/>
      <c r="C651" s="717">
        <v>2</v>
      </c>
      <c r="D651" s="717">
        <v>8</v>
      </c>
      <c r="E651" s="717">
        <v>1</v>
      </c>
      <c r="F651" s="717">
        <v>2</v>
      </c>
      <c r="G651" s="717">
        <v>17</v>
      </c>
      <c r="H651" s="687" t="s">
        <v>2654</v>
      </c>
      <c r="I651" s="687">
        <v>100</v>
      </c>
      <c r="J651" s="687"/>
      <c r="K651" s="687"/>
      <c r="L651" s="687" t="s">
        <v>2630</v>
      </c>
      <c r="M651" s="688">
        <v>1990</v>
      </c>
      <c r="N651" s="688"/>
      <c r="O651" s="687"/>
      <c r="P651" s="687"/>
      <c r="Q651" s="687"/>
      <c r="R651" s="1386"/>
      <c r="S651" s="687" t="s">
        <v>143</v>
      </c>
      <c r="T651" s="745">
        <v>25000</v>
      </c>
      <c r="U651" s="1488" t="s">
        <v>3081</v>
      </c>
      <c r="V651" s="1386">
        <v>1</v>
      </c>
      <c r="W651" s="1544" t="s">
        <v>133</v>
      </c>
      <c r="Y651" s="877"/>
      <c r="Z651" s="802"/>
      <c r="AA651" s="802"/>
      <c r="AB651" s="802"/>
    </row>
    <row r="652" spans="1:28" s="674" customFormat="1" ht="12.95" customHeight="1">
      <c r="A652" s="662">
        <f t="shared" si="14"/>
        <v>338</v>
      </c>
      <c r="B652" s="685"/>
      <c r="C652" s="717">
        <v>2</v>
      </c>
      <c r="D652" s="717">
        <v>8</v>
      </c>
      <c r="E652" s="717">
        <v>1</v>
      </c>
      <c r="F652" s="717">
        <v>2</v>
      </c>
      <c r="G652" s="717">
        <v>17</v>
      </c>
      <c r="H652" s="687" t="s">
        <v>2751</v>
      </c>
      <c r="I652" s="687">
        <v>101</v>
      </c>
      <c r="J652" s="687"/>
      <c r="K652" s="687"/>
      <c r="L652" s="687" t="s">
        <v>2660</v>
      </c>
      <c r="M652" s="688">
        <v>1990</v>
      </c>
      <c r="N652" s="688"/>
      <c r="O652" s="687"/>
      <c r="P652" s="687"/>
      <c r="Q652" s="687"/>
      <c r="R652" s="1386"/>
      <c r="S652" s="687" t="s">
        <v>143</v>
      </c>
      <c r="T652" s="745">
        <v>25000</v>
      </c>
      <c r="U652" s="1488" t="s">
        <v>3081</v>
      </c>
      <c r="V652" s="1386">
        <v>1</v>
      </c>
      <c r="W652" s="1544" t="s">
        <v>133</v>
      </c>
      <c r="Y652" s="877"/>
      <c r="Z652" s="802"/>
      <c r="AA652" s="802"/>
      <c r="AB652" s="802"/>
    </row>
    <row r="653" spans="1:28" s="674" customFormat="1" ht="12.95" customHeight="1">
      <c r="A653" s="662">
        <f t="shared" si="14"/>
        <v>339</v>
      </c>
      <c r="B653" s="685"/>
      <c r="C653" s="717">
        <v>2</v>
      </c>
      <c r="D653" s="717">
        <v>8</v>
      </c>
      <c r="E653" s="717">
        <v>1</v>
      </c>
      <c r="F653" s="717">
        <v>2</v>
      </c>
      <c r="G653" s="717">
        <v>17</v>
      </c>
      <c r="H653" s="687" t="s">
        <v>2655</v>
      </c>
      <c r="I653" s="687">
        <v>102</v>
      </c>
      <c r="J653" s="687"/>
      <c r="K653" s="687"/>
      <c r="L653" s="687" t="s">
        <v>2630</v>
      </c>
      <c r="M653" s="688">
        <v>1990</v>
      </c>
      <c r="N653" s="688"/>
      <c r="O653" s="687"/>
      <c r="P653" s="687"/>
      <c r="Q653" s="687"/>
      <c r="R653" s="1386"/>
      <c r="S653" s="687" t="s">
        <v>143</v>
      </c>
      <c r="T653" s="745">
        <v>25000</v>
      </c>
      <c r="U653" s="1488" t="s">
        <v>3081</v>
      </c>
      <c r="V653" s="1386">
        <v>1</v>
      </c>
      <c r="W653" s="1544" t="s">
        <v>133</v>
      </c>
      <c r="Y653" s="877"/>
      <c r="Z653" s="802"/>
      <c r="AA653" s="802"/>
      <c r="AB653" s="802"/>
    </row>
    <row r="654" spans="1:28" s="674" customFormat="1" ht="12.95" customHeight="1">
      <c r="A654" s="662">
        <f t="shared" si="14"/>
        <v>340</v>
      </c>
      <c r="B654" s="685"/>
      <c r="C654" s="717">
        <v>2</v>
      </c>
      <c r="D654" s="717">
        <v>8</v>
      </c>
      <c r="E654" s="717">
        <v>1</v>
      </c>
      <c r="F654" s="717">
        <v>2</v>
      </c>
      <c r="G654" s="717">
        <v>17</v>
      </c>
      <c r="H654" s="687" t="s">
        <v>2671</v>
      </c>
      <c r="I654" s="687">
        <v>103</v>
      </c>
      <c r="J654" s="687"/>
      <c r="K654" s="687"/>
      <c r="L654" s="687" t="s">
        <v>2630</v>
      </c>
      <c r="M654" s="688">
        <v>1990</v>
      </c>
      <c r="N654" s="688"/>
      <c r="O654" s="687"/>
      <c r="P654" s="687"/>
      <c r="Q654" s="687"/>
      <c r="R654" s="1386"/>
      <c r="S654" s="687" t="s">
        <v>143</v>
      </c>
      <c r="T654" s="745">
        <v>20000</v>
      </c>
      <c r="U654" s="1488" t="s">
        <v>3081</v>
      </c>
      <c r="V654" s="1386">
        <v>1</v>
      </c>
      <c r="W654" s="1544" t="s">
        <v>133</v>
      </c>
      <c r="Y654" s="877"/>
      <c r="Z654" s="802"/>
      <c r="AA654" s="802"/>
      <c r="AB654" s="802"/>
    </row>
    <row r="655" spans="1:28" s="674" customFormat="1" ht="12.95" customHeight="1">
      <c r="A655" s="662">
        <f t="shared" si="14"/>
        <v>341</v>
      </c>
      <c r="B655" s="685"/>
      <c r="C655" s="717">
        <v>2</v>
      </c>
      <c r="D655" s="717">
        <v>8</v>
      </c>
      <c r="E655" s="717">
        <v>1</v>
      </c>
      <c r="F655" s="717">
        <v>3</v>
      </c>
      <c r="G655" s="717">
        <v>1</v>
      </c>
      <c r="H655" s="687" t="s">
        <v>2659</v>
      </c>
      <c r="I655" s="687">
        <v>104</v>
      </c>
      <c r="J655" s="687" t="s">
        <v>305</v>
      </c>
      <c r="K655" s="687"/>
      <c r="L655" s="687" t="s">
        <v>139</v>
      </c>
      <c r="M655" s="688">
        <v>1980</v>
      </c>
      <c r="N655" s="688"/>
      <c r="O655" s="687"/>
      <c r="P655" s="687"/>
      <c r="Q655" s="687"/>
      <c r="R655" s="1386"/>
      <c r="S655" s="687" t="s">
        <v>143</v>
      </c>
      <c r="T655" s="745">
        <v>1000000</v>
      </c>
      <c r="U655" s="1488" t="s">
        <v>3089</v>
      </c>
      <c r="V655" s="1386">
        <v>1</v>
      </c>
      <c r="W655" s="1489" t="s">
        <v>1407</v>
      </c>
      <c r="Y655" s="877"/>
      <c r="Z655" s="802"/>
      <c r="AA655" s="802"/>
      <c r="AB655" s="802"/>
    </row>
    <row r="656" spans="1:28" s="674" customFormat="1" ht="12.95" customHeight="1">
      <c r="A656" s="662">
        <f>A655+1</f>
        <v>342</v>
      </c>
      <c r="B656" s="685"/>
      <c r="C656" s="717">
        <v>2</v>
      </c>
      <c r="D656" s="717">
        <v>8</v>
      </c>
      <c r="E656" s="717">
        <v>1</v>
      </c>
      <c r="F656" s="717">
        <v>3</v>
      </c>
      <c r="G656" s="717">
        <v>1</v>
      </c>
      <c r="H656" s="687" t="s">
        <v>2659</v>
      </c>
      <c r="I656" s="687">
        <v>105</v>
      </c>
      <c r="J656" s="687" t="s">
        <v>305</v>
      </c>
      <c r="K656" s="687"/>
      <c r="L656" s="687" t="s">
        <v>139</v>
      </c>
      <c r="M656" s="688">
        <v>1990</v>
      </c>
      <c r="N656" s="688"/>
      <c r="O656" s="687"/>
      <c r="P656" s="687"/>
      <c r="Q656" s="687"/>
      <c r="R656" s="1386"/>
      <c r="S656" s="687" t="s">
        <v>143</v>
      </c>
      <c r="T656" s="745">
        <v>1500000</v>
      </c>
      <c r="U656" s="1488" t="s">
        <v>3089</v>
      </c>
      <c r="V656" s="1386">
        <v>1</v>
      </c>
      <c r="W656" s="1489" t="s">
        <v>1407</v>
      </c>
      <c r="Y656" s="877"/>
      <c r="Z656" s="802"/>
      <c r="AA656" s="802"/>
      <c r="AB656" s="802"/>
    </row>
    <row r="657" spans="1:28" s="674" customFormat="1" ht="12.95" customHeight="1">
      <c r="A657" s="662">
        <f>A656+1</f>
        <v>343</v>
      </c>
      <c r="B657" s="685"/>
      <c r="C657" s="717">
        <v>2</v>
      </c>
      <c r="D657" s="717">
        <v>8</v>
      </c>
      <c r="E657" s="717">
        <v>1</v>
      </c>
      <c r="F657" s="717">
        <v>3</v>
      </c>
      <c r="G657" s="717">
        <v>4</v>
      </c>
      <c r="H657" s="687" t="s">
        <v>2752</v>
      </c>
      <c r="I657" s="687">
        <v>106</v>
      </c>
      <c r="J657" s="687"/>
      <c r="K657" s="687"/>
      <c r="L657" s="687" t="s">
        <v>2660</v>
      </c>
      <c r="M657" s="688">
        <v>1990</v>
      </c>
      <c r="N657" s="688"/>
      <c r="O657" s="687"/>
      <c r="P657" s="687"/>
      <c r="Q657" s="687"/>
      <c r="R657" s="1386"/>
      <c r="S657" s="687" t="s">
        <v>143</v>
      </c>
      <c r="T657" s="745">
        <v>25000</v>
      </c>
      <c r="U657" s="1488" t="s">
        <v>3081</v>
      </c>
      <c r="V657" s="1386">
        <v>1</v>
      </c>
      <c r="W657" s="1544" t="s">
        <v>133</v>
      </c>
      <c r="Y657" s="877"/>
      <c r="Z657" s="802"/>
      <c r="AA657" s="802"/>
      <c r="AB657" s="802"/>
    </row>
    <row r="658" spans="1:28" s="674" customFormat="1" ht="12.95" customHeight="1">
      <c r="A658" s="662">
        <f t="shared" ref="A658:A704" si="15">A657+1</f>
        <v>344</v>
      </c>
      <c r="B658" s="685"/>
      <c r="C658" s="717">
        <v>2</v>
      </c>
      <c r="D658" s="717">
        <v>8</v>
      </c>
      <c r="E658" s="717">
        <v>1</v>
      </c>
      <c r="F658" s="717">
        <v>3</v>
      </c>
      <c r="G658" s="717">
        <v>4</v>
      </c>
      <c r="H658" s="687" t="s">
        <v>2752</v>
      </c>
      <c r="I658" s="687">
        <v>2</v>
      </c>
      <c r="J658" s="687"/>
      <c r="K658" s="687"/>
      <c r="L658" s="687" t="s">
        <v>2660</v>
      </c>
      <c r="M658" s="688">
        <v>1990</v>
      </c>
      <c r="N658" s="688"/>
      <c r="O658" s="687"/>
      <c r="P658" s="687"/>
      <c r="Q658" s="687"/>
      <c r="R658" s="1386"/>
      <c r="S658" s="687" t="s">
        <v>143</v>
      </c>
      <c r="T658" s="745">
        <v>25000</v>
      </c>
      <c r="U658" s="1488" t="s">
        <v>3081</v>
      </c>
      <c r="V658" s="1386">
        <v>1</v>
      </c>
      <c r="W658" s="1544" t="s">
        <v>133</v>
      </c>
      <c r="Y658" s="877"/>
      <c r="Z658" s="802"/>
      <c r="AA658" s="802"/>
      <c r="AB658" s="802"/>
    </row>
    <row r="659" spans="1:28" s="674" customFormat="1" ht="12.95" customHeight="1">
      <c r="A659" s="662">
        <f t="shared" si="15"/>
        <v>345</v>
      </c>
      <c r="B659" s="685"/>
      <c r="C659" s="717">
        <v>2</v>
      </c>
      <c r="D659" s="717">
        <v>8</v>
      </c>
      <c r="E659" s="717">
        <v>1</v>
      </c>
      <c r="F659" s="717">
        <v>3</v>
      </c>
      <c r="G659" s="717">
        <v>4</v>
      </c>
      <c r="H659" s="687" t="s">
        <v>2753</v>
      </c>
      <c r="I659" s="687">
        <v>3</v>
      </c>
      <c r="J659" s="687"/>
      <c r="K659" s="687"/>
      <c r="L659" s="687" t="s">
        <v>2660</v>
      </c>
      <c r="M659" s="688">
        <v>1990</v>
      </c>
      <c r="N659" s="688"/>
      <c r="O659" s="687"/>
      <c r="P659" s="687"/>
      <c r="Q659" s="687"/>
      <c r="R659" s="1386"/>
      <c r="S659" s="687" t="s">
        <v>143</v>
      </c>
      <c r="T659" s="745">
        <v>25000</v>
      </c>
      <c r="U659" s="1488" t="s">
        <v>3081</v>
      </c>
      <c r="V659" s="1386">
        <v>1</v>
      </c>
      <c r="W659" s="1544" t="s">
        <v>133</v>
      </c>
      <c r="Y659" s="877"/>
      <c r="Z659" s="802"/>
      <c r="AA659" s="802"/>
      <c r="AB659" s="802"/>
    </row>
    <row r="660" spans="1:28" s="674" customFormat="1" ht="12.95" customHeight="1">
      <c r="A660" s="662">
        <f t="shared" si="15"/>
        <v>346</v>
      </c>
      <c r="B660" s="685"/>
      <c r="C660" s="717">
        <v>2</v>
      </c>
      <c r="D660" s="717">
        <v>8</v>
      </c>
      <c r="E660" s="717">
        <v>1</v>
      </c>
      <c r="F660" s="717">
        <v>3</v>
      </c>
      <c r="G660" s="717">
        <v>4</v>
      </c>
      <c r="H660" s="687" t="s">
        <v>2753</v>
      </c>
      <c r="I660" s="687">
        <v>4</v>
      </c>
      <c r="J660" s="687"/>
      <c r="K660" s="687"/>
      <c r="L660" s="687" t="s">
        <v>2660</v>
      </c>
      <c r="M660" s="688">
        <v>1990</v>
      </c>
      <c r="N660" s="688"/>
      <c r="O660" s="687"/>
      <c r="P660" s="687"/>
      <c r="Q660" s="687"/>
      <c r="R660" s="1386"/>
      <c r="S660" s="687" t="s">
        <v>143</v>
      </c>
      <c r="T660" s="745">
        <v>25000</v>
      </c>
      <c r="U660" s="1488" t="s">
        <v>3081</v>
      </c>
      <c r="V660" s="1386">
        <v>1</v>
      </c>
      <c r="W660" s="1544" t="s">
        <v>133</v>
      </c>
      <c r="Y660" s="877"/>
      <c r="Z660" s="802"/>
      <c r="AA660" s="802"/>
      <c r="AB660" s="802"/>
    </row>
    <row r="661" spans="1:28" s="674" customFormat="1" ht="12.95" customHeight="1">
      <c r="A661" s="662">
        <f t="shared" si="15"/>
        <v>347</v>
      </c>
      <c r="B661" s="685"/>
      <c r="C661" s="717">
        <v>2</v>
      </c>
      <c r="D661" s="717">
        <v>8</v>
      </c>
      <c r="E661" s="717">
        <v>1</v>
      </c>
      <c r="F661" s="717">
        <v>3</v>
      </c>
      <c r="G661" s="717">
        <v>4</v>
      </c>
      <c r="H661" s="687" t="s">
        <v>2754</v>
      </c>
      <c r="I661" s="687">
        <v>5</v>
      </c>
      <c r="J661" s="687"/>
      <c r="K661" s="687"/>
      <c r="L661" s="687" t="s">
        <v>2660</v>
      </c>
      <c r="M661" s="688">
        <v>1990</v>
      </c>
      <c r="N661" s="688"/>
      <c r="O661" s="687"/>
      <c r="P661" s="687"/>
      <c r="Q661" s="687"/>
      <c r="R661" s="1386"/>
      <c r="S661" s="687" t="s">
        <v>143</v>
      </c>
      <c r="T661" s="745">
        <v>25000</v>
      </c>
      <c r="U661" s="1488" t="s">
        <v>3081</v>
      </c>
      <c r="V661" s="1386">
        <v>1</v>
      </c>
      <c r="W661" s="1544" t="s">
        <v>133</v>
      </c>
      <c r="Y661" s="877"/>
      <c r="Z661" s="802"/>
      <c r="AA661" s="802"/>
      <c r="AB661" s="802"/>
    </row>
    <row r="662" spans="1:28" s="674" customFormat="1" ht="12.95" customHeight="1">
      <c r="A662" s="662">
        <f t="shared" si="15"/>
        <v>348</v>
      </c>
      <c r="B662" s="685"/>
      <c r="C662" s="717">
        <v>2</v>
      </c>
      <c r="D662" s="717">
        <v>8</v>
      </c>
      <c r="E662" s="717">
        <v>1</v>
      </c>
      <c r="F662" s="717">
        <v>3</v>
      </c>
      <c r="G662" s="717">
        <v>4</v>
      </c>
      <c r="H662" s="687" t="s">
        <v>2754</v>
      </c>
      <c r="I662" s="687">
        <v>6</v>
      </c>
      <c r="J662" s="687"/>
      <c r="K662" s="687"/>
      <c r="L662" s="687" t="s">
        <v>2660</v>
      </c>
      <c r="M662" s="688">
        <v>1990</v>
      </c>
      <c r="N662" s="688"/>
      <c r="O662" s="687"/>
      <c r="P662" s="687"/>
      <c r="Q662" s="687"/>
      <c r="R662" s="1386"/>
      <c r="S662" s="687" t="s">
        <v>143</v>
      </c>
      <c r="T662" s="745">
        <v>25000</v>
      </c>
      <c r="U662" s="1488" t="s">
        <v>3081</v>
      </c>
      <c r="V662" s="1386">
        <v>1</v>
      </c>
      <c r="W662" s="1544" t="s">
        <v>133</v>
      </c>
      <c r="Y662" s="877"/>
      <c r="Z662" s="802"/>
      <c r="AA662" s="802"/>
      <c r="AB662" s="802"/>
    </row>
    <row r="663" spans="1:28" s="674" customFormat="1" ht="12.95" customHeight="1">
      <c r="A663" s="662">
        <f t="shared" si="15"/>
        <v>349</v>
      </c>
      <c r="B663" s="685"/>
      <c r="C663" s="717">
        <v>2</v>
      </c>
      <c r="D663" s="717">
        <v>8</v>
      </c>
      <c r="E663" s="717">
        <v>1</v>
      </c>
      <c r="F663" s="717">
        <v>3</v>
      </c>
      <c r="G663" s="717">
        <v>4</v>
      </c>
      <c r="H663" s="687" t="s">
        <v>2755</v>
      </c>
      <c r="I663" s="687">
        <v>7</v>
      </c>
      <c r="J663" s="687"/>
      <c r="K663" s="687"/>
      <c r="L663" s="687" t="s">
        <v>2630</v>
      </c>
      <c r="M663" s="688">
        <v>1990</v>
      </c>
      <c r="N663" s="688"/>
      <c r="O663" s="687"/>
      <c r="P663" s="687"/>
      <c r="Q663" s="687"/>
      <c r="R663" s="1386"/>
      <c r="S663" s="687" t="s">
        <v>143</v>
      </c>
      <c r="T663" s="745">
        <v>20000</v>
      </c>
      <c r="U663" s="1488" t="s">
        <v>3081</v>
      </c>
      <c r="V663" s="1386">
        <v>1</v>
      </c>
      <c r="W663" s="1544" t="s">
        <v>133</v>
      </c>
      <c r="Y663" s="877"/>
      <c r="Z663" s="802"/>
      <c r="AA663" s="802"/>
      <c r="AB663" s="802"/>
    </row>
    <row r="664" spans="1:28" s="674" customFormat="1" ht="12.95" customHeight="1">
      <c r="A664" s="662">
        <f t="shared" si="15"/>
        <v>350</v>
      </c>
      <c r="B664" s="685"/>
      <c r="C664" s="717">
        <v>2</v>
      </c>
      <c r="D664" s="717">
        <v>8</v>
      </c>
      <c r="E664" s="717">
        <v>1</v>
      </c>
      <c r="F664" s="717">
        <v>3</v>
      </c>
      <c r="G664" s="717">
        <v>4</v>
      </c>
      <c r="H664" s="687" t="s">
        <v>2755</v>
      </c>
      <c r="I664" s="687">
        <v>8</v>
      </c>
      <c r="J664" s="687"/>
      <c r="K664" s="687"/>
      <c r="L664" s="687" t="s">
        <v>2630</v>
      </c>
      <c r="M664" s="688">
        <v>1990</v>
      </c>
      <c r="N664" s="688"/>
      <c r="O664" s="687"/>
      <c r="P664" s="687"/>
      <c r="Q664" s="687"/>
      <c r="R664" s="1386"/>
      <c r="S664" s="687" t="s">
        <v>143</v>
      </c>
      <c r="T664" s="745">
        <v>20000</v>
      </c>
      <c r="U664" s="1488" t="s">
        <v>3081</v>
      </c>
      <c r="V664" s="1386">
        <v>1</v>
      </c>
      <c r="W664" s="1544" t="s">
        <v>133</v>
      </c>
      <c r="Y664" s="877"/>
      <c r="Z664" s="802"/>
      <c r="AA664" s="802"/>
      <c r="AB664" s="802"/>
    </row>
    <row r="665" spans="1:28" s="674" customFormat="1" ht="12.95" customHeight="1">
      <c r="A665" s="662">
        <f t="shared" si="15"/>
        <v>351</v>
      </c>
      <c r="B665" s="685"/>
      <c r="C665" s="717">
        <v>2</v>
      </c>
      <c r="D665" s="717">
        <v>8</v>
      </c>
      <c r="E665" s="717">
        <v>1</v>
      </c>
      <c r="F665" s="717">
        <v>3</v>
      </c>
      <c r="G665" s="717">
        <v>4</v>
      </c>
      <c r="H665" s="687" t="s">
        <v>2755</v>
      </c>
      <c r="I665" s="687">
        <v>9</v>
      </c>
      <c r="J665" s="687"/>
      <c r="K665" s="687"/>
      <c r="L665" s="687" t="s">
        <v>2630</v>
      </c>
      <c r="M665" s="688">
        <v>1990</v>
      </c>
      <c r="N665" s="688"/>
      <c r="O665" s="687"/>
      <c r="P665" s="687"/>
      <c r="Q665" s="687"/>
      <c r="R665" s="1386"/>
      <c r="S665" s="687" t="s">
        <v>143</v>
      </c>
      <c r="T665" s="745">
        <v>20000</v>
      </c>
      <c r="U665" s="1488" t="s">
        <v>3081</v>
      </c>
      <c r="V665" s="1386">
        <v>1</v>
      </c>
      <c r="W665" s="1544" t="s">
        <v>133</v>
      </c>
      <c r="Y665" s="877"/>
      <c r="Z665" s="802"/>
      <c r="AA665" s="802"/>
      <c r="AB665" s="802"/>
    </row>
    <row r="666" spans="1:28" s="674" customFormat="1" ht="12.95" customHeight="1">
      <c r="A666" s="662">
        <f t="shared" si="15"/>
        <v>352</v>
      </c>
      <c r="B666" s="685"/>
      <c r="C666" s="717">
        <v>2</v>
      </c>
      <c r="D666" s="717">
        <v>8</v>
      </c>
      <c r="E666" s="717">
        <v>1</v>
      </c>
      <c r="F666" s="717">
        <v>3</v>
      </c>
      <c r="G666" s="717">
        <v>4</v>
      </c>
      <c r="H666" s="687" t="s">
        <v>2755</v>
      </c>
      <c r="I666" s="687">
        <v>10</v>
      </c>
      <c r="J666" s="687"/>
      <c r="K666" s="687"/>
      <c r="L666" s="687" t="s">
        <v>2630</v>
      </c>
      <c r="M666" s="688">
        <v>1990</v>
      </c>
      <c r="N666" s="688"/>
      <c r="O666" s="687"/>
      <c r="P666" s="687"/>
      <c r="Q666" s="687"/>
      <c r="R666" s="1386"/>
      <c r="S666" s="687" t="s">
        <v>143</v>
      </c>
      <c r="T666" s="745">
        <v>20000</v>
      </c>
      <c r="U666" s="1488" t="s">
        <v>3081</v>
      </c>
      <c r="V666" s="1386">
        <v>1</v>
      </c>
      <c r="W666" s="1544" t="s">
        <v>133</v>
      </c>
      <c r="Y666" s="877"/>
      <c r="Z666" s="802"/>
      <c r="AA666" s="802"/>
      <c r="AB666" s="802"/>
    </row>
    <row r="667" spans="1:28" s="674" customFormat="1" ht="12.95" customHeight="1">
      <c r="A667" s="662">
        <f t="shared" si="15"/>
        <v>353</v>
      </c>
      <c r="B667" s="685"/>
      <c r="C667" s="717">
        <v>2</v>
      </c>
      <c r="D667" s="717">
        <v>8</v>
      </c>
      <c r="E667" s="717">
        <v>1</v>
      </c>
      <c r="F667" s="717">
        <v>3</v>
      </c>
      <c r="G667" s="717">
        <v>8</v>
      </c>
      <c r="H667" s="687" t="s">
        <v>2756</v>
      </c>
      <c r="I667" s="687">
        <v>1</v>
      </c>
      <c r="J667" s="687"/>
      <c r="K667" s="687"/>
      <c r="L667" s="687" t="s">
        <v>2660</v>
      </c>
      <c r="M667" s="688">
        <v>1980</v>
      </c>
      <c r="N667" s="688"/>
      <c r="O667" s="687"/>
      <c r="P667" s="687"/>
      <c r="Q667" s="687"/>
      <c r="R667" s="1386"/>
      <c r="S667" s="687" t="s">
        <v>143</v>
      </c>
      <c r="T667" s="745">
        <v>50000</v>
      </c>
      <c r="U667" s="1488" t="s">
        <v>3081</v>
      </c>
      <c r="V667" s="1386">
        <v>1</v>
      </c>
      <c r="W667" s="1544" t="s">
        <v>133</v>
      </c>
      <c r="Y667" s="877"/>
      <c r="Z667" s="802"/>
      <c r="AA667" s="802"/>
      <c r="AB667" s="802"/>
    </row>
    <row r="668" spans="1:28" s="674" customFormat="1" ht="12.95" customHeight="1">
      <c r="A668" s="662">
        <f t="shared" si="15"/>
        <v>354</v>
      </c>
      <c r="B668" s="685"/>
      <c r="C668" s="717">
        <v>2</v>
      </c>
      <c r="D668" s="717">
        <v>8</v>
      </c>
      <c r="E668" s="717">
        <v>1</v>
      </c>
      <c r="F668" s="717">
        <v>3</v>
      </c>
      <c r="G668" s="717">
        <v>8</v>
      </c>
      <c r="H668" s="687" t="s">
        <v>2757</v>
      </c>
      <c r="I668" s="687">
        <v>2</v>
      </c>
      <c r="J668" s="687"/>
      <c r="K668" s="687"/>
      <c r="L668" s="687" t="s">
        <v>2630</v>
      </c>
      <c r="M668" s="688">
        <v>1990</v>
      </c>
      <c r="N668" s="688"/>
      <c r="O668" s="687"/>
      <c r="P668" s="687"/>
      <c r="Q668" s="687"/>
      <c r="R668" s="1386"/>
      <c r="S668" s="687" t="s">
        <v>143</v>
      </c>
      <c r="T668" s="745">
        <v>25000</v>
      </c>
      <c r="U668" s="1488" t="s">
        <v>3081</v>
      </c>
      <c r="V668" s="1386">
        <v>1</v>
      </c>
      <c r="W668" s="1544" t="s">
        <v>133</v>
      </c>
      <c r="Y668" s="877"/>
      <c r="Z668" s="802"/>
      <c r="AA668" s="802"/>
      <c r="AB668" s="802"/>
    </row>
    <row r="669" spans="1:28" s="674" customFormat="1" ht="12.95" customHeight="1">
      <c r="A669" s="662">
        <f t="shared" si="15"/>
        <v>355</v>
      </c>
      <c r="B669" s="685"/>
      <c r="C669" s="717">
        <v>2</v>
      </c>
      <c r="D669" s="717">
        <v>8</v>
      </c>
      <c r="E669" s="717">
        <v>1</v>
      </c>
      <c r="F669" s="717">
        <v>3</v>
      </c>
      <c r="G669" s="717">
        <v>8</v>
      </c>
      <c r="H669" s="687" t="s">
        <v>2757</v>
      </c>
      <c r="I669" s="687">
        <v>3</v>
      </c>
      <c r="J669" s="687"/>
      <c r="K669" s="687"/>
      <c r="L669" s="687" t="s">
        <v>2630</v>
      </c>
      <c r="M669" s="688">
        <v>1990</v>
      </c>
      <c r="N669" s="688"/>
      <c r="O669" s="687"/>
      <c r="P669" s="687"/>
      <c r="Q669" s="687"/>
      <c r="R669" s="1386"/>
      <c r="S669" s="687" t="s">
        <v>143</v>
      </c>
      <c r="T669" s="745">
        <v>25000</v>
      </c>
      <c r="U669" s="1488" t="s">
        <v>3081</v>
      </c>
      <c r="V669" s="1386">
        <v>1</v>
      </c>
      <c r="W669" s="1544" t="s">
        <v>133</v>
      </c>
      <c r="Y669" s="877"/>
      <c r="Z669" s="802"/>
      <c r="AA669" s="802"/>
      <c r="AB669" s="802"/>
    </row>
    <row r="670" spans="1:28" s="674" customFormat="1" ht="12.95" customHeight="1">
      <c r="A670" s="662">
        <f t="shared" si="15"/>
        <v>356</v>
      </c>
      <c r="B670" s="685"/>
      <c r="C670" s="717">
        <v>2</v>
      </c>
      <c r="D670" s="717">
        <v>8</v>
      </c>
      <c r="E670" s="717">
        <v>1</v>
      </c>
      <c r="F670" s="717">
        <v>3</v>
      </c>
      <c r="G670" s="717">
        <v>8</v>
      </c>
      <c r="H670" s="687" t="s">
        <v>2758</v>
      </c>
      <c r="I670" s="687">
        <v>4</v>
      </c>
      <c r="J670" s="687"/>
      <c r="K670" s="687"/>
      <c r="L670" s="687" t="s">
        <v>2630</v>
      </c>
      <c r="M670" s="688">
        <v>1990</v>
      </c>
      <c r="N670" s="688"/>
      <c r="O670" s="687"/>
      <c r="P670" s="687"/>
      <c r="Q670" s="687"/>
      <c r="R670" s="1386"/>
      <c r="S670" s="687" t="s">
        <v>143</v>
      </c>
      <c r="T670" s="745">
        <v>25000</v>
      </c>
      <c r="U670" s="1488" t="s">
        <v>3081</v>
      </c>
      <c r="V670" s="1386">
        <v>1</v>
      </c>
      <c r="W670" s="1544" t="s">
        <v>133</v>
      </c>
      <c r="Y670" s="877"/>
      <c r="Z670" s="802"/>
      <c r="AA670" s="802"/>
      <c r="AB670" s="802"/>
    </row>
    <row r="671" spans="1:28" s="674" customFormat="1" ht="12.95" customHeight="1">
      <c r="A671" s="662">
        <f t="shared" si="15"/>
        <v>357</v>
      </c>
      <c r="B671" s="685"/>
      <c r="C671" s="717">
        <v>2</v>
      </c>
      <c r="D671" s="717">
        <v>8</v>
      </c>
      <c r="E671" s="717">
        <v>1</v>
      </c>
      <c r="F671" s="717">
        <v>3</v>
      </c>
      <c r="G671" s="717">
        <v>8</v>
      </c>
      <c r="H671" s="687" t="s">
        <v>2759</v>
      </c>
      <c r="I671" s="687">
        <v>5</v>
      </c>
      <c r="J671" s="687"/>
      <c r="K671" s="687"/>
      <c r="L671" s="687" t="s">
        <v>2630</v>
      </c>
      <c r="M671" s="688">
        <v>1990</v>
      </c>
      <c r="N671" s="688"/>
      <c r="O671" s="687"/>
      <c r="P671" s="687"/>
      <c r="Q671" s="687"/>
      <c r="R671" s="1386"/>
      <c r="S671" s="687" t="s">
        <v>143</v>
      </c>
      <c r="T671" s="745">
        <v>20000</v>
      </c>
      <c r="U671" s="1488" t="s">
        <v>3081</v>
      </c>
      <c r="V671" s="1386">
        <v>1</v>
      </c>
      <c r="W671" s="1544" t="s">
        <v>133</v>
      </c>
      <c r="Y671" s="877"/>
      <c r="Z671" s="802"/>
      <c r="AA671" s="802"/>
      <c r="AB671" s="802"/>
    </row>
    <row r="672" spans="1:28" s="674" customFormat="1" ht="12.95" customHeight="1">
      <c r="A672" s="662">
        <f t="shared" si="15"/>
        <v>358</v>
      </c>
      <c r="B672" s="685"/>
      <c r="C672" s="717">
        <v>2</v>
      </c>
      <c r="D672" s="717">
        <v>8</v>
      </c>
      <c r="E672" s="717">
        <v>1</v>
      </c>
      <c r="F672" s="717">
        <v>3</v>
      </c>
      <c r="G672" s="717">
        <v>8</v>
      </c>
      <c r="H672" s="687" t="s">
        <v>2759</v>
      </c>
      <c r="I672" s="687">
        <v>6</v>
      </c>
      <c r="J672" s="687"/>
      <c r="K672" s="687"/>
      <c r="L672" s="687" t="s">
        <v>2630</v>
      </c>
      <c r="M672" s="688">
        <v>1990</v>
      </c>
      <c r="N672" s="688"/>
      <c r="O672" s="687"/>
      <c r="P672" s="687"/>
      <c r="Q672" s="687"/>
      <c r="R672" s="1386"/>
      <c r="S672" s="687" t="s">
        <v>143</v>
      </c>
      <c r="T672" s="745">
        <v>20000</v>
      </c>
      <c r="U672" s="1488" t="s">
        <v>3081</v>
      </c>
      <c r="V672" s="1386">
        <v>1</v>
      </c>
      <c r="W672" s="1544" t="s">
        <v>133</v>
      </c>
      <c r="Y672" s="877"/>
      <c r="Z672" s="802"/>
      <c r="AA672" s="802"/>
      <c r="AB672" s="802"/>
    </row>
    <row r="673" spans="1:28" s="674" customFormat="1" ht="12.95" customHeight="1">
      <c r="A673" s="662">
        <f t="shared" si="15"/>
        <v>359</v>
      </c>
      <c r="B673" s="685"/>
      <c r="C673" s="717">
        <v>2</v>
      </c>
      <c r="D673" s="717">
        <v>8</v>
      </c>
      <c r="E673" s="717">
        <v>1</v>
      </c>
      <c r="F673" s="717">
        <v>3</v>
      </c>
      <c r="G673" s="717">
        <v>8</v>
      </c>
      <c r="H673" s="687" t="s">
        <v>2760</v>
      </c>
      <c r="I673" s="687">
        <v>7</v>
      </c>
      <c r="J673" s="687"/>
      <c r="K673" s="687"/>
      <c r="L673" s="687" t="s">
        <v>2660</v>
      </c>
      <c r="M673" s="688">
        <v>1990</v>
      </c>
      <c r="N673" s="688"/>
      <c r="O673" s="687"/>
      <c r="P673" s="687"/>
      <c r="Q673" s="687"/>
      <c r="R673" s="1386"/>
      <c r="S673" s="687" t="s">
        <v>143</v>
      </c>
      <c r="T673" s="745">
        <v>50000</v>
      </c>
      <c r="U673" s="1488" t="s">
        <v>3081</v>
      </c>
      <c r="V673" s="1386">
        <v>1</v>
      </c>
      <c r="W673" s="1544" t="s">
        <v>133</v>
      </c>
      <c r="Y673" s="877"/>
      <c r="Z673" s="802"/>
      <c r="AA673" s="802"/>
      <c r="AB673" s="802"/>
    </row>
    <row r="674" spans="1:28" s="674" customFormat="1" ht="12.95" customHeight="1">
      <c r="A674" s="662">
        <f t="shared" si="15"/>
        <v>360</v>
      </c>
      <c r="B674" s="685"/>
      <c r="C674" s="717">
        <v>2</v>
      </c>
      <c r="D674" s="717">
        <v>8</v>
      </c>
      <c r="E674" s="717">
        <v>1</v>
      </c>
      <c r="F674" s="717">
        <v>3</v>
      </c>
      <c r="G674" s="717">
        <v>8</v>
      </c>
      <c r="H674" s="687" t="s">
        <v>2760</v>
      </c>
      <c r="I674" s="687">
        <v>8</v>
      </c>
      <c r="J674" s="687"/>
      <c r="K674" s="687"/>
      <c r="L674" s="687" t="s">
        <v>2660</v>
      </c>
      <c r="M674" s="688">
        <v>1990</v>
      </c>
      <c r="N674" s="688"/>
      <c r="O674" s="687"/>
      <c r="P674" s="687"/>
      <c r="Q674" s="687"/>
      <c r="R674" s="1386"/>
      <c r="S674" s="687" t="s">
        <v>143</v>
      </c>
      <c r="T674" s="745">
        <v>50000</v>
      </c>
      <c r="U674" s="1488" t="s">
        <v>3081</v>
      </c>
      <c r="V674" s="1386">
        <v>1</v>
      </c>
      <c r="W674" s="1544" t="s">
        <v>133</v>
      </c>
      <c r="Y674" s="877"/>
      <c r="Z674" s="802"/>
      <c r="AA674" s="802"/>
      <c r="AB674" s="802"/>
    </row>
    <row r="675" spans="1:28" s="674" customFormat="1" ht="12.95" customHeight="1">
      <c r="A675" s="662">
        <f t="shared" si="15"/>
        <v>361</v>
      </c>
      <c r="B675" s="685"/>
      <c r="C675" s="717">
        <v>2</v>
      </c>
      <c r="D675" s="717">
        <v>8</v>
      </c>
      <c r="E675" s="717">
        <v>1</v>
      </c>
      <c r="F675" s="717">
        <v>3</v>
      </c>
      <c r="G675" s="717">
        <v>8</v>
      </c>
      <c r="H675" s="687" t="s">
        <v>2760</v>
      </c>
      <c r="I675" s="687">
        <v>9</v>
      </c>
      <c r="J675" s="687"/>
      <c r="K675" s="687"/>
      <c r="L675" s="687" t="s">
        <v>2660</v>
      </c>
      <c r="M675" s="688">
        <v>1990</v>
      </c>
      <c r="N675" s="688"/>
      <c r="O675" s="687"/>
      <c r="P675" s="687"/>
      <c r="Q675" s="687"/>
      <c r="R675" s="1386"/>
      <c r="S675" s="687" t="s">
        <v>143</v>
      </c>
      <c r="T675" s="745">
        <v>50000</v>
      </c>
      <c r="U675" s="1488" t="s">
        <v>3081</v>
      </c>
      <c r="V675" s="1386">
        <v>1</v>
      </c>
      <c r="W675" s="1544" t="s">
        <v>133</v>
      </c>
      <c r="Y675" s="877"/>
      <c r="Z675" s="802"/>
      <c r="AA675" s="802"/>
      <c r="AB675" s="802"/>
    </row>
    <row r="676" spans="1:28" s="674" customFormat="1" ht="12.95" customHeight="1">
      <c r="A676" s="662">
        <f t="shared" si="15"/>
        <v>362</v>
      </c>
      <c r="B676" s="685"/>
      <c r="C676" s="717">
        <v>2</v>
      </c>
      <c r="D676" s="717">
        <v>8</v>
      </c>
      <c r="E676" s="717">
        <v>1</v>
      </c>
      <c r="F676" s="717">
        <v>3</v>
      </c>
      <c r="G676" s="717">
        <v>8</v>
      </c>
      <c r="H676" s="687" t="s">
        <v>1794</v>
      </c>
      <c r="I676" s="687">
        <v>10</v>
      </c>
      <c r="J676" s="687"/>
      <c r="K676" s="687"/>
      <c r="L676" s="687" t="s">
        <v>2660</v>
      </c>
      <c r="M676" s="688">
        <v>1990</v>
      </c>
      <c r="N676" s="688"/>
      <c r="O676" s="687"/>
      <c r="P676" s="687"/>
      <c r="Q676" s="687"/>
      <c r="R676" s="1386"/>
      <c r="S676" s="687" t="s">
        <v>143</v>
      </c>
      <c r="T676" s="745">
        <v>25000</v>
      </c>
      <c r="U676" s="1488" t="s">
        <v>3081</v>
      </c>
      <c r="V676" s="1386">
        <v>1</v>
      </c>
      <c r="W676" s="1544" t="s">
        <v>133</v>
      </c>
      <c r="Y676" s="877"/>
      <c r="Z676" s="802"/>
      <c r="AA676" s="802"/>
      <c r="AB676" s="802"/>
    </row>
    <row r="677" spans="1:28" s="674" customFormat="1" ht="12.95" customHeight="1">
      <c r="A677" s="662">
        <f t="shared" si="15"/>
        <v>363</v>
      </c>
      <c r="B677" s="685"/>
      <c r="C677" s="717">
        <v>2</v>
      </c>
      <c r="D677" s="717">
        <v>8</v>
      </c>
      <c r="E677" s="717">
        <v>1</v>
      </c>
      <c r="F677" s="717">
        <v>3</v>
      </c>
      <c r="G677" s="717">
        <v>65</v>
      </c>
      <c r="H677" s="687" t="s">
        <v>2761</v>
      </c>
      <c r="I677" s="687">
        <v>1</v>
      </c>
      <c r="J677" s="687"/>
      <c r="K677" s="687"/>
      <c r="L677" s="687" t="s">
        <v>420</v>
      </c>
      <c r="M677" s="688">
        <v>1988</v>
      </c>
      <c r="N677" s="688"/>
      <c r="O677" s="687"/>
      <c r="P677" s="687"/>
      <c r="Q677" s="687"/>
      <c r="R677" s="1386"/>
      <c r="S677" s="687" t="s">
        <v>143</v>
      </c>
      <c r="T677" s="745">
        <v>200000</v>
      </c>
      <c r="U677" s="1488" t="s">
        <v>3089</v>
      </c>
      <c r="V677" s="1386">
        <v>1</v>
      </c>
      <c r="W677" s="1546" t="s">
        <v>1407</v>
      </c>
      <c r="Y677" s="877"/>
      <c r="Z677" s="802"/>
      <c r="AA677" s="802"/>
      <c r="AB677" s="802"/>
    </row>
    <row r="678" spans="1:28" s="674" customFormat="1" ht="12.95" customHeight="1">
      <c r="A678" s="662">
        <f t="shared" si="15"/>
        <v>364</v>
      </c>
      <c r="B678" s="685"/>
      <c r="C678" s="717">
        <v>2</v>
      </c>
      <c r="D678" s="717">
        <v>8</v>
      </c>
      <c r="E678" s="717">
        <v>1</v>
      </c>
      <c r="F678" s="717">
        <v>3</v>
      </c>
      <c r="G678" s="717">
        <v>65</v>
      </c>
      <c r="H678" s="687" t="s">
        <v>2761</v>
      </c>
      <c r="I678" s="687">
        <v>2</v>
      </c>
      <c r="J678" s="687"/>
      <c r="K678" s="687"/>
      <c r="L678" s="687" t="s">
        <v>420</v>
      </c>
      <c r="M678" s="688">
        <v>1988</v>
      </c>
      <c r="N678" s="688"/>
      <c r="O678" s="687"/>
      <c r="P678" s="687"/>
      <c r="Q678" s="687"/>
      <c r="R678" s="1386"/>
      <c r="S678" s="687" t="s">
        <v>143</v>
      </c>
      <c r="T678" s="745">
        <v>200000</v>
      </c>
      <c r="U678" s="1488" t="s">
        <v>3089</v>
      </c>
      <c r="V678" s="1386">
        <v>1</v>
      </c>
      <c r="W678" s="1546" t="s">
        <v>1407</v>
      </c>
      <c r="Y678" s="877"/>
      <c r="Z678" s="802"/>
      <c r="AA678" s="802"/>
      <c r="AB678" s="802"/>
    </row>
    <row r="679" spans="1:28" s="674" customFormat="1" ht="12.95" customHeight="1">
      <c r="A679" s="662">
        <f t="shared" si="15"/>
        <v>365</v>
      </c>
      <c r="B679" s="685"/>
      <c r="C679" s="717">
        <v>2</v>
      </c>
      <c r="D679" s="717">
        <v>8</v>
      </c>
      <c r="E679" s="717">
        <v>1</v>
      </c>
      <c r="F679" s="717">
        <v>3</v>
      </c>
      <c r="G679" s="717">
        <v>65</v>
      </c>
      <c r="H679" s="687" t="s">
        <v>2635</v>
      </c>
      <c r="I679" s="687">
        <v>3</v>
      </c>
      <c r="J679" s="687" t="s">
        <v>2762</v>
      </c>
      <c r="K679" s="687"/>
      <c r="L679" s="687" t="s">
        <v>2660</v>
      </c>
      <c r="M679" s="688">
        <v>2008</v>
      </c>
      <c r="N679" s="688"/>
      <c r="O679" s="687"/>
      <c r="P679" s="687"/>
      <c r="Q679" s="687"/>
      <c r="R679" s="1386"/>
      <c r="S679" s="687" t="s">
        <v>143</v>
      </c>
      <c r="T679" s="745">
        <v>9515000</v>
      </c>
      <c r="U679" s="1488"/>
      <c r="V679" s="1386">
        <v>1</v>
      </c>
      <c r="W679" s="781" t="s">
        <v>133</v>
      </c>
      <c r="Y679" s="877"/>
      <c r="Z679" s="802"/>
      <c r="AA679" s="802"/>
      <c r="AB679" s="802"/>
    </row>
    <row r="680" spans="1:28" s="674" customFormat="1" ht="12.95" customHeight="1">
      <c r="A680" s="662">
        <f t="shared" si="15"/>
        <v>366</v>
      </c>
      <c r="B680" s="685"/>
      <c r="C680" s="717">
        <v>2</v>
      </c>
      <c r="D680" s="717">
        <v>8</v>
      </c>
      <c r="E680" s="717">
        <v>1</v>
      </c>
      <c r="F680" s="717">
        <v>3</v>
      </c>
      <c r="G680" s="717">
        <v>65</v>
      </c>
      <c r="H680" s="687" t="s">
        <v>994</v>
      </c>
      <c r="I680" s="687">
        <v>4</v>
      </c>
      <c r="J680" s="687" t="s">
        <v>922</v>
      </c>
      <c r="K680" s="687"/>
      <c r="L680" s="687" t="s">
        <v>2630</v>
      </c>
      <c r="M680" s="688">
        <v>2008</v>
      </c>
      <c r="N680" s="688"/>
      <c r="O680" s="687"/>
      <c r="P680" s="687"/>
      <c r="Q680" s="687"/>
      <c r="R680" s="1386"/>
      <c r="S680" s="687" t="s">
        <v>143</v>
      </c>
      <c r="T680" s="745">
        <v>9680000</v>
      </c>
      <c r="U680" s="1488" t="s">
        <v>3089</v>
      </c>
      <c r="V680" s="1386">
        <v>1</v>
      </c>
      <c r="W680" s="1546" t="s">
        <v>133</v>
      </c>
      <c r="Y680" s="877"/>
      <c r="Z680" s="802"/>
      <c r="AA680" s="802"/>
      <c r="AB680" s="802"/>
    </row>
    <row r="681" spans="1:28" s="674" customFormat="1" ht="12.95" customHeight="1">
      <c r="A681" s="662">
        <f t="shared" si="15"/>
        <v>367</v>
      </c>
      <c r="B681" s="685"/>
      <c r="C681" s="717">
        <v>2</v>
      </c>
      <c r="D681" s="717">
        <v>8</v>
      </c>
      <c r="E681" s="717">
        <v>1</v>
      </c>
      <c r="F681" s="717">
        <v>3</v>
      </c>
      <c r="G681" s="717">
        <v>65</v>
      </c>
      <c r="H681" s="687" t="s">
        <v>2763</v>
      </c>
      <c r="I681" s="687">
        <v>5</v>
      </c>
      <c r="J681" s="687"/>
      <c r="K681" s="687"/>
      <c r="L681" s="687" t="s">
        <v>2660</v>
      </c>
      <c r="M681" s="688">
        <v>1990</v>
      </c>
      <c r="N681" s="688"/>
      <c r="O681" s="687"/>
      <c r="P681" s="687"/>
      <c r="Q681" s="687"/>
      <c r="R681" s="1386"/>
      <c r="S681" s="687" t="s">
        <v>143</v>
      </c>
      <c r="T681" s="745">
        <v>50000</v>
      </c>
      <c r="U681" s="1488" t="s">
        <v>3081</v>
      </c>
      <c r="V681" s="1386">
        <v>1</v>
      </c>
      <c r="W681" s="1544" t="s">
        <v>133</v>
      </c>
      <c r="Y681" s="877"/>
      <c r="Z681" s="802"/>
      <c r="AA681" s="802"/>
      <c r="AB681" s="802"/>
    </row>
    <row r="682" spans="1:28" s="674" customFormat="1" ht="12.95" customHeight="1">
      <c r="A682" s="662">
        <f t="shared" si="15"/>
        <v>368</v>
      </c>
      <c r="B682" s="685"/>
      <c r="C682" s="717">
        <v>2</v>
      </c>
      <c r="D682" s="717">
        <v>8</v>
      </c>
      <c r="E682" s="717">
        <v>1</v>
      </c>
      <c r="F682" s="717">
        <v>3</v>
      </c>
      <c r="G682" s="717">
        <v>65</v>
      </c>
      <c r="H682" s="687" t="s">
        <v>2764</v>
      </c>
      <c r="I682" s="687">
        <v>6</v>
      </c>
      <c r="J682" s="687" t="s">
        <v>922</v>
      </c>
      <c r="K682" s="687"/>
      <c r="L682" s="687" t="s">
        <v>2660</v>
      </c>
      <c r="M682" s="688">
        <v>2000</v>
      </c>
      <c r="N682" s="688"/>
      <c r="O682" s="687"/>
      <c r="P682" s="687"/>
      <c r="Q682" s="687"/>
      <c r="R682" s="1386"/>
      <c r="S682" s="687" t="s">
        <v>143</v>
      </c>
      <c r="T682" s="745">
        <v>1884375</v>
      </c>
      <c r="U682" s="1488" t="s">
        <v>3089</v>
      </c>
      <c r="V682" s="1386">
        <v>1</v>
      </c>
      <c r="W682" s="1489" t="s">
        <v>1407</v>
      </c>
      <c r="Y682" s="877"/>
      <c r="Z682" s="802"/>
      <c r="AA682" s="802"/>
      <c r="AB682" s="802"/>
    </row>
    <row r="683" spans="1:28" s="674" customFormat="1" ht="12.95" customHeight="1">
      <c r="A683" s="662">
        <f t="shared" si="15"/>
        <v>369</v>
      </c>
      <c r="B683" s="685"/>
      <c r="C683" s="717">
        <v>2</v>
      </c>
      <c r="D683" s="717">
        <v>8</v>
      </c>
      <c r="E683" s="717">
        <v>1</v>
      </c>
      <c r="F683" s="717">
        <v>3</v>
      </c>
      <c r="G683" s="717">
        <v>65</v>
      </c>
      <c r="H683" s="687" t="s">
        <v>2764</v>
      </c>
      <c r="I683" s="687">
        <v>7</v>
      </c>
      <c r="J683" s="687" t="s">
        <v>922</v>
      </c>
      <c r="K683" s="687"/>
      <c r="L683" s="687" t="s">
        <v>2660</v>
      </c>
      <c r="M683" s="688">
        <v>2007</v>
      </c>
      <c r="N683" s="688"/>
      <c r="O683" s="687"/>
      <c r="P683" s="687"/>
      <c r="Q683" s="687"/>
      <c r="R683" s="1386"/>
      <c r="S683" s="687" t="s">
        <v>143</v>
      </c>
      <c r="T683" s="745">
        <v>1884375</v>
      </c>
      <c r="U683" s="1488" t="s">
        <v>3089</v>
      </c>
      <c r="V683" s="1386">
        <v>1</v>
      </c>
      <c r="W683" s="1489" t="s">
        <v>1407</v>
      </c>
      <c r="Y683" s="877"/>
      <c r="Z683" s="802"/>
      <c r="AA683" s="802"/>
      <c r="AB683" s="802"/>
    </row>
    <row r="684" spans="1:28" s="674" customFormat="1" ht="12.95" customHeight="1">
      <c r="A684" s="662">
        <f t="shared" si="15"/>
        <v>370</v>
      </c>
      <c r="B684" s="685"/>
      <c r="C684" s="717">
        <v>2</v>
      </c>
      <c r="D684" s="717">
        <v>8</v>
      </c>
      <c r="E684" s="717">
        <v>1</v>
      </c>
      <c r="F684" s="717">
        <v>3</v>
      </c>
      <c r="G684" s="717">
        <v>65</v>
      </c>
      <c r="H684" s="687" t="s">
        <v>3068</v>
      </c>
      <c r="I684" s="687">
        <v>7</v>
      </c>
      <c r="J684" s="687" t="s">
        <v>922</v>
      </c>
      <c r="K684" s="687"/>
      <c r="L684" s="687" t="s">
        <v>2660</v>
      </c>
      <c r="M684" s="688">
        <v>2015</v>
      </c>
      <c r="N684" s="688"/>
      <c r="O684" s="687"/>
      <c r="P684" s="687"/>
      <c r="Q684" s="687"/>
      <c r="R684" s="1386"/>
      <c r="S684" s="687" t="s">
        <v>2792</v>
      </c>
      <c r="T684" s="745">
        <v>3510009</v>
      </c>
      <c r="U684" s="1488"/>
      <c r="V684" s="1386">
        <v>1</v>
      </c>
      <c r="W684" s="1545" t="s">
        <v>133</v>
      </c>
      <c r="Y684" s="877"/>
      <c r="Z684" s="802"/>
      <c r="AA684" s="802"/>
      <c r="AB684" s="802"/>
    </row>
    <row r="685" spans="1:28" s="674" customFormat="1" ht="12.95" customHeight="1">
      <c r="A685" s="662">
        <f t="shared" si="15"/>
        <v>371</v>
      </c>
      <c r="B685" s="685"/>
      <c r="C685" s="717">
        <v>2</v>
      </c>
      <c r="D685" s="717">
        <v>8</v>
      </c>
      <c r="E685" s="717">
        <v>1</v>
      </c>
      <c r="F685" s="717">
        <v>3</v>
      </c>
      <c r="G685" s="717">
        <v>65</v>
      </c>
      <c r="H685" s="687" t="s">
        <v>2765</v>
      </c>
      <c r="I685" s="687">
        <v>8</v>
      </c>
      <c r="J685" s="687" t="s">
        <v>2639</v>
      </c>
      <c r="K685" s="687"/>
      <c r="L685" s="687" t="s">
        <v>2660</v>
      </c>
      <c r="M685" s="688">
        <v>2008</v>
      </c>
      <c r="N685" s="688"/>
      <c r="O685" s="687"/>
      <c r="P685" s="687"/>
      <c r="Q685" s="687"/>
      <c r="R685" s="1386"/>
      <c r="S685" s="687" t="s">
        <v>143</v>
      </c>
      <c r="T685" s="745">
        <v>2150000</v>
      </c>
      <c r="U685" s="1488"/>
      <c r="V685" s="1386">
        <v>1</v>
      </c>
      <c r="W685" s="781" t="s">
        <v>2547</v>
      </c>
      <c r="Y685" s="877"/>
      <c r="Z685" s="802"/>
      <c r="AA685" s="802"/>
      <c r="AB685" s="802"/>
    </row>
    <row r="686" spans="1:28" s="674" customFormat="1" ht="12.95" customHeight="1">
      <c r="A686" s="662">
        <f t="shared" si="15"/>
        <v>372</v>
      </c>
      <c r="B686" s="685"/>
      <c r="C686" s="717">
        <v>2</v>
      </c>
      <c r="D686" s="717">
        <v>8</v>
      </c>
      <c r="E686" s="717">
        <v>1</v>
      </c>
      <c r="F686" s="717">
        <v>3</v>
      </c>
      <c r="G686" s="717">
        <v>65</v>
      </c>
      <c r="H686" s="687" t="s">
        <v>1060</v>
      </c>
      <c r="I686" s="687">
        <v>9</v>
      </c>
      <c r="J686" s="687"/>
      <c r="K686" s="687"/>
      <c r="L686" s="687" t="s">
        <v>2630</v>
      </c>
      <c r="M686" s="688">
        <v>1980</v>
      </c>
      <c r="N686" s="688"/>
      <c r="O686" s="687"/>
      <c r="P686" s="687"/>
      <c r="Q686" s="687"/>
      <c r="R686" s="1386"/>
      <c r="S686" s="687" t="s">
        <v>143</v>
      </c>
      <c r="T686" s="745">
        <v>50000</v>
      </c>
      <c r="U686" s="1488" t="s">
        <v>3081</v>
      </c>
      <c r="V686" s="1386">
        <v>1</v>
      </c>
      <c r="W686" s="1544" t="s">
        <v>133</v>
      </c>
      <c r="Y686" s="877"/>
      <c r="Z686" s="802"/>
      <c r="AA686" s="802"/>
      <c r="AB686" s="802"/>
    </row>
    <row r="687" spans="1:28" s="674" customFormat="1" ht="12.95" customHeight="1">
      <c r="A687" s="662">
        <f t="shared" si="15"/>
        <v>373</v>
      </c>
      <c r="B687" s="685"/>
      <c r="C687" s="717">
        <v>2</v>
      </c>
      <c r="D687" s="717">
        <v>8</v>
      </c>
      <c r="E687" s="717">
        <v>1</v>
      </c>
      <c r="F687" s="717">
        <v>3</v>
      </c>
      <c r="G687" s="717">
        <v>65</v>
      </c>
      <c r="H687" s="687" t="s">
        <v>2766</v>
      </c>
      <c r="I687" s="687">
        <v>10</v>
      </c>
      <c r="J687" s="687"/>
      <c r="K687" s="687"/>
      <c r="L687" s="687" t="s">
        <v>2660</v>
      </c>
      <c r="M687" s="688">
        <v>1980</v>
      </c>
      <c r="N687" s="688"/>
      <c r="O687" s="687"/>
      <c r="P687" s="687"/>
      <c r="Q687" s="687"/>
      <c r="R687" s="1386"/>
      <c r="S687" s="687" t="s">
        <v>143</v>
      </c>
      <c r="T687" s="745">
        <v>25000</v>
      </c>
      <c r="U687" s="1488" t="s">
        <v>3081</v>
      </c>
      <c r="V687" s="1386">
        <v>1</v>
      </c>
      <c r="W687" s="1544" t="s">
        <v>133</v>
      </c>
      <c r="Y687" s="877"/>
      <c r="Z687" s="802"/>
      <c r="AA687" s="802"/>
      <c r="AB687" s="802"/>
    </row>
    <row r="688" spans="1:28" s="674" customFormat="1" ht="12.95" customHeight="1">
      <c r="A688" s="662">
        <f t="shared" si="15"/>
        <v>374</v>
      </c>
      <c r="B688" s="685"/>
      <c r="C688" s="717">
        <v>2</v>
      </c>
      <c r="D688" s="717">
        <v>8</v>
      </c>
      <c r="E688" s="717">
        <v>1</v>
      </c>
      <c r="F688" s="717">
        <v>3</v>
      </c>
      <c r="G688" s="717">
        <v>65</v>
      </c>
      <c r="H688" s="687" t="s">
        <v>2766</v>
      </c>
      <c r="I688" s="687">
        <v>11</v>
      </c>
      <c r="J688" s="687"/>
      <c r="K688" s="687"/>
      <c r="L688" s="687" t="s">
        <v>2660</v>
      </c>
      <c r="M688" s="688">
        <v>1980</v>
      </c>
      <c r="N688" s="688"/>
      <c r="O688" s="687"/>
      <c r="P688" s="687"/>
      <c r="Q688" s="687"/>
      <c r="R688" s="1386"/>
      <c r="S688" s="687" t="s">
        <v>143</v>
      </c>
      <c r="T688" s="745">
        <v>25000</v>
      </c>
      <c r="U688" s="1488" t="s">
        <v>3081</v>
      </c>
      <c r="V688" s="1386">
        <v>1</v>
      </c>
      <c r="W688" s="1544" t="s">
        <v>133</v>
      </c>
      <c r="Y688" s="877"/>
      <c r="Z688" s="802"/>
      <c r="AA688" s="802"/>
      <c r="AB688" s="802"/>
    </row>
    <row r="689" spans="1:28" s="674" customFormat="1" ht="12.95" customHeight="1">
      <c r="A689" s="662">
        <f t="shared" si="15"/>
        <v>375</v>
      </c>
      <c r="B689" s="685"/>
      <c r="C689" s="717">
        <v>2</v>
      </c>
      <c r="D689" s="717">
        <v>8</v>
      </c>
      <c r="E689" s="717">
        <v>1</v>
      </c>
      <c r="F689" s="717">
        <v>3</v>
      </c>
      <c r="G689" s="717">
        <v>65</v>
      </c>
      <c r="H689" s="687" t="s">
        <v>1023</v>
      </c>
      <c r="I689" s="687">
        <v>12</v>
      </c>
      <c r="J689" s="687"/>
      <c r="K689" s="687"/>
      <c r="L689" s="687" t="s">
        <v>2630</v>
      </c>
      <c r="M689" s="688">
        <v>2007</v>
      </c>
      <c r="N689" s="688"/>
      <c r="O689" s="687"/>
      <c r="P689" s="687"/>
      <c r="Q689" s="687"/>
      <c r="R689" s="1386"/>
      <c r="S689" s="687" t="s">
        <v>143</v>
      </c>
      <c r="T689" s="745">
        <v>676163</v>
      </c>
      <c r="U689" s="1488"/>
      <c r="V689" s="1386">
        <v>1</v>
      </c>
      <c r="W689" s="781" t="s">
        <v>2547</v>
      </c>
      <c r="Y689" s="877"/>
      <c r="Z689" s="802"/>
      <c r="AA689" s="802"/>
      <c r="AB689" s="802"/>
    </row>
    <row r="690" spans="1:28" s="674" customFormat="1" ht="12.95" customHeight="1">
      <c r="A690" s="662">
        <f t="shared" si="15"/>
        <v>376</v>
      </c>
      <c r="B690" s="685"/>
      <c r="C690" s="717">
        <v>2</v>
      </c>
      <c r="D690" s="717">
        <v>8</v>
      </c>
      <c r="E690" s="717">
        <v>1</v>
      </c>
      <c r="F690" s="717">
        <v>3</v>
      </c>
      <c r="G690" s="717">
        <v>65</v>
      </c>
      <c r="H690" s="687" t="s">
        <v>2647</v>
      </c>
      <c r="I690" s="687">
        <v>13</v>
      </c>
      <c r="J690" s="687"/>
      <c r="K690" s="687"/>
      <c r="L690" s="687" t="s">
        <v>2660</v>
      </c>
      <c r="M690" s="688">
        <v>2008</v>
      </c>
      <c r="N690" s="688"/>
      <c r="O690" s="687"/>
      <c r="P690" s="687"/>
      <c r="Q690" s="687"/>
      <c r="R690" s="1386"/>
      <c r="S690" s="687" t="s">
        <v>143</v>
      </c>
      <c r="T690" s="745">
        <v>1750000</v>
      </c>
      <c r="U690" s="1488"/>
      <c r="V690" s="1386">
        <v>1</v>
      </c>
      <c r="W690" s="781" t="s">
        <v>133</v>
      </c>
      <c r="Y690" s="877"/>
      <c r="Z690" s="802"/>
      <c r="AA690" s="802"/>
      <c r="AB690" s="802"/>
    </row>
    <row r="691" spans="1:28" s="674" customFormat="1" ht="12.95" customHeight="1">
      <c r="A691" s="662">
        <f t="shared" si="15"/>
        <v>377</v>
      </c>
      <c r="B691" s="685"/>
      <c r="C691" s="717">
        <v>2</v>
      </c>
      <c r="D691" s="717">
        <v>8</v>
      </c>
      <c r="E691" s="717">
        <v>1</v>
      </c>
      <c r="F691" s="717">
        <v>3</v>
      </c>
      <c r="G691" s="717">
        <v>65</v>
      </c>
      <c r="H691" s="687" t="s">
        <v>2647</v>
      </c>
      <c r="I691" s="687">
        <v>14</v>
      </c>
      <c r="J691" s="687"/>
      <c r="K691" s="687"/>
      <c r="L691" s="687" t="s">
        <v>2660</v>
      </c>
      <c r="M691" s="688">
        <v>2008</v>
      </c>
      <c r="N691" s="688"/>
      <c r="O691" s="687"/>
      <c r="P691" s="687"/>
      <c r="Q691" s="687"/>
      <c r="R691" s="1386"/>
      <c r="S691" s="687" t="s">
        <v>143</v>
      </c>
      <c r="T691" s="745">
        <v>1750000</v>
      </c>
      <c r="U691" s="1488"/>
      <c r="V691" s="1386">
        <v>1</v>
      </c>
      <c r="W691" s="781" t="s">
        <v>133</v>
      </c>
      <c r="Y691" s="877"/>
      <c r="Z691" s="802"/>
      <c r="AA691" s="802"/>
      <c r="AB691" s="802"/>
    </row>
    <row r="692" spans="1:28" s="674" customFormat="1" ht="12.95" customHeight="1">
      <c r="A692" s="662">
        <f t="shared" si="15"/>
        <v>378</v>
      </c>
      <c r="B692" s="685"/>
      <c r="C692" s="717">
        <v>2</v>
      </c>
      <c r="D692" s="717">
        <v>8</v>
      </c>
      <c r="E692" s="717">
        <v>2</v>
      </c>
      <c r="F692" s="717">
        <v>1</v>
      </c>
      <c r="G692" s="717">
        <v>1</v>
      </c>
      <c r="H692" s="687" t="s">
        <v>2767</v>
      </c>
      <c r="I692" s="687">
        <v>2</v>
      </c>
      <c r="J692" s="687" t="s">
        <v>2638</v>
      </c>
      <c r="K692" s="687"/>
      <c r="L692" s="687" t="s">
        <v>2660</v>
      </c>
      <c r="M692" s="688">
        <v>2008</v>
      </c>
      <c r="N692" s="688"/>
      <c r="O692" s="687"/>
      <c r="P692" s="687"/>
      <c r="Q692" s="687"/>
      <c r="R692" s="1386"/>
      <c r="S692" s="687" t="s">
        <v>143</v>
      </c>
      <c r="T692" s="745">
        <v>1661000</v>
      </c>
      <c r="U692" s="1488"/>
      <c r="V692" s="1386">
        <v>1</v>
      </c>
      <c r="W692" s="781" t="s">
        <v>133</v>
      </c>
      <c r="Y692" s="877"/>
      <c r="Z692" s="802"/>
      <c r="AA692" s="802"/>
      <c r="AB692" s="802"/>
    </row>
    <row r="693" spans="1:28" s="674" customFormat="1" ht="12.95" customHeight="1">
      <c r="A693" s="662">
        <f t="shared" si="15"/>
        <v>379</v>
      </c>
      <c r="B693" s="685"/>
      <c r="C693" s="717">
        <v>2</v>
      </c>
      <c r="D693" s="717">
        <v>8</v>
      </c>
      <c r="E693" s="717">
        <v>2</v>
      </c>
      <c r="F693" s="717">
        <v>1</v>
      </c>
      <c r="G693" s="717">
        <v>1</v>
      </c>
      <c r="H693" s="687" t="s">
        <v>2768</v>
      </c>
      <c r="I693" s="687">
        <v>3</v>
      </c>
      <c r="J693" s="687"/>
      <c r="K693" s="687"/>
      <c r="L693" s="687" t="s">
        <v>2660</v>
      </c>
      <c r="M693" s="688">
        <v>2011</v>
      </c>
      <c r="N693" s="688"/>
      <c r="O693" s="687"/>
      <c r="P693" s="687"/>
      <c r="Q693" s="687"/>
      <c r="R693" s="1386"/>
      <c r="S693" s="687" t="s">
        <v>143</v>
      </c>
      <c r="T693" s="745">
        <v>2445210</v>
      </c>
      <c r="U693" s="1488"/>
      <c r="V693" s="1386">
        <v>1</v>
      </c>
      <c r="W693" s="781" t="s">
        <v>133</v>
      </c>
      <c r="Y693" s="877"/>
      <c r="Z693" s="802"/>
      <c r="AA693" s="802"/>
      <c r="AB693" s="802"/>
    </row>
    <row r="694" spans="1:28" s="674" customFormat="1" ht="12.95" customHeight="1">
      <c r="A694" s="662">
        <f t="shared" si="15"/>
        <v>380</v>
      </c>
      <c r="B694" s="685"/>
      <c r="C694" s="717">
        <v>2</v>
      </c>
      <c r="D694" s="717">
        <v>8</v>
      </c>
      <c r="E694" s="717">
        <v>2</v>
      </c>
      <c r="F694" s="717">
        <v>1</v>
      </c>
      <c r="G694" s="717">
        <v>1</v>
      </c>
      <c r="H694" s="687" t="s">
        <v>2768</v>
      </c>
      <c r="I694" s="687">
        <v>4</v>
      </c>
      <c r="J694" s="687"/>
      <c r="K694" s="687"/>
      <c r="L694" s="687" t="s">
        <v>2660</v>
      </c>
      <c r="M694" s="688">
        <v>2011</v>
      </c>
      <c r="N694" s="688"/>
      <c r="O694" s="687"/>
      <c r="P694" s="687"/>
      <c r="Q694" s="687"/>
      <c r="R694" s="1386"/>
      <c r="S694" s="687" t="s">
        <v>143</v>
      </c>
      <c r="T694" s="745">
        <v>2445210</v>
      </c>
      <c r="U694" s="1488"/>
      <c r="V694" s="1386">
        <v>1</v>
      </c>
      <c r="W694" s="781" t="s">
        <v>133</v>
      </c>
      <c r="Y694" s="877"/>
      <c r="Z694" s="802"/>
      <c r="AA694" s="802"/>
      <c r="AB694" s="802"/>
    </row>
    <row r="695" spans="1:28" s="674" customFormat="1" ht="12.95" customHeight="1">
      <c r="A695" s="662">
        <f t="shared" si="15"/>
        <v>381</v>
      </c>
      <c r="B695" s="685"/>
      <c r="C695" s="717">
        <v>2</v>
      </c>
      <c r="D695" s="717">
        <v>8</v>
      </c>
      <c r="E695" s="717">
        <v>2</v>
      </c>
      <c r="F695" s="717">
        <v>1</v>
      </c>
      <c r="G695" s="717">
        <v>1</v>
      </c>
      <c r="H695" s="687" t="s">
        <v>2768</v>
      </c>
      <c r="I695" s="687">
        <v>5</v>
      </c>
      <c r="J695" s="687"/>
      <c r="K695" s="687"/>
      <c r="L695" s="687" t="s">
        <v>2660</v>
      </c>
      <c r="M695" s="688">
        <v>2012</v>
      </c>
      <c r="N695" s="688"/>
      <c r="O695" s="687"/>
      <c r="P695" s="687"/>
      <c r="Q695" s="687"/>
      <c r="R695" s="1386"/>
      <c r="S695" s="687" t="s">
        <v>143</v>
      </c>
      <c r="T695" s="745">
        <v>3880250</v>
      </c>
      <c r="U695" s="1488"/>
      <c r="V695" s="1386">
        <v>1</v>
      </c>
      <c r="W695" s="781" t="s">
        <v>133</v>
      </c>
      <c r="Y695" s="877"/>
      <c r="Z695" s="802"/>
      <c r="AA695" s="802"/>
      <c r="AB695" s="802"/>
    </row>
    <row r="696" spans="1:28" s="674" customFormat="1" ht="12.95" customHeight="1">
      <c r="A696" s="662">
        <f t="shared" si="15"/>
        <v>382</v>
      </c>
      <c r="B696" s="685"/>
      <c r="C696" s="717">
        <v>2</v>
      </c>
      <c r="D696" s="717">
        <v>8</v>
      </c>
      <c r="E696" s="717">
        <v>2</v>
      </c>
      <c r="F696" s="717">
        <v>1</v>
      </c>
      <c r="G696" s="717">
        <v>1</v>
      </c>
      <c r="H696" s="687" t="s">
        <v>2768</v>
      </c>
      <c r="I696" s="687">
        <v>6</v>
      </c>
      <c r="J696" s="687"/>
      <c r="K696" s="687"/>
      <c r="L696" s="687" t="s">
        <v>2660</v>
      </c>
      <c r="M696" s="688">
        <v>2012</v>
      </c>
      <c r="N696" s="688"/>
      <c r="O696" s="687"/>
      <c r="P696" s="687"/>
      <c r="Q696" s="687"/>
      <c r="R696" s="1386"/>
      <c r="S696" s="687" t="s">
        <v>143</v>
      </c>
      <c r="T696" s="745">
        <v>4427500</v>
      </c>
      <c r="U696" s="1488"/>
      <c r="V696" s="1386">
        <v>1</v>
      </c>
      <c r="W696" s="781" t="s">
        <v>133</v>
      </c>
      <c r="Y696" s="877"/>
      <c r="Z696" s="802"/>
      <c r="AA696" s="802"/>
      <c r="AB696" s="802"/>
    </row>
    <row r="697" spans="1:28" s="674" customFormat="1" ht="12.95" customHeight="1">
      <c r="A697" s="662">
        <f t="shared" si="15"/>
        <v>383</v>
      </c>
      <c r="B697" s="685"/>
      <c r="C697" s="717">
        <v>2</v>
      </c>
      <c r="D697" s="717">
        <v>8</v>
      </c>
      <c r="E697" s="717">
        <v>2</v>
      </c>
      <c r="F697" s="717">
        <v>1</v>
      </c>
      <c r="G697" s="717">
        <v>4</v>
      </c>
      <c r="H697" s="687" t="s">
        <v>1090</v>
      </c>
      <c r="I697" s="687">
        <v>1</v>
      </c>
      <c r="J697" s="687"/>
      <c r="K697" s="687"/>
      <c r="L697" s="687" t="s">
        <v>2549</v>
      </c>
      <c r="M697" s="688">
        <v>2000</v>
      </c>
      <c r="N697" s="688"/>
      <c r="O697" s="687"/>
      <c r="P697" s="687"/>
      <c r="Q697" s="687"/>
      <c r="R697" s="1386"/>
      <c r="S697" s="687" t="s">
        <v>143</v>
      </c>
      <c r="T697" s="745">
        <v>50000</v>
      </c>
      <c r="U697" s="1488" t="s">
        <v>3081</v>
      </c>
      <c r="V697" s="1386">
        <v>1</v>
      </c>
      <c r="W697" s="1544" t="s">
        <v>133</v>
      </c>
      <c r="Y697" s="877"/>
      <c r="Z697" s="802"/>
      <c r="AA697" s="802"/>
      <c r="AB697" s="802"/>
    </row>
    <row r="698" spans="1:28" s="674" customFormat="1" ht="12.95" customHeight="1">
      <c r="A698" s="662">
        <f t="shared" si="15"/>
        <v>384</v>
      </c>
      <c r="B698" s="685"/>
      <c r="C698" s="717">
        <v>2</v>
      </c>
      <c r="D698" s="717">
        <v>8</v>
      </c>
      <c r="E698" s="717">
        <v>2</v>
      </c>
      <c r="F698" s="717">
        <v>1</v>
      </c>
      <c r="G698" s="717">
        <v>5</v>
      </c>
      <c r="H698" s="687" t="s">
        <v>1748</v>
      </c>
      <c r="I698" s="687">
        <v>1</v>
      </c>
      <c r="J698" s="687" t="s">
        <v>2637</v>
      </c>
      <c r="K698" s="687"/>
      <c r="L698" s="687" t="s">
        <v>424</v>
      </c>
      <c r="M698" s="688">
        <v>2005</v>
      </c>
      <c r="N698" s="688"/>
      <c r="O698" s="687"/>
      <c r="P698" s="687"/>
      <c r="Q698" s="687"/>
      <c r="R698" s="1386"/>
      <c r="S698" s="687" t="s">
        <v>143</v>
      </c>
      <c r="T698" s="745">
        <v>500000</v>
      </c>
      <c r="U698" s="1488"/>
      <c r="V698" s="1386">
        <v>1</v>
      </c>
      <c r="W698" s="781" t="s">
        <v>2547</v>
      </c>
      <c r="Y698" s="877"/>
      <c r="Z698" s="802"/>
      <c r="AA698" s="802"/>
      <c r="AB698" s="802"/>
    </row>
    <row r="699" spans="1:28" s="674" customFormat="1" ht="12.95" customHeight="1">
      <c r="A699" s="662">
        <f t="shared" si="15"/>
        <v>385</v>
      </c>
      <c r="B699" s="685"/>
      <c r="C699" s="717">
        <v>2</v>
      </c>
      <c r="D699" s="717">
        <v>8</v>
      </c>
      <c r="E699" s="717">
        <v>2</v>
      </c>
      <c r="F699" s="717">
        <v>1</v>
      </c>
      <c r="G699" s="717">
        <v>5</v>
      </c>
      <c r="H699" s="687" t="s">
        <v>1748</v>
      </c>
      <c r="I699" s="687">
        <v>2</v>
      </c>
      <c r="J699" s="687" t="s">
        <v>917</v>
      </c>
      <c r="K699" s="687"/>
      <c r="L699" s="687" t="s">
        <v>424</v>
      </c>
      <c r="M699" s="688">
        <v>2007</v>
      </c>
      <c r="N699" s="688"/>
      <c r="O699" s="687"/>
      <c r="P699" s="687"/>
      <c r="Q699" s="687"/>
      <c r="R699" s="1386"/>
      <c r="S699" s="687" t="s">
        <v>143</v>
      </c>
      <c r="T699" s="745">
        <v>1000000</v>
      </c>
      <c r="U699" s="1488"/>
      <c r="V699" s="1386">
        <v>1</v>
      </c>
      <c r="W699" s="781" t="s">
        <v>133</v>
      </c>
      <c r="Y699" s="877"/>
      <c r="Z699" s="802"/>
      <c r="AA699" s="802"/>
      <c r="AB699" s="802"/>
    </row>
    <row r="700" spans="1:28" s="674" customFormat="1" ht="12.95" customHeight="1">
      <c r="A700" s="662">
        <f t="shared" si="15"/>
        <v>386</v>
      </c>
      <c r="B700" s="685"/>
      <c r="C700" s="717">
        <v>2</v>
      </c>
      <c r="D700" s="717">
        <v>8</v>
      </c>
      <c r="E700" s="717">
        <v>2</v>
      </c>
      <c r="F700" s="717">
        <v>1</v>
      </c>
      <c r="G700" s="717">
        <v>25</v>
      </c>
      <c r="H700" s="687" t="s">
        <v>2769</v>
      </c>
      <c r="I700" s="687">
        <v>1</v>
      </c>
      <c r="J700" s="687" t="s">
        <v>305</v>
      </c>
      <c r="K700" s="687"/>
      <c r="L700" s="687" t="s">
        <v>2770</v>
      </c>
      <c r="M700" s="688">
        <v>1995</v>
      </c>
      <c r="N700" s="688"/>
      <c r="O700" s="687"/>
      <c r="P700" s="687"/>
      <c r="Q700" s="687"/>
      <c r="R700" s="1386"/>
      <c r="S700" s="687" t="s">
        <v>143</v>
      </c>
      <c r="T700" s="745">
        <v>300000</v>
      </c>
      <c r="U700" s="1488" t="s">
        <v>3089</v>
      </c>
      <c r="V700" s="1386">
        <v>1</v>
      </c>
      <c r="W700" s="1489" t="s">
        <v>1407</v>
      </c>
      <c r="Y700" s="877"/>
      <c r="Z700" s="802"/>
      <c r="AA700" s="802"/>
      <c r="AB700" s="802"/>
    </row>
    <row r="701" spans="1:28" s="674" customFormat="1" ht="12.95" customHeight="1">
      <c r="A701" s="662">
        <f t="shared" si="15"/>
        <v>387</v>
      </c>
      <c r="B701" s="685"/>
      <c r="C701" s="717">
        <v>2</v>
      </c>
      <c r="D701" s="717">
        <v>8</v>
      </c>
      <c r="E701" s="717">
        <v>2</v>
      </c>
      <c r="F701" s="717">
        <v>1</v>
      </c>
      <c r="G701" s="717">
        <v>75</v>
      </c>
      <c r="H701" s="687" t="s">
        <v>2569</v>
      </c>
      <c r="I701" s="687">
        <v>1</v>
      </c>
      <c r="J701" s="687" t="s">
        <v>2658</v>
      </c>
      <c r="K701" s="687"/>
      <c r="L701" s="687" t="s">
        <v>139</v>
      </c>
      <c r="M701" s="688">
        <v>2008</v>
      </c>
      <c r="N701" s="688"/>
      <c r="O701" s="687"/>
      <c r="P701" s="687"/>
      <c r="Q701" s="687"/>
      <c r="R701" s="1386"/>
      <c r="S701" s="687" t="s">
        <v>143</v>
      </c>
      <c r="T701" s="745">
        <v>1320000</v>
      </c>
      <c r="U701" s="1488"/>
      <c r="V701" s="1386">
        <v>1</v>
      </c>
      <c r="W701" s="781" t="s">
        <v>2547</v>
      </c>
      <c r="Y701" s="877"/>
      <c r="Z701" s="802"/>
      <c r="AA701" s="802"/>
      <c r="AB701" s="802"/>
    </row>
    <row r="702" spans="1:28" s="674" customFormat="1" ht="12.95" customHeight="1">
      <c r="A702" s="662">
        <f t="shared" si="15"/>
        <v>388</v>
      </c>
      <c r="B702" s="685"/>
      <c r="C702" s="721">
        <v>2</v>
      </c>
      <c r="D702" s="721">
        <v>8</v>
      </c>
      <c r="E702" s="721">
        <v>1</v>
      </c>
      <c r="F702" s="721">
        <v>2</v>
      </c>
      <c r="G702" s="721">
        <v>6</v>
      </c>
      <c r="H702" s="723" t="s">
        <v>2797</v>
      </c>
      <c r="I702" s="731"/>
      <c r="J702" s="732"/>
      <c r="K702" s="687"/>
      <c r="L702" s="746" t="s">
        <v>139</v>
      </c>
      <c r="M702" s="733">
        <v>2014</v>
      </c>
      <c r="N702" s="733"/>
      <c r="O702" s="687"/>
      <c r="P702" s="732"/>
      <c r="Q702" s="720"/>
      <c r="R702" s="1553"/>
      <c r="S702" s="892" t="s">
        <v>143</v>
      </c>
      <c r="T702" s="736">
        <v>6000000</v>
      </c>
      <c r="U702" s="1514"/>
      <c r="V702" s="1553">
        <v>1</v>
      </c>
      <c r="W702" s="1515" t="s">
        <v>133</v>
      </c>
      <c r="Y702" s="959"/>
      <c r="Z702" s="802"/>
      <c r="AA702" s="802"/>
      <c r="AB702" s="802"/>
    </row>
    <row r="703" spans="1:28" s="674" customFormat="1" ht="12.95" customHeight="1">
      <c r="A703" s="662">
        <f t="shared" si="15"/>
        <v>389</v>
      </c>
      <c r="B703" s="685"/>
      <c r="C703" s="721">
        <v>2</v>
      </c>
      <c r="D703" s="721">
        <v>8</v>
      </c>
      <c r="E703" s="721">
        <v>1</v>
      </c>
      <c r="F703" s="721">
        <v>2</v>
      </c>
      <c r="G703" s="721">
        <v>6</v>
      </c>
      <c r="H703" s="723" t="s">
        <v>1793</v>
      </c>
      <c r="I703" s="731"/>
      <c r="J703" s="732"/>
      <c r="K703" s="687"/>
      <c r="L703" s="746" t="s">
        <v>139</v>
      </c>
      <c r="M703" s="733">
        <v>2014</v>
      </c>
      <c r="N703" s="733"/>
      <c r="O703" s="687"/>
      <c r="P703" s="732"/>
      <c r="Q703" s="720"/>
      <c r="R703" s="1553"/>
      <c r="S703" s="892" t="s">
        <v>143</v>
      </c>
      <c r="T703" s="736">
        <v>300000</v>
      </c>
      <c r="U703" s="1514" t="s">
        <v>3081</v>
      </c>
      <c r="V703" s="1553">
        <v>10</v>
      </c>
      <c r="W703" s="1517" t="s">
        <v>133</v>
      </c>
      <c r="Y703" s="959"/>
      <c r="Z703" s="802"/>
      <c r="AA703" s="802"/>
      <c r="AB703" s="802"/>
    </row>
    <row r="704" spans="1:28" s="674" customFormat="1" ht="12.95" customHeight="1">
      <c r="A704" s="662">
        <f t="shared" si="15"/>
        <v>390</v>
      </c>
      <c r="B704" s="685"/>
      <c r="C704" s="721">
        <v>2</v>
      </c>
      <c r="D704" s="721">
        <v>8</v>
      </c>
      <c r="E704" s="721">
        <v>1</v>
      </c>
      <c r="F704" s="721">
        <v>2</v>
      </c>
      <c r="G704" s="721">
        <v>6</v>
      </c>
      <c r="H704" s="723" t="s">
        <v>1068</v>
      </c>
      <c r="I704" s="731"/>
      <c r="J704" s="732"/>
      <c r="K704" s="687"/>
      <c r="L704" s="746" t="s">
        <v>139</v>
      </c>
      <c r="M704" s="733">
        <v>2014</v>
      </c>
      <c r="N704" s="733"/>
      <c r="O704" s="687"/>
      <c r="P704" s="732"/>
      <c r="Q704" s="720"/>
      <c r="R704" s="1553"/>
      <c r="S704" s="892" t="s">
        <v>143</v>
      </c>
      <c r="T704" s="736">
        <v>125000</v>
      </c>
      <c r="U704" s="1514" t="s">
        <v>3081</v>
      </c>
      <c r="V704" s="1553">
        <v>5</v>
      </c>
      <c r="W704" s="1517" t="s">
        <v>133</v>
      </c>
      <c r="Y704" s="959"/>
      <c r="Z704" s="802"/>
      <c r="AA704" s="802"/>
      <c r="AB704" s="802"/>
    </row>
    <row r="705" spans="1:28" s="674" customFormat="1" ht="12.95" customHeight="1">
      <c r="A705" s="1691"/>
      <c r="B705" s="738"/>
      <c r="C705" s="1692"/>
      <c r="D705" s="1692"/>
      <c r="E705" s="1692"/>
      <c r="F705" s="1692"/>
      <c r="G705" s="1692"/>
      <c r="H705" s="1693"/>
      <c r="I705" s="1694"/>
      <c r="J705" s="1695"/>
      <c r="K705" s="827"/>
      <c r="L705" s="1696"/>
      <c r="M705" s="1697"/>
      <c r="N705" s="1697"/>
      <c r="O705" s="827"/>
      <c r="P705" s="1695"/>
      <c r="Q705" s="906"/>
      <c r="R705" s="1698"/>
      <c r="S705" s="1699"/>
      <c r="T705" s="1700"/>
      <c r="U705" s="1701"/>
      <c r="V705" s="1698"/>
      <c r="W705" s="1702"/>
      <c r="Y705" s="959"/>
      <c r="Z705" s="802"/>
      <c r="AA705" s="802"/>
      <c r="AB705" s="802"/>
    </row>
    <row r="706" spans="1:28" s="674" customFormat="1" ht="12.95" customHeight="1" thickBot="1">
      <c r="A706" s="758"/>
      <c r="B706" s="759"/>
      <c r="C706" s="821"/>
      <c r="D706" s="814"/>
      <c r="E706" s="814"/>
      <c r="F706" s="814"/>
      <c r="G706" s="814"/>
      <c r="H706" s="816"/>
      <c r="I706" s="815"/>
      <c r="J706" s="822"/>
      <c r="K706" s="815"/>
      <c r="L706" s="817"/>
      <c r="M706" s="815"/>
      <c r="N706" s="815"/>
      <c r="O706" s="815"/>
      <c r="P706" s="815"/>
      <c r="Q706" s="815"/>
      <c r="R706" s="818"/>
      <c r="S706" s="817"/>
      <c r="T706" s="819"/>
      <c r="U706" s="1554"/>
      <c r="V706" s="818"/>
      <c r="W706" s="1555"/>
      <c r="Y706" s="1556"/>
      <c r="Z706" s="802"/>
      <c r="AA706" s="802"/>
      <c r="AB706" s="802"/>
    </row>
    <row r="707" spans="1:28" s="674" customFormat="1" ht="12.95" customHeight="1">
      <c r="A707" s="1025"/>
      <c r="B707" s="1032"/>
      <c r="C707" s="3222" t="s">
        <v>2095</v>
      </c>
      <c r="D707" s="3222"/>
      <c r="E707" s="3222"/>
      <c r="F707" s="3222"/>
      <c r="G707" s="3222"/>
      <c r="H707" s="1028"/>
      <c r="I707" s="1029"/>
      <c r="J707" s="1032"/>
      <c r="K707" s="1029"/>
      <c r="L707" s="1032"/>
      <c r="M707" s="1029"/>
      <c r="N707" s="1029"/>
      <c r="O707" s="1029"/>
      <c r="P707" s="1029"/>
      <c r="Q707" s="1030"/>
      <c r="R707" s="1084"/>
      <c r="S707" s="1032"/>
      <c r="T707" s="1084">
        <f>SUM(T708:T743)</f>
        <v>81505525</v>
      </c>
      <c r="U707" s="1533"/>
      <c r="V707" s="1084">
        <f>SUM(V708:V743)</f>
        <v>75</v>
      </c>
      <c r="W707" s="1525"/>
      <c r="Y707" s="1483"/>
      <c r="Z707" s="802"/>
      <c r="AA707" s="802"/>
      <c r="AB707" s="802"/>
    </row>
    <row r="708" spans="1:28" s="674" customFormat="1" ht="12.95" customHeight="1">
      <c r="A708" s="701">
        <f t="shared" ref="A708:A741" si="16">A707+1</f>
        <v>1</v>
      </c>
      <c r="B708" s="738" t="s">
        <v>1572</v>
      </c>
      <c r="C708" s="739" t="s">
        <v>1911</v>
      </c>
      <c r="D708" s="739" t="s">
        <v>1914</v>
      </c>
      <c r="E708" s="739" t="s">
        <v>1543</v>
      </c>
      <c r="F708" s="739" t="s">
        <v>1911</v>
      </c>
      <c r="G708" s="739" t="s">
        <v>1430</v>
      </c>
      <c r="H708" s="740" t="s">
        <v>2096</v>
      </c>
      <c r="I708" s="680"/>
      <c r="J708" s="982" t="s">
        <v>2097</v>
      </c>
      <c r="K708" s="741" t="s">
        <v>1343</v>
      </c>
      <c r="L708" s="740" t="s">
        <v>365</v>
      </c>
      <c r="M708" s="741">
        <v>2007</v>
      </c>
      <c r="N708" s="741"/>
      <c r="O708" s="741"/>
      <c r="P708" s="741" t="s">
        <v>1343</v>
      </c>
      <c r="Q708" s="742"/>
      <c r="R708" s="743"/>
      <c r="S708" s="740" t="s">
        <v>143</v>
      </c>
      <c r="T708" s="744">
        <v>800000</v>
      </c>
      <c r="U708" s="1514" t="s">
        <v>3089</v>
      </c>
      <c r="V708" s="743">
        <v>1</v>
      </c>
      <c r="W708" s="1557" t="s">
        <v>1407</v>
      </c>
      <c r="Y708" s="802"/>
      <c r="Z708" s="956"/>
      <c r="AA708" s="957"/>
      <c r="AB708" s="802"/>
    </row>
    <row r="709" spans="1:28" s="674" customFormat="1" ht="12.95" customHeight="1">
      <c r="A709" s="662">
        <f t="shared" si="16"/>
        <v>2</v>
      </c>
      <c r="B709" s="685"/>
      <c r="C709" s="702" t="s">
        <v>1911</v>
      </c>
      <c r="D709" s="702" t="s">
        <v>1914</v>
      </c>
      <c r="E709" s="702" t="s">
        <v>1543</v>
      </c>
      <c r="F709" s="702" t="s">
        <v>1911</v>
      </c>
      <c r="G709" s="702" t="s">
        <v>1430</v>
      </c>
      <c r="H709" s="664" t="s">
        <v>2099</v>
      </c>
      <c r="I709" s="665"/>
      <c r="J709" s="751" t="s">
        <v>2100</v>
      </c>
      <c r="K709" s="668" t="s">
        <v>1343</v>
      </c>
      <c r="L709" s="664" t="s">
        <v>365</v>
      </c>
      <c r="M709" s="668">
        <v>2007</v>
      </c>
      <c r="N709" s="668"/>
      <c r="O709" s="668"/>
      <c r="P709" s="668"/>
      <c r="Q709" s="703"/>
      <c r="R709" s="704"/>
      <c r="S709" s="664" t="s">
        <v>143</v>
      </c>
      <c r="T709" s="690">
        <v>1050000</v>
      </c>
      <c r="U709" s="1514" t="s">
        <v>3089</v>
      </c>
      <c r="V709" s="704">
        <v>1</v>
      </c>
      <c r="W709" s="1494" t="s">
        <v>1407</v>
      </c>
      <c r="Y709" s="802"/>
      <c r="Z709" s="956"/>
      <c r="AA709" s="957"/>
      <c r="AB709" s="802"/>
    </row>
    <row r="710" spans="1:28" s="674" customFormat="1" ht="12.95" customHeight="1">
      <c r="A710" s="662">
        <f t="shared" si="16"/>
        <v>3</v>
      </c>
      <c r="B710" s="685"/>
      <c r="C710" s="702" t="s">
        <v>1911</v>
      </c>
      <c r="D710" s="702" t="s">
        <v>1914</v>
      </c>
      <c r="E710" s="702" t="s">
        <v>1543</v>
      </c>
      <c r="F710" s="702" t="s">
        <v>1911</v>
      </c>
      <c r="G710" s="702" t="s">
        <v>1430</v>
      </c>
      <c r="H710" s="664" t="s">
        <v>2101</v>
      </c>
      <c r="I710" s="665"/>
      <c r="J710" s="751" t="s">
        <v>946</v>
      </c>
      <c r="K710" s="668" t="s">
        <v>1343</v>
      </c>
      <c r="L710" s="664" t="s">
        <v>430</v>
      </c>
      <c r="M710" s="668">
        <v>2007</v>
      </c>
      <c r="N710" s="668"/>
      <c r="O710" s="668"/>
      <c r="P710" s="668"/>
      <c r="Q710" s="703"/>
      <c r="R710" s="704"/>
      <c r="S710" s="664" t="s">
        <v>143</v>
      </c>
      <c r="T710" s="690">
        <v>30000</v>
      </c>
      <c r="U710" s="1514" t="s">
        <v>3089</v>
      </c>
      <c r="V710" s="704">
        <v>1</v>
      </c>
      <c r="W710" s="1494" t="s">
        <v>1407</v>
      </c>
      <c r="Y710" s="802"/>
      <c r="Z710" s="956"/>
      <c r="AA710" s="957"/>
      <c r="AB710" s="802"/>
    </row>
    <row r="711" spans="1:28" s="674" customFormat="1" ht="12.95" customHeight="1">
      <c r="A711" s="662">
        <f t="shared" si="16"/>
        <v>4</v>
      </c>
      <c r="B711" s="685"/>
      <c r="C711" s="702" t="s">
        <v>1911</v>
      </c>
      <c r="D711" s="702" t="s">
        <v>1914</v>
      </c>
      <c r="E711" s="702" t="s">
        <v>1543</v>
      </c>
      <c r="F711" s="702" t="s">
        <v>1911</v>
      </c>
      <c r="G711" s="702" t="s">
        <v>1430</v>
      </c>
      <c r="H711" s="664" t="s">
        <v>2102</v>
      </c>
      <c r="I711" s="665"/>
      <c r="J711" s="751" t="s">
        <v>305</v>
      </c>
      <c r="K711" s="668" t="s">
        <v>1343</v>
      </c>
      <c r="L711" s="664" t="s">
        <v>365</v>
      </c>
      <c r="M711" s="668">
        <v>2007</v>
      </c>
      <c r="N711" s="668"/>
      <c r="O711" s="668"/>
      <c r="P711" s="668"/>
      <c r="Q711" s="703"/>
      <c r="R711" s="704"/>
      <c r="S711" s="664" t="s">
        <v>143</v>
      </c>
      <c r="T711" s="690">
        <v>10000</v>
      </c>
      <c r="U711" s="1514" t="s">
        <v>3081</v>
      </c>
      <c r="V711" s="704">
        <v>1</v>
      </c>
      <c r="W711" s="1541" t="s">
        <v>133</v>
      </c>
      <c r="Y711" s="802"/>
      <c r="Z711" s="802"/>
      <c r="AA711" s="802"/>
      <c r="AB711" s="802"/>
    </row>
    <row r="712" spans="1:28" s="674" customFormat="1" ht="12.95" customHeight="1">
      <c r="A712" s="662">
        <f t="shared" si="16"/>
        <v>5</v>
      </c>
      <c r="B712" s="685"/>
      <c r="C712" s="702" t="s">
        <v>1911</v>
      </c>
      <c r="D712" s="702" t="s">
        <v>1914</v>
      </c>
      <c r="E712" s="702" t="s">
        <v>1543</v>
      </c>
      <c r="F712" s="702" t="s">
        <v>1911</v>
      </c>
      <c r="G712" s="702" t="s">
        <v>1430</v>
      </c>
      <c r="H712" s="664" t="s">
        <v>2103</v>
      </c>
      <c r="I712" s="665"/>
      <c r="J712" s="751" t="s">
        <v>305</v>
      </c>
      <c r="K712" s="668" t="s">
        <v>1343</v>
      </c>
      <c r="L712" s="664" t="s">
        <v>365</v>
      </c>
      <c r="M712" s="668">
        <v>2007</v>
      </c>
      <c r="N712" s="668"/>
      <c r="O712" s="668"/>
      <c r="P712" s="668"/>
      <c r="Q712" s="703"/>
      <c r="R712" s="704"/>
      <c r="S712" s="664" t="s">
        <v>143</v>
      </c>
      <c r="T712" s="690">
        <v>60000</v>
      </c>
      <c r="U712" s="1514" t="s">
        <v>3081</v>
      </c>
      <c r="V712" s="704">
        <v>1</v>
      </c>
      <c r="W712" s="1541" t="s">
        <v>133</v>
      </c>
      <c r="Y712" s="802"/>
    </row>
    <row r="713" spans="1:28" s="674" customFormat="1" ht="12.95" customHeight="1">
      <c r="A713" s="662">
        <f t="shared" si="16"/>
        <v>6</v>
      </c>
      <c r="B713" s="685"/>
      <c r="C713" s="702" t="s">
        <v>1911</v>
      </c>
      <c r="D713" s="702" t="s">
        <v>1914</v>
      </c>
      <c r="E713" s="702" t="s">
        <v>1543</v>
      </c>
      <c r="F713" s="702" t="s">
        <v>1911</v>
      </c>
      <c r="G713" s="702" t="s">
        <v>1430</v>
      </c>
      <c r="H713" s="664" t="s">
        <v>1021</v>
      </c>
      <c r="I713" s="665"/>
      <c r="J713" s="751" t="s">
        <v>305</v>
      </c>
      <c r="K713" s="668" t="s">
        <v>1343</v>
      </c>
      <c r="L713" s="664" t="s">
        <v>419</v>
      </c>
      <c r="M713" s="668">
        <v>2007</v>
      </c>
      <c r="N713" s="668"/>
      <c r="O713" s="668"/>
      <c r="P713" s="668"/>
      <c r="Q713" s="703"/>
      <c r="R713" s="704"/>
      <c r="S713" s="664" t="s">
        <v>143</v>
      </c>
      <c r="T713" s="690">
        <v>500000</v>
      </c>
      <c r="U713" s="1514"/>
      <c r="V713" s="704">
        <v>1</v>
      </c>
      <c r="W713" s="705" t="s">
        <v>2547</v>
      </c>
      <c r="Y713" s="802"/>
    </row>
    <row r="714" spans="1:28" s="674" customFormat="1" ht="12.95" customHeight="1">
      <c r="A714" s="662">
        <f t="shared" si="16"/>
        <v>7</v>
      </c>
      <c r="B714" s="685"/>
      <c r="C714" s="717">
        <v>2</v>
      </c>
      <c r="D714" s="717">
        <v>8</v>
      </c>
      <c r="E714" s="717">
        <v>1</v>
      </c>
      <c r="F714" s="717">
        <v>1</v>
      </c>
      <c r="G714" s="717">
        <v>8</v>
      </c>
      <c r="H714" s="687" t="s">
        <v>69</v>
      </c>
      <c r="I714" s="687">
        <v>1</v>
      </c>
      <c r="J714" s="687"/>
      <c r="K714" s="687"/>
      <c r="L714" s="687" t="s">
        <v>2772</v>
      </c>
      <c r="M714" s="688">
        <v>1999</v>
      </c>
      <c r="N714" s="688"/>
      <c r="O714" s="687"/>
      <c r="P714" s="687"/>
      <c r="Q714" s="687"/>
      <c r="R714" s="687"/>
      <c r="S714" s="687" t="s">
        <v>143</v>
      </c>
      <c r="T714" s="901">
        <v>15000</v>
      </c>
      <c r="U714" s="1558" t="s">
        <v>3081</v>
      </c>
      <c r="V714" s="687">
        <v>1</v>
      </c>
      <c r="W714" s="1544" t="s">
        <v>133</v>
      </c>
      <c r="Y714" s="877"/>
    </row>
    <row r="715" spans="1:28" s="674" customFormat="1" ht="12.95" customHeight="1">
      <c r="A715" s="662">
        <f t="shared" si="16"/>
        <v>8</v>
      </c>
      <c r="B715" s="685"/>
      <c r="C715" s="717">
        <v>2</v>
      </c>
      <c r="D715" s="717">
        <v>8</v>
      </c>
      <c r="E715" s="717">
        <v>1</v>
      </c>
      <c r="F715" s="717">
        <v>1</v>
      </c>
      <c r="G715" s="717">
        <v>8</v>
      </c>
      <c r="H715" s="687" t="s">
        <v>69</v>
      </c>
      <c r="I715" s="687">
        <v>2</v>
      </c>
      <c r="J715" s="687"/>
      <c r="K715" s="687"/>
      <c r="L715" s="687" t="s">
        <v>2772</v>
      </c>
      <c r="M715" s="688">
        <v>1999</v>
      </c>
      <c r="N715" s="688"/>
      <c r="O715" s="687"/>
      <c r="P715" s="687"/>
      <c r="Q715" s="687"/>
      <c r="R715" s="687"/>
      <c r="S715" s="687" t="s">
        <v>143</v>
      </c>
      <c r="T715" s="901">
        <v>15000</v>
      </c>
      <c r="U715" s="1558" t="s">
        <v>3081</v>
      </c>
      <c r="V715" s="687">
        <v>1</v>
      </c>
      <c r="W715" s="1544" t="s">
        <v>133</v>
      </c>
      <c r="Y715" s="877"/>
    </row>
    <row r="716" spans="1:28" s="674" customFormat="1" ht="12.95" customHeight="1">
      <c r="A716" s="662">
        <f t="shared" si="16"/>
        <v>9</v>
      </c>
      <c r="B716" s="685"/>
      <c r="C716" s="717">
        <v>2</v>
      </c>
      <c r="D716" s="717">
        <v>8</v>
      </c>
      <c r="E716" s="717">
        <v>1</v>
      </c>
      <c r="F716" s="717">
        <v>1</v>
      </c>
      <c r="G716" s="717">
        <v>9</v>
      </c>
      <c r="H716" s="687" t="s">
        <v>1368</v>
      </c>
      <c r="I716" s="687">
        <v>1</v>
      </c>
      <c r="J716" s="687"/>
      <c r="K716" s="687"/>
      <c r="L716" s="687" t="s">
        <v>424</v>
      </c>
      <c r="M716" s="688">
        <v>1998</v>
      </c>
      <c r="N716" s="688"/>
      <c r="O716" s="687"/>
      <c r="P716" s="687"/>
      <c r="Q716" s="687"/>
      <c r="R716" s="687"/>
      <c r="S716" s="687" t="s">
        <v>143</v>
      </c>
      <c r="T716" s="901">
        <v>350000</v>
      </c>
      <c r="U716" s="1558"/>
      <c r="V716" s="687">
        <v>1</v>
      </c>
      <c r="W716" s="781" t="s">
        <v>2547</v>
      </c>
      <c r="Y716" s="877"/>
    </row>
    <row r="717" spans="1:28" s="674" customFormat="1" ht="12.95" customHeight="1">
      <c r="A717" s="662">
        <f t="shared" si="16"/>
        <v>10</v>
      </c>
      <c r="B717" s="685"/>
      <c r="C717" s="717">
        <v>2</v>
      </c>
      <c r="D717" s="717">
        <v>8</v>
      </c>
      <c r="E717" s="717">
        <v>1</v>
      </c>
      <c r="F717" s="717">
        <v>1</v>
      </c>
      <c r="G717" s="717">
        <v>9</v>
      </c>
      <c r="H717" s="687" t="s">
        <v>1368</v>
      </c>
      <c r="I717" s="687">
        <v>2</v>
      </c>
      <c r="J717" s="687"/>
      <c r="K717" s="687"/>
      <c r="L717" s="687" t="s">
        <v>424</v>
      </c>
      <c r="M717" s="688">
        <v>1998</v>
      </c>
      <c r="N717" s="688"/>
      <c r="O717" s="687"/>
      <c r="P717" s="687"/>
      <c r="Q717" s="687"/>
      <c r="R717" s="687"/>
      <c r="S717" s="687" t="s">
        <v>143</v>
      </c>
      <c r="T717" s="901">
        <v>350000</v>
      </c>
      <c r="U717" s="1558"/>
      <c r="V717" s="687">
        <v>1</v>
      </c>
      <c r="W717" s="781" t="s">
        <v>2547</v>
      </c>
      <c r="Y717" s="877"/>
    </row>
    <row r="718" spans="1:28" s="674" customFormat="1" ht="12.95" customHeight="1">
      <c r="A718" s="662">
        <f t="shared" si="16"/>
        <v>11</v>
      </c>
      <c r="B718" s="685"/>
      <c r="C718" s="717">
        <v>2</v>
      </c>
      <c r="D718" s="717">
        <v>9</v>
      </c>
      <c r="E718" s="717">
        <v>2</v>
      </c>
      <c r="F718" s="717">
        <v>12</v>
      </c>
      <c r="G718" s="717">
        <v>20</v>
      </c>
      <c r="H718" s="687" t="s">
        <v>2771</v>
      </c>
      <c r="I718" s="687">
        <v>1</v>
      </c>
      <c r="J718" s="687"/>
      <c r="K718" s="687"/>
      <c r="L718" s="687" t="s">
        <v>424</v>
      </c>
      <c r="M718" s="688">
        <v>2000</v>
      </c>
      <c r="N718" s="688"/>
      <c r="O718" s="687"/>
      <c r="P718" s="687"/>
      <c r="Q718" s="687"/>
      <c r="R718" s="687"/>
      <c r="S718" s="687" t="s">
        <v>143</v>
      </c>
      <c r="T718" s="901">
        <v>1000000</v>
      </c>
      <c r="U718" s="1558"/>
      <c r="V718" s="687">
        <v>1</v>
      </c>
      <c r="W718" s="781" t="s">
        <v>2547</v>
      </c>
      <c r="Y718" s="877"/>
    </row>
    <row r="719" spans="1:28" s="674" customFormat="1" ht="12.95" customHeight="1">
      <c r="A719" s="662">
        <f t="shared" si="16"/>
        <v>12</v>
      </c>
      <c r="B719" s="685"/>
      <c r="C719" s="717">
        <v>2</v>
      </c>
      <c r="D719" s="717">
        <v>9</v>
      </c>
      <c r="E719" s="717">
        <v>2</v>
      </c>
      <c r="F719" s="717">
        <v>12</v>
      </c>
      <c r="G719" s="717">
        <v>20</v>
      </c>
      <c r="H719" s="687" t="s">
        <v>2771</v>
      </c>
      <c r="I719" s="687">
        <v>2</v>
      </c>
      <c r="J719" s="687"/>
      <c r="K719" s="687"/>
      <c r="L719" s="687" t="s">
        <v>424</v>
      </c>
      <c r="M719" s="688">
        <v>2001</v>
      </c>
      <c r="N719" s="688"/>
      <c r="O719" s="687"/>
      <c r="P719" s="687"/>
      <c r="Q719" s="687"/>
      <c r="R719" s="687"/>
      <c r="S719" s="687" t="s">
        <v>143</v>
      </c>
      <c r="T719" s="901">
        <v>1000000</v>
      </c>
      <c r="U719" s="1558"/>
      <c r="V719" s="687">
        <v>1</v>
      </c>
      <c r="W719" s="781" t="s">
        <v>133</v>
      </c>
      <c r="Y719" s="877"/>
    </row>
    <row r="720" spans="1:28" s="674" customFormat="1" ht="12.95" customHeight="1">
      <c r="A720" s="662">
        <f t="shared" si="16"/>
        <v>13</v>
      </c>
      <c r="B720" s="685"/>
      <c r="C720" s="717">
        <v>2</v>
      </c>
      <c r="D720" s="717">
        <v>9</v>
      </c>
      <c r="E720" s="717">
        <v>2</v>
      </c>
      <c r="F720" s="717">
        <v>12</v>
      </c>
      <c r="G720" s="717">
        <v>10</v>
      </c>
      <c r="H720" s="687" t="s">
        <v>2114</v>
      </c>
      <c r="I720" s="687">
        <v>1</v>
      </c>
      <c r="J720" s="687" t="s">
        <v>305</v>
      </c>
      <c r="K720" s="687"/>
      <c r="L720" s="687" t="s">
        <v>419</v>
      </c>
      <c r="M720" s="688">
        <v>1985</v>
      </c>
      <c r="N720" s="688"/>
      <c r="O720" s="687"/>
      <c r="P720" s="687"/>
      <c r="Q720" s="687"/>
      <c r="R720" s="687"/>
      <c r="S720" s="687" t="s">
        <v>143</v>
      </c>
      <c r="T720" s="901">
        <v>10000</v>
      </c>
      <c r="U720" s="1558" t="s">
        <v>3089</v>
      </c>
      <c r="V720" s="687">
        <v>1</v>
      </c>
      <c r="W720" s="1546" t="s">
        <v>1407</v>
      </c>
      <c r="Y720" s="877"/>
      <c r="Z720" s="877"/>
      <c r="AA720" s="983"/>
    </row>
    <row r="721" spans="1:27" s="674" customFormat="1" ht="12.95" customHeight="1">
      <c r="A721" s="662">
        <f t="shared" si="16"/>
        <v>14</v>
      </c>
      <c r="B721" s="685"/>
      <c r="C721" s="717">
        <v>2</v>
      </c>
      <c r="D721" s="717">
        <v>9</v>
      </c>
      <c r="E721" s="717">
        <v>2</v>
      </c>
      <c r="F721" s="717">
        <v>12</v>
      </c>
      <c r="G721" s="717">
        <v>10</v>
      </c>
      <c r="H721" s="687" t="s">
        <v>2114</v>
      </c>
      <c r="I721" s="687">
        <v>2</v>
      </c>
      <c r="J721" s="687" t="s">
        <v>305</v>
      </c>
      <c r="K721" s="687"/>
      <c r="L721" s="687" t="s">
        <v>419</v>
      </c>
      <c r="M721" s="688">
        <v>1985</v>
      </c>
      <c r="N721" s="688"/>
      <c r="O721" s="687"/>
      <c r="P721" s="687"/>
      <c r="Q721" s="687"/>
      <c r="R721" s="687"/>
      <c r="S721" s="687" t="s">
        <v>143</v>
      </c>
      <c r="T721" s="901">
        <v>10000</v>
      </c>
      <c r="U721" s="1558" t="s">
        <v>3089</v>
      </c>
      <c r="V721" s="687">
        <v>1</v>
      </c>
      <c r="W721" s="1546" t="s">
        <v>1407</v>
      </c>
      <c r="Y721" s="877"/>
      <c r="Z721" s="877"/>
      <c r="AA721" s="983"/>
    </row>
    <row r="722" spans="1:27" s="674" customFormat="1" ht="12.95" customHeight="1">
      <c r="A722" s="662">
        <f t="shared" si="16"/>
        <v>15</v>
      </c>
      <c r="B722" s="685"/>
      <c r="C722" s="717">
        <v>2</v>
      </c>
      <c r="D722" s="717">
        <v>9</v>
      </c>
      <c r="E722" s="717">
        <v>2</v>
      </c>
      <c r="F722" s="717">
        <v>12</v>
      </c>
      <c r="G722" s="717">
        <v>62</v>
      </c>
      <c r="H722" s="687" t="s">
        <v>2773</v>
      </c>
      <c r="I722" s="687">
        <v>3</v>
      </c>
      <c r="J722" s="687" t="s">
        <v>305</v>
      </c>
      <c r="K722" s="687"/>
      <c r="L722" s="687" t="s">
        <v>419</v>
      </c>
      <c r="M722" s="688">
        <v>1985</v>
      </c>
      <c r="N722" s="688"/>
      <c r="O722" s="687"/>
      <c r="P722" s="687"/>
      <c r="Q722" s="687"/>
      <c r="R722" s="687"/>
      <c r="S722" s="687" t="s">
        <v>143</v>
      </c>
      <c r="T722" s="901">
        <v>10000</v>
      </c>
      <c r="U722" s="1558" t="s">
        <v>3089</v>
      </c>
      <c r="V722" s="687">
        <v>1</v>
      </c>
      <c r="W722" s="1546" t="s">
        <v>1407</v>
      </c>
      <c r="Y722" s="877"/>
      <c r="Z722" s="877"/>
      <c r="AA722" s="983"/>
    </row>
    <row r="723" spans="1:27" s="674" customFormat="1" ht="12.95" customHeight="1">
      <c r="A723" s="662">
        <f t="shared" si="16"/>
        <v>16</v>
      </c>
      <c r="B723" s="685"/>
      <c r="C723" s="717">
        <v>2</v>
      </c>
      <c r="D723" s="717">
        <v>9</v>
      </c>
      <c r="E723" s="717">
        <v>2</v>
      </c>
      <c r="F723" s="717">
        <v>12</v>
      </c>
      <c r="G723" s="717">
        <v>62</v>
      </c>
      <c r="H723" s="687" t="s">
        <v>2773</v>
      </c>
      <c r="I723" s="687">
        <v>4</v>
      </c>
      <c r="J723" s="687" t="s">
        <v>305</v>
      </c>
      <c r="K723" s="687"/>
      <c r="L723" s="687" t="s">
        <v>419</v>
      </c>
      <c r="M723" s="688">
        <v>1985</v>
      </c>
      <c r="N723" s="688"/>
      <c r="O723" s="687"/>
      <c r="P723" s="687"/>
      <c r="Q723" s="687"/>
      <c r="R723" s="687"/>
      <c r="S723" s="687" t="s">
        <v>143</v>
      </c>
      <c r="T723" s="901">
        <v>10000</v>
      </c>
      <c r="U723" s="1558" t="s">
        <v>3089</v>
      </c>
      <c r="V723" s="687">
        <v>1</v>
      </c>
      <c r="W723" s="1546" t="s">
        <v>1407</v>
      </c>
      <c r="Y723" s="877"/>
      <c r="Z723" s="877"/>
      <c r="AA723" s="983"/>
    </row>
    <row r="724" spans="1:27" s="674" customFormat="1" ht="12.95" customHeight="1">
      <c r="A724" s="662">
        <f t="shared" si="16"/>
        <v>17</v>
      </c>
      <c r="B724" s="685"/>
      <c r="C724" s="717">
        <v>2</v>
      </c>
      <c r="D724" s="717">
        <v>9</v>
      </c>
      <c r="E724" s="717">
        <v>2</v>
      </c>
      <c r="F724" s="717">
        <v>12</v>
      </c>
      <c r="G724" s="717">
        <v>62</v>
      </c>
      <c r="H724" s="687" t="s">
        <v>2774</v>
      </c>
      <c r="I724" s="687">
        <v>5</v>
      </c>
      <c r="J724" s="687"/>
      <c r="K724" s="687"/>
      <c r="L724" s="687" t="s">
        <v>430</v>
      </c>
      <c r="M724" s="688">
        <v>1999</v>
      </c>
      <c r="N724" s="688"/>
      <c r="O724" s="687"/>
      <c r="P724" s="687"/>
      <c r="Q724" s="687"/>
      <c r="R724" s="687"/>
      <c r="S724" s="687" t="s">
        <v>143</v>
      </c>
      <c r="T724" s="901">
        <v>20000</v>
      </c>
      <c r="U724" s="1558" t="s">
        <v>3081</v>
      </c>
      <c r="V724" s="687">
        <v>1</v>
      </c>
      <c r="W724" s="1544" t="s">
        <v>133</v>
      </c>
      <c r="Y724" s="877"/>
      <c r="Z724" s="802"/>
      <c r="AA724" s="802"/>
    </row>
    <row r="725" spans="1:27" s="674" customFormat="1" ht="12.95" customHeight="1">
      <c r="A725" s="662">
        <f t="shared" si="16"/>
        <v>18</v>
      </c>
      <c r="B725" s="685"/>
      <c r="C725" s="717">
        <v>2</v>
      </c>
      <c r="D725" s="717">
        <v>9</v>
      </c>
      <c r="E725" s="717">
        <v>2</v>
      </c>
      <c r="F725" s="717">
        <v>12</v>
      </c>
      <c r="G725" s="717">
        <v>10</v>
      </c>
      <c r="H725" s="687" t="s">
        <v>2672</v>
      </c>
      <c r="I725" s="687">
        <v>6</v>
      </c>
      <c r="J725" s="687"/>
      <c r="K725" s="687"/>
      <c r="L725" s="687" t="s">
        <v>2772</v>
      </c>
      <c r="M725" s="688">
        <v>1999</v>
      </c>
      <c r="N725" s="688"/>
      <c r="O725" s="687"/>
      <c r="P725" s="687"/>
      <c r="Q725" s="687"/>
      <c r="R725" s="687"/>
      <c r="S725" s="687" t="s">
        <v>143</v>
      </c>
      <c r="T725" s="901">
        <v>20000</v>
      </c>
      <c r="U725" s="1558" t="s">
        <v>3081</v>
      </c>
      <c r="V725" s="687">
        <v>1</v>
      </c>
      <c r="W725" s="1544" t="s">
        <v>133</v>
      </c>
      <c r="Y725" s="877"/>
      <c r="Z725" s="802"/>
      <c r="AA725" s="802"/>
    </row>
    <row r="726" spans="1:27" s="674" customFormat="1" ht="12.95" customHeight="1">
      <c r="A726" s="662">
        <f t="shared" si="16"/>
        <v>19</v>
      </c>
      <c r="B726" s="685"/>
      <c r="C726" s="717">
        <v>2</v>
      </c>
      <c r="D726" s="717">
        <v>9</v>
      </c>
      <c r="E726" s="717">
        <v>2</v>
      </c>
      <c r="F726" s="717">
        <v>12</v>
      </c>
      <c r="G726" s="717">
        <v>10</v>
      </c>
      <c r="H726" s="687" t="s">
        <v>2672</v>
      </c>
      <c r="I726" s="687">
        <v>7</v>
      </c>
      <c r="J726" s="687"/>
      <c r="K726" s="687"/>
      <c r="L726" s="687" t="s">
        <v>2772</v>
      </c>
      <c r="M726" s="688">
        <v>1999</v>
      </c>
      <c r="N726" s="688"/>
      <c r="O726" s="687"/>
      <c r="P726" s="687"/>
      <c r="Q726" s="687"/>
      <c r="R726" s="687"/>
      <c r="S726" s="687" t="s">
        <v>143</v>
      </c>
      <c r="T726" s="901">
        <v>20000</v>
      </c>
      <c r="U726" s="1558" t="s">
        <v>3081</v>
      </c>
      <c r="V726" s="687">
        <v>1</v>
      </c>
      <c r="W726" s="1544" t="s">
        <v>133</v>
      </c>
      <c r="Y726" s="877"/>
      <c r="Z726" s="802"/>
      <c r="AA726" s="802"/>
    </row>
    <row r="727" spans="1:27" s="674" customFormat="1" ht="12.95" customHeight="1">
      <c r="A727" s="662">
        <f t="shared" si="16"/>
        <v>20</v>
      </c>
      <c r="B727" s="685"/>
      <c r="C727" s="717">
        <v>2</v>
      </c>
      <c r="D727" s="717">
        <v>9</v>
      </c>
      <c r="E727" s="717">
        <v>2</v>
      </c>
      <c r="F727" s="717">
        <v>12</v>
      </c>
      <c r="G727" s="717">
        <v>10</v>
      </c>
      <c r="H727" s="687" t="s">
        <v>2775</v>
      </c>
      <c r="I727" s="687">
        <v>8</v>
      </c>
      <c r="J727" s="687"/>
      <c r="K727" s="687"/>
      <c r="L727" s="687" t="s">
        <v>2772</v>
      </c>
      <c r="M727" s="688">
        <v>1999</v>
      </c>
      <c r="N727" s="688"/>
      <c r="O727" s="687"/>
      <c r="P727" s="687"/>
      <c r="Q727" s="687"/>
      <c r="R727" s="687"/>
      <c r="S727" s="687" t="s">
        <v>143</v>
      </c>
      <c r="T727" s="901">
        <v>50000</v>
      </c>
      <c r="U727" s="1558" t="s">
        <v>3081</v>
      </c>
      <c r="V727" s="687">
        <v>1</v>
      </c>
      <c r="W727" s="1544" t="s">
        <v>133</v>
      </c>
      <c r="Y727" s="877"/>
      <c r="Z727" s="802"/>
      <c r="AA727" s="802"/>
    </row>
    <row r="728" spans="1:27" s="674" customFormat="1" ht="12.95" customHeight="1">
      <c r="A728" s="662">
        <f t="shared" si="16"/>
        <v>21</v>
      </c>
      <c r="B728" s="685"/>
      <c r="C728" s="717">
        <v>2</v>
      </c>
      <c r="D728" s="717">
        <v>9</v>
      </c>
      <c r="E728" s="717">
        <v>2</v>
      </c>
      <c r="F728" s="717">
        <v>12</v>
      </c>
      <c r="G728" s="717">
        <v>10</v>
      </c>
      <c r="H728" s="687" t="s">
        <v>2776</v>
      </c>
      <c r="I728" s="687">
        <v>9</v>
      </c>
      <c r="J728" s="687"/>
      <c r="K728" s="687"/>
      <c r="L728" s="687" t="s">
        <v>430</v>
      </c>
      <c r="M728" s="688">
        <v>1999</v>
      </c>
      <c r="N728" s="688"/>
      <c r="O728" s="687"/>
      <c r="P728" s="687"/>
      <c r="Q728" s="687"/>
      <c r="R728" s="687"/>
      <c r="S728" s="687" t="s">
        <v>143</v>
      </c>
      <c r="T728" s="901">
        <v>220000</v>
      </c>
      <c r="U728" s="1558" t="s">
        <v>3089</v>
      </c>
      <c r="V728" s="687">
        <v>22</v>
      </c>
      <c r="W728" s="1546" t="s">
        <v>1407</v>
      </c>
      <c r="Y728" s="877"/>
      <c r="Z728" s="877"/>
      <c r="AA728" s="983"/>
    </row>
    <row r="729" spans="1:27" s="674" customFormat="1" ht="12.95" customHeight="1">
      <c r="A729" s="662">
        <f t="shared" si="16"/>
        <v>22</v>
      </c>
      <c r="B729" s="685"/>
      <c r="C729" s="717">
        <v>2</v>
      </c>
      <c r="D729" s="717">
        <v>9</v>
      </c>
      <c r="E729" s="717">
        <v>2</v>
      </c>
      <c r="F729" s="717">
        <v>12</v>
      </c>
      <c r="G729" s="717">
        <v>10</v>
      </c>
      <c r="H729" s="687" t="s">
        <v>2777</v>
      </c>
      <c r="I729" s="687">
        <v>10</v>
      </c>
      <c r="J729" s="687"/>
      <c r="K729" s="687"/>
      <c r="L729" s="687" t="s">
        <v>430</v>
      </c>
      <c r="M729" s="688">
        <v>1999</v>
      </c>
      <c r="N729" s="688"/>
      <c r="O729" s="687"/>
      <c r="P729" s="687"/>
      <c r="Q729" s="687"/>
      <c r="R729" s="687"/>
      <c r="S729" s="687" t="s">
        <v>143</v>
      </c>
      <c r="T729" s="901">
        <v>200000</v>
      </c>
      <c r="U729" s="1558" t="s">
        <v>3089</v>
      </c>
      <c r="V729" s="687">
        <v>20</v>
      </c>
      <c r="W729" s="1546" t="s">
        <v>1407</v>
      </c>
      <c r="Y729" s="877"/>
      <c r="Z729" s="877"/>
      <c r="AA729" s="983"/>
    </row>
    <row r="730" spans="1:27" s="674" customFormat="1" ht="12.95" customHeight="1">
      <c r="A730" s="662">
        <f t="shared" si="16"/>
        <v>23</v>
      </c>
      <c r="B730" s="685"/>
      <c r="C730" s="717">
        <v>2</v>
      </c>
      <c r="D730" s="717">
        <v>9</v>
      </c>
      <c r="E730" s="717">
        <v>2</v>
      </c>
      <c r="F730" s="717">
        <v>12</v>
      </c>
      <c r="G730" s="717">
        <v>10</v>
      </c>
      <c r="H730" s="687" t="s">
        <v>2671</v>
      </c>
      <c r="I730" s="687">
        <v>11</v>
      </c>
      <c r="J730" s="687"/>
      <c r="K730" s="687"/>
      <c r="L730" s="687" t="s">
        <v>2772</v>
      </c>
      <c r="M730" s="688">
        <v>1999</v>
      </c>
      <c r="N730" s="688"/>
      <c r="O730" s="687"/>
      <c r="P730" s="687"/>
      <c r="Q730" s="687"/>
      <c r="R730" s="687"/>
      <c r="S730" s="687" t="s">
        <v>143</v>
      </c>
      <c r="T730" s="901">
        <v>10000</v>
      </c>
      <c r="U730" s="1558" t="s">
        <v>3081</v>
      </c>
      <c r="V730" s="687">
        <v>1</v>
      </c>
      <c r="W730" s="1544" t="s">
        <v>133</v>
      </c>
      <c r="Y730" s="877"/>
      <c r="Z730" s="877"/>
      <c r="AA730" s="983"/>
    </row>
    <row r="731" spans="1:27" s="674" customFormat="1" ht="12.95" customHeight="1">
      <c r="A731" s="662">
        <f t="shared" si="16"/>
        <v>24</v>
      </c>
      <c r="B731" s="685"/>
      <c r="C731" s="717">
        <v>2</v>
      </c>
      <c r="D731" s="717">
        <v>9</v>
      </c>
      <c r="E731" s="717">
        <v>2</v>
      </c>
      <c r="F731" s="717">
        <v>12</v>
      </c>
      <c r="G731" s="717">
        <v>10</v>
      </c>
      <c r="H731" s="687" t="s">
        <v>2778</v>
      </c>
      <c r="I731" s="687">
        <v>12</v>
      </c>
      <c r="J731" s="687"/>
      <c r="K731" s="687"/>
      <c r="L731" s="687" t="s">
        <v>365</v>
      </c>
      <c r="M731" s="688">
        <v>1999</v>
      </c>
      <c r="N731" s="688"/>
      <c r="O731" s="687"/>
      <c r="P731" s="687"/>
      <c r="Q731" s="687"/>
      <c r="R731" s="687"/>
      <c r="S731" s="687" t="s">
        <v>143</v>
      </c>
      <c r="T731" s="901">
        <v>10000</v>
      </c>
      <c r="U731" s="1558" t="s">
        <v>3081</v>
      </c>
      <c r="V731" s="687">
        <v>1</v>
      </c>
      <c r="W731" s="1544" t="s">
        <v>133</v>
      </c>
      <c r="Y731" s="877"/>
      <c r="Z731" s="877"/>
      <c r="AA731" s="983"/>
    </row>
    <row r="732" spans="1:27" s="674" customFormat="1" ht="12.95" customHeight="1">
      <c r="A732" s="662">
        <f t="shared" si="16"/>
        <v>25</v>
      </c>
      <c r="B732" s="685"/>
      <c r="C732" s="717">
        <v>2</v>
      </c>
      <c r="D732" s="717">
        <v>9</v>
      </c>
      <c r="E732" s="717">
        <v>2</v>
      </c>
      <c r="F732" s="717">
        <v>12</v>
      </c>
      <c r="G732" s="717">
        <v>10</v>
      </c>
      <c r="H732" s="687" t="s">
        <v>2778</v>
      </c>
      <c r="I732" s="687">
        <v>1</v>
      </c>
      <c r="J732" s="687"/>
      <c r="K732" s="687"/>
      <c r="L732" s="687" t="s">
        <v>365</v>
      </c>
      <c r="M732" s="688">
        <v>1999</v>
      </c>
      <c r="N732" s="688"/>
      <c r="O732" s="687"/>
      <c r="P732" s="687"/>
      <c r="Q732" s="687"/>
      <c r="R732" s="687"/>
      <c r="S732" s="687" t="s">
        <v>143</v>
      </c>
      <c r="T732" s="901">
        <v>10000</v>
      </c>
      <c r="U732" s="1558" t="s">
        <v>3081</v>
      </c>
      <c r="V732" s="687">
        <v>1</v>
      </c>
      <c r="W732" s="1544" t="s">
        <v>133</v>
      </c>
      <c r="Y732" s="877"/>
      <c r="Z732" s="877"/>
      <c r="AA732" s="983"/>
    </row>
    <row r="733" spans="1:27" s="674" customFormat="1" ht="12.95" customHeight="1">
      <c r="A733" s="662">
        <f t="shared" si="16"/>
        <v>26</v>
      </c>
      <c r="B733" s="685"/>
      <c r="C733" s="717">
        <v>2</v>
      </c>
      <c r="D733" s="717">
        <v>9</v>
      </c>
      <c r="E733" s="717">
        <v>2</v>
      </c>
      <c r="F733" s="717">
        <v>12</v>
      </c>
      <c r="G733" s="717">
        <v>10</v>
      </c>
      <c r="H733" s="687" t="s">
        <v>2778</v>
      </c>
      <c r="I733" s="687">
        <v>2</v>
      </c>
      <c r="J733" s="687"/>
      <c r="K733" s="687"/>
      <c r="L733" s="687" t="s">
        <v>365</v>
      </c>
      <c r="M733" s="688">
        <v>1999</v>
      </c>
      <c r="N733" s="688"/>
      <c r="O733" s="687"/>
      <c r="P733" s="687"/>
      <c r="Q733" s="687"/>
      <c r="R733" s="687"/>
      <c r="S733" s="687" t="s">
        <v>143</v>
      </c>
      <c r="T733" s="901">
        <v>10000</v>
      </c>
      <c r="U733" s="1558" t="s">
        <v>3081</v>
      </c>
      <c r="V733" s="687">
        <v>1</v>
      </c>
      <c r="W733" s="1544" t="s">
        <v>133</v>
      </c>
      <c r="Y733" s="877"/>
      <c r="Z733" s="877"/>
      <c r="AA733" s="983"/>
    </row>
    <row r="734" spans="1:27" s="674" customFormat="1" ht="12.95" customHeight="1">
      <c r="A734" s="662">
        <f t="shared" si="16"/>
        <v>27</v>
      </c>
      <c r="B734" s="685"/>
      <c r="C734" s="717">
        <v>2</v>
      </c>
      <c r="D734" s="717">
        <v>9</v>
      </c>
      <c r="E734" s="717">
        <v>2</v>
      </c>
      <c r="F734" s="717">
        <v>12</v>
      </c>
      <c r="G734" s="717">
        <v>10</v>
      </c>
      <c r="H734" s="687" t="s">
        <v>2104</v>
      </c>
      <c r="I734" s="687">
        <v>3</v>
      </c>
      <c r="J734" s="687"/>
      <c r="K734" s="687"/>
      <c r="L734" s="687" t="s">
        <v>424</v>
      </c>
      <c r="M734" s="688">
        <v>1999</v>
      </c>
      <c r="N734" s="688"/>
      <c r="O734" s="687"/>
      <c r="P734" s="687"/>
      <c r="Q734" s="687"/>
      <c r="R734" s="687"/>
      <c r="S734" s="687" t="s">
        <v>143</v>
      </c>
      <c r="T734" s="901">
        <v>500000</v>
      </c>
      <c r="U734" s="1558"/>
      <c r="V734" s="687">
        <v>1</v>
      </c>
      <c r="W734" s="781" t="s">
        <v>2547</v>
      </c>
      <c r="Y734" s="877"/>
      <c r="Z734" s="802"/>
      <c r="AA734" s="802"/>
    </row>
    <row r="735" spans="1:27" s="674" customFormat="1" ht="12.95" customHeight="1">
      <c r="A735" s="662">
        <f t="shared" si="16"/>
        <v>28</v>
      </c>
      <c r="B735" s="685"/>
      <c r="C735" s="717">
        <v>2</v>
      </c>
      <c r="D735" s="717">
        <v>9</v>
      </c>
      <c r="E735" s="717">
        <v>2</v>
      </c>
      <c r="F735" s="717">
        <v>12</v>
      </c>
      <c r="G735" s="717">
        <v>10</v>
      </c>
      <c r="H735" s="687" t="s">
        <v>2104</v>
      </c>
      <c r="I735" s="687">
        <v>3</v>
      </c>
      <c r="J735" s="687"/>
      <c r="K735" s="687"/>
      <c r="L735" s="687" t="s">
        <v>365</v>
      </c>
      <c r="M735" s="688">
        <v>2015</v>
      </c>
      <c r="N735" s="688"/>
      <c r="O735" s="687"/>
      <c r="P735" s="687"/>
      <c r="Q735" s="687"/>
      <c r="R735" s="687"/>
      <c r="S735" s="687" t="s">
        <v>2792</v>
      </c>
      <c r="T735" s="901">
        <v>5000000</v>
      </c>
      <c r="U735" s="1558"/>
      <c r="V735" s="687">
        <v>1</v>
      </c>
      <c r="W735" s="1545" t="s">
        <v>133</v>
      </c>
      <c r="Y735" s="877"/>
      <c r="Z735" s="802"/>
      <c r="AA735" s="802"/>
    </row>
    <row r="736" spans="1:27" s="674" customFormat="1" ht="12.95" customHeight="1">
      <c r="A736" s="662">
        <f t="shared" si="16"/>
        <v>29</v>
      </c>
      <c r="B736" s="685"/>
      <c r="C736" s="717">
        <v>2</v>
      </c>
      <c r="D736" s="717">
        <v>9</v>
      </c>
      <c r="E736" s="717">
        <v>1</v>
      </c>
      <c r="F736" s="717">
        <v>13</v>
      </c>
      <c r="G736" s="717">
        <v>29</v>
      </c>
      <c r="H736" s="687" t="s">
        <v>2779</v>
      </c>
      <c r="I736" s="687">
        <v>1</v>
      </c>
      <c r="J736" s="687" t="s">
        <v>1334</v>
      </c>
      <c r="K736" s="687"/>
      <c r="L736" s="687" t="s">
        <v>2549</v>
      </c>
      <c r="M736" s="688">
        <v>2008</v>
      </c>
      <c r="N736" s="688"/>
      <c r="O736" s="687"/>
      <c r="P736" s="687"/>
      <c r="Q736" s="687"/>
      <c r="R736" s="687"/>
      <c r="S736" s="687" t="s">
        <v>143</v>
      </c>
      <c r="T736" s="901">
        <v>66000000</v>
      </c>
      <c r="U736" s="1558" t="s">
        <v>3089</v>
      </c>
      <c r="V736" s="687">
        <v>1</v>
      </c>
      <c r="W736" s="1489" t="s">
        <v>1407</v>
      </c>
      <c r="Y736" s="877"/>
      <c r="Z736" s="802"/>
      <c r="AA736" s="802"/>
    </row>
    <row r="737" spans="1:28" s="674" customFormat="1" ht="12.95" customHeight="1">
      <c r="A737" s="662">
        <f t="shared" si="16"/>
        <v>30</v>
      </c>
      <c r="B737" s="685"/>
      <c r="C737" s="717"/>
      <c r="D737" s="717"/>
      <c r="E737" s="717"/>
      <c r="F737" s="717"/>
      <c r="G737" s="717"/>
      <c r="H737" s="687" t="s">
        <v>3045</v>
      </c>
      <c r="I737" s="687"/>
      <c r="J737" s="687" t="s">
        <v>3046</v>
      </c>
      <c r="K737" s="687"/>
      <c r="L737" s="687" t="s">
        <v>2772</v>
      </c>
      <c r="M737" s="688">
        <v>2015</v>
      </c>
      <c r="N737" s="688"/>
      <c r="O737" s="687"/>
      <c r="P737" s="687"/>
      <c r="Q737" s="687"/>
      <c r="R737" s="687"/>
      <c r="S737" s="687" t="s">
        <v>2792</v>
      </c>
      <c r="T737" s="901">
        <v>1080000</v>
      </c>
      <c r="U737" s="1558"/>
      <c r="V737" s="687">
        <v>1</v>
      </c>
      <c r="W737" s="1545" t="s">
        <v>133</v>
      </c>
      <c r="Y737" s="877"/>
      <c r="Z737" s="802"/>
      <c r="AA737" s="802"/>
    </row>
    <row r="738" spans="1:28" s="674" customFormat="1" ht="12.95" customHeight="1">
      <c r="A738" s="662">
        <f t="shared" si="16"/>
        <v>31</v>
      </c>
      <c r="B738" s="685"/>
      <c r="C738" s="717"/>
      <c r="D738" s="717"/>
      <c r="E738" s="717"/>
      <c r="F738" s="717"/>
      <c r="G738" s="717"/>
      <c r="H738" s="687" t="s">
        <v>3071</v>
      </c>
      <c r="I738" s="687"/>
      <c r="J738" s="687" t="s">
        <v>3072</v>
      </c>
      <c r="K738" s="687"/>
      <c r="L738" s="687" t="s">
        <v>365</v>
      </c>
      <c r="M738" s="688">
        <v>2015</v>
      </c>
      <c r="N738" s="688"/>
      <c r="O738" s="687"/>
      <c r="P738" s="687"/>
      <c r="Q738" s="687"/>
      <c r="R738" s="687"/>
      <c r="S738" s="687" t="s">
        <v>143</v>
      </c>
      <c r="T738" s="901">
        <v>1500250</v>
      </c>
      <c r="U738" s="1558"/>
      <c r="V738" s="687">
        <v>2</v>
      </c>
      <c r="W738" s="1545" t="s">
        <v>133</v>
      </c>
      <c r="Y738" s="877"/>
      <c r="Z738" s="802"/>
      <c r="AA738" s="802"/>
    </row>
    <row r="739" spans="1:28" s="674" customFormat="1" ht="12.95" customHeight="1">
      <c r="A739" s="1086">
        <f t="shared" si="16"/>
        <v>32</v>
      </c>
      <c r="B739" s="685"/>
      <c r="C739" s="717"/>
      <c r="D739" s="717"/>
      <c r="E739" s="717"/>
      <c r="F739" s="717"/>
      <c r="G739" s="717"/>
      <c r="H739" s="687" t="s">
        <v>3071</v>
      </c>
      <c r="I739" s="687"/>
      <c r="J739" s="687" t="s">
        <v>3072</v>
      </c>
      <c r="K739" s="687"/>
      <c r="L739" s="687" t="s">
        <v>365</v>
      </c>
      <c r="M739" s="688">
        <v>2015</v>
      </c>
      <c r="N739" s="688"/>
      <c r="O739" s="687"/>
      <c r="P739" s="687"/>
      <c r="Q739" s="687"/>
      <c r="R739" s="687"/>
      <c r="S739" s="687" t="s">
        <v>143</v>
      </c>
      <c r="T739" s="901">
        <v>750125</v>
      </c>
      <c r="U739" s="1558"/>
      <c r="V739" s="687">
        <v>1</v>
      </c>
      <c r="W739" s="1545" t="s">
        <v>133</v>
      </c>
      <c r="Y739" s="877"/>
      <c r="Z739" s="877"/>
      <c r="AA739" s="983"/>
    </row>
    <row r="740" spans="1:28" s="674" customFormat="1" ht="12.95" customHeight="1">
      <c r="A740" s="1086">
        <f t="shared" si="16"/>
        <v>33</v>
      </c>
      <c r="B740" s="685"/>
      <c r="C740" s="717"/>
      <c r="D740" s="717"/>
      <c r="E740" s="717"/>
      <c r="F740" s="717"/>
      <c r="G740" s="717"/>
      <c r="H740" s="687" t="s">
        <v>3088</v>
      </c>
      <c r="I740" s="687"/>
      <c r="J740" s="687"/>
      <c r="K740" s="687"/>
      <c r="L740" s="687" t="s">
        <v>365</v>
      </c>
      <c r="M740" s="688">
        <v>2015</v>
      </c>
      <c r="N740" s="688"/>
      <c r="O740" s="687"/>
      <c r="P740" s="687"/>
      <c r="Q740" s="687"/>
      <c r="R740" s="687"/>
      <c r="S740" s="687" t="s">
        <v>143</v>
      </c>
      <c r="T740" s="901">
        <v>221850</v>
      </c>
      <c r="U740" s="1558"/>
      <c r="V740" s="687">
        <v>1</v>
      </c>
      <c r="W740" s="1545" t="s">
        <v>133</v>
      </c>
      <c r="Y740" s="877"/>
      <c r="Z740" s="802"/>
      <c r="AA740" s="802"/>
    </row>
    <row r="741" spans="1:28" s="674" customFormat="1" ht="12.95" customHeight="1">
      <c r="A741" s="1086">
        <f t="shared" si="16"/>
        <v>34</v>
      </c>
      <c r="B741" s="685"/>
      <c r="C741" s="717"/>
      <c r="D741" s="717"/>
      <c r="E741" s="717"/>
      <c r="F741" s="717"/>
      <c r="G741" s="717"/>
      <c r="H741" s="687" t="s">
        <v>3100</v>
      </c>
      <c r="I741" s="687"/>
      <c r="J741" s="687"/>
      <c r="K741" s="687"/>
      <c r="L741" s="687"/>
      <c r="M741" s="1429">
        <v>2016</v>
      </c>
      <c r="N741" s="688"/>
      <c r="O741" s="687"/>
      <c r="P741" s="687"/>
      <c r="Q741" s="687"/>
      <c r="R741" s="687"/>
      <c r="S741" s="687" t="s">
        <v>2792</v>
      </c>
      <c r="T741" s="901">
        <v>663300</v>
      </c>
      <c r="U741" s="1558"/>
      <c r="V741" s="687">
        <v>1</v>
      </c>
      <c r="W741" s="1545" t="s">
        <v>133</v>
      </c>
      <c r="X741" s="615"/>
      <c r="Y741" s="877"/>
      <c r="Z741" s="602"/>
      <c r="AA741" s="1396"/>
      <c r="AB741" s="615"/>
    </row>
    <row r="742" spans="1:28" s="674" customFormat="1" ht="12.95" customHeight="1">
      <c r="A742" s="1690"/>
      <c r="B742" s="754"/>
      <c r="C742" s="904"/>
      <c r="D742" s="904"/>
      <c r="E742" s="904"/>
      <c r="F742" s="904"/>
      <c r="G742" s="904"/>
      <c r="H742" s="827"/>
      <c r="I742" s="827"/>
      <c r="J742" s="827"/>
      <c r="K742" s="827"/>
      <c r="L742" s="827"/>
      <c r="M742" s="905"/>
      <c r="N742" s="905"/>
      <c r="O742" s="827"/>
      <c r="P742" s="827"/>
      <c r="Q742" s="827"/>
      <c r="R742" s="827"/>
      <c r="S742" s="827"/>
      <c r="T742" s="1444"/>
      <c r="U742" s="1559"/>
      <c r="V742" s="827"/>
      <c r="W742" s="1548"/>
      <c r="X742" s="615"/>
      <c r="Y742" s="877"/>
      <c r="Z742" s="602"/>
      <c r="AA742" s="1396"/>
      <c r="AB742" s="615"/>
    </row>
    <row r="743" spans="1:28" s="674" customFormat="1" ht="12.95" customHeight="1">
      <c r="A743" s="827"/>
      <c r="B743" s="754"/>
      <c r="C743" s="904"/>
      <c r="D743" s="904"/>
      <c r="E743" s="904"/>
      <c r="F743" s="904"/>
      <c r="G743" s="904"/>
      <c r="H743" s="827"/>
      <c r="I743" s="827"/>
      <c r="J743" s="827"/>
      <c r="K743" s="827"/>
      <c r="L743" s="827"/>
      <c r="M743" s="905"/>
      <c r="N743" s="905"/>
      <c r="O743" s="827"/>
      <c r="P743" s="827"/>
      <c r="Q743" s="827"/>
      <c r="R743" s="827"/>
      <c r="S743" s="827"/>
      <c r="T743" s="1444"/>
      <c r="U743" s="1559"/>
      <c r="V743" s="827"/>
      <c r="W743" s="828"/>
      <c r="Y743" s="877"/>
      <c r="Z743" s="802"/>
      <c r="AA743" s="802"/>
    </row>
    <row r="744" spans="1:28" s="674" customFormat="1" ht="12.95" customHeight="1" thickBot="1">
      <c r="A744" s="1445"/>
      <c r="B744" s="1446"/>
      <c r="C744" s="1447"/>
      <c r="D744" s="1448"/>
      <c r="E744" s="1448"/>
      <c r="F744" s="1448"/>
      <c r="G744" s="1449"/>
      <c r="H744" s="1450"/>
      <c r="I744" s="1451" t="s">
        <v>14</v>
      </c>
      <c r="J744" s="1450"/>
      <c r="K744" s="1454"/>
      <c r="L744" s="1450"/>
      <c r="M744" s="1450"/>
      <c r="N744" s="1450"/>
      <c r="O744" s="1454"/>
      <c r="P744" s="1454"/>
      <c r="Q744" s="1453"/>
      <c r="R744" s="1455"/>
      <c r="S744" s="1453"/>
      <c r="T744" s="1455">
        <f>T14</f>
        <v>1455428137</v>
      </c>
      <c r="U744" s="1560"/>
      <c r="V744" s="1455">
        <f>V14</f>
        <v>961</v>
      </c>
      <c r="W744" s="1561"/>
      <c r="Y744" s="802"/>
      <c r="Z744" s="802"/>
      <c r="AA744" s="802"/>
    </row>
    <row r="745" spans="1:28" s="674" customFormat="1" ht="12.95" customHeight="1">
      <c r="A745" s="910"/>
      <c r="B745" s="911"/>
      <c r="C745" s="912"/>
      <c r="D745" s="912"/>
      <c r="E745" s="912"/>
      <c r="F745" s="912"/>
      <c r="G745" s="912"/>
      <c r="H745" s="913"/>
      <c r="I745" s="914"/>
      <c r="J745" s="913"/>
      <c r="K745" s="915"/>
      <c r="L745" s="913"/>
      <c r="M745" s="916"/>
      <c r="N745" s="913"/>
      <c r="O745" s="921"/>
      <c r="P745" s="921"/>
      <c r="Q745" s="916"/>
      <c r="R745" s="917"/>
      <c r="S745" s="917"/>
      <c r="T745" s="918"/>
      <c r="Y745" s="802"/>
    </row>
    <row r="746" spans="1:28" s="674" customFormat="1" ht="12.95" customHeight="1">
      <c r="A746" s="910"/>
      <c r="B746" s="911"/>
      <c r="C746" s="1092"/>
      <c r="D746" s="1092"/>
      <c r="E746" s="1092"/>
      <c r="F746" s="1092"/>
      <c r="G746" s="1092"/>
      <c r="H746" s="1093"/>
      <c r="I746" s="1094"/>
      <c r="J746" s="1093"/>
      <c r="K746" s="1095"/>
      <c r="L746" s="1093"/>
      <c r="M746" s="1096"/>
      <c r="N746" s="1093"/>
      <c r="O746" s="1472"/>
      <c r="P746" s="3198"/>
      <c r="Q746" s="3198"/>
      <c r="R746" s="3198"/>
      <c r="S746" s="1098"/>
      <c r="T746" s="3198" t="s">
        <v>3291</v>
      </c>
      <c r="U746" s="3198"/>
      <c r="V746" s="3198"/>
      <c r="Y746" s="802"/>
    </row>
    <row r="747" spans="1:28" s="888" customFormat="1">
      <c r="C747" s="3180" t="s">
        <v>126</v>
      </c>
      <c r="D747" s="3180"/>
      <c r="E747" s="3180"/>
      <c r="F747" s="3180"/>
      <c r="G747" s="3180"/>
      <c r="H747" s="3180"/>
      <c r="I747" s="1099"/>
      <c r="J747" s="1099"/>
      <c r="K747" s="1099"/>
      <c r="L747" s="1099"/>
      <c r="M747" s="1099"/>
      <c r="N747" s="1099"/>
      <c r="O747" s="1099"/>
      <c r="P747" s="1099"/>
      <c r="Q747" s="1099"/>
      <c r="R747" s="1397"/>
      <c r="S747" s="1397"/>
      <c r="T747" s="1099"/>
      <c r="U747" s="1099"/>
      <c r="V747" s="1397"/>
      <c r="Y747" s="944"/>
    </row>
    <row r="748" spans="1:28" s="888" customFormat="1">
      <c r="C748" s="3181" t="s">
        <v>2889</v>
      </c>
      <c r="D748" s="3181"/>
      <c r="E748" s="3181"/>
      <c r="F748" s="3181"/>
      <c r="G748" s="3181"/>
      <c r="H748" s="3181"/>
      <c r="I748" s="1099"/>
      <c r="J748" s="1099"/>
      <c r="K748" s="1099"/>
      <c r="L748" s="1099"/>
      <c r="M748" s="1099"/>
      <c r="N748" s="1099"/>
      <c r="O748" s="1099"/>
      <c r="P748" s="3181"/>
      <c r="Q748" s="3181"/>
      <c r="R748" s="3181"/>
      <c r="S748" s="1099"/>
      <c r="T748" s="3181" t="s">
        <v>2887</v>
      </c>
      <c r="U748" s="3181"/>
      <c r="V748" s="3181"/>
      <c r="Y748" s="944"/>
    </row>
    <row r="749" spans="1:28" s="888" customFormat="1">
      <c r="C749" s="638"/>
      <c r="D749" s="1089"/>
      <c r="E749" s="1087"/>
      <c r="F749" s="1471"/>
      <c r="G749" s="1088"/>
      <c r="H749" s="1089"/>
      <c r="I749" s="1099"/>
      <c r="J749" s="1099"/>
      <c r="K749" s="1099"/>
      <c r="L749" s="1099"/>
      <c r="M749" s="1099"/>
      <c r="N749" s="1099"/>
      <c r="O749" s="1099"/>
      <c r="P749" s="638"/>
      <c r="Q749" s="638"/>
      <c r="R749" s="638"/>
      <c r="S749" s="1099"/>
      <c r="T749" s="638"/>
      <c r="U749" s="638"/>
      <c r="V749" s="638"/>
      <c r="Y749" s="944"/>
    </row>
    <row r="750" spans="1:28" s="888" customFormat="1">
      <c r="C750" s="638"/>
      <c r="D750" s="1089"/>
      <c r="E750" s="1087"/>
      <c r="F750" s="1471"/>
      <c r="G750" s="1088"/>
      <c r="H750" s="1089"/>
      <c r="I750" s="1099"/>
      <c r="J750" s="1099"/>
      <c r="K750" s="1099"/>
      <c r="L750" s="1099"/>
      <c r="M750" s="1099"/>
      <c r="N750" s="1099"/>
      <c r="O750" s="1099"/>
      <c r="P750" s="638"/>
      <c r="Q750" s="638"/>
      <c r="R750" s="638"/>
      <c r="S750" s="1099"/>
      <c r="T750" s="638"/>
      <c r="U750" s="638"/>
      <c r="V750" s="638"/>
      <c r="Y750" s="944"/>
    </row>
    <row r="751" spans="1:28" s="888" customFormat="1">
      <c r="C751" s="638"/>
      <c r="D751" s="1089"/>
      <c r="E751" s="1087"/>
      <c r="F751" s="1471"/>
      <c r="G751" s="1088"/>
      <c r="H751" s="638"/>
      <c r="I751" s="1099"/>
      <c r="J751" s="1099"/>
      <c r="K751" s="1099"/>
      <c r="L751" s="1099"/>
      <c r="M751" s="1099"/>
      <c r="N751" s="1099"/>
      <c r="O751" s="1099"/>
      <c r="P751" s="638"/>
      <c r="Q751" s="638"/>
      <c r="R751" s="638"/>
      <c r="S751" s="1099"/>
      <c r="T751" s="638"/>
      <c r="U751" s="638"/>
      <c r="V751" s="638"/>
      <c r="Y751" s="944"/>
    </row>
    <row r="752" spans="1:28">
      <c r="C752" s="3181" t="s">
        <v>2848</v>
      </c>
      <c r="D752" s="3181"/>
      <c r="E752" s="3181"/>
      <c r="F752" s="3181"/>
      <c r="G752" s="3181"/>
      <c r="H752" s="3181"/>
      <c r="I752" s="638"/>
      <c r="J752" s="638"/>
      <c r="K752" s="638"/>
      <c r="L752" s="638"/>
      <c r="M752" s="638"/>
      <c r="N752" s="1099"/>
      <c r="O752" s="1099"/>
      <c r="P752" s="3181"/>
      <c r="Q752" s="3181"/>
      <c r="R752" s="3181"/>
      <c r="S752" s="638"/>
      <c r="T752" s="3181" t="s">
        <v>2841</v>
      </c>
      <c r="U752" s="3181"/>
      <c r="V752" s="3181"/>
      <c r="Y752" s="944"/>
    </row>
    <row r="753" spans="3:25">
      <c r="C753" s="3180" t="s">
        <v>2832</v>
      </c>
      <c r="D753" s="3180"/>
      <c r="E753" s="3180"/>
      <c r="F753" s="3180"/>
      <c r="G753" s="3180"/>
      <c r="H753" s="3180"/>
      <c r="I753" s="638"/>
      <c r="J753" s="638"/>
      <c r="K753" s="638"/>
      <c r="L753" s="638"/>
      <c r="M753" s="638"/>
      <c r="N753" s="1099"/>
      <c r="O753" s="1099"/>
      <c r="P753" s="3180"/>
      <c r="Q753" s="3180"/>
      <c r="R753" s="3180"/>
      <c r="S753" s="638"/>
      <c r="T753" s="3180" t="s">
        <v>2830</v>
      </c>
      <c r="U753" s="3180"/>
      <c r="V753" s="3180"/>
      <c r="Y753" s="944"/>
    </row>
    <row r="754" spans="3:25">
      <c r="C754" s="524"/>
      <c r="D754" s="524"/>
      <c r="E754" s="524"/>
      <c r="F754" s="524"/>
      <c r="G754" s="524"/>
      <c r="H754" s="524"/>
      <c r="I754" s="524"/>
      <c r="J754" s="524"/>
      <c r="K754" s="524"/>
      <c r="L754" s="524"/>
      <c r="M754" s="524"/>
      <c r="N754" s="753"/>
      <c r="O754" s="753"/>
      <c r="P754" s="524"/>
      <c r="Q754" s="524"/>
      <c r="R754" s="524"/>
      <c r="S754" s="524"/>
      <c r="Y754" s="944"/>
    </row>
    <row r="755" spans="3:25">
      <c r="C755" s="524"/>
      <c r="D755" s="524"/>
      <c r="E755" s="524"/>
      <c r="F755" s="524"/>
      <c r="G755" s="524"/>
      <c r="H755" s="524"/>
      <c r="I755" s="524"/>
      <c r="J755" s="524"/>
      <c r="K755" s="524"/>
      <c r="L755" s="524"/>
      <c r="M755" s="524"/>
      <c r="N755" s="753"/>
      <c r="O755" s="753"/>
      <c r="P755" s="524"/>
      <c r="Q755" s="524"/>
      <c r="R755" s="524"/>
      <c r="S755" s="524"/>
      <c r="Y755" s="944"/>
    </row>
    <row r="756" spans="3:25">
      <c r="N756" s="888"/>
      <c r="O756" s="888"/>
      <c r="Y756" s="944"/>
    </row>
    <row r="757" spans="3:25">
      <c r="N757" s="888"/>
      <c r="O757" s="888"/>
      <c r="Y757" s="944"/>
    </row>
    <row r="758" spans="3:25">
      <c r="N758" s="888"/>
      <c r="O758" s="888"/>
      <c r="Y758" s="944"/>
    </row>
    <row r="759" spans="3:25">
      <c r="N759" s="888"/>
      <c r="O759" s="888"/>
      <c r="Y759" s="944"/>
    </row>
    <row r="760" spans="3:25">
      <c r="N760" s="888"/>
      <c r="O760" s="888"/>
      <c r="Y760" s="944"/>
    </row>
    <row r="761" spans="3:25">
      <c r="N761" s="888"/>
      <c r="O761" s="888"/>
      <c r="Y761" s="944"/>
    </row>
    <row r="762" spans="3:25">
      <c r="N762" s="888"/>
      <c r="O762" s="888"/>
      <c r="Y762" s="944"/>
    </row>
    <row r="763" spans="3:25">
      <c r="N763" s="888"/>
      <c r="O763" s="888"/>
      <c r="Y763" s="944"/>
    </row>
    <row r="764" spans="3:25">
      <c r="O764" s="888"/>
      <c r="Y764" s="944"/>
    </row>
    <row r="765" spans="3:25">
      <c r="O765" s="888"/>
    </row>
  </sheetData>
  <mergeCells count="40">
    <mergeCell ref="A1:W1"/>
    <mergeCell ref="A2:W2"/>
    <mergeCell ref="A10:A12"/>
    <mergeCell ref="B10:B12"/>
    <mergeCell ref="C10:G12"/>
    <mergeCell ref="H10:H12"/>
    <mergeCell ref="I10:I12"/>
    <mergeCell ref="J10:J12"/>
    <mergeCell ref="K10:K12"/>
    <mergeCell ref="L10:L12"/>
    <mergeCell ref="C707:G707"/>
    <mergeCell ref="W10:W12"/>
    <mergeCell ref="N11:N12"/>
    <mergeCell ref="O11:O12"/>
    <mergeCell ref="P11:P12"/>
    <mergeCell ref="Q11:Q12"/>
    <mergeCell ref="R11:R12"/>
    <mergeCell ref="M10:M12"/>
    <mergeCell ref="N10:R10"/>
    <mergeCell ref="S10:S12"/>
    <mergeCell ref="T10:T12"/>
    <mergeCell ref="U10:U12"/>
    <mergeCell ref="V10:V12"/>
    <mergeCell ref="C13:G13"/>
    <mergeCell ref="C15:G15"/>
    <mergeCell ref="C23:G23"/>
    <mergeCell ref="C275:G275"/>
    <mergeCell ref="C292:G292"/>
    <mergeCell ref="P746:R746"/>
    <mergeCell ref="T746:V746"/>
    <mergeCell ref="C747:H747"/>
    <mergeCell ref="C748:H748"/>
    <mergeCell ref="P748:R748"/>
    <mergeCell ref="T748:V748"/>
    <mergeCell ref="C752:H752"/>
    <mergeCell ref="P752:R752"/>
    <mergeCell ref="T752:V752"/>
    <mergeCell ref="C753:H753"/>
    <mergeCell ref="P753:R753"/>
    <mergeCell ref="T753:V753"/>
  </mergeCells>
  <dataValidations count="1">
    <dataValidation type="list" allowBlank="1" showInputMessage="1" showErrorMessage="1" error="PILIH DARI DAFTAR" sqref="B293:B705 B276:B291 B708:B746 B14:B274">
      <formula1>KIBB</formula1>
    </dataValidation>
  </dataValidations>
  <printOptions horizontalCentered="1"/>
  <pageMargins left="1.1811023622047245" right="7.874015748031496E-2" top="0.78740157480314965" bottom="0.55118110236220474" header="0" footer="0"/>
  <pageSetup paperSize="5" scale="60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F751"/>
  <sheetViews>
    <sheetView topLeftCell="D121" zoomScale="75" zoomScaleNormal="75" workbookViewId="0">
      <selection activeCell="D276" sqref="A276:IV276"/>
    </sheetView>
  </sheetViews>
  <sheetFormatPr defaultRowHeight="15"/>
  <cols>
    <col min="1" max="1" width="5.28515625" style="584" customWidth="1"/>
    <col min="2" max="2" width="42.7109375" style="584" customWidth="1"/>
    <col min="3" max="3" width="4.42578125" style="584" customWidth="1"/>
    <col min="4" max="4" width="4" style="584" customWidth="1"/>
    <col min="5" max="5" width="4.28515625" style="584" customWidth="1"/>
    <col min="6" max="6" width="4.7109375" style="584" customWidth="1"/>
    <col min="7" max="7" width="4.28515625" style="584" customWidth="1"/>
    <col min="8" max="8" width="6.5703125" style="584" customWidth="1"/>
    <col min="9" max="9" width="22.28515625" style="584" customWidth="1"/>
    <col min="10" max="10" width="11.28515625" style="584" customWidth="1"/>
    <col min="11" max="11" width="19" style="584" customWidth="1"/>
    <col min="12" max="13" width="9.140625" style="584"/>
    <col min="14" max="14" width="6.85546875" style="584" customWidth="1"/>
    <col min="15" max="17" width="9.140625" style="584"/>
    <col min="18" max="18" width="10" style="584" bestFit="1" customWidth="1"/>
    <col min="19" max="19" width="17" style="584" bestFit="1" customWidth="1"/>
    <col min="20" max="20" width="14.42578125" style="584" customWidth="1"/>
    <col min="21" max="24" width="9.140625" style="584"/>
    <col min="25" max="25" width="14.42578125" style="584" customWidth="1"/>
    <col min="26" max="26" width="9.140625" style="584"/>
    <col min="27" max="27" width="15.42578125" style="584" customWidth="1"/>
    <col min="28" max="16384" width="9.140625" style="584"/>
  </cols>
  <sheetData>
    <row r="1" spans="1:28" ht="18">
      <c r="A1" s="3199" t="s">
        <v>2819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  <c r="S1" s="3199"/>
      <c r="T1" s="3199"/>
      <c r="U1" s="799"/>
      <c r="V1" s="799"/>
      <c r="W1" s="799"/>
      <c r="Y1" s="873"/>
      <c r="Z1" s="873"/>
      <c r="AA1" s="873"/>
      <c r="AB1" s="873"/>
    </row>
    <row r="2" spans="1:28" ht="18">
      <c r="A2" s="3200" t="s">
        <v>2818</v>
      </c>
      <c r="B2" s="3200"/>
      <c r="C2" s="3200"/>
      <c r="D2" s="3200"/>
      <c r="E2" s="3200"/>
      <c r="F2" s="3200"/>
      <c r="G2" s="3200"/>
      <c r="H2" s="3200"/>
      <c r="I2" s="3200"/>
      <c r="J2" s="3200"/>
      <c r="K2" s="3200"/>
      <c r="L2" s="3200"/>
      <c r="M2" s="3200"/>
      <c r="N2" s="3200"/>
      <c r="O2" s="3200"/>
      <c r="P2" s="3200"/>
      <c r="Q2" s="3200"/>
      <c r="R2" s="3200"/>
      <c r="S2" s="3200"/>
      <c r="T2" s="3200"/>
      <c r="U2" s="799"/>
      <c r="V2" s="799"/>
      <c r="W2" s="799"/>
      <c r="Y2" s="873"/>
      <c r="Z2" s="873"/>
      <c r="AA2" s="873"/>
      <c r="AB2" s="873"/>
    </row>
    <row r="3" spans="1:28" ht="18">
      <c r="A3" s="799"/>
      <c r="B3" s="799"/>
      <c r="C3" s="799"/>
      <c r="D3" s="799"/>
      <c r="E3" s="799"/>
      <c r="F3" s="799"/>
      <c r="G3" s="799"/>
      <c r="H3" s="799"/>
      <c r="I3" s="799"/>
      <c r="J3" s="798"/>
      <c r="K3" s="799"/>
      <c r="L3" s="799"/>
      <c r="M3" s="799"/>
      <c r="N3" s="799"/>
      <c r="O3" s="799"/>
      <c r="P3" s="799"/>
      <c r="Q3" s="799"/>
      <c r="R3" s="799"/>
      <c r="S3" s="799"/>
      <c r="T3" s="799"/>
      <c r="U3" s="799"/>
      <c r="V3" s="799"/>
      <c r="W3" s="799"/>
      <c r="Y3" s="873"/>
      <c r="Z3" s="873"/>
      <c r="AA3" s="873"/>
      <c r="AB3" s="873"/>
    </row>
    <row r="4" spans="1:28">
      <c r="A4" s="638" t="s">
        <v>1</v>
      </c>
      <c r="B4" s="638"/>
      <c r="C4" s="638" t="s">
        <v>2</v>
      </c>
      <c r="D4" s="638"/>
      <c r="E4" s="641"/>
      <c r="F4" s="638"/>
      <c r="G4" s="638"/>
      <c r="H4" s="638"/>
      <c r="I4" s="643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40"/>
      <c r="V4" s="643"/>
      <c r="W4" s="638"/>
      <c r="Y4" s="873"/>
      <c r="Z4" s="873"/>
      <c r="AA4" s="873"/>
      <c r="AB4" s="873"/>
    </row>
    <row r="5" spans="1:28">
      <c r="A5" s="638" t="s">
        <v>3</v>
      </c>
      <c r="B5" s="638"/>
      <c r="C5" s="638" t="s">
        <v>2809</v>
      </c>
      <c r="D5" s="638"/>
      <c r="E5" s="641"/>
      <c r="F5" s="638"/>
      <c r="G5" s="638"/>
      <c r="H5" s="638"/>
      <c r="I5" s="643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  <c r="U5" s="640"/>
      <c r="V5" s="643"/>
      <c r="W5" s="638"/>
      <c r="Y5" s="873"/>
      <c r="Z5" s="873"/>
      <c r="AA5" s="873"/>
      <c r="AB5" s="873"/>
    </row>
    <row r="6" spans="1:28">
      <c r="A6" s="638" t="s">
        <v>4</v>
      </c>
      <c r="B6" s="638"/>
      <c r="C6" s="640" t="s">
        <v>2829</v>
      </c>
      <c r="D6" s="638"/>
      <c r="E6" s="641"/>
      <c r="F6" s="638"/>
      <c r="G6" s="638"/>
      <c r="H6" s="638"/>
      <c r="I6" s="643"/>
      <c r="J6" s="638"/>
      <c r="K6" s="638"/>
      <c r="L6" s="638"/>
      <c r="M6" s="638"/>
      <c r="N6" s="638"/>
      <c r="O6" s="638"/>
      <c r="P6" s="638"/>
      <c r="Q6" s="638"/>
      <c r="R6" s="638"/>
      <c r="S6" s="638"/>
      <c r="T6" s="638"/>
      <c r="U6" s="640"/>
      <c r="V6" s="643"/>
      <c r="W6" s="638"/>
      <c r="Y6" s="873"/>
      <c r="Z6" s="873"/>
      <c r="AA6" s="873"/>
      <c r="AB6" s="873"/>
    </row>
    <row r="7" spans="1:28">
      <c r="A7" s="638" t="s">
        <v>5</v>
      </c>
      <c r="B7" s="638"/>
      <c r="C7" s="640" t="s">
        <v>2810</v>
      </c>
      <c r="D7" s="638"/>
      <c r="E7" s="641"/>
      <c r="F7" s="638"/>
      <c r="G7" s="638"/>
      <c r="H7" s="638"/>
      <c r="I7" s="643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  <c r="U7" s="640"/>
      <c r="V7" s="643"/>
      <c r="W7" s="638"/>
      <c r="Y7" s="873"/>
      <c r="Z7" s="873"/>
      <c r="AA7" s="873"/>
      <c r="AB7" s="873"/>
    </row>
    <row r="8" spans="1:28">
      <c r="A8" s="638" t="s">
        <v>6</v>
      </c>
      <c r="B8" s="638"/>
      <c r="C8" s="640" t="s">
        <v>3093</v>
      </c>
      <c r="D8" s="638"/>
      <c r="E8" s="641"/>
      <c r="F8" s="638"/>
      <c r="G8" s="638"/>
      <c r="H8" s="638"/>
      <c r="I8" s="643"/>
      <c r="J8" s="638"/>
      <c r="K8" s="638"/>
      <c r="L8" s="638"/>
      <c r="M8" s="638"/>
      <c r="N8" s="638"/>
      <c r="O8" s="638"/>
      <c r="P8" s="638"/>
      <c r="Q8" s="638"/>
      <c r="R8" s="638"/>
      <c r="S8" s="638"/>
      <c r="T8" s="638"/>
      <c r="U8" s="640"/>
      <c r="V8" s="643"/>
      <c r="W8" s="638"/>
      <c r="Y8" s="873"/>
      <c r="Z8" s="873"/>
      <c r="AA8" s="873"/>
      <c r="AB8" s="873"/>
    </row>
    <row r="9" spans="1:28" ht="15.75" thickBot="1">
      <c r="A9" s="638"/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9"/>
      <c r="S9" s="638"/>
      <c r="Y9" s="873"/>
      <c r="Z9" s="873"/>
      <c r="AA9" s="873"/>
      <c r="AB9" s="873"/>
    </row>
    <row r="10" spans="1:28" s="612" customFormat="1" ht="18.75" customHeight="1">
      <c r="A10" s="3201" t="s">
        <v>7</v>
      </c>
      <c r="B10" s="3202"/>
      <c r="C10" s="3202"/>
      <c r="D10" s="3202"/>
      <c r="E10" s="3202"/>
      <c r="F10" s="3202"/>
      <c r="G10" s="3202"/>
      <c r="H10" s="3203"/>
      <c r="I10" s="3204" t="s">
        <v>1887</v>
      </c>
      <c r="J10" s="3202"/>
      <c r="K10" s="3202"/>
      <c r="L10" s="3203"/>
      <c r="M10" s="3187" t="s">
        <v>1888</v>
      </c>
      <c r="N10" s="3187" t="s">
        <v>1889</v>
      </c>
      <c r="O10" s="3187" t="s">
        <v>1890</v>
      </c>
      <c r="P10" s="3187" t="s">
        <v>1891</v>
      </c>
      <c r="Q10" s="3187" t="s">
        <v>1892</v>
      </c>
      <c r="R10" s="3194" t="s">
        <v>1953</v>
      </c>
      <c r="S10" s="3195"/>
      <c r="T10" s="3191" t="s">
        <v>9</v>
      </c>
      <c r="Y10" s="615"/>
      <c r="Z10" s="615"/>
      <c r="AA10" s="615"/>
      <c r="AB10" s="615"/>
    </row>
    <row r="11" spans="1:28" s="612" customFormat="1" ht="12.75" customHeight="1">
      <c r="A11" s="3211" t="s">
        <v>15</v>
      </c>
      <c r="B11" s="3185" t="s">
        <v>93</v>
      </c>
      <c r="C11" s="3205" t="s">
        <v>10</v>
      </c>
      <c r="D11" s="3206"/>
      <c r="E11" s="3206"/>
      <c r="F11" s="3206"/>
      <c r="G11" s="3207"/>
      <c r="H11" s="3185" t="s">
        <v>11</v>
      </c>
      <c r="I11" s="3185" t="s">
        <v>1894</v>
      </c>
      <c r="J11" s="3185" t="s">
        <v>17</v>
      </c>
      <c r="K11" s="617" t="s">
        <v>1895</v>
      </c>
      <c r="L11" s="3185" t="s">
        <v>1896</v>
      </c>
      <c r="M11" s="3186"/>
      <c r="N11" s="3186"/>
      <c r="O11" s="3186"/>
      <c r="P11" s="3186"/>
      <c r="Q11" s="3186"/>
      <c r="R11" s="3196"/>
      <c r="S11" s="3197"/>
      <c r="T11" s="3192"/>
      <c r="Y11" s="615"/>
      <c r="Z11" s="615"/>
      <c r="AA11" s="615"/>
      <c r="AB11" s="615"/>
    </row>
    <row r="12" spans="1:28" s="612" customFormat="1" ht="12" customHeight="1">
      <c r="A12" s="3212"/>
      <c r="B12" s="3186"/>
      <c r="C12" s="3208"/>
      <c r="D12" s="3209"/>
      <c r="E12" s="3209"/>
      <c r="F12" s="3209"/>
      <c r="G12" s="3210"/>
      <c r="H12" s="3186"/>
      <c r="I12" s="3186"/>
      <c r="J12" s="3186"/>
      <c r="K12" s="617" t="s">
        <v>1899</v>
      </c>
      <c r="L12" s="3186"/>
      <c r="M12" s="3186"/>
      <c r="N12" s="3186"/>
      <c r="O12" s="3186"/>
      <c r="P12" s="3186"/>
      <c r="Q12" s="3186"/>
      <c r="R12" s="3185" t="s">
        <v>95</v>
      </c>
      <c r="S12" s="3189" t="s">
        <v>19</v>
      </c>
      <c r="T12" s="3192"/>
      <c r="Y12" s="615"/>
      <c r="Z12" s="615"/>
      <c r="AA12" s="615"/>
      <c r="AB12" s="615"/>
    </row>
    <row r="13" spans="1:28" s="612" customFormat="1" ht="12" customHeight="1">
      <c r="A13" s="3212"/>
      <c r="B13" s="3186"/>
      <c r="C13" s="3208"/>
      <c r="D13" s="3209"/>
      <c r="E13" s="3209"/>
      <c r="F13" s="3209"/>
      <c r="G13" s="3210"/>
      <c r="H13" s="3186"/>
      <c r="I13" s="3186"/>
      <c r="J13" s="3186"/>
      <c r="K13" s="617" t="s">
        <v>1900</v>
      </c>
      <c r="L13" s="3186"/>
      <c r="M13" s="3186"/>
      <c r="N13" s="3186"/>
      <c r="O13" s="3186"/>
      <c r="P13" s="3186"/>
      <c r="Q13" s="3186"/>
      <c r="R13" s="3186"/>
      <c r="S13" s="3190"/>
      <c r="T13" s="3192"/>
      <c r="Y13" s="615"/>
      <c r="Z13" s="615"/>
      <c r="AA13" s="615"/>
      <c r="AB13" s="615"/>
    </row>
    <row r="14" spans="1:28" s="612" customFormat="1" ht="12" customHeight="1">
      <c r="A14" s="3212"/>
      <c r="B14" s="3186"/>
      <c r="C14" s="3208"/>
      <c r="D14" s="3209"/>
      <c r="E14" s="3209"/>
      <c r="F14" s="3209"/>
      <c r="G14" s="3210"/>
      <c r="H14" s="3186"/>
      <c r="I14" s="3186"/>
      <c r="J14" s="3186"/>
      <c r="K14" s="617" t="s">
        <v>1901</v>
      </c>
      <c r="L14" s="3186"/>
      <c r="M14" s="3186"/>
      <c r="N14" s="3186"/>
      <c r="O14" s="3186"/>
      <c r="P14" s="3186"/>
      <c r="Q14" s="3186"/>
      <c r="R14" s="3186"/>
      <c r="S14" s="3190"/>
      <c r="T14" s="3192"/>
      <c r="Y14" s="615"/>
      <c r="Z14" s="615"/>
      <c r="AA14" s="615"/>
      <c r="AB14" s="615"/>
    </row>
    <row r="15" spans="1:28" s="783" customFormat="1" ht="12" customHeight="1" thickBot="1">
      <c r="A15" s="805">
        <v>1</v>
      </c>
      <c r="B15" s="782">
        <v>2</v>
      </c>
      <c r="C15" s="3213">
        <v>3</v>
      </c>
      <c r="D15" s="3213"/>
      <c r="E15" s="3213"/>
      <c r="F15" s="3213"/>
      <c r="G15" s="3213"/>
      <c r="H15" s="806">
        <v>4</v>
      </c>
      <c r="I15" s="806">
        <v>5</v>
      </c>
      <c r="J15" s="806">
        <v>6</v>
      </c>
      <c r="K15" s="806">
        <v>7</v>
      </c>
      <c r="L15" s="806">
        <v>8</v>
      </c>
      <c r="M15" s="806">
        <v>9</v>
      </c>
      <c r="N15" s="806">
        <v>10</v>
      </c>
      <c r="O15" s="806">
        <v>11</v>
      </c>
      <c r="P15" s="806">
        <v>12</v>
      </c>
      <c r="Q15" s="806">
        <v>13</v>
      </c>
      <c r="R15" s="806">
        <v>14</v>
      </c>
      <c r="S15" s="806">
        <v>15</v>
      </c>
      <c r="T15" s="812">
        <v>16</v>
      </c>
      <c r="Y15" s="1085"/>
      <c r="Z15" s="1085"/>
      <c r="AA15" s="1085"/>
      <c r="AB15" s="1085"/>
    </row>
    <row r="16" spans="1:28" s="612" customFormat="1" ht="12.95" customHeight="1">
      <c r="A16" s="1069"/>
      <c r="B16" s="1070"/>
      <c r="C16" s="1071" t="str">
        <f>MID(B16,1,2)</f>
        <v/>
      </c>
      <c r="D16" s="1071" t="str">
        <f>MID(B16,4,2)</f>
        <v/>
      </c>
      <c r="E16" s="1072"/>
      <c r="F16" s="1071" t="str">
        <f>MID(B16,10,2)</f>
        <v/>
      </c>
      <c r="G16" s="1071"/>
      <c r="H16" s="1021"/>
      <c r="I16" s="1073" t="s">
        <v>134</v>
      </c>
      <c r="J16" s="1022"/>
      <c r="K16" s="1023"/>
      <c r="L16" s="1022"/>
      <c r="M16" s="1022"/>
      <c r="N16" s="1022"/>
      <c r="O16" s="1023"/>
      <c r="P16" s="1023"/>
      <c r="Q16" s="1022"/>
      <c r="R16" s="1074">
        <f>R17+R26+R277+R294+R704</f>
        <v>954</v>
      </c>
      <c r="S16" s="1074">
        <f>S17+S26+S277+S294+S704</f>
        <v>1444974620</v>
      </c>
      <c r="T16" s="1024"/>
      <c r="Y16" s="615"/>
      <c r="Z16" s="615"/>
      <c r="AA16" s="615"/>
      <c r="AB16" s="615"/>
    </row>
    <row r="17" spans="1:31" s="612" customFormat="1" ht="12.95" customHeight="1">
      <c r="A17" s="1075"/>
      <c r="B17" s="1076"/>
      <c r="C17" s="3214" t="s">
        <v>1963</v>
      </c>
      <c r="D17" s="3215"/>
      <c r="E17" s="3215"/>
      <c r="F17" s="3215"/>
      <c r="G17" s="3216"/>
      <c r="H17" s="1077"/>
      <c r="I17" s="1078"/>
      <c r="J17" s="1079"/>
      <c r="K17" s="1080"/>
      <c r="L17" s="1079"/>
      <c r="M17" s="1079"/>
      <c r="N17" s="1079"/>
      <c r="O17" s="1080"/>
      <c r="P17" s="1080"/>
      <c r="Q17" s="1079"/>
      <c r="R17" s="1081">
        <f>SUM(R18:R25)</f>
        <v>7</v>
      </c>
      <c r="S17" s="1081">
        <f>SUM(S18:S25)</f>
        <v>457752462</v>
      </c>
      <c r="T17" s="1082"/>
      <c r="Y17" s="615"/>
      <c r="Z17" s="615"/>
      <c r="AA17" s="615"/>
      <c r="AB17" s="615"/>
    </row>
    <row r="18" spans="1:31" s="674" customFormat="1" ht="12.95" customHeight="1">
      <c r="A18" s="662">
        <f t="shared" ref="A18:A24" si="0">A17+1</f>
        <v>1</v>
      </c>
      <c r="B18" s="902" t="s">
        <v>2872</v>
      </c>
      <c r="C18" s="941">
        <v>2</v>
      </c>
      <c r="D18" s="941">
        <v>3</v>
      </c>
      <c r="E18" s="941">
        <v>1</v>
      </c>
      <c r="F18" s="941">
        <v>4</v>
      </c>
      <c r="G18" s="941">
        <v>1</v>
      </c>
      <c r="H18" s="942" t="s">
        <v>13</v>
      </c>
      <c r="I18" s="943" t="s">
        <v>2873</v>
      </c>
      <c r="J18" s="950" t="s">
        <v>2874</v>
      </c>
      <c r="K18" s="951" t="s">
        <v>2875</v>
      </c>
      <c r="L18" s="950" t="s">
        <v>139</v>
      </c>
      <c r="M18" s="950" t="s">
        <v>2546</v>
      </c>
      <c r="N18" s="952">
        <v>2005</v>
      </c>
      <c r="O18" s="953">
        <v>1781</v>
      </c>
      <c r="P18" s="951" t="s">
        <v>2548</v>
      </c>
      <c r="Q18" s="950" t="s">
        <v>2547</v>
      </c>
      <c r="R18" s="954">
        <v>1</v>
      </c>
      <c r="S18" s="947">
        <v>210000000</v>
      </c>
      <c r="T18" s="1406"/>
      <c r="X18" s="944"/>
      <c r="Y18" s="1083"/>
      <c r="Z18" s="802"/>
      <c r="AA18" s="802"/>
      <c r="AB18" s="802"/>
    </row>
    <row r="19" spans="1:31" s="612" customFormat="1" ht="12.95" customHeight="1">
      <c r="A19" s="662">
        <v>2</v>
      </c>
      <c r="B19" s="685" t="s">
        <v>2872</v>
      </c>
      <c r="C19" s="1209">
        <v>2</v>
      </c>
      <c r="D19" s="686">
        <v>3</v>
      </c>
      <c r="E19" s="686">
        <v>1</v>
      </c>
      <c r="F19" s="686">
        <v>4</v>
      </c>
      <c r="G19" s="686">
        <v>1</v>
      </c>
      <c r="H19" s="793" t="s">
        <v>13</v>
      </c>
      <c r="I19" s="1210" t="s">
        <v>2936</v>
      </c>
      <c r="J19" s="667" t="s">
        <v>2935</v>
      </c>
      <c r="K19" s="955" t="s">
        <v>2937</v>
      </c>
      <c r="L19" s="667" t="s">
        <v>139</v>
      </c>
      <c r="M19" s="667" t="s">
        <v>2546</v>
      </c>
      <c r="N19" s="668">
        <v>2014</v>
      </c>
      <c r="O19" s="704"/>
      <c r="P19" s="1463" t="s">
        <v>2548</v>
      </c>
      <c r="Q19" s="1464" t="s">
        <v>133</v>
      </c>
      <c r="R19" s="839">
        <v>1</v>
      </c>
      <c r="S19" s="939">
        <v>202610000</v>
      </c>
      <c r="T19" s="1465"/>
      <c r="U19" s="1466">
        <v>7</v>
      </c>
      <c r="V19" s="1467">
        <f>2015+1-N19</f>
        <v>2</v>
      </c>
      <c r="W19" s="1468">
        <f>1/U19</f>
        <v>0.14285714285714285</v>
      </c>
      <c r="X19" s="1469">
        <f>IF(U19&gt;=V19,W19*S19,0)</f>
        <v>28944285.714285713</v>
      </c>
      <c r="Y19" s="1470">
        <f>IF(V19&gt;=U19,S19,V19/U19*S19)</f>
        <v>57888571.428571425</v>
      </c>
      <c r="Z19" s="615"/>
      <c r="AA19" s="1392"/>
      <c r="AB19" s="615"/>
      <c r="AC19" s="674"/>
      <c r="AD19" s="674"/>
      <c r="AE19" s="674"/>
    </row>
    <row r="20" spans="1:31" s="674" customFormat="1" ht="12.95" customHeight="1">
      <c r="A20" s="662">
        <f>A18+1</f>
        <v>2</v>
      </c>
      <c r="B20" s="902" t="s">
        <v>1521</v>
      </c>
      <c r="C20" s="686">
        <v>2</v>
      </c>
      <c r="D20" s="686">
        <v>3</v>
      </c>
      <c r="E20" s="686">
        <v>1</v>
      </c>
      <c r="F20" s="686">
        <v>5</v>
      </c>
      <c r="G20" s="686">
        <v>1</v>
      </c>
      <c r="H20" s="793" t="s">
        <v>1425</v>
      </c>
      <c r="I20" s="687" t="s">
        <v>24</v>
      </c>
      <c r="J20" s="667" t="s">
        <v>2879</v>
      </c>
      <c r="K20" s="955" t="s">
        <v>2876</v>
      </c>
      <c r="L20" s="667" t="s">
        <v>139</v>
      </c>
      <c r="M20" s="667" t="s">
        <v>2546</v>
      </c>
      <c r="N20" s="668">
        <v>1980</v>
      </c>
      <c r="O20" s="704">
        <v>80</v>
      </c>
      <c r="P20" s="955" t="s">
        <v>2548</v>
      </c>
      <c r="Q20" s="841" t="s">
        <v>1407</v>
      </c>
      <c r="R20" s="1386">
        <v>1</v>
      </c>
      <c r="S20" s="939">
        <v>2400000</v>
      </c>
      <c r="T20" s="705" t="s">
        <v>3089</v>
      </c>
      <c r="X20" s="944"/>
      <c r="Y20" s="1083"/>
      <c r="Z20" s="802"/>
      <c r="AA20" s="802"/>
      <c r="AB20" s="802"/>
    </row>
    <row r="21" spans="1:31" s="674" customFormat="1" ht="12.95" customHeight="1">
      <c r="A21" s="662">
        <f t="shared" si="0"/>
        <v>3</v>
      </c>
      <c r="B21" s="902" t="s">
        <v>1521</v>
      </c>
      <c r="C21" s="686">
        <v>2</v>
      </c>
      <c r="D21" s="686">
        <v>3</v>
      </c>
      <c r="E21" s="686">
        <v>1</v>
      </c>
      <c r="F21" s="686">
        <v>5</v>
      </c>
      <c r="G21" s="686">
        <v>1</v>
      </c>
      <c r="H21" s="793" t="s">
        <v>1528</v>
      </c>
      <c r="I21" s="687" t="s">
        <v>24</v>
      </c>
      <c r="J21" s="667" t="s">
        <v>2879</v>
      </c>
      <c r="K21" s="955" t="s">
        <v>2877</v>
      </c>
      <c r="L21" s="667" t="s">
        <v>139</v>
      </c>
      <c r="M21" s="667" t="s">
        <v>2546</v>
      </c>
      <c r="N21" s="668">
        <v>1995</v>
      </c>
      <c r="O21" s="704">
        <v>110</v>
      </c>
      <c r="P21" s="955" t="s">
        <v>2548</v>
      </c>
      <c r="Q21" s="841" t="s">
        <v>1407</v>
      </c>
      <c r="R21" s="1386">
        <v>1</v>
      </c>
      <c r="S21" s="939">
        <v>4000000</v>
      </c>
      <c r="T21" s="705" t="s">
        <v>3089</v>
      </c>
      <c r="X21" s="944"/>
      <c r="Y21" s="1083"/>
      <c r="Z21" s="802"/>
      <c r="AA21" s="802"/>
      <c r="AB21" s="802"/>
    </row>
    <row r="22" spans="1:31" s="674" customFormat="1" ht="12.95" customHeight="1">
      <c r="A22" s="662">
        <f t="shared" si="0"/>
        <v>4</v>
      </c>
      <c r="B22" s="902" t="s">
        <v>1521</v>
      </c>
      <c r="C22" s="686">
        <v>2</v>
      </c>
      <c r="D22" s="686">
        <v>3</v>
      </c>
      <c r="E22" s="686">
        <v>1</v>
      </c>
      <c r="F22" s="686">
        <v>5</v>
      </c>
      <c r="G22" s="686">
        <v>1</v>
      </c>
      <c r="H22" s="793" t="s">
        <v>1529</v>
      </c>
      <c r="I22" s="687" t="s">
        <v>24</v>
      </c>
      <c r="J22" s="667" t="s">
        <v>2879</v>
      </c>
      <c r="K22" s="955" t="s">
        <v>2878</v>
      </c>
      <c r="L22" s="667" t="s">
        <v>139</v>
      </c>
      <c r="M22" s="667" t="s">
        <v>2546</v>
      </c>
      <c r="N22" s="668">
        <v>2005</v>
      </c>
      <c r="O22" s="704">
        <v>102</v>
      </c>
      <c r="P22" s="955" t="s">
        <v>2548</v>
      </c>
      <c r="Q22" s="667" t="s">
        <v>133</v>
      </c>
      <c r="R22" s="1386">
        <v>1</v>
      </c>
      <c r="S22" s="939">
        <v>10000000</v>
      </c>
      <c r="T22" s="705"/>
      <c r="X22" s="944"/>
      <c r="Y22" s="1083"/>
      <c r="Z22" s="802"/>
      <c r="AA22" s="802"/>
      <c r="AB22" s="802"/>
    </row>
    <row r="23" spans="1:31" s="674" customFormat="1" ht="12.95" customHeight="1">
      <c r="A23" s="662">
        <f t="shared" si="0"/>
        <v>5</v>
      </c>
      <c r="B23" s="902" t="s">
        <v>1521</v>
      </c>
      <c r="C23" s="686">
        <v>2</v>
      </c>
      <c r="D23" s="686">
        <v>3</v>
      </c>
      <c r="E23" s="686">
        <v>1</v>
      </c>
      <c r="F23" s="686">
        <v>5</v>
      </c>
      <c r="G23" s="686">
        <v>1</v>
      </c>
      <c r="H23" s="793" t="s">
        <v>1531</v>
      </c>
      <c r="I23" s="687" t="s">
        <v>24</v>
      </c>
      <c r="J23" s="813" t="s">
        <v>2825</v>
      </c>
      <c r="K23" s="720" t="s">
        <v>2823</v>
      </c>
      <c r="L23" s="687" t="s">
        <v>139</v>
      </c>
      <c r="M23" s="687" t="s">
        <v>2546</v>
      </c>
      <c r="N23" s="688">
        <v>2007</v>
      </c>
      <c r="O23" s="687">
        <v>125</v>
      </c>
      <c r="P23" s="687" t="s">
        <v>2548</v>
      </c>
      <c r="Q23" s="795" t="s">
        <v>1407</v>
      </c>
      <c r="R23" s="1386">
        <v>1</v>
      </c>
      <c r="S23" s="745">
        <v>13699962</v>
      </c>
      <c r="T23" s="781" t="s">
        <v>3089</v>
      </c>
      <c r="X23" s="802"/>
      <c r="Y23" s="957"/>
      <c r="Z23" s="944"/>
      <c r="AA23" s="1083"/>
      <c r="AB23" s="802"/>
    </row>
    <row r="24" spans="1:31" s="674" customFormat="1" ht="12.95" customHeight="1">
      <c r="A24" s="662">
        <f t="shared" si="0"/>
        <v>6</v>
      </c>
      <c r="B24" s="902" t="s">
        <v>1521</v>
      </c>
      <c r="C24" s="686">
        <v>2</v>
      </c>
      <c r="D24" s="686">
        <v>3</v>
      </c>
      <c r="E24" s="686">
        <v>1</v>
      </c>
      <c r="F24" s="686">
        <v>5</v>
      </c>
      <c r="G24" s="686">
        <v>1</v>
      </c>
      <c r="H24" s="793" t="s">
        <v>1532</v>
      </c>
      <c r="I24" s="687" t="s">
        <v>2543</v>
      </c>
      <c r="J24" s="687" t="s">
        <v>2826</v>
      </c>
      <c r="K24" s="720" t="s">
        <v>2824</v>
      </c>
      <c r="L24" s="687" t="s">
        <v>139</v>
      </c>
      <c r="M24" s="687" t="s">
        <v>2546</v>
      </c>
      <c r="N24" s="688">
        <v>2008</v>
      </c>
      <c r="O24" s="687">
        <v>125</v>
      </c>
      <c r="P24" s="687" t="s">
        <v>2548</v>
      </c>
      <c r="Q24" s="687" t="s">
        <v>133</v>
      </c>
      <c r="R24" s="1386">
        <v>1</v>
      </c>
      <c r="S24" s="690">
        <v>15042500</v>
      </c>
      <c r="T24" s="781"/>
      <c r="X24" s="802"/>
      <c r="Y24" s="802"/>
      <c r="Z24" s="802"/>
      <c r="AA24" s="802"/>
      <c r="AB24" s="802"/>
    </row>
    <row r="25" spans="1:31" s="674" customFormat="1" ht="12.95" customHeight="1" thickBot="1">
      <c r="A25" s="1066"/>
      <c r="B25" s="754"/>
      <c r="C25" s="739"/>
      <c r="D25" s="739"/>
      <c r="E25" s="739"/>
      <c r="F25" s="739"/>
      <c r="G25" s="739"/>
      <c r="H25" s="1067"/>
      <c r="I25" s="740"/>
      <c r="J25" s="740"/>
      <c r="K25" s="740"/>
      <c r="L25" s="740"/>
      <c r="M25" s="1068"/>
      <c r="N25" s="741"/>
      <c r="O25" s="741"/>
      <c r="P25" s="741"/>
      <c r="Q25" s="741"/>
      <c r="R25" s="680"/>
      <c r="S25" s="744"/>
      <c r="T25" s="903"/>
      <c r="X25" s="802"/>
      <c r="Y25" s="802"/>
      <c r="Z25" s="802"/>
      <c r="AA25" s="802"/>
      <c r="AB25" s="802"/>
    </row>
    <row r="26" spans="1:31" s="674" customFormat="1" ht="12.95" customHeight="1">
      <c r="A26" s="1025"/>
      <c r="B26" s="1026"/>
      <c r="C26" s="3217" t="s">
        <v>1964</v>
      </c>
      <c r="D26" s="3218"/>
      <c r="E26" s="3218"/>
      <c r="F26" s="3218"/>
      <c r="G26" s="3219"/>
      <c r="H26" s="1027"/>
      <c r="I26" s="1028"/>
      <c r="J26" s="1029"/>
      <c r="K26" s="1030"/>
      <c r="L26" s="1029"/>
      <c r="M26" s="1029"/>
      <c r="N26" s="1029"/>
      <c r="O26" s="1030"/>
      <c r="P26" s="1029"/>
      <c r="Q26" s="1029"/>
      <c r="R26" s="1084">
        <f>SUM(R27:R276)</f>
        <v>412</v>
      </c>
      <c r="S26" s="1084">
        <f>SUM(S27:S276)</f>
        <v>464323662</v>
      </c>
      <c r="T26" s="1031"/>
      <c r="V26" s="700"/>
      <c r="X26" s="802"/>
      <c r="Y26" s="802"/>
      <c r="Z26" s="802"/>
      <c r="AA26" s="802"/>
      <c r="AB26" s="802"/>
    </row>
    <row r="27" spans="1:31" s="674" customFormat="1" ht="12.95" customHeight="1">
      <c r="A27" s="684">
        <v>1</v>
      </c>
      <c r="B27" s="685" t="s">
        <v>1549</v>
      </c>
      <c r="C27" s="717">
        <v>2</v>
      </c>
      <c r="D27" s="717">
        <v>6</v>
      </c>
      <c r="E27" s="717">
        <v>1</v>
      </c>
      <c r="F27" s="717">
        <v>4</v>
      </c>
      <c r="G27" s="717">
        <v>4</v>
      </c>
      <c r="H27" s="665" t="s">
        <v>1426</v>
      </c>
      <c r="I27" s="664" t="s">
        <v>22</v>
      </c>
      <c r="J27" s="703" t="s">
        <v>305</v>
      </c>
      <c r="K27" s="668" t="s">
        <v>1343</v>
      </c>
      <c r="L27" s="703" t="s">
        <v>307</v>
      </c>
      <c r="M27" s="664" t="s">
        <v>143</v>
      </c>
      <c r="N27" s="668">
        <v>2010</v>
      </c>
      <c r="O27" s="668" t="s">
        <v>1343</v>
      </c>
      <c r="P27" s="703" t="s">
        <v>1906</v>
      </c>
      <c r="Q27" s="893" t="s">
        <v>1407</v>
      </c>
      <c r="R27" s="704">
        <v>1</v>
      </c>
      <c r="S27" s="690">
        <v>1500000</v>
      </c>
      <c r="T27" s="705" t="s">
        <v>3089</v>
      </c>
      <c r="X27" s="802"/>
      <c r="Y27" s="802"/>
      <c r="Z27" s="802"/>
      <c r="AA27" s="802"/>
      <c r="AB27" s="802"/>
    </row>
    <row r="28" spans="1:31" s="674" customFormat="1" ht="12.95" customHeight="1">
      <c r="A28" s="684">
        <f t="shared" ref="A28:A85" si="1">A27+1</f>
        <v>2</v>
      </c>
      <c r="B28" s="685" t="s">
        <v>2800</v>
      </c>
      <c r="C28" s="717">
        <v>2</v>
      </c>
      <c r="D28" s="717">
        <v>6</v>
      </c>
      <c r="E28" s="717">
        <v>1</v>
      </c>
      <c r="F28" s="717">
        <v>4</v>
      </c>
      <c r="G28" s="717">
        <v>4</v>
      </c>
      <c r="H28" s="665" t="s">
        <v>1427</v>
      </c>
      <c r="I28" s="664" t="s">
        <v>317</v>
      </c>
      <c r="J28" s="703" t="s">
        <v>305</v>
      </c>
      <c r="K28" s="668" t="s">
        <v>1343</v>
      </c>
      <c r="L28" s="703" t="s">
        <v>2562</v>
      </c>
      <c r="M28" s="664" t="s">
        <v>143</v>
      </c>
      <c r="N28" s="668">
        <v>2010</v>
      </c>
      <c r="O28" s="668" t="s">
        <v>1343</v>
      </c>
      <c r="P28" s="703" t="s">
        <v>1906</v>
      </c>
      <c r="Q28" s="703" t="s">
        <v>133</v>
      </c>
      <c r="R28" s="704">
        <v>1</v>
      </c>
      <c r="S28" s="690">
        <v>2340000</v>
      </c>
      <c r="T28" s="705"/>
      <c r="X28" s="802"/>
      <c r="Y28" s="802"/>
      <c r="Z28" s="956"/>
      <c r="AA28" s="957"/>
      <c r="AB28" s="802"/>
    </row>
    <row r="29" spans="1:31" s="674" customFormat="1" ht="12.95" customHeight="1">
      <c r="A29" s="684">
        <f t="shared" si="1"/>
        <v>3</v>
      </c>
      <c r="B29" s="685" t="s">
        <v>2803</v>
      </c>
      <c r="C29" s="717">
        <v>2</v>
      </c>
      <c r="D29" s="717">
        <v>6</v>
      </c>
      <c r="E29" s="717">
        <v>1</v>
      </c>
      <c r="F29" s="717">
        <v>4</v>
      </c>
      <c r="G29" s="717">
        <v>4</v>
      </c>
      <c r="H29" s="665" t="s">
        <v>1428</v>
      </c>
      <c r="I29" s="664" t="s">
        <v>523</v>
      </c>
      <c r="J29" s="703" t="s">
        <v>2907</v>
      </c>
      <c r="K29" s="668" t="s">
        <v>1343</v>
      </c>
      <c r="L29" s="703" t="s">
        <v>365</v>
      </c>
      <c r="M29" s="664" t="s">
        <v>143</v>
      </c>
      <c r="N29" s="668">
        <v>2011</v>
      </c>
      <c r="O29" s="668" t="s">
        <v>1343</v>
      </c>
      <c r="P29" s="703" t="s">
        <v>1906</v>
      </c>
      <c r="Q29" s="803" t="s">
        <v>1407</v>
      </c>
      <c r="R29" s="704">
        <v>1</v>
      </c>
      <c r="S29" s="690">
        <v>200000</v>
      </c>
      <c r="T29" s="706" t="s">
        <v>3089</v>
      </c>
      <c r="V29" s="956"/>
      <c r="W29" s="957"/>
      <c r="X29" s="802"/>
      <c r="Y29" s="802"/>
      <c r="Z29" s="802"/>
      <c r="AA29" s="802"/>
      <c r="AB29" s="802"/>
    </row>
    <row r="30" spans="1:31" s="674" customFormat="1" ht="12.95" customHeight="1">
      <c r="A30" s="684">
        <f t="shared" si="1"/>
        <v>4</v>
      </c>
      <c r="B30" s="685" t="s">
        <v>1549</v>
      </c>
      <c r="C30" s="717">
        <v>2</v>
      </c>
      <c r="D30" s="717">
        <v>6</v>
      </c>
      <c r="E30" s="717">
        <v>1</v>
      </c>
      <c r="F30" s="717">
        <v>4</v>
      </c>
      <c r="G30" s="717">
        <v>4</v>
      </c>
      <c r="H30" s="665" t="s">
        <v>1433</v>
      </c>
      <c r="I30" s="664" t="s">
        <v>426</v>
      </c>
      <c r="J30" s="703" t="s">
        <v>305</v>
      </c>
      <c r="K30" s="668" t="s">
        <v>1343</v>
      </c>
      <c r="L30" s="664" t="s">
        <v>307</v>
      </c>
      <c r="M30" s="664" t="s">
        <v>143</v>
      </c>
      <c r="N30" s="668">
        <v>2012</v>
      </c>
      <c r="O30" s="668" t="s">
        <v>1343</v>
      </c>
      <c r="P30" s="703" t="s">
        <v>1906</v>
      </c>
      <c r="Q30" s="703" t="s">
        <v>133</v>
      </c>
      <c r="R30" s="704">
        <v>1</v>
      </c>
      <c r="S30" s="690">
        <v>1500000</v>
      </c>
      <c r="T30" s="706"/>
      <c r="V30" s="802"/>
      <c r="W30" s="802"/>
      <c r="Y30" s="802"/>
      <c r="Z30" s="802"/>
      <c r="AA30" s="802"/>
      <c r="AB30" s="802"/>
    </row>
    <row r="31" spans="1:31" s="674" customFormat="1" ht="12.95" customHeight="1">
      <c r="A31" s="684">
        <f t="shared" si="1"/>
        <v>5</v>
      </c>
      <c r="B31" s="685" t="s">
        <v>2801</v>
      </c>
      <c r="C31" s="717">
        <v>2</v>
      </c>
      <c r="D31" s="717">
        <v>6</v>
      </c>
      <c r="E31" s="717">
        <v>1</v>
      </c>
      <c r="F31" s="717">
        <v>4</v>
      </c>
      <c r="G31" s="717">
        <v>4</v>
      </c>
      <c r="H31" s="665" t="s">
        <v>1434</v>
      </c>
      <c r="I31" s="664" t="s">
        <v>587</v>
      </c>
      <c r="J31" s="703" t="s">
        <v>2908</v>
      </c>
      <c r="K31" s="668" t="s">
        <v>1343</v>
      </c>
      <c r="L31" s="664" t="s">
        <v>139</v>
      </c>
      <c r="M31" s="664" t="s">
        <v>143</v>
      </c>
      <c r="N31" s="668">
        <v>2012</v>
      </c>
      <c r="O31" s="668" t="s">
        <v>1343</v>
      </c>
      <c r="P31" s="703" t="s">
        <v>1906</v>
      </c>
      <c r="Q31" s="703" t="s">
        <v>133</v>
      </c>
      <c r="R31" s="704">
        <v>1</v>
      </c>
      <c r="S31" s="690">
        <v>450000</v>
      </c>
      <c r="T31" s="706"/>
      <c r="Y31" s="802"/>
      <c r="Z31" s="802"/>
      <c r="AA31" s="802"/>
      <c r="AB31" s="802"/>
    </row>
    <row r="32" spans="1:31" s="674" customFormat="1" ht="12.95" customHeight="1">
      <c r="A32" s="684">
        <f t="shared" si="1"/>
        <v>6</v>
      </c>
      <c r="B32" s="685" t="s">
        <v>2800</v>
      </c>
      <c r="C32" s="717">
        <v>2</v>
      </c>
      <c r="D32" s="717">
        <v>6</v>
      </c>
      <c r="E32" s="717">
        <v>1</v>
      </c>
      <c r="F32" s="717">
        <v>4</v>
      </c>
      <c r="G32" s="717">
        <v>4</v>
      </c>
      <c r="H32" s="665" t="s">
        <v>1436</v>
      </c>
      <c r="I32" s="666" t="s">
        <v>3077</v>
      </c>
      <c r="J32" s="667" t="s">
        <v>305</v>
      </c>
      <c r="K32" s="668" t="s">
        <v>1343</v>
      </c>
      <c r="L32" s="664" t="s">
        <v>2562</v>
      </c>
      <c r="M32" s="664" t="s">
        <v>143</v>
      </c>
      <c r="N32" s="668">
        <v>2013</v>
      </c>
      <c r="O32" s="668" t="s">
        <v>1343</v>
      </c>
      <c r="P32" s="703" t="s">
        <v>1906</v>
      </c>
      <c r="Q32" s="703" t="s">
        <v>133</v>
      </c>
      <c r="R32" s="707">
        <v>1</v>
      </c>
      <c r="S32" s="708">
        <v>700000</v>
      </c>
      <c r="T32" s="673"/>
      <c r="Y32" s="802"/>
      <c r="Z32" s="802"/>
      <c r="AA32" s="802"/>
      <c r="AB32" s="802"/>
    </row>
    <row r="33" spans="1:28" s="674" customFormat="1" ht="12.95" customHeight="1">
      <c r="A33" s="684">
        <f t="shared" si="1"/>
        <v>7</v>
      </c>
      <c r="B33" s="685" t="s">
        <v>2800</v>
      </c>
      <c r="C33" s="717">
        <v>2</v>
      </c>
      <c r="D33" s="717">
        <v>6</v>
      </c>
      <c r="E33" s="717">
        <v>1</v>
      </c>
      <c r="F33" s="717">
        <v>4</v>
      </c>
      <c r="G33" s="717">
        <v>4</v>
      </c>
      <c r="H33" s="665" t="s">
        <v>1437</v>
      </c>
      <c r="I33" s="666" t="s">
        <v>1596</v>
      </c>
      <c r="J33" s="667" t="s">
        <v>2908</v>
      </c>
      <c r="K33" s="668" t="s">
        <v>1343</v>
      </c>
      <c r="L33" s="664" t="s">
        <v>139</v>
      </c>
      <c r="M33" s="664" t="s">
        <v>143</v>
      </c>
      <c r="N33" s="668">
        <v>2013</v>
      </c>
      <c r="O33" s="668" t="s">
        <v>1343</v>
      </c>
      <c r="P33" s="703" t="s">
        <v>1906</v>
      </c>
      <c r="Q33" s="703" t="s">
        <v>133</v>
      </c>
      <c r="R33" s="707">
        <v>2</v>
      </c>
      <c r="S33" s="708">
        <v>5600000</v>
      </c>
      <c r="T33" s="673"/>
      <c r="Y33" s="802"/>
      <c r="Z33" s="802"/>
      <c r="AA33" s="802"/>
      <c r="AB33" s="802"/>
    </row>
    <row r="34" spans="1:28" s="674" customFormat="1" ht="12.95" customHeight="1">
      <c r="A34" s="684">
        <f t="shared" si="1"/>
        <v>8</v>
      </c>
      <c r="B34" s="685" t="s">
        <v>2800</v>
      </c>
      <c r="C34" s="717">
        <v>2</v>
      </c>
      <c r="D34" s="717">
        <v>6</v>
      </c>
      <c r="E34" s="717">
        <v>1</v>
      </c>
      <c r="F34" s="717">
        <v>4</v>
      </c>
      <c r="G34" s="717">
        <v>4</v>
      </c>
      <c r="H34" s="665" t="s">
        <v>1437</v>
      </c>
      <c r="I34" s="666" t="s">
        <v>3103</v>
      </c>
      <c r="J34" s="667" t="s">
        <v>305</v>
      </c>
      <c r="K34" s="668" t="s">
        <v>1343</v>
      </c>
      <c r="L34" s="664" t="s">
        <v>307</v>
      </c>
      <c r="M34" s="664" t="s">
        <v>143</v>
      </c>
      <c r="N34" s="1430">
        <v>2016</v>
      </c>
      <c r="O34" s="668" t="s">
        <v>1343</v>
      </c>
      <c r="P34" s="703" t="s">
        <v>1906</v>
      </c>
      <c r="Q34" s="703" t="s">
        <v>133</v>
      </c>
      <c r="R34" s="707">
        <v>1</v>
      </c>
      <c r="S34" s="708">
        <v>17000000</v>
      </c>
      <c r="T34" s="673"/>
      <c r="U34" s="612"/>
      <c r="V34" s="612"/>
      <c r="W34" s="1410" t="s">
        <v>3070</v>
      </c>
      <c r="X34" s="615"/>
      <c r="Y34" s="615"/>
      <c r="Z34" s="615"/>
      <c r="AA34" s="615"/>
      <c r="AB34" s="615"/>
    </row>
    <row r="35" spans="1:28" s="674" customFormat="1" ht="12.95" customHeight="1">
      <c r="A35" s="684">
        <f t="shared" si="1"/>
        <v>9</v>
      </c>
      <c r="B35" s="685" t="s">
        <v>2800</v>
      </c>
      <c r="C35" s="717">
        <v>2</v>
      </c>
      <c r="D35" s="717">
        <v>6</v>
      </c>
      <c r="E35" s="717">
        <v>1</v>
      </c>
      <c r="F35" s="717">
        <v>4</v>
      </c>
      <c r="G35" s="717">
        <v>4</v>
      </c>
      <c r="H35" s="665" t="s">
        <v>1437</v>
      </c>
      <c r="I35" s="666" t="s">
        <v>3103</v>
      </c>
      <c r="J35" s="667" t="s">
        <v>305</v>
      </c>
      <c r="K35" s="668" t="s">
        <v>1343</v>
      </c>
      <c r="L35" s="664" t="s">
        <v>307</v>
      </c>
      <c r="M35" s="664" t="s">
        <v>143</v>
      </c>
      <c r="N35" s="1430">
        <v>2016</v>
      </c>
      <c r="O35" s="668" t="s">
        <v>1343</v>
      </c>
      <c r="P35" s="703" t="s">
        <v>1906</v>
      </c>
      <c r="Q35" s="703" t="s">
        <v>133</v>
      </c>
      <c r="R35" s="707">
        <v>1</v>
      </c>
      <c r="S35" s="708">
        <v>8000000</v>
      </c>
      <c r="T35" s="673"/>
      <c r="U35" s="612"/>
      <c r="V35" s="612"/>
      <c r="W35" s="1410" t="s">
        <v>3104</v>
      </c>
      <c r="X35" s="615"/>
      <c r="Y35" s="615"/>
      <c r="Z35" s="615"/>
      <c r="AA35" s="615"/>
      <c r="AB35" s="615"/>
    </row>
    <row r="36" spans="1:28" s="674" customFormat="1" ht="12.95" customHeight="1">
      <c r="A36" s="684">
        <f t="shared" si="1"/>
        <v>10</v>
      </c>
      <c r="B36" s="685" t="s">
        <v>1547</v>
      </c>
      <c r="C36" s="717">
        <v>2</v>
      </c>
      <c r="D36" s="717">
        <v>6</v>
      </c>
      <c r="E36" s="717">
        <v>1</v>
      </c>
      <c r="F36" s="717">
        <v>4</v>
      </c>
      <c r="G36" s="717">
        <v>4</v>
      </c>
      <c r="H36" s="665" t="s">
        <v>1438</v>
      </c>
      <c r="I36" s="666" t="s">
        <v>1616</v>
      </c>
      <c r="J36" s="667" t="s">
        <v>2909</v>
      </c>
      <c r="K36" s="668" t="s">
        <v>1343</v>
      </c>
      <c r="L36" s="664" t="s">
        <v>365</v>
      </c>
      <c r="M36" s="664" t="s">
        <v>143</v>
      </c>
      <c r="N36" s="668">
        <v>2013</v>
      </c>
      <c r="O36" s="668" t="s">
        <v>1343</v>
      </c>
      <c r="P36" s="703" t="s">
        <v>1906</v>
      </c>
      <c r="Q36" s="703" t="s">
        <v>133</v>
      </c>
      <c r="R36" s="707">
        <v>1</v>
      </c>
      <c r="S36" s="708">
        <v>4150000</v>
      </c>
      <c r="T36" s="673"/>
      <c r="Y36" s="802"/>
      <c r="Z36" s="802"/>
      <c r="AA36" s="802"/>
      <c r="AB36" s="802"/>
    </row>
    <row r="37" spans="1:28" s="674" customFormat="1" ht="12.95" customHeight="1">
      <c r="A37" s="684">
        <f t="shared" si="1"/>
        <v>11</v>
      </c>
      <c r="B37" s="685" t="s">
        <v>1549</v>
      </c>
      <c r="C37" s="717">
        <v>2</v>
      </c>
      <c r="D37" s="717">
        <v>6</v>
      </c>
      <c r="E37" s="717">
        <v>1</v>
      </c>
      <c r="F37" s="717">
        <v>4</v>
      </c>
      <c r="G37" s="717">
        <v>4</v>
      </c>
      <c r="H37" s="665" t="s">
        <v>1439</v>
      </c>
      <c r="I37" s="666" t="s">
        <v>1628</v>
      </c>
      <c r="J37" s="667" t="s">
        <v>305</v>
      </c>
      <c r="K37" s="668" t="s">
        <v>1343</v>
      </c>
      <c r="L37" s="664" t="s">
        <v>307</v>
      </c>
      <c r="M37" s="664" t="s">
        <v>143</v>
      </c>
      <c r="N37" s="668">
        <v>2013</v>
      </c>
      <c r="O37" s="668" t="s">
        <v>1343</v>
      </c>
      <c r="P37" s="703" t="s">
        <v>1906</v>
      </c>
      <c r="Q37" s="703" t="s">
        <v>133</v>
      </c>
      <c r="R37" s="707">
        <v>1</v>
      </c>
      <c r="S37" s="708">
        <v>1500000</v>
      </c>
      <c r="T37" s="673"/>
      <c r="Y37" s="802"/>
      <c r="Z37" s="802"/>
      <c r="AA37" s="802"/>
      <c r="AB37" s="802"/>
    </row>
    <row r="38" spans="1:28" s="674" customFormat="1" ht="12.95" customHeight="1">
      <c r="A38" s="684">
        <f t="shared" si="1"/>
        <v>12</v>
      </c>
      <c r="B38" s="685" t="s">
        <v>1549</v>
      </c>
      <c r="C38" s="717">
        <v>2</v>
      </c>
      <c r="D38" s="717">
        <v>6</v>
      </c>
      <c r="E38" s="717">
        <v>1</v>
      </c>
      <c r="F38" s="717">
        <v>4</v>
      </c>
      <c r="G38" s="717">
        <v>4</v>
      </c>
      <c r="H38" s="665" t="s">
        <v>1439</v>
      </c>
      <c r="I38" s="666" t="s">
        <v>1628</v>
      </c>
      <c r="J38" s="667" t="s">
        <v>305</v>
      </c>
      <c r="K38" s="668" t="s">
        <v>1343</v>
      </c>
      <c r="L38" s="664" t="s">
        <v>307</v>
      </c>
      <c r="M38" s="664" t="s">
        <v>2792</v>
      </c>
      <c r="N38" s="1430">
        <v>2016</v>
      </c>
      <c r="O38" s="668" t="s">
        <v>1343</v>
      </c>
      <c r="P38" s="703" t="s">
        <v>1906</v>
      </c>
      <c r="Q38" s="703" t="s">
        <v>133</v>
      </c>
      <c r="R38" s="707">
        <v>2</v>
      </c>
      <c r="S38" s="708">
        <v>6000000</v>
      </c>
      <c r="T38" s="673"/>
      <c r="U38" s="612"/>
      <c r="V38" s="612"/>
      <c r="W38" s="1410" t="s">
        <v>3102</v>
      </c>
      <c r="X38" s="615"/>
      <c r="Y38" s="615"/>
      <c r="Z38" s="615"/>
      <c r="AA38" s="615"/>
      <c r="AB38" s="615"/>
    </row>
    <row r="39" spans="1:28" s="674" customFormat="1" ht="12.95" customHeight="1">
      <c r="A39" s="684">
        <f t="shared" si="1"/>
        <v>13</v>
      </c>
      <c r="B39" s="685" t="s">
        <v>1548</v>
      </c>
      <c r="C39" s="717">
        <v>2</v>
      </c>
      <c r="D39" s="717">
        <v>6</v>
      </c>
      <c r="E39" s="717">
        <v>1</v>
      </c>
      <c r="F39" s="717">
        <v>4</v>
      </c>
      <c r="G39" s="717">
        <v>4</v>
      </c>
      <c r="H39" s="665" t="s">
        <v>1440</v>
      </c>
      <c r="I39" s="666" t="s">
        <v>1641</v>
      </c>
      <c r="J39" s="667" t="s">
        <v>2914</v>
      </c>
      <c r="K39" s="668" t="s">
        <v>1343</v>
      </c>
      <c r="L39" s="664" t="s">
        <v>2912</v>
      </c>
      <c r="M39" s="664" t="s">
        <v>143</v>
      </c>
      <c r="N39" s="668">
        <v>2013</v>
      </c>
      <c r="O39" s="668" t="s">
        <v>1343</v>
      </c>
      <c r="P39" s="703" t="s">
        <v>1906</v>
      </c>
      <c r="Q39" s="703" t="s">
        <v>133</v>
      </c>
      <c r="R39" s="707">
        <v>1</v>
      </c>
      <c r="S39" s="708">
        <v>350000</v>
      </c>
      <c r="T39" s="673"/>
      <c r="Y39" s="802"/>
      <c r="Z39" s="802"/>
      <c r="AA39" s="802"/>
      <c r="AB39" s="802"/>
    </row>
    <row r="40" spans="1:28" s="674" customFormat="1" ht="12.95" customHeight="1">
      <c r="A40" s="684">
        <f t="shared" si="1"/>
        <v>14</v>
      </c>
      <c r="B40" s="685" t="s">
        <v>1548</v>
      </c>
      <c r="C40" s="717">
        <v>2</v>
      </c>
      <c r="D40" s="717">
        <v>6</v>
      </c>
      <c r="E40" s="717">
        <v>1</v>
      </c>
      <c r="F40" s="717">
        <v>4</v>
      </c>
      <c r="G40" s="717">
        <v>4</v>
      </c>
      <c r="H40" s="665" t="s">
        <v>1441</v>
      </c>
      <c r="I40" s="666" t="s">
        <v>1642</v>
      </c>
      <c r="J40" s="667" t="s">
        <v>2915</v>
      </c>
      <c r="K40" s="668" t="s">
        <v>1343</v>
      </c>
      <c r="L40" s="664" t="s">
        <v>2913</v>
      </c>
      <c r="M40" s="664" t="s">
        <v>143</v>
      </c>
      <c r="N40" s="668">
        <v>2013</v>
      </c>
      <c r="O40" s="668" t="s">
        <v>1343</v>
      </c>
      <c r="P40" s="703" t="s">
        <v>1906</v>
      </c>
      <c r="Q40" s="703" t="s">
        <v>133</v>
      </c>
      <c r="R40" s="707">
        <v>16</v>
      </c>
      <c r="S40" s="708">
        <v>6800000</v>
      </c>
      <c r="T40" s="673"/>
      <c r="Y40" s="802"/>
      <c r="Z40" s="802"/>
      <c r="AA40" s="802"/>
      <c r="AB40" s="802"/>
    </row>
    <row r="41" spans="1:28" s="674" customFormat="1" ht="12.95" customHeight="1">
      <c r="A41" s="684">
        <f t="shared" si="1"/>
        <v>15</v>
      </c>
      <c r="B41" s="685" t="s">
        <v>1548</v>
      </c>
      <c r="C41" s="717">
        <v>2</v>
      </c>
      <c r="D41" s="717">
        <v>6</v>
      </c>
      <c r="E41" s="717">
        <v>1</v>
      </c>
      <c r="F41" s="717">
        <v>4</v>
      </c>
      <c r="G41" s="717">
        <v>4</v>
      </c>
      <c r="H41" s="665" t="s">
        <v>1442</v>
      </c>
      <c r="I41" s="666" t="s">
        <v>1643</v>
      </c>
      <c r="J41" s="667" t="s">
        <v>2908</v>
      </c>
      <c r="K41" s="668" t="s">
        <v>1343</v>
      </c>
      <c r="L41" s="664" t="s">
        <v>2912</v>
      </c>
      <c r="M41" s="664" t="s">
        <v>143</v>
      </c>
      <c r="N41" s="668">
        <v>2013</v>
      </c>
      <c r="O41" s="668" t="s">
        <v>1343</v>
      </c>
      <c r="P41" s="703" t="s">
        <v>1906</v>
      </c>
      <c r="Q41" s="703" t="s">
        <v>133</v>
      </c>
      <c r="R41" s="707">
        <v>1</v>
      </c>
      <c r="S41" s="708">
        <v>550000</v>
      </c>
      <c r="T41" s="673"/>
      <c r="Y41" s="802"/>
      <c r="Z41" s="802"/>
      <c r="AA41" s="802"/>
      <c r="AB41" s="802"/>
    </row>
    <row r="42" spans="1:28" s="674" customFormat="1" ht="12.95" customHeight="1">
      <c r="A42" s="684">
        <f t="shared" si="1"/>
        <v>16</v>
      </c>
      <c r="B42" s="685" t="s">
        <v>1548</v>
      </c>
      <c r="C42" s="717">
        <v>2</v>
      </c>
      <c r="D42" s="717">
        <v>6</v>
      </c>
      <c r="E42" s="717">
        <v>1</v>
      </c>
      <c r="F42" s="717">
        <v>4</v>
      </c>
      <c r="G42" s="717">
        <v>4</v>
      </c>
      <c r="H42" s="665" t="s">
        <v>1443</v>
      </c>
      <c r="I42" s="666" t="s">
        <v>1644</v>
      </c>
      <c r="J42" s="667" t="s">
        <v>2908</v>
      </c>
      <c r="K42" s="668" t="s">
        <v>1343</v>
      </c>
      <c r="L42" s="664" t="s">
        <v>139</v>
      </c>
      <c r="M42" s="664" t="s">
        <v>143</v>
      </c>
      <c r="N42" s="668">
        <v>2013</v>
      </c>
      <c r="O42" s="668" t="s">
        <v>1343</v>
      </c>
      <c r="P42" s="703" t="s">
        <v>1906</v>
      </c>
      <c r="Q42" s="703" t="s">
        <v>133</v>
      </c>
      <c r="R42" s="707">
        <v>2</v>
      </c>
      <c r="S42" s="708">
        <v>3320000</v>
      </c>
      <c r="T42" s="673"/>
      <c r="Y42" s="802"/>
      <c r="Z42" s="802"/>
      <c r="AA42" s="802"/>
      <c r="AB42" s="802"/>
    </row>
    <row r="43" spans="1:28" s="674" customFormat="1" ht="12.95" customHeight="1">
      <c r="A43" s="684">
        <f t="shared" si="1"/>
        <v>17</v>
      </c>
      <c r="B43" s="685" t="s">
        <v>2802</v>
      </c>
      <c r="C43" s="717">
        <v>2</v>
      </c>
      <c r="D43" s="717">
        <v>6</v>
      </c>
      <c r="E43" s="717">
        <v>1</v>
      </c>
      <c r="F43" s="717">
        <v>4</v>
      </c>
      <c r="G43" s="717">
        <v>4</v>
      </c>
      <c r="H43" s="665" t="s">
        <v>1444</v>
      </c>
      <c r="I43" s="666" t="s">
        <v>1655</v>
      </c>
      <c r="J43" s="667" t="s">
        <v>305</v>
      </c>
      <c r="K43" s="668" t="s">
        <v>1343</v>
      </c>
      <c r="L43" s="664" t="s">
        <v>139</v>
      </c>
      <c r="M43" s="664" t="s">
        <v>143</v>
      </c>
      <c r="N43" s="668">
        <v>2013</v>
      </c>
      <c r="O43" s="668" t="s">
        <v>1343</v>
      </c>
      <c r="P43" s="703" t="s">
        <v>1906</v>
      </c>
      <c r="Q43" s="703" t="s">
        <v>133</v>
      </c>
      <c r="R43" s="707">
        <v>2</v>
      </c>
      <c r="S43" s="708">
        <v>4000000</v>
      </c>
      <c r="T43" s="673"/>
      <c r="Y43" s="802"/>
      <c r="Z43" s="802"/>
      <c r="AA43" s="802"/>
      <c r="AB43" s="802"/>
    </row>
    <row r="44" spans="1:28" s="674" customFormat="1" ht="12.95" customHeight="1">
      <c r="A44" s="684">
        <f t="shared" si="1"/>
        <v>18</v>
      </c>
      <c r="B44" s="685" t="s">
        <v>2804</v>
      </c>
      <c r="C44" s="717">
        <v>2</v>
      </c>
      <c r="D44" s="717">
        <v>6</v>
      </c>
      <c r="E44" s="717">
        <v>1</v>
      </c>
      <c r="F44" s="717">
        <v>4</v>
      </c>
      <c r="G44" s="717">
        <v>4</v>
      </c>
      <c r="H44" s="665" t="s">
        <v>13</v>
      </c>
      <c r="I44" s="664" t="s">
        <v>787</v>
      </c>
      <c r="J44" s="703" t="s">
        <v>1343</v>
      </c>
      <c r="K44" s="668" t="s">
        <v>1343</v>
      </c>
      <c r="L44" s="664" t="s">
        <v>363</v>
      </c>
      <c r="M44" s="664" t="s">
        <v>143</v>
      </c>
      <c r="N44" s="668">
        <v>2007</v>
      </c>
      <c r="O44" s="668" t="s">
        <v>1343</v>
      </c>
      <c r="P44" s="703" t="s">
        <v>1906</v>
      </c>
      <c r="Q44" s="893" t="s">
        <v>1407</v>
      </c>
      <c r="R44" s="704">
        <v>1</v>
      </c>
      <c r="S44" s="690">
        <v>15050000</v>
      </c>
      <c r="T44" s="705" t="s">
        <v>3089</v>
      </c>
      <c r="Y44" s="802"/>
      <c r="Z44" s="956"/>
      <c r="AA44" s="957"/>
      <c r="AB44" s="802"/>
    </row>
    <row r="45" spans="1:28" s="674" customFormat="1" ht="12.95" customHeight="1">
      <c r="A45" s="684">
        <f t="shared" si="1"/>
        <v>19</v>
      </c>
      <c r="B45" s="685" t="s">
        <v>2804</v>
      </c>
      <c r="C45" s="702" t="s">
        <v>1911</v>
      </c>
      <c r="D45" s="702" t="s">
        <v>1913</v>
      </c>
      <c r="E45" s="702" t="s">
        <v>1907</v>
      </c>
      <c r="F45" s="702" t="s">
        <v>1544</v>
      </c>
      <c r="G45" s="702" t="s">
        <v>1436</v>
      </c>
      <c r="H45" s="665" t="s">
        <v>1426</v>
      </c>
      <c r="I45" s="664" t="s">
        <v>787</v>
      </c>
      <c r="J45" s="703" t="s">
        <v>2900</v>
      </c>
      <c r="K45" s="668"/>
      <c r="L45" s="664" t="s">
        <v>1965</v>
      </c>
      <c r="M45" s="664" t="s">
        <v>143</v>
      </c>
      <c r="N45" s="668">
        <v>2006</v>
      </c>
      <c r="O45" s="668" t="s">
        <v>1343</v>
      </c>
      <c r="P45" s="703" t="s">
        <v>1906</v>
      </c>
      <c r="Q45" s="803" t="s">
        <v>1407</v>
      </c>
      <c r="R45" s="709">
        <v>1</v>
      </c>
      <c r="S45" s="690">
        <v>6000000</v>
      </c>
      <c r="T45" s="705" t="s">
        <v>3089</v>
      </c>
      <c r="Y45" s="802"/>
      <c r="Z45" s="802"/>
      <c r="AA45" s="802"/>
      <c r="AB45" s="802"/>
    </row>
    <row r="46" spans="1:28" s="674" customFormat="1" ht="12.95" customHeight="1">
      <c r="A46" s="684">
        <f t="shared" si="1"/>
        <v>20</v>
      </c>
      <c r="B46" s="685" t="s">
        <v>2804</v>
      </c>
      <c r="C46" s="702" t="s">
        <v>1911</v>
      </c>
      <c r="D46" s="702" t="s">
        <v>1913</v>
      </c>
      <c r="E46" s="702" t="s">
        <v>1907</v>
      </c>
      <c r="F46" s="702" t="s">
        <v>1544</v>
      </c>
      <c r="G46" s="702" t="s">
        <v>1436</v>
      </c>
      <c r="H46" s="665" t="s">
        <v>1427</v>
      </c>
      <c r="I46" s="664" t="s">
        <v>787</v>
      </c>
      <c r="J46" s="703" t="s">
        <v>2899</v>
      </c>
      <c r="K46" s="668" t="s">
        <v>1343</v>
      </c>
      <c r="L46" s="664" t="s">
        <v>418</v>
      </c>
      <c r="M46" s="664" t="s">
        <v>143</v>
      </c>
      <c r="N46" s="668">
        <v>2010</v>
      </c>
      <c r="O46" s="668" t="s">
        <v>1343</v>
      </c>
      <c r="P46" s="703" t="s">
        <v>1906</v>
      </c>
      <c r="Q46" s="803" t="s">
        <v>1407</v>
      </c>
      <c r="R46" s="704">
        <v>1</v>
      </c>
      <c r="S46" s="690">
        <v>6000000</v>
      </c>
      <c r="T46" s="705" t="s">
        <v>3089</v>
      </c>
      <c r="Y46" s="802"/>
      <c r="Z46" s="802"/>
      <c r="AA46" s="802"/>
      <c r="AB46" s="802"/>
    </row>
    <row r="47" spans="1:28" s="674" customFormat="1" ht="12.95" customHeight="1">
      <c r="A47" s="684">
        <f t="shared" si="1"/>
        <v>21</v>
      </c>
      <c r="B47" s="685" t="s">
        <v>2807</v>
      </c>
      <c r="C47" s="702" t="s">
        <v>1911</v>
      </c>
      <c r="D47" s="702" t="s">
        <v>1913</v>
      </c>
      <c r="E47" s="702" t="s">
        <v>1907</v>
      </c>
      <c r="F47" s="702" t="s">
        <v>1544</v>
      </c>
      <c r="G47" s="702" t="s">
        <v>1436</v>
      </c>
      <c r="H47" s="665" t="s">
        <v>1428</v>
      </c>
      <c r="I47" s="664" t="s">
        <v>830</v>
      </c>
      <c r="J47" s="703" t="s">
        <v>2901</v>
      </c>
      <c r="K47" s="668" t="s">
        <v>1343</v>
      </c>
      <c r="L47" s="664" t="s">
        <v>418</v>
      </c>
      <c r="M47" s="664" t="s">
        <v>143</v>
      </c>
      <c r="N47" s="668">
        <v>2010</v>
      </c>
      <c r="O47" s="668" t="s">
        <v>1343</v>
      </c>
      <c r="P47" s="703" t="s">
        <v>1906</v>
      </c>
      <c r="Q47" s="703" t="s">
        <v>133</v>
      </c>
      <c r="R47" s="704">
        <v>1</v>
      </c>
      <c r="S47" s="690">
        <v>7500000</v>
      </c>
      <c r="T47" s="705"/>
      <c r="Y47" s="802"/>
      <c r="Z47" s="802"/>
      <c r="AA47" s="802"/>
      <c r="AB47" s="802"/>
    </row>
    <row r="48" spans="1:28" s="674" customFormat="1" ht="12.95" customHeight="1">
      <c r="A48" s="684">
        <f t="shared" si="1"/>
        <v>22</v>
      </c>
      <c r="B48" s="685" t="s">
        <v>2804</v>
      </c>
      <c r="C48" s="702" t="s">
        <v>1911</v>
      </c>
      <c r="D48" s="702" t="s">
        <v>1913</v>
      </c>
      <c r="E48" s="702" t="s">
        <v>1907</v>
      </c>
      <c r="F48" s="702" t="s">
        <v>1544</v>
      </c>
      <c r="G48" s="702" t="s">
        <v>1436</v>
      </c>
      <c r="H48" s="665" t="s">
        <v>1429</v>
      </c>
      <c r="I48" s="664" t="s">
        <v>787</v>
      </c>
      <c r="J48" s="703" t="s">
        <v>2902</v>
      </c>
      <c r="K48" s="668" t="s">
        <v>1343</v>
      </c>
      <c r="L48" s="664" t="s">
        <v>418</v>
      </c>
      <c r="M48" s="664" t="s">
        <v>143</v>
      </c>
      <c r="N48" s="668">
        <v>2011</v>
      </c>
      <c r="O48" s="668" t="s">
        <v>1343</v>
      </c>
      <c r="P48" s="703" t="s">
        <v>1906</v>
      </c>
      <c r="Q48" s="703" t="s">
        <v>133</v>
      </c>
      <c r="R48" s="704">
        <v>1</v>
      </c>
      <c r="S48" s="690">
        <v>6000000</v>
      </c>
      <c r="T48" s="706"/>
      <c r="Y48" s="802"/>
      <c r="Z48" s="802"/>
      <c r="AA48" s="802"/>
      <c r="AB48" s="802"/>
    </row>
    <row r="49" spans="1:28" s="674" customFormat="1" ht="12.95" customHeight="1">
      <c r="A49" s="684">
        <f t="shared" si="1"/>
        <v>23</v>
      </c>
      <c r="B49" s="685" t="s">
        <v>2806</v>
      </c>
      <c r="C49" s="702" t="s">
        <v>1911</v>
      </c>
      <c r="D49" s="702" t="s">
        <v>1913</v>
      </c>
      <c r="E49" s="702" t="s">
        <v>1907</v>
      </c>
      <c r="F49" s="702" t="s">
        <v>1544</v>
      </c>
      <c r="G49" s="702" t="s">
        <v>1436</v>
      </c>
      <c r="H49" s="665" t="s">
        <v>1430</v>
      </c>
      <c r="I49" s="664" t="s">
        <v>860</v>
      </c>
      <c r="J49" s="703" t="s">
        <v>2903</v>
      </c>
      <c r="K49" s="668" t="s">
        <v>1343</v>
      </c>
      <c r="L49" s="664" t="s">
        <v>418</v>
      </c>
      <c r="M49" s="664" t="s">
        <v>143</v>
      </c>
      <c r="N49" s="668">
        <v>2011</v>
      </c>
      <c r="O49" s="668" t="s">
        <v>1343</v>
      </c>
      <c r="P49" s="703" t="s">
        <v>1906</v>
      </c>
      <c r="Q49" s="803" t="s">
        <v>1407</v>
      </c>
      <c r="R49" s="704">
        <v>1</v>
      </c>
      <c r="S49" s="690">
        <v>1000000</v>
      </c>
      <c r="T49" s="706" t="s">
        <v>3089</v>
      </c>
      <c r="Y49" s="802"/>
      <c r="Z49" s="802"/>
      <c r="AA49" s="802"/>
      <c r="AB49" s="802"/>
    </row>
    <row r="50" spans="1:28" s="674" customFormat="1" ht="12.95" customHeight="1">
      <c r="A50" s="684">
        <f t="shared" si="1"/>
        <v>24</v>
      </c>
      <c r="B50" s="685" t="s">
        <v>2805</v>
      </c>
      <c r="C50" s="702" t="s">
        <v>1911</v>
      </c>
      <c r="D50" s="702" t="s">
        <v>1913</v>
      </c>
      <c r="E50" s="702" t="s">
        <v>1907</v>
      </c>
      <c r="F50" s="702" t="s">
        <v>1544</v>
      </c>
      <c r="G50" s="702" t="s">
        <v>1436</v>
      </c>
      <c r="H50" s="665" t="s">
        <v>1436</v>
      </c>
      <c r="I50" s="666" t="s">
        <v>1714</v>
      </c>
      <c r="J50" s="703" t="s">
        <v>2917</v>
      </c>
      <c r="K50" s="668" t="s">
        <v>1343</v>
      </c>
      <c r="L50" s="664" t="s">
        <v>418</v>
      </c>
      <c r="M50" s="664" t="s">
        <v>143</v>
      </c>
      <c r="N50" s="668">
        <v>2013</v>
      </c>
      <c r="O50" s="668" t="s">
        <v>1343</v>
      </c>
      <c r="P50" s="703" t="s">
        <v>1906</v>
      </c>
      <c r="Q50" s="703" t="s">
        <v>133</v>
      </c>
      <c r="R50" s="707">
        <v>1</v>
      </c>
      <c r="S50" s="690">
        <v>6000000</v>
      </c>
      <c r="T50" s="706"/>
      <c r="Y50" s="802"/>
      <c r="Z50" s="802"/>
      <c r="AA50" s="802"/>
      <c r="AB50" s="802"/>
    </row>
    <row r="51" spans="1:28" s="674" customFormat="1" ht="12.95" customHeight="1">
      <c r="A51" s="684">
        <f t="shared" si="1"/>
        <v>25</v>
      </c>
      <c r="B51" s="685" t="s">
        <v>2806</v>
      </c>
      <c r="C51" s="702" t="s">
        <v>1911</v>
      </c>
      <c r="D51" s="702" t="s">
        <v>1913</v>
      </c>
      <c r="E51" s="702" t="s">
        <v>1907</v>
      </c>
      <c r="F51" s="702" t="s">
        <v>1544</v>
      </c>
      <c r="G51" s="702" t="s">
        <v>1436</v>
      </c>
      <c r="H51" s="665" t="s">
        <v>1437</v>
      </c>
      <c r="I51" s="711" t="s">
        <v>1721</v>
      </c>
      <c r="J51" s="714" t="s">
        <v>2919</v>
      </c>
      <c r="K51" s="712" t="s">
        <v>1343</v>
      </c>
      <c r="L51" s="713" t="s">
        <v>418</v>
      </c>
      <c r="M51" s="713" t="s">
        <v>143</v>
      </c>
      <c r="N51" s="712">
        <v>2013</v>
      </c>
      <c r="O51" s="712" t="s">
        <v>1343</v>
      </c>
      <c r="P51" s="714" t="s">
        <v>1906</v>
      </c>
      <c r="Q51" s="1407" t="s">
        <v>1407</v>
      </c>
      <c r="R51" s="711">
        <v>1</v>
      </c>
      <c r="S51" s="715">
        <v>950000</v>
      </c>
      <c r="T51" s="716" t="s">
        <v>3089</v>
      </c>
      <c r="Y51" s="802"/>
      <c r="Z51" s="802"/>
      <c r="AA51" s="802"/>
      <c r="AB51" s="802"/>
    </row>
    <row r="52" spans="1:28" s="674" customFormat="1" ht="12.95" customHeight="1">
      <c r="A52" s="684">
        <f t="shared" si="1"/>
        <v>26</v>
      </c>
      <c r="B52" s="685"/>
      <c r="C52" s="717">
        <v>2</v>
      </c>
      <c r="D52" s="717">
        <v>6</v>
      </c>
      <c r="E52" s="717">
        <v>1</v>
      </c>
      <c r="F52" s="717">
        <v>1</v>
      </c>
      <c r="G52" s="717">
        <v>2</v>
      </c>
      <c r="H52" s="665" t="s">
        <v>1438</v>
      </c>
      <c r="I52" s="687" t="s">
        <v>301</v>
      </c>
      <c r="J52" s="687" t="s">
        <v>300</v>
      </c>
      <c r="K52" s="687"/>
      <c r="L52" s="687" t="s">
        <v>139</v>
      </c>
      <c r="M52" s="687" t="s">
        <v>143</v>
      </c>
      <c r="N52" s="688">
        <v>1994</v>
      </c>
      <c r="O52" s="687"/>
      <c r="P52" s="718" t="s">
        <v>1906</v>
      </c>
      <c r="Q52" s="804" t="s">
        <v>1407</v>
      </c>
      <c r="R52" s="687">
        <v>1</v>
      </c>
      <c r="S52" s="719">
        <v>500000</v>
      </c>
      <c r="T52" s="781" t="s">
        <v>3089</v>
      </c>
      <c r="Y52" s="802"/>
      <c r="Z52" s="802"/>
      <c r="AA52" s="802"/>
      <c r="AB52" s="802"/>
    </row>
    <row r="53" spans="1:28" s="674" customFormat="1" ht="12.95" customHeight="1">
      <c r="A53" s="684">
        <f t="shared" si="1"/>
        <v>27</v>
      </c>
      <c r="B53" s="685"/>
      <c r="C53" s="717">
        <v>2</v>
      </c>
      <c r="D53" s="717">
        <v>6</v>
      </c>
      <c r="E53" s="717">
        <v>1</v>
      </c>
      <c r="F53" s="717">
        <v>1</v>
      </c>
      <c r="G53" s="717">
        <v>2</v>
      </c>
      <c r="H53" s="665" t="s">
        <v>1439</v>
      </c>
      <c r="I53" s="687" t="s">
        <v>301</v>
      </c>
      <c r="J53" s="687" t="s">
        <v>300</v>
      </c>
      <c r="K53" s="687"/>
      <c r="L53" s="687" t="s">
        <v>139</v>
      </c>
      <c r="M53" s="687" t="s">
        <v>143</v>
      </c>
      <c r="N53" s="688">
        <v>1999</v>
      </c>
      <c r="O53" s="687"/>
      <c r="P53" s="718" t="s">
        <v>1906</v>
      </c>
      <c r="Q53" s="718" t="s">
        <v>2547</v>
      </c>
      <c r="R53" s="687">
        <v>1</v>
      </c>
      <c r="S53" s="719">
        <v>1000000</v>
      </c>
      <c r="T53" s="781"/>
      <c r="Y53" s="802"/>
      <c r="Z53" s="802"/>
      <c r="AA53" s="802"/>
      <c r="AB53" s="802"/>
    </row>
    <row r="54" spans="1:28" s="674" customFormat="1" ht="12.95" customHeight="1">
      <c r="A54" s="684">
        <f t="shared" si="1"/>
        <v>28</v>
      </c>
      <c r="B54" s="685"/>
      <c r="C54" s="717">
        <v>2</v>
      </c>
      <c r="D54" s="717">
        <v>6</v>
      </c>
      <c r="E54" s="717">
        <v>1</v>
      </c>
      <c r="F54" s="717">
        <v>4</v>
      </c>
      <c r="G54" s="717">
        <v>3</v>
      </c>
      <c r="H54" s="665" t="s">
        <v>1443</v>
      </c>
      <c r="I54" s="687" t="s">
        <v>560</v>
      </c>
      <c r="J54" s="687" t="s">
        <v>305</v>
      </c>
      <c r="K54" s="687"/>
      <c r="L54" s="687" t="s">
        <v>139</v>
      </c>
      <c r="M54" s="687" t="s">
        <v>143</v>
      </c>
      <c r="N54" s="688">
        <v>1985</v>
      </c>
      <c r="O54" s="687"/>
      <c r="P54" s="718" t="s">
        <v>1906</v>
      </c>
      <c r="Q54" s="804" t="s">
        <v>1407</v>
      </c>
      <c r="R54" s="687">
        <v>1</v>
      </c>
      <c r="S54" s="719">
        <v>200000</v>
      </c>
      <c r="T54" s="781" t="s">
        <v>3089</v>
      </c>
      <c r="Y54" s="802"/>
      <c r="Z54" s="802"/>
      <c r="AA54" s="802"/>
      <c r="AB54" s="802"/>
    </row>
    <row r="55" spans="1:28" s="674" customFormat="1" ht="12.95" customHeight="1">
      <c r="A55" s="684">
        <f t="shared" si="1"/>
        <v>29</v>
      </c>
      <c r="B55" s="685"/>
      <c r="C55" s="717">
        <v>2</v>
      </c>
      <c r="D55" s="717">
        <v>6</v>
      </c>
      <c r="E55" s="717">
        <v>1</v>
      </c>
      <c r="F55" s="717">
        <v>4</v>
      </c>
      <c r="G55" s="717">
        <v>3</v>
      </c>
      <c r="H55" s="665" t="s">
        <v>1444</v>
      </c>
      <c r="I55" s="687" t="s">
        <v>560</v>
      </c>
      <c r="J55" s="687" t="s">
        <v>305</v>
      </c>
      <c r="K55" s="687"/>
      <c r="L55" s="687" t="s">
        <v>139</v>
      </c>
      <c r="M55" s="687" t="s">
        <v>143</v>
      </c>
      <c r="N55" s="688">
        <v>1985</v>
      </c>
      <c r="O55" s="687"/>
      <c r="P55" s="718" t="s">
        <v>1906</v>
      </c>
      <c r="Q55" s="1415" t="s">
        <v>2547</v>
      </c>
      <c r="R55" s="687">
        <v>1</v>
      </c>
      <c r="S55" s="719">
        <v>200000</v>
      </c>
      <c r="T55" s="781" t="s">
        <v>3081</v>
      </c>
      <c r="Y55" s="802"/>
      <c r="Z55" s="802"/>
      <c r="AA55" s="802"/>
      <c r="AB55" s="802"/>
    </row>
    <row r="56" spans="1:28" s="674" customFormat="1" ht="12.95" customHeight="1">
      <c r="A56" s="684">
        <f t="shared" si="1"/>
        <v>30</v>
      </c>
      <c r="B56" s="685"/>
      <c r="C56" s="717">
        <v>2</v>
      </c>
      <c r="D56" s="717">
        <v>6</v>
      </c>
      <c r="E56" s="717">
        <v>1</v>
      </c>
      <c r="F56" s="717">
        <v>4</v>
      </c>
      <c r="G56" s="717">
        <v>3</v>
      </c>
      <c r="H56" s="665" t="s">
        <v>1445</v>
      </c>
      <c r="I56" s="687" t="s">
        <v>560</v>
      </c>
      <c r="J56" s="687" t="s">
        <v>305</v>
      </c>
      <c r="K56" s="687"/>
      <c r="L56" s="687" t="s">
        <v>139</v>
      </c>
      <c r="M56" s="687" t="s">
        <v>143</v>
      </c>
      <c r="N56" s="688">
        <v>1985</v>
      </c>
      <c r="O56" s="687"/>
      <c r="P56" s="718" t="s">
        <v>1906</v>
      </c>
      <c r="Q56" s="1415" t="s">
        <v>2547</v>
      </c>
      <c r="R56" s="687">
        <v>1</v>
      </c>
      <c r="S56" s="719">
        <v>200000</v>
      </c>
      <c r="T56" s="781" t="s">
        <v>3081</v>
      </c>
      <c r="Y56" s="802"/>
      <c r="Z56" s="802"/>
      <c r="AA56" s="802"/>
      <c r="AB56" s="802"/>
    </row>
    <row r="57" spans="1:28" s="674" customFormat="1" ht="12.95" customHeight="1">
      <c r="A57" s="684">
        <f t="shared" si="1"/>
        <v>31</v>
      </c>
      <c r="B57" s="685"/>
      <c r="C57" s="717">
        <v>2</v>
      </c>
      <c r="D57" s="717">
        <v>6</v>
      </c>
      <c r="E57" s="717">
        <v>1</v>
      </c>
      <c r="F57" s="717">
        <v>4</v>
      </c>
      <c r="G57" s="717">
        <v>3</v>
      </c>
      <c r="H57" s="665" t="s">
        <v>1446</v>
      </c>
      <c r="I57" s="687" t="s">
        <v>560</v>
      </c>
      <c r="J57" s="687" t="s">
        <v>305</v>
      </c>
      <c r="K57" s="687"/>
      <c r="L57" s="687" t="s">
        <v>139</v>
      </c>
      <c r="M57" s="687" t="s">
        <v>143</v>
      </c>
      <c r="N57" s="688">
        <v>2008</v>
      </c>
      <c r="O57" s="687"/>
      <c r="P57" s="718" t="s">
        <v>1906</v>
      </c>
      <c r="Q57" s="718" t="s">
        <v>133</v>
      </c>
      <c r="R57" s="687">
        <v>1</v>
      </c>
      <c r="S57" s="719">
        <v>475000</v>
      </c>
      <c r="T57" s="781"/>
      <c r="Y57" s="802"/>
      <c r="Z57" s="802"/>
      <c r="AA57" s="802"/>
      <c r="AB57" s="802"/>
    </row>
    <row r="58" spans="1:28" s="674" customFormat="1" ht="12.95" customHeight="1">
      <c r="A58" s="684">
        <f t="shared" si="1"/>
        <v>32</v>
      </c>
      <c r="B58" s="685"/>
      <c r="C58" s="717">
        <v>2</v>
      </c>
      <c r="D58" s="717">
        <v>6</v>
      </c>
      <c r="E58" s="717">
        <v>1</v>
      </c>
      <c r="F58" s="717">
        <v>4</v>
      </c>
      <c r="G58" s="717">
        <v>3</v>
      </c>
      <c r="H58" s="665" t="s">
        <v>1447</v>
      </c>
      <c r="I58" s="687" t="s">
        <v>2573</v>
      </c>
      <c r="J58" s="687" t="s">
        <v>305</v>
      </c>
      <c r="K58" s="687"/>
      <c r="L58" s="687" t="s">
        <v>419</v>
      </c>
      <c r="M58" s="687" t="s">
        <v>143</v>
      </c>
      <c r="N58" s="688">
        <v>1985</v>
      </c>
      <c r="O58" s="687"/>
      <c r="P58" s="718" t="s">
        <v>1906</v>
      </c>
      <c r="Q58" s="1415" t="s">
        <v>2547</v>
      </c>
      <c r="R58" s="687">
        <v>1</v>
      </c>
      <c r="S58" s="719">
        <v>100000</v>
      </c>
      <c r="T58" s="781" t="s">
        <v>3081</v>
      </c>
      <c r="Y58" s="802"/>
      <c r="Z58" s="802"/>
      <c r="AA58" s="802"/>
      <c r="AB58" s="802"/>
    </row>
    <row r="59" spans="1:28" s="674" customFormat="1" ht="12.95" customHeight="1">
      <c r="A59" s="684">
        <f t="shared" si="1"/>
        <v>33</v>
      </c>
      <c r="B59" s="685"/>
      <c r="C59" s="717">
        <v>2</v>
      </c>
      <c r="D59" s="717">
        <v>6</v>
      </c>
      <c r="E59" s="717">
        <v>1</v>
      </c>
      <c r="F59" s="717">
        <v>4</v>
      </c>
      <c r="G59" s="717">
        <v>3</v>
      </c>
      <c r="H59" s="665" t="s">
        <v>1448</v>
      </c>
      <c r="I59" s="687" t="s">
        <v>2573</v>
      </c>
      <c r="J59" s="687" t="s">
        <v>305</v>
      </c>
      <c r="K59" s="687"/>
      <c r="L59" s="687" t="s">
        <v>419</v>
      </c>
      <c r="M59" s="687" t="s">
        <v>143</v>
      </c>
      <c r="N59" s="688">
        <v>1985</v>
      </c>
      <c r="O59" s="687"/>
      <c r="P59" s="718" t="s">
        <v>1906</v>
      </c>
      <c r="Q59" s="1415" t="s">
        <v>2547</v>
      </c>
      <c r="R59" s="687">
        <v>1</v>
      </c>
      <c r="S59" s="719">
        <v>100000</v>
      </c>
      <c r="T59" s="781" t="s">
        <v>3081</v>
      </c>
      <c r="Y59" s="802"/>
      <c r="Z59" s="802"/>
      <c r="AA59" s="802"/>
      <c r="AB59" s="802"/>
    </row>
    <row r="60" spans="1:28" s="674" customFormat="1" ht="12.95" customHeight="1">
      <c r="A60" s="684">
        <f t="shared" si="1"/>
        <v>34</v>
      </c>
      <c r="B60" s="685"/>
      <c r="C60" s="717">
        <v>2</v>
      </c>
      <c r="D60" s="717">
        <v>6</v>
      </c>
      <c r="E60" s="717">
        <v>1</v>
      </c>
      <c r="F60" s="717">
        <v>4</v>
      </c>
      <c r="G60" s="717">
        <v>3</v>
      </c>
      <c r="H60" s="665" t="s">
        <v>1449</v>
      </c>
      <c r="I60" s="687" t="s">
        <v>2573</v>
      </c>
      <c r="J60" s="687" t="s">
        <v>305</v>
      </c>
      <c r="K60" s="687"/>
      <c r="L60" s="687" t="s">
        <v>419</v>
      </c>
      <c r="M60" s="687" t="s">
        <v>143</v>
      </c>
      <c r="N60" s="688">
        <v>1985</v>
      </c>
      <c r="O60" s="687"/>
      <c r="P60" s="718" t="s">
        <v>1906</v>
      </c>
      <c r="Q60" s="1415" t="s">
        <v>2547</v>
      </c>
      <c r="R60" s="687">
        <v>1</v>
      </c>
      <c r="S60" s="719">
        <v>100000</v>
      </c>
      <c r="T60" s="781" t="s">
        <v>3081</v>
      </c>
      <c r="Y60" s="802"/>
      <c r="Z60" s="802"/>
      <c r="AA60" s="802"/>
      <c r="AB60" s="802"/>
    </row>
    <row r="61" spans="1:28" s="674" customFormat="1" ht="12.95" customHeight="1">
      <c r="A61" s="684">
        <f t="shared" si="1"/>
        <v>35</v>
      </c>
      <c r="B61" s="685"/>
      <c r="C61" s="717">
        <v>2</v>
      </c>
      <c r="D61" s="717">
        <v>6</v>
      </c>
      <c r="E61" s="717">
        <v>1</v>
      </c>
      <c r="F61" s="717">
        <v>4</v>
      </c>
      <c r="G61" s="717">
        <v>3</v>
      </c>
      <c r="H61" s="665" t="s">
        <v>1450</v>
      </c>
      <c r="I61" s="687" t="s">
        <v>304</v>
      </c>
      <c r="J61" s="687" t="s">
        <v>305</v>
      </c>
      <c r="K61" s="687"/>
      <c r="L61" s="687" t="s">
        <v>139</v>
      </c>
      <c r="M61" s="687" t="s">
        <v>143</v>
      </c>
      <c r="N61" s="688">
        <v>1990</v>
      </c>
      <c r="O61" s="687"/>
      <c r="P61" s="718" t="s">
        <v>1906</v>
      </c>
      <c r="Q61" s="804" t="s">
        <v>1407</v>
      </c>
      <c r="R61" s="687">
        <v>1</v>
      </c>
      <c r="S61" s="719">
        <v>50000</v>
      </c>
      <c r="T61" s="781" t="s">
        <v>3089</v>
      </c>
      <c r="Y61" s="802"/>
      <c r="Z61" s="802"/>
      <c r="AA61" s="802"/>
      <c r="AB61" s="802"/>
    </row>
    <row r="62" spans="1:28" s="674" customFormat="1" ht="12.95" customHeight="1">
      <c r="A62" s="684">
        <f t="shared" si="1"/>
        <v>36</v>
      </c>
      <c r="B62" s="685"/>
      <c r="C62" s="717">
        <v>2</v>
      </c>
      <c r="D62" s="717">
        <v>6</v>
      </c>
      <c r="E62" s="717">
        <v>1</v>
      </c>
      <c r="F62" s="717">
        <v>4</v>
      </c>
      <c r="G62" s="717">
        <v>3</v>
      </c>
      <c r="H62" s="665" t="s">
        <v>1451</v>
      </c>
      <c r="I62" s="687" t="s">
        <v>2573</v>
      </c>
      <c r="J62" s="687" t="s">
        <v>305</v>
      </c>
      <c r="K62" s="687"/>
      <c r="L62" s="687" t="s">
        <v>139</v>
      </c>
      <c r="M62" s="687" t="s">
        <v>143</v>
      </c>
      <c r="N62" s="688">
        <v>2012</v>
      </c>
      <c r="O62" s="687"/>
      <c r="P62" s="718" t="s">
        <v>1906</v>
      </c>
      <c r="Q62" s="804" t="s">
        <v>1407</v>
      </c>
      <c r="R62" s="687">
        <v>1</v>
      </c>
      <c r="S62" s="719">
        <v>1500000</v>
      </c>
      <c r="T62" s="781" t="s">
        <v>3089</v>
      </c>
      <c r="Y62" s="802"/>
      <c r="Z62" s="802"/>
      <c r="AA62" s="802"/>
      <c r="AB62" s="802"/>
    </row>
    <row r="63" spans="1:28" s="674" customFormat="1" ht="12.95" customHeight="1">
      <c r="A63" s="684">
        <f t="shared" si="1"/>
        <v>37</v>
      </c>
      <c r="B63" s="685"/>
      <c r="C63" s="717">
        <v>2</v>
      </c>
      <c r="D63" s="717">
        <v>6</v>
      </c>
      <c r="E63" s="717">
        <v>1</v>
      </c>
      <c r="F63" s="717">
        <v>4</v>
      </c>
      <c r="G63" s="717">
        <v>3</v>
      </c>
      <c r="H63" s="665" t="s">
        <v>1452</v>
      </c>
      <c r="I63" s="687" t="s">
        <v>2573</v>
      </c>
      <c r="J63" s="687" t="s">
        <v>305</v>
      </c>
      <c r="K63" s="687"/>
      <c r="L63" s="687" t="s">
        <v>139</v>
      </c>
      <c r="M63" s="687" t="s">
        <v>143</v>
      </c>
      <c r="N63" s="688">
        <v>2012</v>
      </c>
      <c r="O63" s="687"/>
      <c r="P63" s="718" t="s">
        <v>1906</v>
      </c>
      <c r="Q63" s="804" t="s">
        <v>1407</v>
      </c>
      <c r="R63" s="687">
        <v>1</v>
      </c>
      <c r="S63" s="719">
        <v>1500000</v>
      </c>
      <c r="T63" s="781" t="s">
        <v>3089</v>
      </c>
      <c r="Y63" s="802"/>
      <c r="Z63" s="802"/>
      <c r="AA63" s="802"/>
      <c r="AB63" s="802"/>
    </row>
    <row r="64" spans="1:28" s="674" customFormat="1" ht="12.95" customHeight="1">
      <c r="A64" s="684">
        <f t="shared" si="1"/>
        <v>38</v>
      </c>
      <c r="B64" s="685"/>
      <c r="C64" s="717">
        <v>2</v>
      </c>
      <c r="D64" s="717">
        <v>6</v>
      </c>
      <c r="E64" s="717">
        <v>1</v>
      </c>
      <c r="F64" s="717">
        <v>4</v>
      </c>
      <c r="G64" s="717">
        <v>12</v>
      </c>
      <c r="H64" s="665" t="s">
        <v>1453</v>
      </c>
      <c r="I64" s="687" t="s">
        <v>2574</v>
      </c>
      <c r="J64" s="687" t="s">
        <v>305</v>
      </c>
      <c r="K64" s="687"/>
      <c r="L64" s="687" t="s">
        <v>424</v>
      </c>
      <c r="M64" s="687" t="s">
        <v>143</v>
      </c>
      <c r="N64" s="688">
        <v>1980</v>
      </c>
      <c r="O64" s="687"/>
      <c r="P64" s="718" t="s">
        <v>1906</v>
      </c>
      <c r="Q64" s="1415" t="s">
        <v>2547</v>
      </c>
      <c r="R64" s="687">
        <v>1</v>
      </c>
      <c r="S64" s="719">
        <v>200000</v>
      </c>
      <c r="T64" s="781" t="s">
        <v>3081</v>
      </c>
      <c r="Y64" s="802"/>
      <c r="Z64" s="802"/>
      <c r="AA64" s="802"/>
      <c r="AB64" s="802"/>
    </row>
    <row r="65" spans="1:28" s="674" customFormat="1" ht="12.95" customHeight="1">
      <c r="A65" s="684">
        <f t="shared" si="1"/>
        <v>39</v>
      </c>
      <c r="B65" s="685"/>
      <c r="C65" s="717">
        <v>2</v>
      </c>
      <c r="D65" s="717">
        <v>6</v>
      </c>
      <c r="E65" s="717">
        <v>1</v>
      </c>
      <c r="F65" s="717">
        <v>4</v>
      </c>
      <c r="G65" s="717">
        <v>12</v>
      </c>
      <c r="H65" s="665" t="s">
        <v>1454</v>
      </c>
      <c r="I65" s="687" t="s">
        <v>2575</v>
      </c>
      <c r="J65" s="687" t="s">
        <v>305</v>
      </c>
      <c r="K65" s="687"/>
      <c r="L65" s="687" t="s">
        <v>2576</v>
      </c>
      <c r="M65" s="687" t="s">
        <v>143</v>
      </c>
      <c r="N65" s="688">
        <v>1981</v>
      </c>
      <c r="O65" s="687"/>
      <c r="P65" s="718" t="s">
        <v>1906</v>
      </c>
      <c r="Q65" s="804" t="s">
        <v>1407</v>
      </c>
      <c r="R65" s="687">
        <v>1</v>
      </c>
      <c r="S65" s="719">
        <v>100000</v>
      </c>
      <c r="T65" s="781" t="s">
        <v>3089</v>
      </c>
      <c r="Y65" s="802"/>
      <c r="Z65" s="802"/>
      <c r="AA65" s="802"/>
      <c r="AB65" s="802"/>
    </row>
    <row r="66" spans="1:28" s="674" customFormat="1" ht="12.95" customHeight="1">
      <c r="A66" s="684">
        <f t="shared" si="1"/>
        <v>40</v>
      </c>
      <c r="B66" s="685"/>
      <c r="C66" s="717">
        <v>2</v>
      </c>
      <c r="D66" s="717">
        <v>6</v>
      </c>
      <c r="E66" s="717">
        <v>1</v>
      </c>
      <c r="F66" s="717">
        <v>4</v>
      </c>
      <c r="G66" s="717">
        <v>12</v>
      </c>
      <c r="H66" s="665" t="s">
        <v>1455</v>
      </c>
      <c r="I66" s="687" t="s">
        <v>2577</v>
      </c>
      <c r="J66" s="687" t="s">
        <v>305</v>
      </c>
      <c r="K66" s="687"/>
      <c r="L66" s="687" t="s">
        <v>419</v>
      </c>
      <c r="M66" s="687" t="s">
        <v>143</v>
      </c>
      <c r="N66" s="688">
        <v>1985</v>
      </c>
      <c r="O66" s="687"/>
      <c r="P66" s="718" t="s">
        <v>1906</v>
      </c>
      <c r="Q66" s="1415" t="s">
        <v>2547</v>
      </c>
      <c r="R66" s="687">
        <v>1</v>
      </c>
      <c r="S66" s="719">
        <v>200000</v>
      </c>
      <c r="T66" s="781" t="s">
        <v>3081</v>
      </c>
      <c r="Y66" s="802"/>
      <c r="Z66" s="802"/>
      <c r="AA66" s="802"/>
      <c r="AB66" s="802"/>
    </row>
    <row r="67" spans="1:28" s="674" customFormat="1" ht="12.95" customHeight="1">
      <c r="A67" s="684">
        <f t="shared" si="1"/>
        <v>41</v>
      </c>
      <c r="B67" s="685"/>
      <c r="C67" s="717">
        <v>2</v>
      </c>
      <c r="D67" s="717">
        <v>6</v>
      </c>
      <c r="E67" s="717">
        <v>1</v>
      </c>
      <c r="F67" s="717">
        <v>4</v>
      </c>
      <c r="G67" s="717">
        <v>12</v>
      </c>
      <c r="H67" s="665" t="s">
        <v>1456</v>
      </c>
      <c r="I67" s="687" t="s">
        <v>748</v>
      </c>
      <c r="J67" s="687" t="s">
        <v>305</v>
      </c>
      <c r="K67" s="687"/>
      <c r="L67" s="687" t="s">
        <v>307</v>
      </c>
      <c r="M67" s="687" t="s">
        <v>143</v>
      </c>
      <c r="N67" s="688">
        <v>1985</v>
      </c>
      <c r="O67" s="687"/>
      <c r="P67" s="718" t="s">
        <v>1906</v>
      </c>
      <c r="Q67" s="1415" t="s">
        <v>133</v>
      </c>
      <c r="R67" s="687">
        <v>1</v>
      </c>
      <c r="S67" s="719">
        <v>100000</v>
      </c>
      <c r="T67" s="781" t="s">
        <v>3081</v>
      </c>
      <c r="Y67" s="802"/>
      <c r="Z67" s="802"/>
      <c r="AA67" s="802"/>
      <c r="AB67" s="802"/>
    </row>
    <row r="68" spans="1:28" s="674" customFormat="1" ht="12.95" customHeight="1">
      <c r="A68" s="684">
        <f t="shared" si="1"/>
        <v>42</v>
      </c>
      <c r="B68" s="685"/>
      <c r="C68" s="717">
        <v>2</v>
      </c>
      <c r="D68" s="717">
        <v>6</v>
      </c>
      <c r="E68" s="717">
        <v>1</v>
      </c>
      <c r="F68" s="717">
        <v>4</v>
      </c>
      <c r="G68" s="717">
        <v>12</v>
      </c>
      <c r="H68" s="665" t="s">
        <v>1457</v>
      </c>
      <c r="I68" s="687" t="s">
        <v>748</v>
      </c>
      <c r="J68" s="687" t="s">
        <v>305</v>
      </c>
      <c r="K68" s="687"/>
      <c r="L68" s="687" t="s">
        <v>307</v>
      </c>
      <c r="M68" s="687" t="s">
        <v>143</v>
      </c>
      <c r="N68" s="688">
        <v>1985</v>
      </c>
      <c r="O68" s="687"/>
      <c r="P68" s="718" t="s">
        <v>1906</v>
      </c>
      <c r="Q68" s="1415" t="s">
        <v>133</v>
      </c>
      <c r="R68" s="687">
        <v>1</v>
      </c>
      <c r="S68" s="719">
        <v>100000</v>
      </c>
      <c r="T68" s="781" t="s">
        <v>3081</v>
      </c>
      <c r="Y68" s="802"/>
      <c r="Z68" s="802"/>
      <c r="AA68" s="802"/>
      <c r="AB68" s="802"/>
    </row>
    <row r="69" spans="1:28" s="674" customFormat="1" ht="12.95" customHeight="1">
      <c r="A69" s="684">
        <f t="shared" si="1"/>
        <v>43</v>
      </c>
      <c r="B69" s="685"/>
      <c r="C69" s="717">
        <v>2</v>
      </c>
      <c r="D69" s="717">
        <v>6</v>
      </c>
      <c r="E69" s="717">
        <v>1</v>
      </c>
      <c r="F69" s="717">
        <v>4</v>
      </c>
      <c r="G69" s="717">
        <v>12</v>
      </c>
      <c r="H69" s="665" t="s">
        <v>1458</v>
      </c>
      <c r="I69" s="687" t="s">
        <v>2568</v>
      </c>
      <c r="J69" s="687" t="s">
        <v>305</v>
      </c>
      <c r="K69" s="687"/>
      <c r="L69" s="687" t="s">
        <v>307</v>
      </c>
      <c r="M69" s="687" t="s">
        <v>143</v>
      </c>
      <c r="N69" s="688">
        <v>1985</v>
      </c>
      <c r="O69" s="687"/>
      <c r="P69" s="718" t="s">
        <v>1906</v>
      </c>
      <c r="Q69" s="1415" t="s">
        <v>2547</v>
      </c>
      <c r="R69" s="687">
        <v>1</v>
      </c>
      <c r="S69" s="719">
        <v>100000</v>
      </c>
      <c r="T69" s="781" t="s">
        <v>3081</v>
      </c>
      <c r="Y69" s="802"/>
      <c r="Z69" s="802"/>
      <c r="AA69" s="802"/>
      <c r="AB69" s="802"/>
    </row>
    <row r="70" spans="1:28" s="674" customFormat="1" ht="12.95" customHeight="1">
      <c r="A70" s="684">
        <f t="shared" si="1"/>
        <v>44</v>
      </c>
      <c r="B70" s="685"/>
      <c r="C70" s="717">
        <v>2</v>
      </c>
      <c r="D70" s="717">
        <v>6</v>
      </c>
      <c r="E70" s="717">
        <v>1</v>
      </c>
      <c r="F70" s="717">
        <v>4</v>
      </c>
      <c r="G70" s="717">
        <v>12</v>
      </c>
      <c r="H70" s="665" t="s">
        <v>1459</v>
      </c>
      <c r="I70" s="687" t="s">
        <v>2578</v>
      </c>
      <c r="J70" s="687" t="s">
        <v>305</v>
      </c>
      <c r="K70" s="687"/>
      <c r="L70" s="687" t="s">
        <v>419</v>
      </c>
      <c r="M70" s="687" t="s">
        <v>143</v>
      </c>
      <c r="N70" s="688">
        <v>1985</v>
      </c>
      <c r="O70" s="687"/>
      <c r="P70" s="718" t="s">
        <v>1906</v>
      </c>
      <c r="Q70" s="1415" t="s">
        <v>2547</v>
      </c>
      <c r="R70" s="687">
        <v>1</v>
      </c>
      <c r="S70" s="719">
        <v>200000</v>
      </c>
      <c r="T70" s="781" t="s">
        <v>3081</v>
      </c>
      <c r="Y70" s="802"/>
      <c r="Z70" s="802"/>
      <c r="AA70" s="802"/>
      <c r="AB70" s="802"/>
    </row>
    <row r="71" spans="1:28" s="674" customFormat="1" ht="12.95" customHeight="1">
      <c r="A71" s="684">
        <f t="shared" si="1"/>
        <v>45</v>
      </c>
      <c r="B71" s="685"/>
      <c r="C71" s="717">
        <v>2</v>
      </c>
      <c r="D71" s="717">
        <v>6</v>
      </c>
      <c r="E71" s="717">
        <v>1</v>
      </c>
      <c r="F71" s="717">
        <v>4</v>
      </c>
      <c r="G71" s="717">
        <v>12</v>
      </c>
      <c r="H71" s="665" t="s">
        <v>1460</v>
      </c>
      <c r="I71" s="687" t="s">
        <v>2575</v>
      </c>
      <c r="J71" s="687" t="s">
        <v>305</v>
      </c>
      <c r="K71" s="687"/>
      <c r="L71" s="687" t="s">
        <v>419</v>
      </c>
      <c r="M71" s="687" t="s">
        <v>143</v>
      </c>
      <c r="N71" s="688">
        <v>1985</v>
      </c>
      <c r="O71" s="687"/>
      <c r="P71" s="718" t="s">
        <v>1906</v>
      </c>
      <c r="Q71" s="804" t="s">
        <v>1407</v>
      </c>
      <c r="R71" s="687">
        <v>1</v>
      </c>
      <c r="S71" s="719">
        <v>200000</v>
      </c>
      <c r="T71" s="781" t="s">
        <v>3089</v>
      </c>
      <c r="Y71" s="802"/>
      <c r="Z71" s="802"/>
      <c r="AA71" s="802"/>
      <c r="AB71" s="802"/>
    </row>
    <row r="72" spans="1:28" s="674" customFormat="1" ht="12.95" customHeight="1">
      <c r="A72" s="684">
        <f t="shared" si="1"/>
        <v>46</v>
      </c>
      <c r="B72" s="685"/>
      <c r="C72" s="717">
        <v>2</v>
      </c>
      <c r="D72" s="717">
        <v>6</v>
      </c>
      <c r="E72" s="717">
        <v>1</v>
      </c>
      <c r="F72" s="717">
        <v>4</v>
      </c>
      <c r="G72" s="717">
        <v>12</v>
      </c>
      <c r="H72" s="665" t="s">
        <v>1461</v>
      </c>
      <c r="I72" s="687" t="s">
        <v>2579</v>
      </c>
      <c r="J72" s="687" t="s">
        <v>305</v>
      </c>
      <c r="K72" s="687"/>
      <c r="L72" s="687" t="s">
        <v>2551</v>
      </c>
      <c r="M72" s="687" t="s">
        <v>143</v>
      </c>
      <c r="N72" s="688">
        <v>1985</v>
      </c>
      <c r="O72" s="687"/>
      <c r="P72" s="718" t="s">
        <v>1906</v>
      </c>
      <c r="Q72" s="804" t="s">
        <v>1407</v>
      </c>
      <c r="R72" s="687">
        <v>1</v>
      </c>
      <c r="S72" s="719">
        <v>100000</v>
      </c>
      <c r="T72" s="781" t="s">
        <v>3089</v>
      </c>
      <c r="Y72" s="802"/>
      <c r="Z72" s="802"/>
      <c r="AA72" s="802"/>
      <c r="AB72" s="802"/>
    </row>
    <row r="73" spans="1:28" s="674" customFormat="1" ht="12.95" customHeight="1">
      <c r="A73" s="684">
        <f t="shared" si="1"/>
        <v>47</v>
      </c>
      <c r="B73" s="685"/>
      <c r="C73" s="717">
        <v>2</v>
      </c>
      <c r="D73" s="717">
        <v>6</v>
      </c>
      <c r="E73" s="717">
        <v>1</v>
      </c>
      <c r="F73" s="717">
        <v>4</v>
      </c>
      <c r="G73" s="717">
        <v>12</v>
      </c>
      <c r="H73" s="665" t="s">
        <v>1462</v>
      </c>
      <c r="I73" s="687" t="s">
        <v>2579</v>
      </c>
      <c r="J73" s="687" t="s">
        <v>305</v>
      </c>
      <c r="K73" s="687"/>
      <c r="L73" s="687" t="s">
        <v>307</v>
      </c>
      <c r="M73" s="687" t="s">
        <v>143</v>
      </c>
      <c r="N73" s="688">
        <v>1985</v>
      </c>
      <c r="O73" s="687"/>
      <c r="P73" s="718" t="s">
        <v>1906</v>
      </c>
      <c r="Q73" s="1415" t="s">
        <v>2547</v>
      </c>
      <c r="R73" s="687">
        <v>1</v>
      </c>
      <c r="S73" s="719">
        <v>200000</v>
      </c>
      <c r="T73" s="781" t="s">
        <v>3081</v>
      </c>
      <c r="Y73" s="802"/>
      <c r="Z73" s="802"/>
      <c r="AA73" s="802"/>
      <c r="AB73" s="802"/>
    </row>
    <row r="74" spans="1:28" s="674" customFormat="1" ht="12.95" customHeight="1">
      <c r="A74" s="684">
        <f t="shared" si="1"/>
        <v>48</v>
      </c>
      <c r="B74" s="685"/>
      <c r="C74" s="717">
        <v>2</v>
      </c>
      <c r="D74" s="717">
        <v>6</v>
      </c>
      <c r="E74" s="717">
        <v>1</v>
      </c>
      <c r="F74" s="717">
        <v>4</v>
      </c>
      <c r="G74" s="717">
        <v>12</v>
      </c>
      <c r="H74" s="665" t="s">
        <v>1463</v>
      </c>
      <c r="I74" s="687" t="s">
        <v>2580</v>
      </c>
      <c r="J74" s="687" t="s">
        <v>305</v>
      </c>
      <c r="K74" s="687"/>
      <c r="L74" s="687" t="s">
        <v>419</v>
      </c>
      <c r="M74" s="687" t="s">
        <v>143</v>
      </c>
      <c r="N74" s="688">
        <v>1990</v>
      </c>
      <c r="O74" s="687"/>
      <c r="P74" s="718" t="s">
        <v>1906</v>
      </c>
      <c r="Q74" s="1415" t="s">
        <v>133</v>
      </c>
      <c r="R74" s="687">
        <v>1</v>
      </c>
      <c r="S74" s="719">
        <v>100000</v>
      </c>
      <c r="T74" s="781" t="s">
        <v>3081</v>
      </c>
      <c r="Y74" s="802"/>
      <c r="Z74" s="802"/>
      <c r="AA74" s="802"/>
      <c r="AB74" s="802"/>
    </row>
    <row r="75" spans="1:28" s="674" customFormat="1" ht="12.95" customHeight="1">
      <c r="A75" s="684">
        <f t="shared" si="1"/>
        <v>49</v>
      </c>
      <c r="B75" s="685"/>
      <c r="C75" s="717">
        <v>2</v>
      </c>
      <c r="D75" s="717">
        <v>6</v>
      </c>
      <c r="E75" s="717">
        <v>1</v>
      </c>
      <c r="F75" s="717">
        <v>4</v>
      </c>
      <c r="G75" s="717">
        <v>12</v>
      </c>
      <c r="H75" s="665" t="s">
        <v>1464</v>
      </c>
      <c r="I75" s="687" t="s">
        <v>2575</v>
      </c>
      <c r="J75" s="687" t="s">
        <v>305</v>
      </c>
      <c r="K75" s="687"/>
      <c r="L75" s="687" t="s">
        <v>2551</v>
      </c>
      <c r="M75" s="687" t="s">
        <v>143</v>
      </c>
      <c r="N75" s="688">
        <v>1995</v>
      </c>
      <c r="O75" s="687"/>
      <c r="P75" s="718" t="s">
        <v>1906</v>
      </c>
      <c r="Q75" s="804" t="s">
        <v>1407</v>
      </c>
      <c r="R75" s="687">
        <v>1</v>
      </c>
      <c r="S75" s="719">
        <v>200000</v>
      </c>
      <c r="T75" s="781" t="s">
        <v>3089</v>
      </c>
      <c r="Y75" s="802"/>
      <c r="Z75" s="802"/>
      <c r="AA75" s="802"/>
      <c r="AB75" s="802"/>
    </row>
    <row r="76" spans="1:28" s="674" customFormat="1" ht="12.95" customHeight="1">
      <c r="A76" s="684">
        <f>A75+1</f>
        <v>50</v>
      </c>
      <c r="B76" s="685"/>
      <c r="C76" s="717">
        <v>2</v>
      </c>
      <c r="D76" s="717">
        <v>6</v>
      </c>
      <c r="E76" s="717">
        <v>1</v>
      </c>
      <c r="F76" s="717">
        <v>4</v>
      </c>
      <c r="G76" s="717">
        <v>12</v>
      </c>
      <c r="H76" s="665" t="s">
        <v>1465</v>
      </c>
      <c r="I76" s="687" t="s">
        <v>2575</v>
      </c>
      <c r="J76" s="687" t="s">
        <v>305</v>
      </c>
      <c r="K76" s="687"/>
      <c r="L76" s="687" t="s">
        <v>2551</v>
      </c>
      <c r="M76" s="687" t="s">
        <v>143</v>
      </c>
      <c r="N76" s="688">
        <v>1995</v>
      </c>
      <c r="O76" s="687"/>
      <c r="P76" s="718" t="s">
        <v>1906</v>
      </c>
      <c r="Q76" s="804" t="s">
        <v>1407</v>
      </c>
      <c r="R76" s="687">
        <v>1</v>
      </c>
      <c r="S76" s="719">
        <v>100000</v>
      </c>
      <c r="T76" s="781" t="s">
        <v>3089</v>
      </c>
      <c r="Y76" s="802"/>
      <c r="Z76" s="802"/>
      <c r="AA76" s="802"/>
      <c r="AB76" s="802"/>
    </row>
    <row r="77" spans="1:28" s="674" customFormat="1" ht="12.95" customHeight="1">
      <c r="A77" s="684">
        <f t="shared" si="1"/>
        <v>51</v>
      </c>
      <c r="B77" s="685"/>
      <c r="C77" s="717">
        <v>2</v>
      </c>
      <c r="D77" s="717">
        <v>6</v>
      </c>
      <c r="E77" s="717">
        <v>1</v>
      </c>
      <c r="F77" s="717">
        <v>4</v>
      </c>
      <c r="G77" s="717">
        <v>12</v>
      </c>
      <c r="H77" s="665" t="s">
        <v>1466</v>
      </c>
      <c r="I77" s="687" t="s">
        <v>2552</v>
      </c>
      <c r="J77" s="687" t="s">
        <v>2581</v>
      </c>
      <c r="K77" s="687"/>
      <c r="L77" s="687" t="s">
        <v>307</v>
      </c>
      <c r="M77" s="687" t="s">
        <v>143</v>
      </c>
      <c r="N77" s="688">
        <v>1995</v>
      </c>
      <c r="O77" s="687"/>
      <c r="P77" s="718" t="s">
        <v>1906</v>
      </c>
      <c r="Q77" s="718" t="s">
        <v>2547</v>
      </c>
      <c r="R77" s="687">
        <v>1</v>
      </c>
      <c r="S77" s="719">
        <v>500000</v>
      </c>
      <c r="T77" s="781"/>
      <c r="Y77" s="802"/>
      <c r="Z77" s="802"/>
      <c r="AA77" s="802"/>
      <c r="AB77" s="802"/>
    </row>
    <row r="78" spans="1:28" s="674" customFormat="1" ht="12.95" customHeight="1">
      <c r="A78" s="684">
        <f t="shared" si="1"/>
        <v>52</v>
      </c>
      <c r="B78" s="685"/>
      <c r="C78" s="717">
        <v>2</v>
      </c>
      <c r="D78" s="717">
        <v>6</v>
      </c>
      <c r="E78" s="717">
        <v>1</v>
      </c>
      <c r="F78" s="717">
        <v>4</v>
      </c>
      <c r="G78" s="717">
        <v>12</v>
      </c>
      <c r="H78" s="665" t="s">
        <v>1467</v>
      </c>
      <c r="I78" s="687" t="s">
        <v>2580</v>
      </c>
      <c r="J78" s="687" t="s">
        <v>305</v>
      </c>
      <c r="K78" s="687"/>
      <c r="L78" s="687" t="s">
        <v>419</v>
      </c>
      <c r="M78" s="687" t="s">
        <v>143</v>
      </c>
      <c r="N78" s="688">
        <v>1999</v>
      </c>
      <c r="O78" s="687"/>
      <c r="P78" s="718" t="s">
        <v>1906</v>
      </c>
      <c r="Q78" s="1415" t="s">
        <v>2547</v>
      </c>
      <c r="R78" s="687">
        <v>1</v>
      </c>
      <c r="S78" s="719">
        <v>300000</v>
      </c>
      <c r="T78" s="781" t="s">
        <v>3081</v>
      </c>
      <c r="Y78" s="802"/>
      <c r="Z78" s="802"/>
      <c r="AA78" s="802"/>
      <c r="AB78" s="802"/>
    </row>
    <row r="79" spans="1:28" s="674" customFormat="1" ht="12.95" customHeight="1">
      <c r="A79" s="684">
        <f t="shared" si="1"/>
        <v>53</v>
      </c>
      <c r="B79" s="685"/>
      <c r="C79" s="717">
        <v>2</v>
      </c>
      <c r="D79" s="717">
        <v>6</v>
      </c>
      <c r="E79" s="717">
        <v>1</v>
      </c>
      <c r="F79" s="717">
        <v>4</v>
      </c>
      <c r="G79" s="717">
        <v>12</v>
      </c>
      <c r="H79" s="665" t="s">
        <v>1468</v>
      </c>
      <c r="I79" s="687" t="s">
        <v>2582</v>
      </c>
      <c r="J79" s="687" t="s">
        <v>305</v>
      </c>
      <c r="K79" s="687"/>
      <c r="L79" s="687" t="s">
        <v>420</v>
      </c>
      <c r="M79" s="687" t="s">
        <v>143</v>
      </c>
      <c r="N79" s="688">
        <v>1999</v>
      </c>
      <c r="O79" s="687"/>
      <c r="P79" s="718" t="s">
        <v>1906</v>
      </c>
      <c r="Q79" s="1415" t="s">
        <v>133</v>
      </c>
      <c r="R79" s="687">
        <v>1</v>
      </c>
      <c r="S79" s="719">
        <v>150000</v>
      </c>
      <c r="T79" s="781" t="s">
        <v>3081</v>
      </c>
      <c r="Y79" s="802"/>
      <c r="Z79" s="802"/>
      <c r="AA79" s="802"/>
      <c r="AB79" s="802"/>
    </row>
    <row r="80" spans="1:28" s="674" customFormat="1" ht="12.95" customHeight="1">
      <c r="A80" s="684">
        <f t="shared" si="1"/>
        <v>54</v>
      </c>
      <c r="B80" s="685"/>
      <c r="C80" s="717">
        <v>2</v>
      </c>
      <c r="D80" s="717">
        <v>6</v>
      </c>
      <c r="E80" s="717">
        <v>1</v>
      </c>
      <c r="F80" s="717">
        <v>4</v>
      </c>
      <c r="G80" s="717">
        <v>12</v>
      </c>
      <c r="H80" s="665" t="s">
        <v>1473</v>
      </c>
      <c r="I80" s="687" t="s">
        <v>2580</v>
      </c>
      <c r="J80" s="687" t="s">
        <v>305</v>
      </c>
      <c r="K80" s="687"/>
      <c r="L80" s="687" t="s">
        <v>419</v>
      </c>
      <c r="M80" s="687" t="s">
        <v>143</v>
      </c>
      <c r="N80" s="688">
        <v>2005</v>
      </c>
      <c r="O80" s="687"/>
      <c r="P80" s="718" t="s">
        <v>1906</v>
      </c>
      <c r="Q80" s="718" t="s">
        <v>133</v>
      </c>
      <c r="R80" s="687">
        <v>1</v>
      </c>
      <c r="S80" s="719">
        <v>4950000</v>
      </c>
      <c r="T80" s="781"/>
      <c r="Y80" s="802"/>
      <c r="Z80" s="802"/>
      <c r="AA80" s="802"/>
      <c r="AB80" s="802"/>
    </row>
    <row r="81" spans="1:28" s="674" customFormat="1" ht="12.95" customHeight="1">
      <c r="A81" s="684">
        <f t="shared" si="1"/>
        <v>55</v>
      </c>
      <c r="B81" s="685"/>
      <c r="C81" s="717">
        <v>2</v>
      </c>
      <c r="D81" s="717">
        <v>6</v>
      </c>
      <c r="E81" s="717">
        <v>1</v>
      </c>
      <c r="F81" s="717">
        <v>5</v>
      </c>
      <c r="G81" s="717">
        <v>8</v>
      </c>
      <c r="H81" s="665" t="s">
        <v>1474</v>
      </c>
      <c r="I81" s="687" t="s">
        <v>2585</v>
      </c>
      <c r="J81" s="687" t="s">
        <v>305</v>
      </c>
      <c r="K81" s="687"/>
      <c r="L81" s="687" t="s">
        <v>2551</v>
      </c>
      <c r="M81" s="687" t="s">
        <v>143</v>
      </c>
      <c r="N81" s="688">
        <v>1985</v>
      </c>
      <c r="O81" s="687"/>
      <c r="P81" s="718" t="s">
        <v>1906</v>
      </c>
      <c r="Q81" s="804" t="s">
        <v>1407</v>
      </c>
      <c r="R81" s="687">
        <v>1</v>
      </c>
      <c r="S81" s="719">
        <v>50000</v>
      </c>
      <c r="T81" s="781" t="s">
        <v>3089</v>
      </c>
      <c r="Y81" s="802"/>
      <c r="Z81" s="802"/>
      <c r="AA81" s="802"/>
      <c r="AB81" s="802"/>
    </row>
    <row r="82" spans="1:28" s="674" customFormat="1" ht="12.95" customHeight="1">
      <c r="A82" s="684">
        <f t="shared" si="1"/>
        <v>56</v>
      </c>
      <c r="B82" s="685"/>
      <c r="C82" s="717">
        <v>2</v>
      </c>
      <c r="D82" s="717">
        <v>6</v>
      </c>
      <c r="E82" s="717">
        <v>1</v>
      </c>
      <c r="F82" s="717">
        <v>5</v>
      </c>
      <c r="G82" s="717">
        <v>8</v>
      </c>
      <c r="H82" s="665" t="s">
        <v>1475</v>
      </c>
      <c r="I82" s="687" t="s">
        <v>2586</v>
      </c>
      <c r="J82" s="687" t="s">
        <v>2581</v>
      </c>
      <c r="K82" s="687"/>
      <c r="L82" s="687" t="s">
        <v>2551</v>
      </c>
      <c r="M82" s="687" t="s">
        <v>143</v>
      </c>
      <c r="N82" s="688">
        <v>1985</v>
      </c>
      <c r="O82" s="687"/>
      <c r="P82" s="718" t="s">
        <v>1906</v>
      </c>
      <c r="Q82" s="804" t="s">
        <v>1407</v>
      </c>
      <c r="R82" s="687">
        <v>1</v>
      </c>
      <c r="S82" s="719">
        <v>50000</v>
      </c>
      <c r="T82" s="781" t="s">
        <v>3089</v>
      </c>
      <c r="Y82" s="802"/>
      <c r="Z82" s="802"/>
      <c r="AA82" s="802"/>
      <c r="AB82" s="802"/>
    </row>
    <row r="83" spans="1:28" s="674" customFormat="1" ht="12.95" customHeight="1">
      <c r="A83" s="684">
        <f t="shared" si="1"/>
        <v>57</v>
      </c>
      <c r="B83" s="685"/>
      <c r="C83" s="717">
        <v>2</v>
      </c>
      <c r="D83" s="717">
        <v>6</v>
      </c>
      <c r="E83" s="717">
        <v>1</v>
      </c>
      <c r="F83" s="717">
        <v>5</v>
      </c>
      <c r="G83" s="717">
        <v>8</v>
      </c>
      <c r="H83" s="665" t="s">
        <v>1476</v>
      </c>
      <c r="I83" s="687" t="s">
        <v>2587</v>
      </c>
      <c r="J83" s="687" t="s">
        <v>2581</v>
      </c>
      <c r="K83" s="687"/>
      <c r="L83" s="687" t="s">
        <v>2551</v>
      </c>
      <c r="M83" s="687" t="s">
        <v>143</v>
      </c>
      <c r="N83" s="688">
        <v>1985</v>
      </c>
      <c r="O83" s="687"/>
      <c r="P83" s="718" t="s">
        <v>1906</v>
      </c>
      <c r="Q83" s="804" t="s">
        <v>1407</v>
      </c>
      <c r="R83" s="687">
        <v>1</v>
      </c>
      <c r="S83" s="719">
        <v>50000</v>
      </c>
      <c r="T83" s="781" t="s">
        <v>3089</v>
      </c>
      <c r="Y83" s="802"/>
      <c r="Z83" s="802"/>
      <c r="AA83" s="802"/>
      <c r="AB83" s="802"/>
    </row>
    <row r="84" spans="1:28" s="674" customFormat="1" ht="12.95" customHeight="1">
      <c r="A84" s="684">
        <f t="shared" si="1"/>
        <v>58</v>
      </c>
      <c r="B84" s="685"/>
      <c r="C84" s="717">
        <v>2</v>
      </c>
      <c r="D84" s="717">
        <v>6</v>
      </c>
      <c r="E84" s="717">
        <v>1</v>
      </c>
      <c r="F84" s="717">
        <v>5</v>
      </c>
      <c r="G84" s="717">
        <v>7</v>
      </c>
      <c r="H84" s="665" t="s">
        <v>1481</v>
      </c>
      <c r="I84" s="687" t="s">
        <v>2590</v>
      </c>
      <c r="J84" s="687" t="s">
        <v>305</v>
      </c>
      <c r="K84" s="687"/>
      <c r="L84" s="687" t="s">
        <v>2591</v>
      </c>
      <c r="M84" s="687" t="s">
        <v>143</v>
      </c>
      <c r="N84" s="688">
        <v>2010</v>
      </c>
      <c r="O84" s="687"/>
      <c r="P84" s="718" t="s">
        <v>1906</v>
      </c>
      <c r="Q84" s="718" t="s">
        <v>133</v>
      </c>
      <c r="R84" s="687">
        <v>1</v>
      </c>
      <c r="S84" s="719">
        <v>750000</v>
      </c>
      <c r="T84" s="781"/>
      <c r="Y84" s="802"/>
      <c r="Z84" s="802"/>
      <c r="AA84" s="802"/>
      <c r="AB84" s="802"/>
    </row>
    <row r="85" spans="1:28" s="674" customFormat="1" ht="12.95" customHeight="1">
      <c r="A85" s="684">
        <f t="shared" si="1"/>
        <v>59</v>
      </c>
      <c r="B85" s="685"/>
      <c r="C85" s="717">
        <v>2</v>
      </c>
      <c r="D85" s="717">
        <v>6</v>
      </c>
      <c r="E85" s="717">
        <v>1</v>
      </c>
      <c r="F85" s="717">
        <v>5</v>
      </c>
      <c r="G85" s="717">
        <v>7</v>
      </c>
      <c r="H85" s="665" t="s">
        <v>1482</v>
      </c>
      <c r="I85" s="687" t="s">
        <v>2590</v>
      </c>
      <c r="J85" s="687" t="s">
        <v>305</v>
      </c>
      <c r="K85" s="687"/>
      <c r="L85" s="687" t="s">
        <v>2591</v>
      </c>
      <c r="M85" s="687" t="s">
        <v>143</v>
      </c>
      <c r="N85" s="688">
        <v>2010</v>
      </c>
      <c r="O85" s="687"/>
      <c r="P85" s="718" t="s">
        <v>1906</v>
      </c>
      <c r="Q85" s="718" t="s">
        <v>133</v>
      </c>
      <c r="R85" s="687">
        <v>1</v>
      </c>
      <c r="S85" s="719">
        <v>750000</v>
      </c>
      <c r="T85" s="781"/>
      <c r="Y85" s="802"/>
      <c r="Z85" s="802"/>
      <c r="AA85" s="802"/>
      <c r="AB85" s="802"/>
    </row>
    <row r="86" spans="1:28" s="674" customFormat="1" ht="12.95" customHeight="1">
      <c r="A86" s="684">
        <f>A85+1</f>
        <v>60</v>
      </c>
      <c r="B86" s="685"/>
      <c r="C86" s="717">
        <v>2</v>
      </c>
      <c r="D86" s="717">
        <v>6</v>
      </c>
      <c r="E86" s="717">
        <v>2</v>
      </c>
      <c r="F86" s="717">
        <v>1</v>
      </c>
      <c r="G86" s="717">
        <v>6</v>
      </c>
      <c r="H86" s="665" t="s">
        <v>1483</v>
      </c>
      <c r="I86" s="687" t="s">
        <v>2557</v>
      </c>
      <c r="J86" s="687" t="s">
        <v>305</v>
      </c>
      <c r="K86" s="687"/>
      <c r="L86" s="687" t="s">
        <v>419</v>
      </c>
      <c r="M86" s="687" t="s">
        <v>143</v>
      </c>
      <c r="N86" s="688">
        <v>1985</v>
      </c>
      <c r="O86" s="687"/>
      <c r="P86" s="718" t="s">
        <v>1906</v>
      </c>
      <c r="Q86" s="895" t="s">
        <v>133</v>
      </c>
      <c r="R86" s="687">
        <v>1</v>
      </c>
      <c r="S86" s="719">
        <v>20000</v>
      </c>
      <c r="T86" s="781" t="s">
        <v>3089</v>
      </c>
      <c r="Y86" s="802"/>
      <c r="Z86" s="877"/>
      <c r="AA86" s="878"/>
      <c r="AB86" s="802"/>
    </row>
    <row r="87" spans="1:28" s="674" customFormat="1" ht="12.95" customHeight="1">
      <c r="A87" s="684">
        <f>A86+1</f>
        <v>61</v>
      </c>
      <c r="B87" s="685"/>
      <c r="C87" s="717">
        <v>2</v>
      </c>
      <c r="D87" s="717">
        <v>6</v>
      </c>
      <c r="E87" s="717">
        <v>2</v>
      </c>
      <c r="F87" s="717">
        <v>1</v>
      </c>
      <c r="G87" s="717">
        <v>6</v>
      </c>
      <c r="H87" s="665" t="s">
        <v>1484</v>
      </c>
      <c r="I87" s="687" t="s">
        <v>2592</v>
      </c>
      <c r="J87" s="687" t="s">
        <v>305</v>
      </c>
      <c r="K87" s="687"/>
      <c r="L87" s="687" t="s">
        <v>424</v>
      </c>
      <c r="M87" s="687" t="s">
        <v>143</v>
      </c>
      <c r="N87" s="688">
        <v>1985</v>
      </c>
      <c r="O87" s="687"/>
      <c r="P87" s="718" t="s">
        <v>1906</v>
      </c>
      <c r="Q87" s="804" t="s">
        <v>1407</v>
      </c>
      <c r="R87" s="687">
        <v>1</v>
      </c>
      <c r="S87" s="719">
        <v>100000</v>
      </c>
      <c r="T87" s="781" t="s">
        <v>3089</v>
      </c>
      <c r="Y87" s="802"/>
      <c r="Z87" s="802"/>
      <c r="AA87" s="802"/>
      <c r="AB87" s="802"/>
    </row>
    <row r="88" spans="1:28" s="674" customFormat="1" ht="12.95" customHeight="1">
      <c r="A88" s="684">
        <f t="shared" ref="A88:A125" si="2">A87+1</f>
        <v>62</v>
      </c>
      <c r="B88" s="685"/>
      <c r="C88" s="717">
        <v>2</v>
      </c>
      <c r="D88" s="717">
        <v>6</v>
      </c>
      <c r="E88" s="717">
        <v>2</v>
      </c>
      <c r="F88" s="717">
        <v>1</v>
      </c>
      <c r="G88" s="717">
        <v>6</v>
      </c>
      <c r="H88" s="665" t="s">
        <v>1485</v>
      </c>
      <c r="I88" s="687" t="s">
        <v>2592</v>
      </c>
      <c r="J88" s="687" t="s">
        <v>305</v>
      </c>
      <c r="K88" s="687"/>
      <c r="L88" s="687" t="s">
        <v>424</v>
      </c>
      <c r="M88" s="687" t="s">
        <v>143</v>
      </c>
      <c r="N88" s="688">
        <v>1985</v>
      </c>
      <c r="O88" s="687"/>
      <c r="P88" s="718" t="s">
        <v>1906</v>
      </c>
      <c r="Q88" s="804" t="s">
        <v>1407</v>
      </c>
      <c r="R88" s="687">
        <v>1</v>
      </c>
      <c r="S88" s="719">
        <v>100000</v>
      </c>
      <c r="T88" s="781" t="s">
        <v>3089</v>
      </c>
      <c r="Y88" s="802"/>
      <c r="Z88" s="802"/>
      <c r="AA88" s="802"/>
      <c r="AB88" s="802"/>
    </row>
    <row r="89" spans="1:28" s="674" customFormat="1" ht="12.95" customHeight="1">
      <c r="A89" s="684">
        <f t="shared" si="2"/>
        <v>63</v>
      </c>
      <c r="B89" s="685"/>
      <c r="C89" s="717">
        <v>2</v>
      </c>
      <c r="D89" s="717">
        <v>6</v>
      </c>
      <c r="E89" s="717">
        <v>2</v>
      </c>
      <c r="F89" s="717">
        <v>1</v>
      </c>
      <c r="G89" s="717">
        <v>6</v>
      </c>
      <c r="H89" s="665" t="s">
        <v>1486</v>
      </c>
      <c r="I89" s="687" t="s">
        <v>427</v>
      </c>
      <c r="J89" s="687" t="s">
        <v>305</v>
      </c>
      <c r="K89" s="687"/>
      <c r="L89" s="687" t="s">
        <v>307</v>
      </c>
      <c r="M89" s="687" t="s">
        <v>143</v>
      </c>
      <c r="N89" s="688">
        <v>1985</v>
      </c>
      <c r="O89" s="687"/>
      <c r="P89" s="718" t="s">
        <v>1906</v>
      </c>
      <c r="Q89" s="1415" t="s">
        <v>2547</v>
      </c>
      <c r="R89" s="687">
        <v>1</v>
      </c>
      <c r="S89" s="719">
        <v>50000</v>
      </c>
      <c r="T89" s="781" t="s">
        <v>3081</v>
      </c>
      <c r="Y89" s="802"/>
      <c r="Z89" s="802"/>
      <c r="AA89" s="802"/>
      <c r="AB89" s="802"/>
    </row>
    <row r="90" spans="1:28" s="674" customFormat="1" ht="12.95" customHeight="1">
      <c r="A90" s="684">
        <f t="shared" si="2"/>
        <v>64</v>
      </c>
      <c r="B90" s="685"/>
      <c r="C90" s="717">
        <v>2</v>
      </c>
      <c r="D90" s="717">
        <v>6</v>
      </c>
      <c r="E90" s="717">
        <v>2</v>
      </c>
      <c r="F90" s="717">
        <v>1</v>
      </c>
      <c r="G90" s="717">
        <v>6</v>
      </c>
      <c r="H90" s="665" t="s">
        <v>1487</v>
      </c>
      <c r="I90" s="687" t="s">
        <v>427</v>
      </c>
      <c r="J90" s="687" t="s">
        <v>305</v>
      </c>
      <c r="K90" s="687"/>
      <c r="L90" s="687" t="s">
        <v>307</v>
      </c>
      <c r="M90" s="687" t="s">
        <v>143</v>
      </c>
      <c r="N90" s="688">
        <v>1985</v>
      </c>
      <c r="O90" s="687"/>
      <c r="P90" s="718" t="s">
        <v>1906</v>
      </c>
      <c r="Q90" s="1415" t="s">
        <v>2547</v>
      </c>
      <c r="R90" s="687">
        <v>1</v>
      </c>
      <c r="S90" s="719">
        <v>50000</v>
      </c>
      <c r="T90" s="781" t="s">
        <v>3081</v>
      </c>
      <c r="Y90" s="802"/>
      <c r="Z90" s="802"/>
      <c r="AA90" s="802"/>
      <c r="AB90" s="802"/>
    </row>
    <row r="91" spans="1:28" s="674" customFormat="1" ht="12.95" customHeight="1">
      <c r="A91" s="684">
        <f t="shared" si="2"/>
        <v>65</v>
      </c>
      <c r="B91" s="685"/>
      <c r="C91" s="717">
        <v>2</v>
      </c>
      <c r="D91" s="717">
        <v>6</v>
      </c>
      <c r="E91" s="717">
        <v>2</v>
      </c>
      <c r="F91" s="717">
        <v>1</v>
      </c>
      <c r="G91" s="717">
        <v>6</v>
      </c>
      <c r="H91" s="665" t="s">
        <v>1488</v>
      </c>
      <c r="I91" s="687" t="s">
        <v>427</v>
      </c>
      <c r="J91" s="687" t="s">
        <v>305</v>
      </c>
      <c r="K91" s="687"/>
      <c r="L91" s="687" t="s">
        <v>307</v>
      </c>
      <c r="M91" s="687" t="s">
        <v>143</v>
      </c>
      <c r="N91" s="688">
        <v>1985</v>
      </c>
      <c r="O91" s="687"/>
      <c r="P91" s="718" t="s">
        <v>1906</v>
      </c>
      <c r="Q91" s="1415" t="s">
        <v>2547</v>
      </c>
      <c r="R91" s="687">
        <v>1</v>
      </c>
      <c r="S91" s="719">
        <v>50000</v>
      </c>
      <c r="T91" s="781" t="s">
        <v>3081</v>
      </c>
      <c r="Y91" s="802"/>
      <c r="Z91" s="802"/>
      <c r="AA91" s="802"/>
      <c r="AB91" s="802"/>
    </row>
    <row r="92" spans="1:28" s="674" customFormat="1" ht="12.95" customHeight="1">
      <c r="A92" s="684">
        <f t="shared" si="2"/>
        <v>66</v>
      </c>
      <c r="B92" s="685"/>
      <c r="C92" s="717">
        <v>2</v>
      </c>
      <c r="D92" s="717">
        <v>6</v>
      </c>
      <c r="E92" s="717">
        <v>2</v>
      </c>
      <c r="F92" s="717">
        <v>1</v>
      </c>
      <c r="G92" s="717">
        <v>6</v>
      </c>
      <c r="H92" s="665" t="s">
        <v>1489</v>
      </c>
      <c r="I92" s="687" t="s">
        <v>427</v>
      </c>
      <c r="J92" s="687" t="s">
        <v>305</v>
      </c>
      <c r="K92" s="687"/>
      <c r="L92" s="687" t="s">
        <v>307</v>
      </c>
      <c r="M92" s="687" t="s">
        <v>143</v>
      </c>
      <c r="N92" s="688">
        <v>1985</v>
      </c>
      <c r="O92" s="687"/>
      <c r="P92" s="718" t="s">
        <v>1906</v>
      </c>
      <c r="Q92" s="1415" t="s">
        <v>2547</v>
      </c>
      <c r="R92" s="687">
        <v>1</v>
      </c>
      <c r="S92" s="719">
        <v>50000</v>
      </c>
      <c r="T92" s="781" t="s">
        <v>3081</v>
      </c>
      <c r="Y92" s="802"/>
      <c r="Z92" s="802"/>
      <c r="AA92" s="802"/>
      <c r="AB92" s="802"/>
    </row>
    <row r="93" spans="1:28" s="674" customFormat="1" ht="12.95" customHeight="1">
      <c r="A93" s="684">
        <f t="shared" si="2"/>
        <v>67</v>
      </c>
      <c r="B93" s="685"/>
      <c r="C93" s="717">
        <v>2</v>
      </c>
      <c r="D93" s="717">
        <v>6</v>
      </c>
      <c r="E93" s="717">
        <v>2</v>
      </c>
      <c r="F93" s="717">
        <v>1</v>
      </c>
      <c r="G93" s="717">
        <v>6</v>
      </c>
      <c r="H93" s="665" t="s">
        <v>1490</v>
      </c>
      <c r="I93" s="687" t="s">
        <v>427</v>
      </c>
      <c r="J93" s="687" t="s">
        <v>305</v>
      </c>
      <c r="K93" s="687"/>
      <c r="L93" s="687" t="s">
        <v>307</v>
      </c>
      <c r="M93" s="687" t="s">
        <v>143</v>
      </c>
      <c r="N93" s="688">
        <v>1985</v>
      </c>
      <c r="O93" s="687"/>
      <c r="P93" s="718" t="s">
        <v>1906</v>
      </c>
      <c r="Q93" s="1415" t="s">
        <v>2547</v>
      </c>
      <c r="R93" s="687">
        <v>1</v>
      </c>
      <c r="S93" s="719">
        <v>50000</v>
      </c>
      <c r="T93" s="781" t="s">
        <v>3081</v>
      </c>
      <c r="Y93" s="802"/>
      <c r="Z93" s="802"/>
      <c r="AA93" s="802"/>
      <c r="AB93" s="802"/>
    </row>
    <row r="94" spans="1:28" s="674" customFormat="1" ht="12.95" customHeight="1">
      <c r="A94" s="684">
        <f t="shared" si="2"/>
        <v>68</v>
      </c>
      <c r="B94" s="685"/>
      <c r="C94" s="717">
        <v>2</v>
      </c>
      <c r="D94" s="717">
        <v>6</v>
      </c>
      <c r="E94" s="717">
        <v>2</v>
      </c>
      <c r="F94" s="717">
        <v>1</v>
      </c>
      <c r="G94" s="717">
        <v>6</v>
      </c>
      <c r="H94" s="665" t="s">
        <v>1491</v>
      </c>
      <c r="I94" s="687" t="s">
        <v>427</v>
      </c>
      <c r="J94" s="687" t="s">
        <v>305</v>
      </c>
      <c r="K94" s="687"/>
      <c r="L94" s="687" t="s">
        <v>307</v>
      </c>
      <c r="M94" s="687" t="s">
        <v>143</v>
      </c>
      <c r="N94" s="688">
        <v>1985</v>
      </c>
      <c r="O94" s="687"/>
      <c r="P94" s="718" t="s">
        <v>1906</v>
      </c>
      <c r="Q94" s="1415" t="s">
        <v>2547</v>
      </c>
      <c r="R94" s="687">
        <v>1</v>
      </c>
      <c r="S94" s="719">
        <v>50000</v>
      </c>
      <c r="T94" s="781" t="s">
        <v>3081</v>
      </c>
      <c r="Y94" s="802"/>
      <c r="Z94" s="802"/>
      <c r="AA94" s="802"/>
      <c r="AB94" s="802"/>
    </row>
    <row r="95" spans="1:28" s="674" customFormat="1" ht="12.95" customHeight="1">
      <c r="A95" s="684">
        <f t="shared" si="2"/>
        <v>69</v>
      </c>
      <c r="B95" s="685"/>
      <c r="C95" s="717">
        <v>2</v>
      </c>
      <c r="D95" s="717">
        <v>6</v>
      </c>
      <c r="E95" s="717">
        <v>2</v>
      </c>
      <c r="F95" s="717">
        <v>1</v>
      </c>
      <c r="G95" s="717">
        <v>6</v>
      </c>
      <c r="H95" s="665" t="s">
        <v>1492</v>
      </c>
      <c r="I95" s="687" t="s">
        <v>427</v>
      </c>
      <c r="J95" s="687" t="s">
        <v>305</v>
      </c>
      <c r="K95" s="687"/>
      <c r="L95" s="687" t="s">
        <v>307</v>
      </c>
      <c r="M95" s="687" t="s">
        <v>143</v>
      </c>
      <c r="N95" s="688">
        <v>1985</v>
      </c>
      <c r="O95" s="687"/>
      <c r="P95" s="718" t="s">
        <v>1906</v>
      </c>
      <c r="Q95" s="1415" t="s">
        <v>2547</v>
      </c>
      <c r="R95" s="687">
        <v>1</v>
      </c>
      <c r="S95" s="719">
        <v>50000</v>
      </c>
      <c r="T95" s="781" t="s">
        <v>3081</v>
      </c>
      <c r="Y95" s="802"/>
      <c r="Z95" s="802"/>
      <c r="AA95" s="802"/>
      <c r="AB95" s="802"/>
    </row>
    <row r="96" spans="1:28" s="674" customFormat="1" ht="12.95" customHeight="1">
      <c r="A96" s="684">
        <f t="shared" si="2"/>
        <v>70</v>
      </c>
      <c r="B96" s="685"/>
      <c r="C96" s="717">
        <v>2</v>
      </c>
      <c r="D96" s="717">
        <v>6</v>
      </c>
      <c r="E96" s="717">
        <v>2</v>
      </c>
      <c r="F96" s="717">
        <v>1</v>
      </c>
      <c r="G96" s="717">
        <v>6</v>
      </c>
      <c r="H96" s="665" t="s">
        <v>1493</v>
      </c>
      <c r="I96" s="687" t="s">
        <v>427</v>
      </c>
      <c r="J96" s="687" t="s">
        <v>305</v>
      </c>
      <c r="K96" s="687"/>
      <c r="L96" s="687" t="s">
        <v>307</v>
      </c>
      <c r="M96" s="687" t="s">
        <v>143</v>
      </c>
      <c r="N96" s="688">
        <v>1985</v>
      </c>
      <c r="O96" s="687"/>
      <c r="P96" s="718" t="s">
        <v>1906</v>
      </c>
      <c r="Q96" s="1415" t="s">
        <v>2547</v>
      </c>
      <c r="R96" s="687">
        <v>1</v>
      </c>
      <c r="S96" s="719">
        <v>50000</v>
      </c>
      <c r="T96" s="781" t="s">
        <v>3081</v>
      </c>
      <c r="Y96" s="802"/>
      <c r="Z96" s="802"/>
      <c r="AA96" s="802"/>
      <c r="AB96" s="802"/>
    </row>
    <row r="97" spans="1:28" s="674" customFormat="1" ht="12.95" customHeight="1">
      <c r="A97" s="684">
        <f t="shared" si="2"/>
        <v>71</v>
      </c>
      <c r="B97" s="685"/>
      <c r="C97" s="717">
        <v>2</v>
      </c>
      <c r="D97" s="717">
        <v>6</v>
      </c>
      <c r="E97" s="717">
        <v>2</v>
      </c>
      <c r="F97" s="717">
        <v>1</v>
      </c>
      <c r="G97" s="717">
        <v>6</v>
      </c>
      <c r="H97" s="665" t="s">
        <v>1494</v>
      </c>
      <c r="I97" s="687" t="s">
        <v>427</v>
      </c>
      <c r="J97" s="687" t="s">
        <v>305</v>
      </c>
      <c r="K97" s="687"/>
      <c r="L97" s="687" t="s">
        <v>307</v>
      </c>
      <c r="M97" s="687" t="s">
        <v>143</v>
      </c>
      <c r="N97" s="688">
        <v>1985</v>
      </c>
      <c r="O97" s="687"/>
      <c r="P97" s="718" t="s">
        <v>1906</v>
      </c>
      <c r="Q97" s="1415" t="s">
        <v>2547</v>
      </c>
      <c r="R97" s="687">
        <v>1</v>
      </c>
      <c r="S97" s="719">
        <v>50000</v>
      </c>
      <c r="T97" s="781" t="s">
        <v>3081</v>
      </c>
      <c r="Y97" s="802"/>
      <c r="Z97" s="802"/>
      <c r="AA97" s="802"/>
      <c r="AB97" s="802"/>
    </row>
    <row r="98" spans="1:28" s="674" customFormat="1" ht="12.95" customHeight="1">
      <c r="A98" s="684">
        <f t="shared" si="2"/>
        <v>72</v>
      </c>
      <c r="B98" s="685"/>
      <c r="C98" s="717">
        <v>2</v>
      </c>
      <c r="D98" s="717">
        <v>6</v>
      </c>
      <c r="E98" s="717">
        <v>2</v>
      </c>
      <c r="F98" s="717">
        <v>1</v>
      </c>
      <c r="G98" s="717">
        <v>6</v>
      </c>
      <c r="H98" s="665" t="s">
        <v>1495</v>
      </c>
      <c r="I98" s="687" t="s">
        <v>427</v>
      </c>
      <c r="J98" s="687" t="s">
        <v>305</v>
      </c>
      <c r="K98" s="687"/>
      <c r="L98" s="687" t="s">
        <v>139</v>
      </c>
      <c r="M98" s="687" t="s">
        <v>143</v>
      </c>
      <c r="N98" s="688">
        <v>1990</v>
      </c>
      <c r="O98" s="687"/>
      <c r="P98" s="718" t="s">
        <v>1906</v>
      </c>
      <c r="Q98" s="1415" t="s">
        <v>2547</v>
      </c>
      <c r="R98" s="687">
        <v>1</v>
      </c>
      <c r="S98" s="719">
        <v>50000</v>
      </c>
      <c r="T98" s="781" t="s">
        <v>3081</v>
      </c>
      <c r="Y98" s="802"/>
      <c r="Z98" s="802"/>
      <c r="AA98" s="802"/>
      <c r="AB98" s="802"/>
    </row>
    <row r="99" spans="1:28" s="674" customFormat="1" ht="12.95" customHeight="1">
      <c r="A99" s="684">
        <f t="shared" si="2"/>
        <v>73</v>
      </c>
      <c r="B99" s="685"/>
      <c r="C99" s="717">
        <v>2</v>
      </c>
      <c r="D99" s="717">
        <v>6</v>
      </c>
      <c r="E99" s="717">
        <v>2</v>
      </c>
      <c r="F99" s="717">
        <v>1</v>
      </c>
      <c r="G99" s="717">
        <v>6</v>
      </c>
      <c r="H99" s="665" t="s">
        <v>1496</v>
      </c>
      <c r="I99" s="687" t="s">
        <v>427</v>
      </c>
      <c r="J99" s="687" t="s">
        <v>305</v>
      </c>
      <c r="K99" s="687"/>
      <c r="L99" s="687" t="s">
        <v>139</v>
      </c>
      <c r="M99" s="687" t="s">
        <v>143</v>
      </c>
      <c r="N99" s="688">
        <v>1990</v>
      </c>
      <c r="O99" s="687"/>
      <c r="P99" s="718" t="s">
        <v>1906</v>
      </c>
      <c r="Q99" s="1415" t="s">
        <v>2547</v>
      </c>
      <c r="R99" s="687">
        <v>1</v>
      </c>
      <c r="S99" s="719">
        <v>50000</v>
      </c>
      <c r="T99" s="781" t="s">
        <v>3081</v>
      </c>
      <c r="Y99" s="802"/>
      <c r="Z99" s="802"/>
      <c r="AA99" s="802"/>
      <c r="AB99" s="802"/>
    </row>
    <row r="100" spans="1:28" s="674" customFormat="1" ht="12.95" customHeight="1">
      <c r="A100" s="684">
        <f t="shared" si="2"/>
        <v>74</v>
      </c>
      <c r="B100" s="685"/>
      <c r="C100" s="717">
        <v>2</v>
      </c>
      <c r="D100" s="717">
        <v>6</v>
      </c>
      <c r="E100" s="717">
        <v>2</v>
      </c>
      <c r="F100" s="717">
        <v>1</v>
      </c>
      <c r="G100" s="717">
        <v>6</v>
      </c>
      <c r="H100" s="665" t="s">
        <v>1497</v>
      </c>
      <c r="I100" s="687" t="s">
        <v>427</v>
      </c>
      <c r="J100" s="687" t="s">
        <v>305</v>
      </c>
      <c r="K100" s="687"/>
      <c r="L100" s="687" t="s">
        <v>139</v>
      </c>
      <c r="M100" s="687" t="s">
        <v>143</v>
      </c>
      <c r="N100" s="688">
        <v>1990</v>
      </c>
      <c r="O100" s="687"/>
      <c r="P100" s="718" t="s">
        <v>1906</v>
      </c>
      <c r="Q100" s="804" t="s">
        <v>1407</v>
      </c>
      <c r="R100" s="687">
        <v>1</v>
      </c>
      <c r="S100" s="719">
        <v>50000</v>
      </c>
      <c r="T100" s="781" t="s">
        <v>3089</v>
      </c>
      <c r="Y100" s="802"/>
      <c r="Z100" s="802"/>
      <c r="AA100" s="802"/>
      <c r="AB100" s="802"/>
    </row>
    <row r="101" spans="1:28" s="674" customFormat="1" ht="12.95" customHeight="1">
      <c r="A101" s="684">
        <f t="shared" si="2"/>
        <v>75</v>
      </c>
      <c r="B101" s="685"/>
      <c r="C101" s="717">
        <v>2</v>
      </c>
      <c r="D101" s="717">
        <v>6</v>
      </c>
      <c r="E101" s="717">
        <v>2</v>
      </c>
      <c r="F101" s="717">
        <v>1</v>
      </c>
      <c r="G101" s="717">
        <v>6</v>
      </c>
      <c r="H101" s="665" t="s">
        <v>1498</v>
      </c>
      <c r="I101" s="687" t="s">
        <v>427</v>
      </c>
      <c r="J101" s="687" t="s">
        <v>305</v>
      </c>
      <c r="K101" s="687"/>
      <c r="L101" s="687" t="s">
        <v>139</v>
      </c>
      <c r="M101" s="687" t="s">
        <v>143</v>
      </c>
      <c r="N101" s="688">
        <v>1990</v>
      </c>
      <c r="O101" s="687"/>
      <c r="P101" s="718" t="s">
        <v>1906</v>
      </c>
      <c r="Q101" s="804" t="s">
        <v>1407</v>
      </c>
      <c r="R101" s="687">
        <v>1</v>
      </c>
      <c r="S101" s="719">
        <v>50000</v>
      </c>
      <c r="T101" s="781" t="s">
        <v>3089</v>
      </c>
      <c r="Y101" s="802"/>
      <c r="Z101" s="802"/>
      <c r="AA101" s="802"/>
      <c r="AB101" s="802"/>
    </row>
    <row r="102" spans="1:28" s="674" customFormat="1" ht="12.95" customHeight="1">
      <c r="A102" s="684">
        <f t="shared" si="2"/>
        <v>76</v>
      </c>
      <c r="B102" s="685"/>
      <c r="C102" s="717">
        <v>2</v>
      </c>
      <c r="D102" s="717">
        <v>6</v>
      </c>
      <c r="E102" s="717">
        <v>2</v>
      </c>
      <c r="F102" s="717">
        <v>1</v>
      </c>
      <c r="G102" s="717">
        <v>6</v>
      </c>
      <c r="H102" s="665" t="s">
        <v>1501</v>
      </c>
      <c r="I102" s="687" t="s">
        <v>640</v>
      </c>
      <c r="J102" s="687" t="s">
        <v>310</v>
      </c>
      <c r="K102" s="687"/>
      <c r="L102" s="687" t="s">
        <v>365</v>
      </c>
      <c r="M102" s="687" t="s">
        <v>143</v>
      </c>
      <c r="N102" s="688">
        <v>2005</v>
      </c>
      <c r="O102" s="687"/>
      <c r="P102" s="718" t="s">
        <v>1906</v>
      </c>
      <c r="Q102" s="1415" t="s">
        <v>133</v>
      </c>
      <c r="R102" s="687">
        <v>1</v>
      </c>
      <c r="S102" s="719">
        <v>40000</v>
      </c>
      <c r="T102" s="781" t="s">
        <v>3081</v>
      </c>
      <c r="Y102" s="802"/>
      <c r="Z102" s="802"/>
      <c r="AA102" s="802"/>
      <c r="AB102" s="802"/>
    </row>
    <row r="103" spans="1:28" s="674" customFormat="1" ht="12.95" customHeight="1">
      <c r="A103" s="684">
        <f t="shared" si="2"/>
        <v>77</v>
      </c>
      <c r="B103" s="685"/>
      <c r="C103" s="717">
        <v>2</v>
      </c>
      <c r="D103" s="717">
        <v>6</v>
      </c>
      <c r="E103" s="717">
        <v>2</v>
      </c>
      <c r="F103" s="717">
        <v>1</v>
      </c>
      <c r="G103" s="717">
        <v>6</v>
      </c>
      <c r="H103" s="665" t="s">
        <v>1502</v>
      </c>
      <c r="I103" s="687" t="s">
        <v>640</v>
      </c>
      <c r="J103" s="687" t="s">
        <v>310</v>
      </c>
      <c r="K103" s="687"/>
      <c r="L103" s="687" t="s">
        <v>365</v>
      </c>
      <c r="M103" s="687" t="s">
        <v>143</v>
      </c>
      <c r="N103" s="688">
        <v>2005</v>
      </c>
      <c r="O103" s="687"/>
      <c r="P103" s="718" t="s">
        <v>1906</v>
      </c>
      <c r="Q103" s="1415" t="s">
        <v>2547</v>
      </c>
      <c r="R103" s="687">
        <v>1</v>
      </c>
      <c r="S103" s="719">
        <v>40000</v>
      </c>
      <c r="T103" s="781" t="s">
        <v>3081</v>
      </c>
      <c r="Y103" s="802"/>
      <c r="Z103" s="802"/>
      <c r="AA103" s="802"/>
      <c r="AB103" s="802"/>
    </row>
    <row r="104" spans="1:28" s="674" customFormat="1" ht="12.95" customHeight="1">
      <c r="A104" s="684">
        <f t="shared" si="2"/>
        <v>78</v>
      </c>
      <c r="B104" s="685"/>
      <c r="C104" s="717">
        <v>2</v>
      </c>
      <c r="D104" s="717">
        <v>6</v>
      </c>
      <c r="E104" s="717">
        <v>2</v>
      </c>
      <c r="F104" s="717">
        <v>1</v>
      </c>
      <c r="G104" s="717">
        <v>6</v>
      </c>
      <c r="H104" s="665" t="s">
        <v>1503</v>
      </c>
      <c r="I104" s="687" t="s">
        <v>640</v>
      </c>
      <c r="J104" s="687" t="s">
        <v>310</v>
      </c>
      <c r="K104" s="687"/>
      <c r="L104" s="687" t="s">
        <v>365</v>
      </c>
      <c r="M104" s="687" t="s">
        <v>143</v>
      </c>
      <c r="N104" s="688">
        <v>2005</v>
      </c>
      <c r="O104" s="687"/>
      <c r="P104" s="718" t="s">
        <v>1906</v>
      </c>
      <c r="Q104" s="1415" t="s">
        <v>2547</v>
      </c>
      <c r="R104" s="687">
        <v>1</v>
      </c>
      <c r="S104" s="719">
        <v>40000</v>
      </c>
      <c r="T104" s="781" t="s">
        <v>3081</v>
      </c>
      <c r="Y104" s="802"/>
      <c r="Z104" s="802"/>
      <c r="AA104" s="802"/>
      <c r="AB104" s="802"/>
    </row>
    <row r="105" spans="1:28" s="674" customFormat="1" ht="12.95" customHeight="1">
      <c r="A105" s="684">
        <f t="shared" si="2"/>
        <v>79</v>
      </c>
      <c r="B105" s="685"/>
      <c r="C105" s="717">
        <v>2</v>
      </c>
      <c r="D105" s="717">
        <v>6</v>
      </c>
      <c r="E105" s="717">
        <v>2</v>
      </c>
      <c r="F105" s="717">
        <v>1</v>
      </c>
      <c r="G105" s="717">
        <v>6</v>
      </c>
      <c r="H105" s="665" t="s">
        <v>1504</v>
      </c>
      <c r="I105" s="687" t="s">
        <v>640</v>
      </c>
      <c r="J105" s="687" t="s">
        <v>310</v>
      </c>
      <c r="K105" s="687"/>
      <c r="L105" s="687" t="s">
        <v>365</v>
      </c>
      <c r="M105" s="687" t="s">
        <v>143</v>
      </c>
      <c r="N105" s="688">
        <v>2005</v>
      </c>
      <c r="O105" s="687"/>
      <c r="P105" s="718" t="s">
        <v>1906</v>
      </c>
      <c r="Q105" s="1415" t="s">
        <v>2547</v>
      </c>
      <c r="R105" s="687">
        <v>1</v>
      </c>
      <c r="S105" s="719">
        <v>40000</v>
      </c>
      <c r="T105" s="781" t="s">
        <v>3081</v>
      </c>
      <c r="Y105" s="802"/>
      <c r="Z105" s="802"/>
      <c r="AA105" s="802"/>
      <c r="AB105" s="802"/>
    </row>
    <row r="106" spans="1:28" s="674" customFormat="1" ht="12.95" customHeight="1">
      <c r="A106" s="684">
        <f t="shared" si="2"/>
        <v>80</v>
      </c>
      <c r="B106" s="685"/>
      <c r="C106" s="717">
        <v>2</v>
      </c>
      <c r="D106" s="717">
        <v>6</v>
      </c>
      <c r="E106" s="717">
        <v>2</v>
      </c>
      <c r="F106" s="717">
        <v>1</v>
      </c>
      <c r="G106" s="717">
        <v>6</v>
      </c>
      <c r="H106" s="665" t="s">
        <v>1505</v>
      </c>
      <c r="I106" s="687" t="s">
        <v>640</v>
      </c>
      <c r="J106" s="687" t="s">
        <v>310</v>
      </c>
      <c r="K106" s="687"/>
      <c r="L106" s="687" t="s">
        <v>365</v>
      </c>
      <c r="M106" s="687" t="s">
        <v>143</v>
      </c>
      <c r="N106" s="688">
        <v>2005</v>
      </c>
      <c r="O106" s="687"/>
      <c r="P106" s="718" t="s">
        <v>1906</v>
      </c>
      <c r="Q106" s="1415" t="s">
        <v>2547</v>
      </c>
      <c r="R106" s="687">
        <v>1</v>
      </c>
      <c r="S106" s="719">
        <v>40000</v>
      </c>
      <c r="T106" s="781" t="s">
        <v>3081</v>
      </c>
      <c r="Y106" s="802"/>
      <c r="Z106" s="802"/>
      <c r="AA106" s="802"/>
      <c r="AB106" s="802"/>
    </row>
    <row r="107" spans="1:28" s="674" customFormat="1" ht="12.95" customHeight="1">
      <c r="A107" s="684">
        <f t="shared" si="2"/>
        <v>81</v>
      </c>
      <c r="B107" s="685"/>
      <c r="C107" s="717">
        <v>2</v>
      </c>
      <c r="D107" s="717">
        <v>6</v>
      </c>
      <c r="E107" s="717">
        <v>2</v>
      </c>
      <c r="F107" s="717">
        <v>1</v>
      </c>
      <c r="G107" s="717">
        <v>6</v>
      </c>
      <c r="H107" s="665" t="s">
        <v>1506</v>
      </c>
      <c r="I107" s="687" t="s">
        <v>640</v>
      </c>
      <c r="J107" s="687" t="s">
        <v>310</v>
      </c>
      <c r="K107" s="687"/>
      <c r="L107" s="687" t="s">
        <v>365</v>
      </c>
      <c r="M107" s="687" t="s">
        <v>143</v>
      </c>
      <c r="N107" s="688">
        <v>2005</v>
      </c>
      <c r="O107" s="687"/>
      <c r="P107" s="718" t="s">
        <v>1906</v>
      </c>
      <c r="Q107" s="1415" t="s">
        <v>2547</v>
      </c>
      <c r="R107" s="687">
        <v>1</v>
      </c>
      <c r="S107" s="719">
        <v>40000</v>
      </c>
      <c r="T107" s="781" t="s">
        <v>3081</v>
      </c>
      <c r="Y107" s="802"/>
      <c r="Z107" s="802"/>
      <c r="AA107" s="802"/>
      <c r="AB107" s="802"/>
    </row>
    <row r="108" spans="1:28" s="674" customFormat="1" ht="12.95" customHeight="1">
      <c r="A108" s="684">
        <f t="shared" si="2"/>
        <v>82</v>
      </c>
      <c r="B108" s="685"/>
      <c r="C108" s="717">
        <v>2</v>
      </c>
      <c r="D108" s="717">
        <v>6</v>
      </c>
      <c r="E108" s="717">
        <v>2</v>
      </c>
      <c r="F108" s="717">
        <v>1</v>
      </c>
      <c r="G108" s="717">
        <v>6</v>
      </c>
      <c r="H108" s="665" t="s">
        <v>1507</v>
      </c>
      <c r="I108" s="687" t="s">
        <v>640</v>
      </c>
      <c r="J108" s="687" t="s">
        <v>310</v>
      </c>
      <c r="K108" s="687"/>
      <c r="L108" s="687" t="s">
        <v>365</v>
      </c>
      <c r="M108" s="687" t="s">
        <v>143</v>
      </c>
      <c r="N108" s="688">
        <v>2005</v>
      </c>
      <c r="O108" s="687"/>
      <c r="P108" s="718" t="s">
        <v>1906</v>
      </c>
      <c r="Q108" s="1415" t="s">
        <v>133</v>
      </c>
      <c r="R108" s="687">
        <v>1</v>
      </c>
      <c r="S108" s="719">
        <v>40000</v>
      </c>
      <c r="T108" s="781" t="s">
        <v>3081</v>
      </c>
      <c r="Y108" s="802"/>
      <c r="Z108" s="802"/>
      <c r="AA108" s="802"/>
      <c r="AB108" s="802"/>
    </row>
    <row r="109" spans="1:28" s="674" customFormat="1" ht="12.95" customHeight="1">
      <c r="A109" s="684">
        <f t="shared" si="2"/>
        <v>83</v>
      </c>
      <c r="B109" s="685"/>
      <c r="C109" s="717">
        <v>2</v>
      </c>
      <c r="D109" s="717">
        <v>6</v>
      </c>
      <c r="E109" s="717">
        <v>2</v>
      </c>
      <c r="F109" s="717">
        <v>1</v>
      </c>
      <c r="G109" s="717">
        <v>6</v>
      </c>
      <c r="H109" s="665" t="s">
        <v>1508</v>
      </c>
      <c r="I109" s="687" t="s">
        <v>640</v>
      </c>
      <c r="J109" s="687" t="s">
        <v>310</v>
      </c>
      <c r="K109" s="687"/>
      <c r="L109" s="687" t="s">
        <v>365</v>
      </c>
      <c r="M109" s="687" t="s">
        <v>143</v>
      </c>
      <c r="N109" s="688">
        <v>2005</v>
      </c>
      <c r="O109" s="687"/>
      <c r="P109" s="718" t="s">
        <v>1906</v>
      </c>
      <c r="Q109" s="1415" t="s">
        <v>133</v>
      </c>
      <c r="R109" s="687">
        <v>1</v>
      </c>
      <c r="S109" s="719">
        <v>40000</v>
      </c>
      <c r="T109" s="781" t="s">
        <v>3081</v>
      </c>
      <c r="Y109" s="802"/>
      <c r="Z109" s="802"/>
      <c r="AA109" s="802"/>
      <c r="AB109" s="802"/>
    </row>
    <row r="110" spans="1:28" s="674" customFormat="1" ht="12.95" customHeight="1">
      <c r="A110" s="684">
        <f t="shared" si="2"/>
        <v>84</v>
      </c>
      <c r="B110" s="685"/>
      <c r="C110" s="717">
        <v>2</v>
      </c>
      <c r="D110" s="717">
        <v>6</v>
      </c>
      <c r="E110" s="717">
        <v>2</v>
      </c>
      <c r="F110" s="717">
        <v>1</v>
      </c>
      <c r="G110" s="717">
        <v>6</v>
      </c>
      <c r="H110" s="665" t="s">
        <v>1509</v>
      </c>
      <c r="I110" s="687" t="s">
        <v>640</v>
      </c>
      <c r="J110" s="687" t="s">
        <v>310</v>
      </c>
      <c r="K110" s="687"/>
      <c r="L110" s="687" t="s">
        <v>365</v>
      </c>
      <c r="M110" s="687" t="s">
        <v>143</v>
      </c>
      <c r="N110" s="688">
        <v>2005</v>
      </c>
      <c r="O110" s="687"/>
      <c r="P110" s="718" t="s">
        <v>1906</v>
      </c>
      <c r="Q110" s="804" t="s">
        <v>1407</v>
      </c>
      <c r="R110" s="687">
        <v>1</v>
      </c>
      <c r="S110" s="719">
        <v>40000</v>
      </c>
      <c r="T110" s="781" t="s">
        <v>3089</v>
      </c>
      <c r="Y110" s="802"/>
      <c r="Z110" s="802"/>
      <c r="AA110" s="802"/>
      <c r="AB110" s="802"/>
    </row>
    <row r="111" spans="1:28" s="674" customFormat="1" ht="12.95" customHeight="1">
      <c r="A111" s="684">
        <f t="shared" si="2"/>
        <v>85</v>
      </c>
      <c r="B111" s="685"/>
      <c r="C111" s="717">
        <v>2</v>
      </c>
      <c r="D111" s="717">
        <v>6</v>
      </c>
      <c r="E111" s="717">
        <v>2</v>
      </c>
      <c r="F111" s="717">
        <v>1</v>
      </c>
      <c r="G111" s="717">
        <v>6</v>
      </c>
      <c r="H111" s="665" t="s">
        <v>1510</v>
      </c>
      <c r="I111" s="687" t="s">
        <v>640</v>
      </c>
      <c r="J111" s="687" t="s">
        <v>310</v>
      </c>
      <c r="K111" s="687"/>
      <c r="L111" s="687" t="s">
        <v>365</v>
      </c>
      <c r="M111" s="687" t="s">
        <v>143</v>
      </c>
      <c r="N111" s="688">
        <v>2005</v>
      </c>
      <c r="O111" s="687"/>
      <c r="P111" s="718" t="s">
        <v>1906</v>
      </c>
      <c r="Q111" s="804" t="s">
        <v>1407</v>
      </c>
      <c r="R111" s="687">
        <v>1</v>
      </c>
      <c r="S111" s="719">
        <v>40000</v>
      </c>
      <c r="T111" s="781" t="s">
        <v>3089</v>
      </c>
      <c r="Y111" s="802"/>
      <c r="Z111" s="802"/>
      <c r="AA111" s="802"/>
      <c r="AB111" s="802"/>
    </row>
    <row r="112" spans="1:28" s="674" customFormat="1" ht="12.95" customHeight="1">
      <c r="A112" s="684">
        <f t="shared" si="2"/>
        <v>86</v>
      </c>
      <c r="B112" s="685"/>
      <c r="C112" s="717">
        <v>2</v>
      </c>
      <c r="D112" s="717">
        <v>6</v>
      </c>
      <c r="E112" s="717">
        <v>2</v>
      </c>
      <c r="F112" s="717">
        <v>1</v>
      </c>
      <c r="G112" s="717">
        <v>6</v>
      </c>
      <c r="H112" s="665" t="s">
        <v>1511</v>
      </c>
      <c r="I112" s="687" t="s">
        <v>471</v>
      </c>
      <c r="J112" s="687" t="s">
        <v>310</v>
      </c>
      <c r="K112" s="687"/>
      <c r="L112" s="687" t="s">
        <v>365</v>
      </c>
      <c r="M112" s="687" t="s">
        <v>143</v>
      </c>
      <c r="N112" s="688">
        <v>2005</v>
      </c>
      <c r="O112" s="687"/>
      <c r="P112" s="718" t="s">
        <v>1906</v>
      </c>
      <c r="Q112" s="1415" t="s">
        <v>133</v>
      </c>
      <c r="R112" s="687">
        <v>1</v>
      </c>
      <c r="S112" s="719">
        <v>40000</v>
      </c>
      <c r="T112" s="781" t="s">
        <v>3081</v>
      </c>
      <c r="Y112" s="802"/>
      <c r="Z112" s="802"/>
      <c r="AA112" s="802"/>
      <c r="AB112" s="802"/>
    </row>
    <row r="113" spans="1:28" s="674" customFormat="1" ht="12.95" customHeight="1">
      <c r="A113" s="684">
        <f t="shared" si="2"/>
        <v>87</v>
      </c>
      <c r="B113" s="685"/>
      <c r="C113" s="717">
        <v>2</v>
      </c>
      <c r="D113" s="717">
        <v>6</v>
      </c>
      <c r="E113" s="717">
        <v>2</v>
      </c>
      <c r="F113" s="717">
        <v>1</v>
      </c>
      <c r="G113" s="717">
        <v>6</v>
      </c>
      <c r="H113" s="665" t="s">
        <v>1522</v>
      </c>
      <c r="I113" s="687" t="s">
        <v>471</v>
      </c>
      <c r="J113" s="687" t="s">
        <v>310</v>
      </c>
      <c r="K113" s="687"/>
      <c r="L113" s="687" t="s">
        <v>365</v>
      </c>
      <c r="M113" s="687" t="s">
        <v>143</v>
      </c>
      <c r="N113" s="688">
        <v>2005</v>
      </c>
      <c r="O113" s="687"/>
      <c r="P113" s="718" t="s">
        <v>1906</v>
      </c>
      <c r="Q113" s="1415" t="s">
        <v>133</v>
      </c>
      <c r="R113" s="687">
        <v>1</v>
      </c>
      <c r="S113" s="719">
        <v>40000</v>
      </c>
      <c r="T113" s="781" t="s">
        <v>3081</v>
      </c>
      <c r="Y113" s="802"/>
      <c r="Z113" s="802"/>
      <c r="AA113" s="802"/>
      <c r="AB113" s="802"/>
    </row>
    <row r="114" spans="1:28" s="674" customFormat="1" ht="12.95" customHeight="1">
      <c r="A114" s="684">
        <f t="shared" si="2"/>
        <v>88</v>
      </c>
      <c r="B114" s="685"/>
      <c r="C114" s="717">
        <v>2</v>
      </c>
      <c r="D114" s="717">
        <v>6</v>
      </c>
      <c r="E114" s="717">
        <v>2</v>
      </c>
      <c r="F114" s="717">
        <v>1</v>
      </c>
      <c r="G114" s="717">
        <v>6</v>
      </c>
      <c r="H114" s="665" t="s">
        <v>1523</v>
      </c>
      <c r="I114" s="687" t="s">
        <v>471</v>
      </c>
      <c r="J114" s="687" t="s">
        <v>310</v>
      </c>
      <c r="K114" s="687"/>
      <c r="L114" s="687" t="s">
        <v>420</v>
      </c>
      <c r="M114" s="687" t="s">
        <v>143</v>
      </c>
      <c r="N114" s="688">
        <v>2005</v>
      </c>
      <c r="O114" s="687"/>
      <c r="P114" s="718" t="s">
        <v>1906</v>
      </c>
      <c r="Q114" s="1415" t="s">
        <v>133</v>
      </c>
      <c r="R114" s="687">
        <v>1</v>
      </c>
      <c r="S114" s="719">
        <v>40000</v>
      </c>
      <c r="T114" s="781" t="s">
        <v>3081</v>
      </c>
      <c r="Y114" s="802"/>
      <c r="Z114" s="802"/>
      <c r="AA114" s="802"/>
      <c r="AB114" s="802"/>
    </row>
    <row r="115" spans="1:28" s="674" customFormat="1" ht="12.95" customHeight="1">
      <c r="A115" s="684">
        <f t="shared" si="2"/>
        <v>89</v>
      </c>
      <c r="B115" s="685"/>
      <c r="C115" s="717">
        <v>2</v>
      </c>
      <c r="D115" s="717">
        <v>6</v>
      </c>
      <c r="E115" s="717">
        <v>2</v>
      </c>
      <c r="F115" s="717">
        <v>1</v>
      </c>
      <c r="G115" s="717">
        <v>6</v>
      </c>
      <c r="H115" s="665" t="s">
        <v>1524</v>
      </c>
      <c r="I115" s="687" t="s">
        <v>471</v>
      </c>
      <c r="J115" s="687" t="s">
        <v>310</v>
      </c>
      <c r="K115" s="687"/>
      <c r="L115" s="687" t="s">
        <v>420</v>
      </c>
      <c r="M115" s="687" t="s">
        <v>143</v>
      </c>
      <c r="N115" s="688">
        <v>2005</v>
      </c>
      <c r="O115" s="687"/>
      <c r="P115" s="718" t="s">
        <v>1906</v>
      </c>
      <c r="Q115" s="1415" t="s">
        <v>133</v>
      </c>
      <c r="R115" s="687">
        <v>1</v>
      </c>
      <c r="S115" s="719">
        <v>40000</v>
      </c>
      <c r="T115" s="781" t="s">
        <v>3081</v>
      </c>
      <c r="Y115" s="802"/>
      <c r="Z115" s="802"/>
      <c r="AA115" s="802"/>
      <c r="AB115" s="802"/>
    </row>
    <row r="116" spans="1:28" s="674" customFormat="1" ht="12.95" customHeight="1">
      <c r="A116" s="684">
        <f t="shared" si="2"/>
        <v>90</v>
      </c>
      <c r="B116" s="685"/>
      <c r="C116" s="717">
        <v>2</v>
      </c>
      <c r="D116" s="717">
        <v>6</v>
      </c>
      <c r="E116" s="717">
        <v>2</v>
      </c>
      <c r="F116" s="717">
        <v>1</v>
      </c>
      <c r="G116" s="717">
        <v>6</v>
      </c>
      <c r="H116" s="665" t="s">
        <v>1525</v>
      </c>
      <c r="I116" s="687" t="s">
        <v>471</v>
      </c>
      <c r="J116" s="687" t="s">
        <v>310</v>
      </c>
      <c r="K116" s="687"/>
      <c r="L116" s="687" t="s">
        <v>420</v>
      </c>
      <c r="M116" s="687" t="s">
        <v>143</v>
      </c>
      <c r="N116" s="688">
        <v>2005</v>
      </c>
      <c r="O116" s="687"/>
      <c r="P116" s="718" t="s">
        <v>1906</v>
      </c>
      <c r="Q116" s="1415" t="s">
        <v>133</v>
      </c>
      <c r="R116" s="687">
        <v>1</v>
      </c>
      <c r="S116" s="719">
        <v>40000</v>
      </c>
      <c r="T116" s="781" t="s">
        <v>3081</v>
      </c>
      <c r="Y116" s="802"/>
      <c r="Z116" s="802"/>
      <c r="AA116" s="802"/>
      <c r="AB116" s="802"/>
    </row>
    <row r="117" spans="1:28" s="674" customFormat="1" ht="12.95" customHeight="1">
      <c r="A117" s="684">
        <f t="shared" si="2"/>
        <v>91</v>
      </c>
      <c r="B117" s="685"/>
      <c r="C117" s="717">
        <v>2</v>
      </c>
      <c r="D117" s="717">
        <v>6</v>
      </c>
      <c r="E117" s="717">
        <v>2</v>
      </c>
      <c r="F117" s="717">
        <v>1</v>
      </c>
      <c r="G117" s="717">
        <v>11</v>
      </c>
      <c r="H117" s="687">
        <v>1</v>
      </c>
      <c r="I117" s="687" t="s">
        <v>2594</v>
      </c>
      <c r="J117" s="687" t="s">
        <v>305</v>
      </c>
      <c r="K117" s="687"/>
      <c r="L117" s="687" t="s">
        <v>419</v>
      </c>
      <c r="M117" s="687" t="s">
        <v>143</v>
      </c>
      <c r="N117" s="688">
        <v>1980</v>
      </c>
      <c r="O117" s="687"/>
      <c r="P117" s="718" t="s">
        <v>1906</v>
      </c>
      <c r="Q117" s="1415" t="s">
        <v>133</v>
      </c>
      <c r="R117" s="687">
        <v>1</v>
      </c>
      <c r="S117" s="719">
        <v>100000</v>
      </c>
      <c r="T117" s="781" t="s">
        <v>3081</v>
      </c>
      <c r="Y117" s="802"/>
      <c r="Z117" s="802"/>
      <c r="AA117" s="802"/>
      <c r="AB117" s="802"/>
    </row>
    <row r="118" spans="1:28" s="674" customFormat="1" ht="12.95" customHeight="1">
      <c r="A118" s="684">
        <f t="shared" si="2"/>
        <v>92</v>
      </c>
      <c r="B118" s="685"/>
      <c r="C118" s="717">
        <v>2</v>
      </c>
      <c r="D118" s="717">
        <v>6</v>
      </c>
      <c r="E118" s="717">
        <v>2</v>
      </c>
      <c r="F118" s="717">
        <v>1</v>
      </c>
      <c r="G118" s="717">
        <v>11</v>
      </c>
      <c r="H118" s="687">
        <v>2</v>
      </c>
      <c r="I118" s="687" t="s">
        <v>22</v>
      </c>
      <c r="J118" s="687" t="s">
        <v>305</v>
      </c>
      <c r="K118" s="687"/>
      <c r="L118" s="687" t="s">
        <v>307</v>
      </c>
      <c r="M118" s="687" t="s">
        <v>143</v>
      </c>
      <c r="N118" s="688">
        <v>1980</v>
      </c>
      <c r="O118" s="687"/>
      <c r="P118" s="718" t="s">
        <v>1906</v>
      </c>
      <c r="Q118" s="1415" t="s">
        <v>133</v>
      </c>
      <c r="R118" s="687">
        <v>1</v>
      </c>
      <c r="S118" s="719">
        <v>100000</v>
      </c>
      <c r="T118" s="781" t="s">
        <v>3081</v>
      </c>
      <c r="Y118" s="802"/>
      <c r="Z118" s="802"/>
      <c r="AA118" s="802"/>
      <c r="AB118" s="802"/>
    </row>
    <row r="119" spans="1:28" s="674" customFormat="1" ht="12.95" customHeight="1">
      <c r="A119" s="684">
        <f t="shared" si="2"/>
        <v>93</v>
      </c>
      <c r="B119" s="685"/>
      <c r="C119" s="717">
        <v>2</v>
      </c>
      <c r="D119" s="717">
        <v>6</v>
      </c>
      <c r="E119" s="717">
        <v>2</v>
      </c>
      <c r="F119" s="717">
        <v>1</v>
      </c>
      <c r="G119" s="717">
        <v>11</v>
      </c>
      <c r="H119" s="687">
        <v>3</v>
      </c>
      <c r="I119" s="687" t="s">
        <v>2595</v>
      </c>
      <c r="J119" s="687" t="s">
        <v>305</v>
      </c>
      <c r="K119" s="687"/>
      <c r="L119" s="687" t="s">
        <v>419</v>
      </c>
      <c r="M119" s="687" t="s">
        <v>143</v>
      </c>
      <c r="N119" s="688">
        <v>1980</v>
      </c>
      <c r="O119" s="687"/>
      <c r="P119" s="718" t="s">
        <v>1906</v>
      </c>
      <c r="Q119" s="1415" t="s">
        <v>133</v>
      </c>
      <c r="R119" s="687">
        <v>1</v>
      </c>
      <c r="S119" s="719">
        <v>100000</v>
      </c>
      <c r="T119" s="781" t="s">
        <v>3081</v>
      </c>
      <c r="Y119" s="802"/>
      <c r="Z119" s="802"/>
      <c r="AA119" s="802"/>
      <c r="AB119" s="802"/>
    </row>
    <row r="120" spans="1:28" s="674" customFormat="1" ht="12.95" customHeight="1">
      <c r="A120" s="684">
        <f t="shared" si="2"/>
        <v>94</v>
      </c>
      <c r="B120" s="685"/>
      <c r="C120" s="717">
        <v>2</v>
      </c>
      <c r="D120" s="717">
        <v>6</v>
      </c>
      <c r="E120" s="717">
        <v>2</v>
      </c>
      <c r="F120" s="717">
        <v>1</v>
      </c>
      <c r="G120" s="717">
        <v>11</v>
      </c>
      <c r="H120" s="687">
        <v>4</v>
      </c>
      <c r="I120" s="687" t="s">
        <v>426</v>
      </c>
      <c r="J120" s="687" t="s">
        <v>305</v>
      </c>
      <c r="K120" s="687"/>
      <c r="L120" s="687" t="s">
        <v>419</v>
      </c>
      <c r="M120" s="687" t="s">
        <v>143</v>
      </c>
      <c r="N120" s="688">
        <v>1985</v>
      </c>
      <c r="O120" s="687"/>
      <c r="P120" s="718" t="s">
        <v>1906</v>
      </c>
      <c r="Q120" s="1415" t="s">
        <v>133</v>
      </c>
      <c r="R120" s="687">
        <v>1</v>
      </c>
      <c r="S120" s="719">
        <v>100000</v>
      </c>
      <c r="T120" s="781" t="s">
        <v>3081</v>
      </c>
      <c r="Y120" s="802"/>
      <c r="Z120" s="802"/>
      <c r="AA120" s="802"/>
      <c r="AB120" s="802"/>
    </row>
    <row r="121" spans="1:28" s="674" customFormat="1" ht="12.95" customHeight="1">
      <c r="A121" s="684">
        <f t="shared" si="2"/>
        <v>95</v>
      </c>
      <c r="B121" s="685"/>
      <c r="C121" s="717">
        <v>2</v>
      </c>
      <c r="D121" s="717">
        <v>6</v>
      </c>
      <c r="E121" s="717">
        <v>2</v>
      </c>
      <c r="F121" s="717">
        <v>1</v>
      </c>
      <c r="G121" s="717">
        <v>11</v>
      </c>
      <c r="H121" s="687">
        <v>5</v>
      </c>
      <c r="I121" s="687" t="s">
        <v>426</v>
      </c>
      <c r="J121" s="687" t="s">
        <v>305</v>
      </c>
      <c r="K121" s="687"/>
      <c r="L121" s="687" t="s">
        <v>419</v>
      </c>
      <c r="M121" s="687" t="s">
        <v>143</v>
      </c>
      <c r="N121" s="688">
        <v>1985</v>
      </c>
      <c r="O121" s="687"/>
      <c r="P121" s="718" t="s">
        <v>1906</v>
      </c>
      <c r="Q121" s="1415" t="s">
        <v>133</v>
      </c>
      <c r="R121" s="687">
        <v>1</v>
      </c>
      <c r="S121" s="719">
        <v>100000</v>
      </c>
      <c r="T121" s="781" t="s">
        <v>3081</v>
      </c>
      <c r="Y121" s="802"/>
      <c r="Z121" s="802"/>
      <c r="AA121" s="802"/>
      <c r="AB121" s="802"/>
    </row>
    <row r="122" spans="1:28" s="674" customFormat="1" ht="12.95" customHeight="1">
      <c r="A122" s="684">
        <f t="shared" si="2"/>
        <v>96</v>
      </c>
      <c r="B122" s="685"/>
      <c r="C122" s="717">
        <v>2</v>
      </c>
      <c r="D122" s="717">
        <v>6</v>
      </c>
      <c r="E122" s="717">
        <v>2</v>
      </c>
      <c r="F122" s="717">
        <v>1</v>
      </c>
      <c r="G122" s="717">
        <v>11</v>
      </c>
      <c r="H122" s="687">
        <v>6</v>
      </c>
      <c r="I122" s="687" t="s">
        <v>22</v>
      </c>
      <c r="J122" s="687" t="s">
        <v>305</v>
      </c>
      <c r="K122" s="687"/>
      <c r="L122" s="687" t="s">
        <v>419</v>
      </c>
      <c r="M122" s="687" t="s">
        <v>143</v>
      </c>
      <c r="N122" s="688">
        <v>1985</v>
      </c>
      <c r="O122" s="687"/>
      <c r="P122" s="718" t="s">
        <v>1906</v>
      </c>
      <c r="Q122" s="1415" t="s">
        <v>133</v>
      </c>
      <c r="R122" s="687">
        <v>1</v>
      </c>
      <c r="S122" s="719">
        <v>200000</v>
      </c>
      <c r="T122" s="781" t="s">
        <v>3081</v>
      </c>
      <c r="Y122" s="802"/>
      <c r="Z122" s="802"/>
      <c r="AA122" s="802"/>
      <c r="AB122" s="802"/>
    </row>
    <row r="123" spans="1:28" s="674" customFormat="1" ht="12.95" customHeight="1">
      <c r="A123" s="684">
        <f t="shared" si="2"/>
        <v>97</v>
      </c>
      <c r="B123" s="685"/>
      <c r="C123" s="717">
        <v>2</v>
      </c>
      <c r="D123" s="717">
        <v>6</v>
      </c>
      <c r="E123" s="717">
        <v>2</v>
      </c>
      <c r="F123" s="717">
        <v>1</v>
      </c>
      <c r="G123" s="717">
        <v>11</v>
      </c>
      <c r="H123" s="687">
        <v>7</v>
      </c>
      <c r="I123" s="687" t="s">
        <v>44</v>
      </c>
      <c r="J123" s="687" t="s">
        <v>305</v>
      </c>
      <c r="K123" s="687"/>
      <c r="L123" s="687" t="s">
        <v>419</v>
      </c>
      <c r="M123" s="687" t="s">
        <v>143</v>
      </c>
      <c r="N123" s="688">
        <v>1985</v>
      </c>
      <c r="O123" s="687"/>
      <c r="P123" s="718" t="s">
        <v>1906</v>
      </c>
      <c r="Q123" s="1415" t="s">
        <v>133</v>
      </c>
      <c r="R123" s="687">
        <v>1</v>
      </c>
      <c r="S123" s="719">
        <v>150000</v>
      </c>
      <c r="T123" s="781" t="s">
        <v>3081</v>
      </c>
      <c r="Y123" s="802"/>
      <c r="Z123" s="802"/>
      <c r="AA123" s="802"/>
      <c r="AB123" s="802"/>
    </row>
    <row r="124" spans="1:28" s="674" customFormat="1" ht="12.95" customHeight="1">
      <c r="A124" s="684">
        <f t="shared" si="2"/>
        <v>98</v>
      </c>
      <c r="B124" s="685"/>
      <c r="C124" s="717">
        <v>2</v>
      </c>
      <c r="D124" s="717">
        <v>6</v>
      </c>
      <c r="E124" s="717">
        <v>2</v>
      </c>
      <c r="F124" s="717">
        <v>1</v>
      </c>
      <c r="G124" s="717">
        <v>11</v>
      </c>
      <c r="H124" s="687">
        <v>8</v>
      </c>
      <c r="I124" s="687" t="s">
        <v>44</v>
      </c>
      <c r="J124" s="687" t="s">
        <v>305</v>
      </c>
      <c r="K124" s="687"/>
      <c r="L124" s="687" t="s">
        <v>419</v>
      </c>
      <c r="M124" s="687" t="s">
        <v>143</v>
      </c>
      <c r="N124" s="688">
        <v>1985</v>
      </c>
      <c r="O124" s="687"/>
      <c r="P124" s="718" t="s">
        <v>1906</v>
      </c>
      <c r="Q124" s="1415" t="s">
        <v>133</v>
      </c>
      <c r="R124" s="687">
        <v>1</v>
      </c>
      <c r="S124" s="719">
        <v>150000</v>
      </c>
      <c r="T124" s="781" t="s">
        <v>3081</v>
      </c>
      <c r="Y124" s="802"/>
      <c r="Z124" s="802"/>
      <c r="AA124" s="802"/>
      <c r="AB124" s="802"/>
    </row>
    <row r="125" spans="1:28" s="674" customFormat="1" ht="12.95" customHeight="1">
      <c r="A125" s="684">
        <f t="shared" si="2"/>
        <v>99</v>
      </c>
      <c r="B125" s="685"/>
      <c r="C125" s="717">
        <v>2</v>
      </c>
      <c r="D125" s="717">
        <v>6</v>
      </c>
      <c r="E125" s="717">
        <v>2</v>
      </c>
      <c r="F125" s="717">
        <v>1</v>
      </c>
      <c r="G125" s="717">
        <v>11</v>
      </c>
      <c r="H125" s="687">
        <v>9</v>
      </c>
      <c r="I125" s="687" t="s">
        <v>22</v>
      </c>
      <c r="J125" s="687" t="s">
        <v>305</v>
      </c>
      <c r="K125" s="687"/>
      <c r="L125" s="687" t="s">
        <v>307</v>
      </c>
      <c r="M125" s="687" t="s">
        <v>143</v>
      </c>
      <c r="N125" s="688">
        <v>1985</v>
      </c>
      <c r="O125" s="687"/>
      <c r="P125" s="718" t="s">
        <v>1906</v>
      </c>
      <c r="Q125" s="1415" t="s">
        <v>133</v>
      </c>
      <c r="R125" s="687">
        <v>1</v>
      </c>
      <c r="S125" s="719">
        <v>100000</v>
      </c>
      <c r="T125" s="781" t="s">
        <v>3081</v>
      </c>
      <c r="Y125" s="802"/>
      <c r="Z125" s="802"/>
      <c r="AA125" s="802"/>
      <c r="AB125" s="802"/>
    </row>
    <row r="126" spans="1:28" s="674" customFormat="1" ht="12.95" customHeight="1">
      <c r="A126" s="684">
        <f>A125+1</f>
        <v>100</v>
      </c>
      <c r="B126" s="685"/>
      <c r="C126" s="717">
        <v>2</v>
      </c>
      <c r="D126" s="717">
        <v>6</v>
      </c>
      <c r="E126" s="717">
        <v>2</v>
      </c>
      <c r="F126" s="717">
        <v>1</v>
      </c>
      <c r="G126" s="717">
        <v>11</v>
      </c>
      <c r="H126" s="687">
        <v>10</v>
      </c>
      <c r="I126" s="687" t="s">
        <v>44</v>
      </c>
      <c r="J126" s="687" t="s">
        <v>305</v>
      </c>
      <c r="K126" s="687"/>
      <c r="L126" s="687" t="s">
        <v>307</v>
      </c>
      <c r="M126" s="687" t="s">
        <v>143</v>
      </c>
      <c r="N126" s="688">
        <v>1985</v>
      </c>
      <c r="O126" s="687"/>
      <c r="P126" s="718" t="s">
        <v>1906</v>
      </c>
      <c r="Q126" s="1415" t="s">
        <v>2547</v>
      </c>
      <c r="R126" s="687">
        <v>1</v>
      </c>
      <c r="S126" s="719">
        <v>100000</v>
      </c>
      <c r="T126" s="781" t="s">
        <v>3081</v>
      </c>
      <c r="Y126" s="802"/>
      <c r="Z126" s="802"/>
      <c r="AA126" s="802"/>
      <c r="AB126" s="802"/>
    </row>
    <row r="127" spans="1:28" s="674" customFormat="1" ht="12.95" customHeight="1">
      <c r="A127" s="684">
        <f>A126+1</f>
        <v>101</v>
      </c>
      <c r="B127" s="685"/>
      <c r="C127" s="717">
        <v>2</v>
      </c>
      <c r="D127" s="717">
        <v>6</v>
      </c>
      <c r="E127" s="717">
        <v>2</v>
      </c>
      <c r="F127" s="717">
        <v>1</v>
      </c>
      <c r="G127" s="717">
        <v>11</v>
      </c>
      <c r="H127" s="687">
        <v>11</v>
      </c>
      <c r="I127" s="687" t="s">
        <v>44</v>
      </c>
      <c r="J127" s="687" t="s">
        <v>305</v>
      </c>
      <c r="K127" s="687"/>
      <c r="L127" s="687" t="s">
        <v>307</v>
      </c>
      <c r="M127" s="687" t="s">
        <v>143</v>
      </c>
      <c r="N127" s="688">
        <v>1985</v>
      </c>
      <c r="O127" s="687"/>
      <c r="P127" s="718" t="s">
        <v>1906</v>
      </c>
      <c r="Q127" s="1415" t="s">
        <v>2547</v>
      </c>
      <c r="R127" s="687">
        <v>1</v>
      </c>
      <c r="S127" s="719">
        <v>100000</v>
      </c>
      <c r="T127" s="781" t="s">
        <v>3081</v>
      </c>
      <c r="Y127" s="802"/>
      <c r="Z127" s="802"/>
      <c r="AA127" s="802"/>
      <c r="AB127" s="802"/>
    </row>
    <row r="128" spans="1:28" s="674" customFormat="1" ht="12.95" customHeight="1">
      <c r="A128" s="684">
        <f t="shared" ref="A128:A188" si="3">A127+1</f>
        <v>102</v>
      </c>
      <c r="B128" s="685"/>
      <c r="C128" s="717">
        <v>2</v>
      </c>
      <c r="D128" s="717">
        <v>6</v>
      </c>
      <c r="E128" s="717">
        <v>2</v>
      </c>
      <c r="F128" s="717">
        <v>1</v>
      </c>
      <c r="G128" s="717">
        <v>11</v>
      </c>
      <c r="H128" s="687">
        <v>12</v>
      </c>
      <c r="I128" s="687" t="s">
        <v>426</v>
      </c>
      <c r="J128" s="687" t="s">
        <v>305</v>
      </c>
      <c r="K128" s="687"/>
      <c r="L128" s="687" t="s">
        <v>2576</v>
      </c>
      <c r="M128" s="687" t="s">
        <v>143</v>
      </c>
      <c r="N128" s="688">
        <v>1992</v>
      </c>
      <c r="O128" s="687"/>
      <c r="P128" s="718" t="s">
        <v>1906</v>
      </c>
      <c r="Q128" s="804" t="s">
        <v>1407</v>
      </c>
      <c r="R128" s="687">
        <v>1</v>
      </c>
      <c r="S128" s="719">
        <v>200000</v>
      </c>
      <c r="T128" s="781" t="s">
        <v>3089</v>
      </c>
      <c r="Y128" s="802"/>
      <c r="Z128" s="802"/>
      <c r="AA128" s="802"/>
      <c r="AB128" s="802"/>
    </row>
    <row r="129" spans="1:28" s="674" customFormat="1" ht="12.95" customHeight="1">
      <c r="A129" s="684">
        <f t="shared" si="3"/>
        <v>103</v>
      </c>
      <c r="B129" s="685"/>
      <c r="C129" s="717">
        <v>2</v>
      </c>
      <c r="D129" s="717">
        <v>6</v>
      </c>
      <c r="E129" s="717">
        <v>2</v>
      </c>
      <c r="F129" s="717">
        <v>1</v>
      </c>
      <c r="G129" s="717">
        <v>11</v>
      </c>
      <c r="H129" s="687">
        <v>13</v>
      </c>
      <c r="I129" s="687" t="s">
        <v>22</v>
      </c>
      <c r="J129" s="687" t="s">
        <v>2554</v>
      </c>
      <c r="K129" s="687"/>
      <c r="L129" s="687" t="s">
        <v>419</v>
      </c>
      <c r="M129" s="687" t="s">
        <v>143</v>
      </c>
      <c r="N129" s="688">
        <v>1992</v>
      </c>
      <c r="O129" s="687"/>
      <c r="P129" s="718" t="s">
        <v>1906</v>
      </c>
      <c r="Q129" s="1415" t="s">
        <v>133</v>
      </c>
      <c r="R129" s="687">
        <v>1</v>
      </c>
      <c r="S129" s="719">
        <v>250000</v>
      </c>
      <c r="T129" s="781" t="s">
        <v>3081</v>
      </c>
      <c r="Y129" s="802"/>
      <c r="Z129" s="802"/>
      <c r="AA129" s="802"/>
      <c r="AB129" s="802"/>
    </row>
    <row r="130" spans="1:28" s="674" customFormat="1" ht="12.95" customHeight="1">
      <c r="A130" s="684">
        <f t="shared" si="3"/>
        <v>104</v>
      </c>
      <c r="B130" s="685"/>
      <c r="C130" s="717">
        <v>2</v>
      </c>
      <c r="D130" s="717">
        <v>6</v>
      </c>
      <c r="E130" s="717">
        <v>2</v>
      </c>
      <c r="F130" s="717">
        <v>1</v>
      </c>
      <c r="G130" s="717">
        <v>11</v>
      </c>
      <c r="H130" s="687">
        <v>14</v>
      </c>
      <c r="I130" s="687" t="s">
        <v>22</v>
      </c>
      <c r="J130" s="687" t="s">
        <v>2554</v>
      </c>
      <c r="K130" s="687"/>
      <c r="L130" s="687" t="s">
        <v>419</v>
      </c>
      <c r="M130" s="687" t="s">
        <v>143</v>
      </c>
      <c r="N130" s="688">
        <v>1992</v>
      </c>
      <c r="O130" s="687"/>
      <c r="P130" s="718" t="s">
        <v>1906</v>
      </c>
      <c r="Q130" s="1415" t="s">
        <v>133</v>
      </c>
      <c r="R130" s="687">
        <v>1</v>
      </c>
      <c r="S130" s="719">
        <v>250000</v>
      </c>
      <c r="T130" s="781" t="s">
        <v>3081</v>
      </c>
      <c r="Y130" s="802"/>
      <c r="Z130" s="802"/>
      <c r="AA130" s="802"/>
      <c r="AB130" s="802"/>
    </row>
    <row r="131" spans="1:28" s="674" customFormat="1" ht="12.95" customHeight="1">
      <c r="A131" s="684">
        <f t="shared" si="3"/>
        <v>105</v>
      </c>
      <c r="B131" s="685"/>
      <c r="C131" s="717">
        <v>2</v>
      </c>
      <c r="D131" s="717">
        <v>6</v>
      </c>
      <c r="E131" s="717">
        <v>2</v>
      </c>
      <c r="F131" s="717">
        <v>1</v>
      </c>
      <c r="G131" s="717">
        <v>11</v>
      </c>
      <c r="H131" s="687">
        <v>15</v>
      </c>
      <c r="I131" s="687" t="s">
        <v>22</v>
      </c>
      <c r="J131" s="687" t="s">
        <v>305</v>
      </c>
      <c r="K131" s="687"/>
      <c r="L131" s="687" t="s">
        <v>307</v>
      </c>
      <c r="M131" s="687" t="s">
        <v>143</v>
      </c>
      <c r="N131" s="688">
        <v>1995</v>
      </c>
      <c r="O131" s="687"/>
      <c r="P131" s="718" t="s">
        <v>1906</v>
      </c>
      <c r="Q131" s="1415" t="s">
        <v>133</v>
      </c>
      <c r="R131" s="687">
        <v>1</v>
      </c>
      <c r="S131" s="719">
        <v>100000</v>
      </c>
      <c r="T131" s="781" t="s">
        <v>3081</v>
      </c>
      <c r="Y131" s="802"/>
      <c r="Z131" s="802"/>
      <c r="AA131" s="802"/>
      <c r="AB131" s="802"/>
    </row>
    <row r="132" spans="1:28" s="674" customFormat="1" ht="12.95" customHeight="1">
      <c r="A132" s="684"/>
      <c r="B132" s="685"/>
      <c r="C132" s="717"/>
      <c r="D132" s="717"/>
      <c r="E132" s="717"/>
      <c r="F132" s="717"/>
      <c r="G132" s="717"/>
      <c r="H132" s="687"/>
      <c r="I132" s="883" t="s">
        <v>388</v>
      </c>
      <c r="J132" s="687"/>
      <c r="K132" s="687"/>
      <c r="L132" s="687"/>
      <c r="M132" s="687"/>
      <c r="N132" s="886"/>
      <c r="O132" s="687"/>
      <c r="P132" s="718"/>
      <c r="Q132" s="887">
        <v>75</v>
      </c>
      <c r="R132" s="687"/>
      <c r="S132" s="876"/>
      <c r="T132" s="885"/>
      <c r="Y132" s="802"/>
      <c r="Z132" s="802"/>
      <c r="AA132" s="802"/>
      <c r="AB132" s="802"/>
    </row>
    <row r="133" spans="1:28" s="674" customFormat="1" ht="12.95" customHeight="1">
      <c r="A133" s="684">
        <f>A131+1</f>
        <v>106</v>
      </c>
      <c r="B133" s="685"/>
      <c r="C133" s="717">
        <v>2</v>
      </c>
      <c r="D133" s="717">
        <v>6</v>
      </c>
      <c r="E133" s="717">
        <v>1</v>
      </c>
      <c r="F133" s="717">
        <v>1</v>
      </c>
      <c r="G133" s="717">
        <v>2</v>
      </c>
      <c r="H133" s="665" t="s">
        <v>1440</v>
      </c>
      <c r="I133" s="687" t="s">
        <v>2572</v>
      </c>
      <c r="J133" s="687" t="s">
        <v>2563</v>
      </c>
      <c r="K133" s="687"/>
      <c r="L133" s="687" t="s">
        <v>139</v>
      </c>
      <c r="M133" s="687" t="s">
        <v>143</v>
      </c>
      <c r="N133" s="886">
        <v>2007</v>
      </c>
      <c r="O133" s="687"/>
      <c r="P133" s="718" t="s">
        <v>1906</v>
      </c>
      <c r="Q133" s="1415" t="s">
        <v>133</v>
      </c>
      <c r="R133" s="687">
        <v>1</v>
      </c>
      <c r="S133" s="719">
        <v>250000</v>
      </c>
      <c r="T133" s="781" t="s">
        <v>3081</v>
      </c>
      <c r="U133" s="879"/>
      <c r="V133" s="877"/>
      <c r="W133" s="878"/>
      <c r="Y133" s="802"/>
      <c r="Z133" s="802"/>
      <c r="AA133" s="802"/>
      <c r="AB133" s="802"/>
    </row>
    <row r="134" spans="1:28" s="674" customFormat="1" ht="12.95" customHeight="1">
      <c r="A134" s="684">
        <f>A133+1</f>
        <v>107</v>
      </c>
      <c r="B134" s="685"/>
      <c r="C134" s="717">
        <v>2</v>
      </c>
      <c r="D134" s="717">
        <v>6</v>
      </c>
      <c r="E134" s="717">
        <v>1</v>
      </c>
      <c r="F134" s="717">
        <v>4</v>
      </c>
      <c r="G134" s="717">
        <v>3</v>
      </c>
      <c r="H134" s="665" t="s">
        <v>1441</v>
      </c>
      <c r="I134" s="687" t="s">
        <v>2572</v>
      </c>
      <c r="J134" s="687" t="s">
        <v>2563</v>
      </c>
      <c r="K134" s="687"/>
      <c r="L134" s="687" t="s">
        <v>139</v>
      </c>
      <c r="M134" s="687" t="s">
        <v>143</v>
      </c>
      <c r="N134" s="886">
        <v>2007</v>
      </c>
      <c r="O134" s="687"/>
      <c r="P134" s="718" t="s">
        <v>1906</v>
      </c>
      <c r="Q134" s="1415" t="s">
        <v>133</v>
      </c>
      <c r="R134" s="687">
        <v>1</v>
      </c>
      <c r="S134" s="719">
        <v>250000</v>
      </c>
      <c r="T134" s="781" t="s">
        <v>3081</v>
      </c>
      <c r="U134" s="879"/>
      <c r="V134" s="877"/>
      <c r="W134" s="878"/>
      <c r="Y134" s="802"/>
      <c r="Z134" s="802"/>
      <c r="AA134" s="802"/>
      <c r="AB134" s="802"/>
    </row>
    <row r="135" spans="1:28" s="674" customFormat="1" ht="12.95" customHeight="1">
      <c r="A135" s="684">
        <f t="shared" ref="A135:A140" si="4">A134+1</f>
        <v>108</v>
      </c>
      <c r="B135" s="685"/>
      <c r="C135" s="717">
        <v>2</v>
      </c>
      <c r="D135" s="717">
        <v>6</v>
      </c>
      <c r="E135" s="717">
        <v>1</v>
      </c>
      <c r="F135" s="717">
        <v>4</v>
      </c>
      <c r="G135" s="717">
        <v>3</v>
      </c>
      <c r="H135" s="665" t="s">
        <v>1442</v>
      </c>
      <c r="I135" s="687" t="s">
        <v>2572</v>
      </c>
      <c r="J135" s="687" t="s">
        <v>2563</v>
      </c>
      <c r="K135" s="687"/>
      <c r="L135" s="687" t="s">
        <v>139</v>
      </c>
      <c r="M135" s="687" t="s">
        <v>143</v>
      </c>
      <c r="N135" s="886">
        <v>2007</v>
      </c>
      <c r="O135" s="687"/>
      <c r="P135" s="718" t="s">
        <v>1906</v>
      </c>
      <c r="Q135" s="1415" t="s">
        <v>133</v>
      </c>
      <c r="R135" s="687">
        <v>1</v>
      </c>
      <c r="S135" s="719">
        <v>250000</v>
      </c>
      <c r="T135" s="781" t="s">
        <v>3081</v>
      </c>
      <c r="U135" s="879"/>
      <c r="V135" s="877"/>
      <c r="W135" s="878"/>
      <c r="Y135" s="802"/>
      <c r="Z135" s="802"/>
      <c r="AA135" s="802"/>
      <c r="AB135" s="802"/>
    </row>
    <row r="136" spans="1:28" s="674" customFormat="1" ht="12.95" customHeight="1">
      <c r="A136" s="684">
        <f t="shared" si="4"/>
        <v>109</v>
      </c>
      <c r="B136" s="685"/>
      <c r="C136" s="717">
        <v>2</v>
      </c>
      <c r="D136" s="717">
        <v>6</v>
      </c>
      <c r="E136" s="717">
        <v>1</v>
      </c>
      <c r="F136" s="717">
        <v>4</v>
      </c>
      <c r="G136" s="717">
        <v>12</v>
      </c>
      <c r="H136" s="665" t="s">
        <v>1469</v>
      </c>
      <c r="I136" s="687" t="s">
        <v>2580</v>
      </c>
      <c r="J136" s="687" t="s">
        <v>2554</v>
      </c>
      <c r="K136" s="687"/>
      <c r="L136" s="687" t="s">
        <v>2562</v>
      </c>
      <c r="M136" s="687" t="s">
        <v>143</v>
      </c>
      <c r="N136" s="886">
        <v>2007</v>
      </c>
      <c r="O136" s="687"/>
      <c r="P136" s="718" t="s">
        <v>1906</v>
      </c>
      <c r="Q136" s="718" t="s">
        <v>133</v>
      </c>
      <c r="R136" s="687">
        <v>1</v>
      </c>
      <c r="S136" s="719">
        <v>750000</v>
      </c>
      <c r="T136" s="781"/>
      <c r="V136" s="877"/>
      <c r="W136" s="878"/>
      <c r="Y136" s="802"/>
      <c r="Z136" s="802"/>
      <c r="AA136" s="802"/>
      <c r="AB136" s="802"/>
    </row>
    <row r="137" spans="1:28" s="674" customFormat="1" ht="12.95" customHeight="1">
      <c r="A137" s="684">
        <f t="shared" si="4"/>
        <v>110</v>
      </c>
      <c r="B137" s="685"/>
      <c r="C137" s="717">
        <v>2</v>
      </c>
      <c r="D137" s="717">
        <v>6</v>
      </c>
      <c r="E137" s="717">
        <v>1</v>
      </c>
      <c r="F137" s="717">
        <v>4</v>
      </c>
      <c r="G137" s="717">
        <v>12</v>
      </c>
      <c r="H137" s="665" t="s">
        <v>1470</v>
      </c>
      <c r="I137" s="687" t="s">
        <v>2582</v>
      </c>
      <c r="J137" s="687" t="s">
        <v>2583</v>
      </c>
      <c r="K137" s="687"/>
      <c r="L137" s="687" t="s">
        <v>420</v>
      </c>
      <c r="M137" s="687" t="s">
        <v>143</v>
      </c>
      <c r="N137" s="886">
        <v>2007</v>
      </c>
      <c r="O137" s="687"/>
      <c r="P137" s="718" t="s">
        <v>1906</v>
      </c>
      <c r="Q137" s="1415" t="s">
        <v>133</v>
      </c>
      <c r="R137" s="687">
        <v>1</v>
      </c>
      <c r="S137" s="719">
        <v>150000</v>
      </c>
      <c r="T137" s="781" t="s">
        <v>3081</v>
      </c>
      <c r="V137" s="877"/>
      <c r="W137" s="878"/>
      <c r="Y137" s="802"/>
      <c r="Z137" s="802"/>
      <c r="AA137" s="802"/>
      <c r="AB137" s="802"/>
    </row>
    <row r="138" spans="1:28" s="674" customFormat="1" ht="12.95" customHeight="1">
      <c r="A138" s="684">
        <f t="shared" si="4"/>
        <v>111</v>
      </c>
      <c r="B138" s="685"/>
      <c r="C138" s="717">
        <v>2</v>
      </c>
      <c r="D138" s="717">
        <v>6</v>
      </c>
      <c r="E138" s="717">
        <v>1</v>
      </c>
      <c r="F138" s="717">
        <v>4</v>
      </c>
      <c r="G138" s="717">
        <v>12</v>
      </c>
      <c r="H138" s="665" t="s">
        <v>1471</v>
      </c>
      <c r="I138" s="687" t="s">
        <v>2582</v>
      </c>
      <c r="J138" s="687" t="s">
        <v>2584</v>
      </c>
      <c r="K138" s="687"/>
      <c r="L138" s="687" t="s">
        <v>420</v>
      </c>
      <c r="M138" s="687" t="s">
        <v>143</v>
      </c>
      <c r="N138" s="886">
        <v>2007</v>
      </c>
      <c r="O138" s="687"/>
      <c r="P138" s="718" t="s">
        <v>1906</v>
      </c>
      <c r="Q138" s="804" t="s">
        <v>1407</v>
      </c>
      <c r="R138" s="687">
        <v>1</v>
      </c>
      <c r="S138" s="719">
        <v>150000</v>
      </c>
      <c r="T138" s="781" t="s">
        <v>3089</v>
      </c>
      <c r="V138" s="877"/>
      <c r="W138" s="878"/>
      <c r="Y138" s="802"/>
      <c r="Z138" s="802"/>
      <c r="AA138" s="802"/>
      <c r="AB138" s="802"/>
    </row>
    <row r="139" spans="1:28" s="674" customFormat="1" ht="12.95" customHeight="1">
      <c r="A139" s="684">
        <f t="shared" si="4"/>
        <v>112</v>
      </c>
      <c r="B139" s="685"/>
      <c r="C139" s="717">
        <v>2</v>
      </c>
      <c r="D139" s="717">
        <v>6</v>
      </c>
      <c r="E139" s="717">
        <v>1</v>
      </c>
      <c r="F139" s="717">
        <v>4</v>
      </c>
      <c r="G139" s="717">
        <v>12</v>
      </c>
      <c r="H139" s="665" t="s">
        <v>1472</v>
      </c>
      <c r="I139" s="687" t="s">
        <v>2582</v>
      </c>
      <c r="J139" s="687" t="s">
        <v>2584</v>
      </c>
      <c r="K139" s="687"/>
      <c r="L139" s="687" t="s">
        <v>420</v>
      </c>
      <c r="M139" s="687" t="s">
        <v>143</v>
      </c>
      <c r="N139" s="886">
        <v>2007</v>
      </c>
      <c r="O139" s="687"/>
      <c r="P139" s="718" t="s">
        <v>1906</v>
      </c>
      <c r="Q139" s="1415" t="s">
        <v>133</v>
      </c>
      <c r="R139" s="687">
        <v>1</v>
      </c>
      <c r="S139" s="719">
        <v>150000</v>
      </c>
      <c r="T139" s="781" t="s">
        <v>3081</v>
      </c>
      <c r="V139" s="877"/>
      <c r="W139" s="878"/>
      <c r="Y139" s="802"/>
      <c r="Z139" s="802"/>
      <c r="AA139" s="802"/>
      <c r="AB139" s="802"/>
    </row>
    <row r="140" spans="1:28" s="674" customFormat="1" ht="12.95" customHeight="1">
      <c r="A140" s="684">
        <f t="shared" si="4"/>
        <v>113</v>
      </c>
      <c r="B140" s="685"/>
      <c r="C140" s="717">
        <v>2</v>
      </c>
      <c r="D140" s="717">
        <v>6</v>
      </c>
      <c r="E140" s="717">
        <v>1</v>
      </c>
      <c r="F140" s="717">
        <v>5</v>
      </c>
      <c r="G140" s="717">
        <v>8</v>
      </c>
      <c r="H140" s="665" t="s">
        <v>1477</v>
      </c>
      <c r="I140" s="687" t="s">
        <v>2588</v>
      </c>
      <c r="J140" s="687" t="s">
        <v>305</v>
      </c>
      <c r="K140" s="687"/>
      <c r="L140" s="687" t="s">
        <v>2551</v>
      </c>
      <c r="M140" s="687" t="s">
        <v>143</v>
      </c>
      <c r="N140" s="886">
        <v>2007</v>
      </c>
      <c r="O140" s="687"/>
      <c r="P140" s="718" t="s">
        <v>1906</v>
      </c>
      <c r="Q140" s="804" t="s">
        <v>1407</v>
      </c>
      <c r="R140" s="687">
        <v>1</v>
      </c>
      <c r="S140" s="719">
        <v>50000</v>
      </c>
      <c r="T140" s="781" t="s">
        <v>3089</v>
      </c>
      <c r="V140" s="877"/>
      <c r="W140" s="878"/>
      <c r="Y140" s="802"/>
      <c r="Z140" s="802"/>
      <c r="AA140" s="802"/>
      <c r="AB140" s="802"/>
    </row>
    <row r="141" spans="1:28" s="674" customFormat="1" ht="12.95" customHeight="1">
      <c r="A141" s="684">
        <f>A139+1</f>
        <v>113</v>
      </c>
      <c r="B141" s="685"/>
      <c r="C141" s="717">
        <v>2</v>
      </c>
      <c r="D141" s="717">
        <v>6</v>
      </c>
      <c r="E141" s="717">
        <v>1</v>
      </c>
      <c r="F141" s="717">
        <v>5</v>
      </c>
      <c r="G141" s="717">
        <v>8</v>
      </c>
      <c r="H141" s="665" t="s">
        <v>1478</v>
      </c>
      <c r="I141" s="687" t="s">
        <v>2587</v>
      </c>
      <c r="J141" s="687" t="s">
        <v>305</v>
      </c>
      <c r="K141" s="687"/>
      <c r="L141" s="687" t="s">
        <v>419</v>
      </c>
      <c r="M141" s="687" t="s">
        <v>143</v>
      </c>
      <c r="N141" s="886">
        <v>2007</v>
      </c>
      <c r="O141" s="687"/>
      <c r="P141" s="718" t="s">
        <v>1906</v>
      </c>
      <c r="Q141" s="804" t="s">
        <v>1407</v>
      </c>
      <c r="R141" s="687">
        <v>1</v>
      </c>
      <c r="S141" s="719">
        <v>100000</v>
      </c>
      <c r="T141" s="781" t="s">
        <v>3089</v>
      </c>
      <c r="V141" s="877"/>
      <c r="W141" s="878"/>
      <c r="Y141" s="802"/>
      <c r="Z141" s="802"/>
      <c r="AA141" s="802"/>
      <c r="AB141" s="802"/>
    </row>
    <row r="142" spans="1:28" s="674" customFormat="1" ht="12.95" customHeight="1">
      <c r="A142" s="684">
        <f>A140+1</f>
        <v>114</v>
      </c>
      <c r="B142" s="685"/>
      <c r="C142" s="717">
        <v>2</v>
      </c>
      <c r="D142" s="717">
        <v>6</v>
      </c>
      <c r="E142" s="717">
        <v>1</v>
      </c>
      <c r="F142" s="717">
        <v>5</v>
      </c>
      <c r="G142" s="717">
        <v>14</v>
      </c>
      <c r="H142" s="665" t="s">
        <v>1479</v>
      </c>
      <c r="I142" s="687" t="s">
        <v>2571</v>
      </c>
      <c r="J142" s="687" t="s">
        <v>305</v>
      </c>
      <c r="K142" s="687"/>
      <c r="L142" s="687" t="s">
        <v>2589</v>
      </c>
      <c r="M142" s="687" t="s">
        <v>143</v>
      </c>
      <c r="N142" s="886">
        <v>2007</v>
      </c>
      <c r="O142" s="687"/>
      <c r="P142" s="718" t="s">
        <v>1906</v>
      </c>
      <c r="Q142" s="1415" t="s">
        <v>133</v>
      </c>
      <c r="R142" s="687">
        <v>1</v>
      </c>
      <c r="S142" s="719">
        <v>150000</v>
      </c>
      <c r="T142" s="781" t="s">
        <v>3081</v>
      </c>
      <c r="V142" s="877"/>
      <c r="W142" s="878"/>
      <c r="Y142" s="802"/>
      <c r="Z142" s="802"/>
      <c r="AA142" s="802"/>
      <c r="AB142" s="802"/>
    </row>
    <row r="143" spans="1:28" s="674" customFormat="1" ht="12.95" customHeight="1">
      <c r="A143" s="684">
        <f t="shared" si="3"/>
        <v>115</v>
      </c>
      <c r="B143" s="685"/>
      <c r="C143" s="717">
        <v>2</v>
      </c>
      <c r="D143" s="717">
        <v>6</v>
      </c>
      <c r="E143" s="717">
        <v>1</v>
      </c>
      <c r="F143" s="717">
        <v>5</v>
      </c>
      <c r="G143" s="717">
        <v>14</v>
      </c>
      <c r="H143" s="665" t="s">
        <v>1480</v>
      </c>
      <c r="I143" s="687" t="s">
        <v>2571</v>
      </c>
      <c r="J143" s="687" t="s">
        <v>305</v>
      </c>
      <c r="K143" s="687"/>
      <c r="L143" s="687" t="s">
        <v>2589</v>
      </c>
      <c r="M143" s="687" t="s">
        <v>143</v>
      </c>
      <c r="N143" s="886">
        <v>2007</v>
      </c>
      <c r="O143" s="687"/>
      <c r="P143" s="718" t="s">
        <v>1906</v>
      </c>
      <c r="Q143" s="1415" t="s">
        <v>133</v>
      </c>
      <c r="R143" s="687">
        <v>1</v>
      </c>
      <c r="S143" s="719">
        <v>150000</v>
      </c>
      <c r="T143" s="781" t="s">
        <v>3081</v>
      </c>
      <c r="V143" s="877"/>
      <c r="W143" s="878"/>
      <c r="Y143" s="802"/>
      <c r="Z143" s="802"/>
      <c r="AA143" s="802"/>
      <c r="AB143" s="802"/>
    </row>
    <row r="144" spans="1:28" s="674" customFormat="1" ht="12.95" customHeight="1">
      <c r="A144" s="684">
        <f t="shared" si="3"/>
        <v>116</v>
      </c>
      <c r="B144" s="685"/>
      <c r="C144" s="717">
        <v>2</v>
      </c>
      <c r="D144" s="717">
        <v>6</v>
      </c>
      <c r="E144" s="717">
        <v>2</v>
      </c>
      <c r="F144" s="717">
        <v>1</v>
      </c>
      <c r="G144" s="717">
        <v>30</v>
      </c>
      <c r="H144" s="665" t="s">
        <v>1499</v>
      </c>
      <c r="I144" s="687" t="s">
        <v>47</v>
      </c>
      <c r="J144" s="687" t="s">
        <v>345</v>
      </c>
      <c r="K144" s="687"/>
      <c r="L144" s="687" t="s">
        <v>139</v>
      </c>
      <c r="M144" s="687" t="s">
        <v>143</v>
      </c>
      <c r="N144" s="886">
        <v>2007</v>
      </c>
      <c r="O144" s="687"/>
      <c r="P144" s="718" t="s">
        <v>1906</v>
      </c>
      <c r="Q144" s="804" t="s">
        <v>1407</v>
      </c>
      <c r="R144" s="687">
        <v>1</v>
      </c>
      <c r="S144" s="719">
        <v>100000</v>
      </c>
      <c r="T144" s="781" t="s">
        <v>3089</v>
      </c>
      <c r="V144" s="877"/>
      <c r="W144" s="878"/>
      <c r="Y144" s="802"/>
      <c r="Z144" s="802"/>
      <c r="AA144" s="802"/>
      <c r="AB144" s="802"/>
    </row>
    <row r="145" spans="1:28" s="674" customFormat="1" ht="12.95" customHeight="1">
      <c r="A145" s="684">
        <f t="shared" si="3"/>
        <v>117</v>
      </c>
      <c r="B145" s="685"/>
      <c r="C145" s="717">
        <v>2</v>
      </c>
      <c r="D145" s="717">
        <v>6</v>
      </c>
      <c r="E145" s="717">
        <v>2</v>
      </c>
      <c r="F145" s="717">
        <v>1</v>
      </c>
      <c r="G145" s="717">
        <v>30</v>
      </c>
      <c r="H145" s="665" t="s">
        <v>1500</v>
      </c>
      <c r="I145" s="687" t="s">
        <v>47</v>
      </c>
      <c r="J145" s="687" t="s">
        <v>345</v>
      </c>
      <c r="K145" s="687"/>
      <c r="L145" s="687" t="s">
        <v>139</v>
      </c>
      <c r="M145" s="687" t="s">
        <v>143</v>
      </c>
      <c r="N145" s="886">
        <v>2007</v>
      </c>
      <c r="O145" s="687"/>
      <c r="P145" s="718" t="s">
        <v>1906</v>
      </c>
      <c r="Q145" s="1415" t="s">
        <v>2547</v>
      </c>
      <c r="R145" s="687">
        <v>1</v>
      </c>
      <c r="S145" s="719">
        <v>100000</v>
      </c>
      <c r="T145" s="781" t="s">
        <v>3081</v>
      </c>
      <c r="V145" s="877"/>
      <c r="W145" s="878"/>
      <c r="Y145" s="802"/>
      <c r="Z145" s="802"/>
      <c r="AA145" s="802"/>
      <c r="AB145" s="802"/>
    </row>
    <row r="146" spans="1:28" s="674" customFormat="1" ht="12.95" customHeight="1">
      <c r="A146" s="684">
        <f t="shared" si="3"/>
        <v>118</v>
      </c>
      <c r="B146" s="685"/>
      <c r="C146" s="717">
        <v>2</v>
      </c>
      <c r="D146" s="717">
        <v>6</v>
      </c>
      <c r="E146" s="717">
        <v>2</v>
      </c>
      <c r="F146" s="717">
        <v>1</v>
      </c>
      <c r="G146" s="717">
        <v>6</v>
      </c>
      <c r="H146" s="665" t="s">
        <v>1542</v>
      </c>
      <c r="I146" s="687" t="s">
        <v>471</v>
      </c>
      <c r="J146" s="687" t="s">
        <v>310</v>
      </c>
      <c r="K146" s="687"/>
      <c r="L146" s="687" t="s">
        <v>420</v>
      </c>
      <c r="M146" s="687" t="s">
        <v>143</v>
      </c>
      <c r="N146" s="886">
        <v>2007</v>
      </c>
      <c r="O146" s="687"/>
      <c r="P146" s="718" t="s">
        <v>1906</v>
      </c>
      <c r="Q146" s="895" t="s">
        <v>1407</v>
      </c>
      <c r="R146" s="687">
        <v>17</v>
      </c>
      <c r="S146" s="719">
        <v>680000</v>
      </c>
      <c r="T146" s="781" t="s">
        <v>3089</v>
      </c>
      <c r="V146" s="877"/>
      <c r="W146" s="878"/>
      <c r="Y146" s="802"/>
      <c r="Z146" s="802"/>
      <c r="AA146" s="802"/>
      <c r="AB146" s="802"/>
    </row>
    <row r="147" spans="1:28" s="674" customFormat="1" ht="12.95" customHeight="1">
      <c r="A147" s="684">
        <f t="shared" si="3"/>
        <v>119</v>
      </c>
      <c r="B147" s="685"/>
      <c r="C147" s="717">
        <v>2</v>
      </c>
      <c r="D147" s="717">
        <v>6</v>
      </c>
      <c r="E147" s="717">
        <v>2</v>
      </c>
      <c r="F147" s="717">
        <v>1</v>
      </c>
      <c r="G147" s="717">
        <v>6</v>
      </c>
      <c r="H147" s="687" t="s">
        <v>2593</v>
      </c>
      <c r="I147" s="687" t="s">
        <v>471</v>
      </c>
      <c r="J147" s="687" t="s">
        <v>310</v>
      </c>
      <c r="K147" s="687"/>
      <c r="L147" s="687" t="s">
        <v>420</v>
      </c>
      <c r="M147" s="687" t="s">
        <v>143</v>
      </c>
      <c r="N147" s="886">
        <v>2007</v>
      </c>
      <c r="O147" s="687"/>
      <c r="P147" s="718" t="s">
        <v>1906</v>
      </c>
      <c r="Q147" s="804" t="s">
        <v>1407</v>
      </c>
      <c r="R147" s="687">
        <v>19</v>
      </c>
      <c r="S147" s="719">
        <v>760000</v>
      </c>
      <c r="T147" s="781" t="s">
        <v>3089</v>
      </c>
      <c r="V147" s="877"/>
      <c r="W147" s="878"/>
      <c r="Y147" s="802"/>
      <c r="Z147" s="802"/>
      <c r="AA147" s="802"/>
      <c r="AB147" s="802"/>
    </row>
    <row r="148" spans="1:28" s="674" customFormat="1" ht="12.95" customHeight="1">
      <c r="A148" s="684">
        <f t="shared" si="3"/>
        <v>120</v>
      </c>
      <c r="B148" s="685"/>
      <c r="C148" s="717">
        <v>2</v>
      </c>
      <c r="D148" s="717">
        <v>6</v>
      </c>
      <c r="E148" s="717">
        <v>2</v>
      </c>
      <c r="F148" s="717">
        <v>1</v>
      </c>
      <c r="G148" s="717">
        <v>11</v>
      </c>
      <c r="H148" s="687">
        <v>16</v>
      </c>
      <c r="I148" s="687" t="s">
        <v>22</v>
      </c>
      <c r="J148" s="687" t="s">
        <v>305</v>
      </c>
      <c r="K148" s="687"/>
      <c r="L148" s="687" t="s">
        <v>307</v>
      </c>
      <c r="M148" s="687" t="s">
        <v>143</v>
      </c>
      <c r="N148" s="886">
        <v>2007</v>
      </c>
      <c r="O148" s="687"/>
      <c r="P148" s="718" t="s">
        <v>1906</v>
      </c>
      <c r="Q148" s="1415" t="s">
        <v>133</v>
      </c>
      <c r="R148" s="687">
        <v>1</v>
      </c>
      <c r="S148" s="719">
        <v>300000</v>
      </c>
      <c r="T148" s="781" t="s">
        <v>3081</v>
      </c>
      <c r="V148" s="877"/>
      <c r="W148" s="878"/>
      <c r="Y148" s="802"/>
      <c r="Z148" s="802"/>
      <c r="AA148" s="802"/>
      <c r="AB148" s="802"/>
    </row>
    <row r="149" spans="1:28" s="674" customFormat="1" ht="12.95" customHeight="1">
      <c r="A149" s="684">
        <f t="shared" si="3"/>
        <v>121</v>
      </c>
      <c r="B149" s="685"/>
      <c r="C149" s="717">
        <v>2</v>
      </c>
      <c r="D149" s="717">
        <v>6</v>
      </c>
      <c r="E149" s="717">
        <v>2</v>
      </c>
      <c r="F149" s="717">
        <v>1</v>
      </c>
      <c r="G149" s="717">
        <v>11</v>
      </c>
      <c r="H149" s="687">
        <v>17</v>
      </c>
      <c r="I149" s="687" t="s">
        <v>44</v>
      </c>
      <c r="J149" s="687" t="s">
        <v>305</v>
      </c>
      <c r="K149" s="687"/>
      <c r="L149" s="687" t="s">
        <v>307</v>
      </c>
      <c r="M149" s="687" t="s">
        <v>143</v>
      </c>
      <c r="N149" s="886">
        <v>2007</v>
      </c>
      <c r="O149" s="687"/>
      <c r="P149" s="718" t="s">
        <v>1906</v>
      </c>
      <c r="Q149" s="1415" t="s">
        <v>133</v>
      </c>
      <c r="R149" s="687">
        <v>1</v>
      </c>
      <c r="S149" s="719">
        <v>300000</v>
      </c>
      <c r="T149" s="781" t="s">
        <v>3081</v>
      </c>
      <c r="U149" s="1105">
        <v>400000</v>
      </c>
      <c r="V149" s="877"/>
      <c r="W149" s="878"/>
      <c r="Y149" s="802"/>
      <c r="Z149" s="802"/>
      <c r="AA149" s="802"/>
      <c r="AB149" s="802"/>
    </row>
    <row r="150" spans="1:28" s="674" customFormat="1" ht="12.95" customHeight="1">
      <c r="A150" s="684">
        <f t="shared" si="3"/>
        <v>122</v>
      </c>
      <c r="B150" s="685"/>
      <c r="C150" s="717">
        <v>2</v>
      </c>
      <c r="D150" s="717">
        <v>6</v>
      </c>
      <c r="E150" s="717">
        <v>2</v>
      </c>
      <c r="F150" s="717">
        <v>1</v>
      </c>
      <c r="G150" s="717">
        <v>11</v>
      </c>
      <c r="H150" s="687">
        <v>18</v>
      </c>
      <c r="I150" s="687" t="s">
        <v>426</v>
      </c>
      <c r="J150" s="687" t="s">
        <v>2581</v>
      </c>
      <c r="K150" s="687"/>
      <c r="L150" s="687" t="s">
        <v>2551</v>
      </c>
      <c r="M150" s="687" t="s">
        <v>143</v>
      </c>
      <c r="N150" s="886">
        <v>2007</v>
      </c>
      <c r="O150" s="687"/>
      <c r="P150" s="718" t="s">
        <v>1906</v>
      </c>
      <c r="Q150" s="718" t="s">
        <v>133</v>
      </c>
      <c r="R150" s="687">
        <v>1</v>
      </c>
      <c r="S150" s="719">
        <v>350000</v>
      </c>
      <c r="T150" s="781"/>
      <c r="V150" s="877"/>
      <c r="W150" s="878"/>
      <c r="Y150" s="802"/>
      <c r="Z150" s="802"/>
      <c r="AA150" s="802"/>
      <c r="AB150" s="802"/>
    </row>
    <row r="151" spans="1:28" s="674" customFormat="1" ht="12.95" customHeight="1">
      <c r="A151" s="684">
        <f t="shared" si="3"/>
        <v>123</v>
      </c>
      <c r="B151" s="685"/>
      <c r="C151" s="717">
        <v>2</v>
      </c>
      <c r="D151" s="717">
        <v>6</v>
      </c>
      <c r="E151" s="717">
        <v>2</v>
      </c>
      <c r="F151" s="717">
        <v>1</v>
      </c>
      <c r="G151" s="717">
        <v>11</v>
      </c>
      <c r="H151" s="687">
        <v>19</v>
      </c>
      <c r="I151" s="687" t="s">
        <v>426</v>
      </c>
      <c r="J151" s="687" t="s">
        <v>305</v>
      </c>
      <c r="K151" s="687"/>
      <c r="L151" s="687" t="s">
        <v>2596</v>
      </c>
      <c r="M151" s="687" t="s">
        <v>143</v>
      </c>
      <c r="N151" s="886">
        <v>2007</v>
      </c>
      <c r="O151" s="687"/>
      <c r="P151" s="718" t="s">
        <v>1906</v>
      </c>
      <c r="Q151" s="804" t="s">
        <v>1407</v>
      </c>
      <c r="R151" s="687">
        <v>1</v>
      </c>
      <c r="S151" s="719">
        <v>150000</v>
      </c>
      <c r="T151" s="781" t="s">
        <v>3089</v>
      </c>
      <c r="V151" s="877"/>
      <c r="W151" s="878"/>
      <c r="Y151" s="802"/>
      <c r="Z151" s="802"/>
      <c r="AA151" s="802"/>
      <c r="AB151" s="802"/>
    </row>
    <row r="152" spans="1:28" s="674" customFormat="1" ht="12.95" customHeight="1">
      <c r="A152" s="684">
        <f t="shared" si="3"/>
        <v>124</v>
      </c>
      <c r="B152" s="685"/>
      <c r="C152" s="717">
        <v>2</v>
      </c>
      <c r="D152" s="717">
        <v>6</v>
      </c>
      <c r="E152" s="717">
        <v>2</v>
      </c>
      <c r="F152" s="717">
        <v>1</v>
      </c>
      <c r="G152" s="717">
        <v>11</v>
      </c>
      <c r="H152" s="687">
        <v>20</v>
      </c>
      <c r="I152" s="687" t="s">
        <v>426</v>
      </c>
      <c r="J152" s="687" t="s">
        <v>305</v>
      </c>
      <c r="K152" s="687"/>
      <c r="L152" s="687" t="s">
        <v>2596</v>
      </c>
      <c r="M152" s="687" t="s">
        <v>143</v>
      </c>
      <c r="N152" s="886">
        <v>2007</v>
      </c>
      <c r="O152" s="687"/>
      <c r="P152" s="718" t="s">
        <v>1906</v>
      </c>
      <c r="Q152" s="804" t="s">
        <v>1407</v>
      </c>
      <c r="R152" s="687">
        <v>1</v>
      </c>
      <c r="S152" s="719">
        <v>150000</v>
      </c>
      <c r="T152" s="781" t="s">
        <v>3089</v>
      </c>
      <c r="V152" s="877"/>
      <c r="W152" s="878"/>
      <c r="Y152" s="802"/>
      <c r="Z152" s="802"/>
      <c r="AA152" s="802"/>
      <c r="AB152" s="802"/>
    </row>
    <row r="153" spans="1:28" s="674" customFormat="1" ht="12.95" customHeight="1">
      <c r="A153" s="684">
        <f t="shared" si="3"/>
        <v>125</v>
      </c>
      <c r="B153" s="685"/>
      <c r="C153" s="717">
        <v>2</v>
      </c>
      <c r="D153" s="717">
        <v>6</v>
      </c>
      <c r="E153" s="717">
        <v>2</v>
      </c>
      <c r="F153" s="717">
        <v>1</v>
      </c>
      <c r="G153" s="717">
        <v>11</v>
      </c>
      <c r="H153" s="687">
        <v>21</v>
      </c>
      <c r="I153" s="687" t="s">
        <v>426</v>
      </c>
      <c r="J153" s="687" t="s">
        <v>305</v>
      </c>
      <c r="K153" s="687"/>
      <c r="L153" s="687" t="s">
        <v>2597</v>
      </c>
      <c r="M153" s="687" t="s">
        <v>143</v>
      </c>
      <c r="N153" s="886">
        <v>2007</v>
      </c>
      <c r="O153" s="687"/>
      <c r="P153" s="718" t="s">
        <v>1906</v>
      </c>
      <c r="Q153" s="804" t="s">
        <v>1407</v>
      </c>
      <c r="R153" s="687">
        <v>1</v>
      </c>
      <c r="S153" s="719">
        <v>300000</v>
      </c>
      <c r="T153" s="781" t="s">
        <v>3089</v>
      </c>
      <c r="V153" s="877"/>
      <c r="W153" s="878"/>
      <c r="Y153" s="802"/>
      <c r="Z153" s="802"/>
      <c r="AA153" s="802"/>
      <c r="AB153" s="802"/>
    </row>
    <row r="154" spans="1:28" s="674" customFormat="1" ht="12.95" customHeight="1">
      <c r="A154" s="684">
        <f t="shared" si="3"/>
        <v>126</v>
      </c>
      <c r="B154" s="685"/>
      <c r="C154" s="717">
        <v>2</v>
      </c>
      <c r="D154" s="717">
        <v>6</v>
      </c>
      <c r="E154" s="717">
        <v>2</v>
      </c>
      <c r="F154" s="717">
        <v>1</v>
      </c>
      <c r="G154" s="717">
        <v>11</v>
      </c>
      <c r="H154" s="687">
        <v>22</v>
      </c>
      <c r="I154" s="687" t="s">
        <v>426</v>
      </c>
      <c r="J154" s="687" t="s">
        <v>305</v>
      </c>
      <c r="K154" s="687"/>
      <c r="L154" s="687" t="s">
        <v>2597</v>
      </c>
      <c r="M154" s="687" t="s">
        <v>143</v>
      </c>
      <c r="N154" s="886">
        <v>2007</v>
      </c>
      <c r="O154" s="687"/>
      <c r="P154" s="718" t="s">
        <v>1906</v>
      </c>
      <c r="Q154" s="804" t="s">
        <v>1407</v>
      </c>
      <c r="R154" s="687">
        <v>1</v>
      </c>
      <c r="S154" s="719">
        <v>300000</v>
      </c>
      <c r="T154" s="781" t="s">
        <v>3089</v>
      </c>
      <c r="V154" s="877"/>
      <c r="W154" s="878"/>
      <c r="Y154" s="802"/>
      <c r="Z154" s="802"/>
      <c r="AA154" s="802"/>
      <c r="AB154" s="802"/>
    </row>
    <row r="155" spans="1:28" s="674" customFormat="1" ht="12.95" customHeight="1">
      <c r="A155" s="684">
        <f t="shared" si="3"/>
        <v>127</v>
      </c>
      <c r="B155" s="685"/>
      <c r="C155" s="717">
        <v>2</v>
      </c>
      <c r="D155" s="717">
        <v>6</v>
      </c>
      <c r="E155" s="717">
        <v>2</v>
      </c>
      <c r="F155" s="717">
        <v>1</v>
      </c>
      <c r="G155" s="717">
        <v>11</v>
      </c>
      <c r="H155" s="687">
        <v>23</v>
      </c>
      <c r="I155" s="687" t="s">
        <v>22</v>
      </c>
      <c r="J155" s="687" t="s">
        <v>305</v>
      </c>
      <c r="K155" s="687"/>
      <c r="L155" s="687" t="s">
        <v>2597</v>
      </c>
      <c r="M155" s="687" t="s">
        <v>143</v>
      </c>
      <c r="N155" s="886">
        <v>2007</v>
      </c>
      <c r="O155" s="687"/>
      <c r="P155" s="718" t="s">
        <v>1906</v>
      </c>
      <c r="Q155" s="718" t="s">
        <v>133</v>
      </c>
      <c r="R155" s="687">
        <v>1</v>
      </c>
      <c r="S155" s="719">
        <v>400000</v>
      </c>
      <c r="T155" s="781"/>
      <c r="V155" s="877"/>
      <c r="W155" s="878"/>
      <c r="Y155" s="802"/>
      <c r="Z155" s="802"/>
      <c r="AA155" s="802"/>
      <c r="AB155" s="802"/>
    </row>
    <row r="156" spans="1:28" s="674" customFormat="1" ht="12.95" customHeight="1">
      <c r="A156" s="684">
        <f t="shared" si="3"/>
        <v>128</v>
      </c>
      <c r="B156" s="685"/>
      <c r="C156" s="717">
        <v>2</v>
      </c>
      <c r="D156" s="717">
        <v>6</v>
      </c>
      <c r="E156" s="717">
        <v>2</v>
      </c>
      <c r="F156" s="717">
        <v>1</v>
      </c>
      <c r="G156" s="717">
        <v>11</v>
      </c>
      <c r="H156" s="687">
        <v>24</v>
      </c>
      <c r="I156" s="687" t="s">
        <v>22</v>
      </c>
      <c r="J156" s="687" t="s">
        <v>305</v>
      </c>
      <c r="K156" s="687"/>
      <c r="L156" s="687" t="s">
        <v>2597</v>
      </c>
      <c r="M156" s="687" t="s">
        <v>143</v>
      </c>
      <c r="N156" s="886">
        <v>2007</v>
      </c>
      <c r="O156" s="687"/>
      <c r="P156" s="718" t="s">
        <v>1906</v>
      </c>
      <c r="Q156" s="718" t="s">
        <v>133</v>
      </c>
      <c r="R156" s="687">
        <v>1</v>
      </c>
      <c r="S156" s="719">
        <v>400000</v>
      </c>
      <c r="T156" s="781"/>
      <c r="V156" s="877"/>
      <c r="W156" s="878"/>
      <c r="Y156" s="802"/>
      <c r="Z156" s="802"/>
      <c r="AA156" s="802"/>
      <c r="AB156" s="802"/>
    </row>
    <row r="157" spans="1:28" s="674" customFormat="1" ht="12.95" customHeight="1">
      <c r="A157" s="684">
        <f t="shared" si="3"/>
        <v>129</v>
      </c>
      <c r="B157" s="685"/>
      <c r="C157" s="717">
        <v>2</v>
      </c>
      <c r="D157" s="717">
        <v>6</v>
      </c>
      <c r="E157" s="717">
        <v>2</v>
      </c>
      <c r="F157" s="717">
        <v>1</v>
      </c>
      <c r="G157" s="717">
        <v>11</v>
      </c>
      <c r="H157" s="687">
        <v>27</v>
      </c>
      <c r="I157" s="687" t="s">
        <v>22</v>
      </c>
      <c r="J157" s="687" t="s">
        <v>305</v>
      </c>
      <c r="K157" s="687"/>
      <c r="L157" s="687" t="s">
        <v>419</v>
      </c>
      <c r="M157" s="687" t="s">
        <v>143</v>
      </c>
      <c r="N157" s="886">
        <v>2007</v>
      </c>
      <c r="O157" s="687"/>
      <c r="P157" s="718" t="s">
        <v>1906</v>
      </c>
      <c r="Q157" s="718" t="s">
        <v>133</v>
      </c>
      <c r="R157" s="687">
        <v>1</v>
      </c>
      <c r="S157" s="719">
        <v>750000</v>
      </c>
      <c r="T157" s="781"/>
      <c r="V157" s="877"/>
      <c r="W157" s="878"/>
      <c r="Y157" s="802"/>
      <c r="Z157" s="802"/>
      <c r="AA157" s="802"/>
      <c r="AB157" s="802"/>
    </row>
    <row r="158" spans="1:28" s="674" customFormat="1" ht="12.95" customHeight="1">
      <c r="A158" s="684">
        <f t="shared" si="3"/>
        <v>130</v>
      </c>
      <c r="B158" s="685"/>
      <c r="C158" s="717">
        <v>2</v>
      </c>
      <c r="D158" s="717">
        <v>6</v>
      </c>
      <c r="E158" s="717">
        <v>2</v>
      </c>
      <c r="F158" s="717">
        <v>1</v>
      </c>
      <c r="G158" s="717">
        <v>11</v>
      </c>
      <c r="H158" s="687">
        <v>28</v>
      </c>
      <c r="I158" s="687" t="s">
        <v>22</v>
      </c>
      <c r="J158" s="687" t="s">
        <v>305</v>
      </c>
      <c r="K158" s="687"/>
      <c r="L158" s="687" t="s">
        <v>307</v>
      </c>
      <c r="M158" s="687" t="s">
        <v>143</v>
      </c>
      <c r="N158" s="886">
        <v>2007</v>
      </c>
      <c r="O158" s="687"/>
      <c r="P158" s="718" t="s">
        <v>1906</v>
      </c>
      <c r="Q158" s="718" t="s">
        <v>133</v>
      </c>
      <c r="R158" s="687">
        <v>1</v>
      </c>
      <c r="S158" s="719">
        <v>750000</v>
      </c>
      <c r="T158" s="781"/>
      <c r="V158" s="877"/>
      <c r="W158" s="878"/>
      <c r="Y158" s="802"/>
      <c r="Z158" s="802"/>
      <c r="AA158" s="802"/>
      <c r="AB158" s="802"/>
    </row>
    <row r="159" spans="1:28" s="674" customFormat="1" ht="12.95" customHeight="1">
      <c r="A159" s="684">
        <f t="shared" si="3"/>
        <v>131</v>
      </c>
      <c r="B159" s="685"/>
      <c r="C159" s="717">
        <v>2</v>
      </c>
      <c r="D159" s="717">
        <v>6</v>
      </c>
      <c r="E159" s="717">
        <v>2</v>
      </c>
      <c r="F159" s="717">
        <v>1</v>
      </c>
      <c r="G159" s="717">
        <v>25</v>
      </c>
      <c r="H159" s="687">
        <v>1</v>
      </c>
      <c r="I159" s="687" t="s">
        <v>2599</v>
      </c>
      <c r="J159" s="687" t="s">
        <v>305</v>
      </c>
      <c r="K159" s="687"/>
      <c r="L159" s="687" t="s">
        <v>2600</v>
      </c>
      <c r="M159" s="687" t="s">
        <v>143</v>
      </c>
      <c r="N159" s="886">
        <v>2007</v>
      </c>
      <c r="O159" s="687"/>
      <c r="P159" s="718" t="s">
        <v>1906</v>
      </c>
      <c r="Q159" s="804" t="s">
        <v>1407</v>
      </c>
      <c r="R159" s="687">
        <v>1</v>
      </c>
      <c r="S159" s="719">
        <v>300000</v>
      </c>
      <c r="T159" s="781" t="s">
        <v>3089</v>
      </c>
      <c r="U159" s="1105">
        <v>400000</v>
      </c>
      <c r="V159" s="877"/>
      <c r="W159" s="878"/>
      <c r="Y159" s="802"/>
      <c r="Z159" s="802"/>
      <c r="AA159" s="802"/>
      <c r="AB159" s="802"/>
    </row>
    <row r="160" spans="1:28" s="674" customFormat="1" ht="12.95" customHeight="1">
      <c r="A160" s="684">
        <f t="shared" si="3"/>
        <v>132</v>
      </c>
      <c r="B160" s="685"/>
      <c r="C160" s="717">
        <v>2</v>
      </c>
      <c r="D160" s="717">
        <v>6</v>
      </c>
      <c r="E160" s="717">
        <v>2</v>
      </c>
      <c r="F160" s="717">
        <v>1</v>
      </c>
      <c r="G160" s="717">
        <v>28</v>
      </c>
      <c r="H160" s="687">
        <v>1</v>
      </c>
      <c r="I160" s="687" t="s">
        <v>2601</v>
      </c>
      <c r="J160" s="687" t="s">
        <v>2581</v>
      </c>
      <c r="K160" s="687"/>
      <c r="L160" s="687" t="s">
        <v>307</v>
      </c>
      <c r="M160" s="687" t="s">
        <v>143</v>
      </c>
      <c r="N160" s="886">
        <v>2007</v>
      </c>
      <c r="O160" s="687"/>
      <c r="P160" s="718" t="s">
        <v>1906</v>
      </c>
      <c r="Q160" s="718" t="s">
        <v>133</v>
      </c>
      <c r="R160" s="687">
        <v>1</v>
      </c>
      <c r="S160" s="719">
        <v>350000</v>
      </c>
      <c r="T160" s="781"/>
      <c r="V160" s="877"/>
      <c r="W160" s="878"/>
      <c r="Y160" s="802"/>
      <c r="Z160" s="802"/>
      <c r="AA160" s="802"/>
      <c r="AB160" s="802"/>
    </row>
    <row r="161" spans="1:28" s="674" customFormat="1" ht="12.95" customHeight="1">
      <c r="A161" s="684">
        <f t="shared" si="3"/>
        <v>133</v>
      </c>
      <c r="B161" s="685"/>
      <c r="C161" s="717">
        <v>2</v>
      </c>
      <c r="D161" s="717">
        <v>6</v>
      </c>
      <c r="E161" s="717">
        <v>2</v>
      </c>
      <c r="F161" s="717">
        <v>1</v>
      </c>
      <c r="G161" s="717">
        <v>28</v>
      </c>
      <c r="H161" s="687">
        <v>2</v>
      </c>
      <c r="I161" s="687" t="s">
        <v>2556</v>
      </c>
      <c r="J161" s="687" t="s">
        <v>2581</v>
      </c>
      <c r="K161" s="687"/>
      <c r="L161" s="687" t="s">
        <v>307</v>
      </c>
      <c r="M161" s="687" t="s">
        <v>143</v>
      </c>
      <c r="N161" s="886">
        <v>2007</v>
      </c>
      <c r="O161" s="687"/>
      <c r="P161" s="718" t="s">
        <v>1906</v>
      </c>
      <c r="Q161" s="1415" t="s">
        <v>133</v>
      </c>
      <c r="R161" s="687">
        <v>1</v>
      </c>
      <c r="S161" s="719">
        <v>300000</v>
      </c>
      <c r="T161" s="781" t="s">
        <v>3081</v>
      </c>
      <c r="V161" s="877"/>
      <c r="W161" s="878"/>
      <c r="Y161" s="802"/>
      <c r="Z161" s="802"/>
      <c r="AA161" s="802"/>
      <c r="AB161" s="802"/>
    </row>
    <row r="162" spans="1:28" s="674" customFormat="1" ht="12.95" customHeight="1">
      <c r="A162" s="684">
        <f t="shared" si="3"/>
        <v>134</v>
      </c>
      <c r="B162" s="685"/>
      <c r="C162" s="717">
        <v>2</v>
      </c>
      <c r="D162" s="717">
        <v>6</v>
      </c>
      <c r="E162" s="717">
        <v>2</v>
      </c>
      <c r="F162" s="717">
        <v>1</v>
      </c>
      <c r="G162" s="717">
        <v>28</v>
      </c>
      <c r="H162" s="687">
        <v>3</v>
      </c>
      <c r="I162" s="687" t="s">
        <v>2556</v>
      </c>
      <c r="J162" s="687" t="s">
        <v>2581</v>
      </c>
      <c r="K162" s="687"/>
      <c r="L162" s="687" t="s">
        <v>307</v>
      </c>
      <c r="M162" s="687" t="s">
        <v>143</v>
      </c>
      <c r="N162" s="886">
        <v>2007</v>
      </c>
      <c r="O162" s="687"/>
      <c r="P162" s="718" t="s">
        <v>1906</v>
      </c>
      <c r="Q162" s="1415" t="s">
        <v>133</v>
      </c>
      <c r="R162" s="687">
        <v>1</v>
      </c>
      <c r="S162" s="719">
        <v>200000</v>
      </c>
      <c r="T162" s="781" t="s">
        <v>3081</v>
      </c>
      <c r="V162" s="877"/>
      <c r="W162" s="878"/>
      <c r="Y162" s="802"/>
      <c r="Z162" s="802"/>
      <c r="AA162" s="802"/>
      <c r="AB162" s="802"/>
    </row>
    <row r="163" spans="1:28" s="674" customFormat="1" ht="12.95" customHeight="1">
      <c r="A163" s="684">
        <f t="shared" si="3"/>
        <v>135</v>
      </c>
      <c r="B163" s="685"/>
      <c r="C163" s="717">
        <v>2</v>
      </c>
      <c r="D163" s="717">
        <v>6</v>
      </c>
      <c r="E163" s="717">
        <v>2</v>
      </c>
      <c r="F163" s="717">
        <v>1</v>
      </c>
      <c r="G163" s="717">
        <v>28</v>
      </c>
      <c r="H163" s="687">
        <v>4</v>
      </c>
      <c r="I163" s="687" t="s">
        <v>2556</v>
      </c>
      <c r="J163" s="687" t="s">
        <v>2581</v>
      </c>
      <c r="K163" s="687"/>
      <c r="L163" s="687" t="s">
        <v>307</v>
      </c>
      <c r="M163" s="687" t="s">
        <v>143</v>
      </c>
      <c r="N163" s="886">
        <v>2007</v>
      </c>
      <c r="O163" s="687"/>
      <c r="P163" s="718" t="s">
        <v>1906</v>
      </c>
      <c r="Q163" s="1415" t="s">
        <v>133</v>
      </c>
      <c r="R163" s="687">
        <v>1</v>
      </c>
      <c r="S163" s="719">
        <v>200000</v>
      </c>
      <c r="T163" s="781" t="s">
        <v>3081</v>
      </c>
      <c r="V163" s="877"/>
      <c r="W163" s="878"/>
      <c r="Y163" s="802"/>
      <c r="Z163" s="802"/>
      <c r="AA163" s="802"/>
      <c r="AB163" s="802"/>
    </row>
    <row r="164" spans="1:28" s="674" customFormat="1" ht="12.95" customHeight="1">
      <c r="A164" s="684">
        <f t="shared" si="3"/>
        <v>136</v>
      </c>
      <c r="B164" s="685"/>
      <c r="C164" s="717">
        <v>2</v>
      </c>
      <c r="D164" s="717">
        <v>6</v>
      </c>
      <c r="E164" s="717">
        <v>2</v>
      </c>
      <c r="F164" s="717">
        <v>1</v>
      </c>
      <c r="G164" s="717">
        <v>28</v>
      </c>
      <c r="H164" s="687">
        <v>5</v>
      </c>
      <c r="I164" s="687" t="s">
        <v>2556</v>
      </c>
      <c r="J164" s="687" t="s">
        <v>2581</v>
      </c>
      <c r="K164" s="687"/>
      <c r="L164" s="687" t="s">
        <v>307</v>
      </c>
      <c r="M164" s="687" t="s">
        <v>143</v>
      </c>
      <c r="N164" s="886">
        <v>2007</v>
      </c>
      <c r="O164" s="687"/>
      <c r="P164" s="718" t="s">
        <v>1906</v>
      </c>
      <c r="Q164" s="1415" t="s">
        <v>2547</v>
      </c>
      <c r="R164" s="687">
        <v>1</v>
      </c>
      <c r="S164" s="719">
        <v>200000</v>
      </c>
      <c r="T164" s="781" t="s">
        <v>3081</v>
      </c>
      <c r="V164" s="877"/>
      <c r="W164" s="878"/>
      <c r="Y164" s="802"/>
      <c r="Z164" s="802"/>
      <c r="AA164" s="802"/>
      <c r="AB164" s="802"/>
    </row>
    <row r="165" spans="1:28" s="674" customFormat="1" ht="12.95" customHeight="1">
      <c r="A165" s="684">
        <f t="shared" si="3"/>
        <v>137</v>
      </c>
      <c r="B165" s="685"/>
      <c r="C165" s="717">
        <v>2</v>
      </c>
      <c r="D165" s="717">
        <v>6</v>
      </c>
      <c r="E165" s="717">
        <v>2</v>
      </c>
      <c r="F165" s="717">
        <v>1</v>
      </c>
      <c r="G165" s="717">
        <v>30</v>
      </c>
      <c r="H165" s="687">
        <v>1</v>
      </c>
      <c r="I165" s="687" t="s">
        <v>46</v>
      </c>
      <c r="J165" s="687" t="s">
        <v>305</v>
      </c>
      <c r="K165" s="687"/>
      <c r="L165" s="687" t="s">
        <v>365</v>
      </c>
      <c r="M165" s="687" t="s">
        <v>143</v>
      </c>
      <c r="N165" s="886">
        <v>2007</v>
      </c>
      <c r="O165" s="687"/>
      <c r="P165" s="718" t="s">
        <v>1906</v>
      </c>
      <c r="Q165" s="804" t="s">
        <v>1407</v>
      </c>
      <c r="R165" s="687">
        <v>1</v>
      </c>
      <c r="S165" s="719">
        <v>300000</v>
      </c>
      <c r="T165" s="781" t="s">
        <v>3089</v>
      </c>
      <c r="V165" s="877"/>
      <c r="W165" s="878"/>
      <c r="Y165" s="802"/>
      <c r="Z165" s="802"/>
      <c r="AA165" s="802"/>
      <c r="AB165" s="802"/>
    </row>
    <row r="166" spans="1:28" s="674" customFormat="1" ht="12.95" customHeight="1">
      <c r="A166" s="684">
        <f t="shared" si="3"/>
        <v>138</v>
      </c>
      <c r="B166" s="685"/>
      <c r="C166" s="717">
        <v>2</v>
      </c>
      <c r="D166" s="717">
        <v>6</v>
      </c>
      <c r="E166" s="717">
        <v>2</v>
      </c>
      <c r="F166" s="717">
        <v>1</v>
      </c>
      <c r="G166" s="717">
        <v>30</v>
      </c>
      <c r="H166" s="687">
        <v>2</v>
      </c>
      <c r="I166" s="687" t="s">
        <v>46</v>
      </c>
      <c r="J166" s="687" t="s">
        <v>309</v>
      </c>
      <c r="K166" s="687"/>
      <c r="L166" s="687" t="s">
        <v>365</v>
      </c>
      <c r="M166" s="687" t="s">
        <v>143</v>
      </c>
      <c r="N166" s="886">
        <v>2007</v>
      </c>
      <c r="O166" s="687"/>
      <c r="P166" s="718" t="s">
        <v>1906</v>
      </c>
      <c r="Q166" s="804" t="s">
        <v>1407</v>
      </c>
      <c r="R166" s="687">
        <v>1</v>
      </c>
      <c r="S166" s="719">
        <v>300000</v>
      </c>
      <c r="T166" s="781" t="s">
        <v>3089</v>
      </c>
      <c r="V166" s="877"/>
      <c r="W166" s="878"/>
      <c r="Y166" s="802"/>
      <c r="Z166" s="802"/>
      <c r="AA166" s="802"/>
      <c r="AB166" s="802"/>
    </row>
    <row r="167" spans="1:28" s="674" customFormat="1" ht="12.95" customHeight="1">
      <c r="A167" s="684">
        <f t="shared" si="3"/>
        <v>139</v>
      </c>
      <c r="B167" s="685"/>
      <c r="C167" s="717">
        <v>2</v>
      </c>
      <c r="D167" s="717">
        <v>6</v>
      </c>
      <c r="E167" s="717">
        <v>2</v>
      </c>
      <c r="F167" s="717">
        <v>1</v>
      </c>
      <c r="G167" s="717">
        <v>34</v>
      </c>
      <c r="H167" s="687">
        <v>15</v>
      </c>
      <c r="I167" s="687" t="s">
        <v>635</v>
      </c>
      <c r="J167" s="687" t="s">
        <v>305</v>
      </c>
      <c r="K167" s="687"/>
      <c r="L167" s="687" t="s">
        <v>419</v>
      </c>
      <c r="M167" s="687" t="s">
        <v>143</v>
      </c>
      <c r="N167" s="886">
        <v>2007</v>
      </c>
      <c r="O167" s="687"/>
      <c r="P167" s="718" t="s">
        <v>1906</v>
      </c>
      <c r="Q167" s="1415" t="s">
        <v>133</v>
      </c>
      <c r="R167" s="687">
        <v>1</v>
      </c>
      <c r="S167" s="719">
        <v>300000</v>
      </c>
      <c r="T167" s="781" t="s">
        <v>3081</v>
      </c>
      <c r="V167" s="877"/>
      <c r="W167" s="878"/>
      <c r="Y167" s="802"/>
      <c r="Z167" s="802"/>
      <c r="AA167" s="802"/>
      <c r="AB167" s="802"/>
    </row>
    <row r="168" spans="1:28" s="674" customFormat="1" ht="12.95" customHeight="1">
      <c r="A168" s="684">
        <f t="shared" si="3"/>
        <v>140</v>
      </c>
      <c r="B168" s="685"/>
      <c r="C168" s="717">
        <v>2</v>
      </c>
      <c r="D168" s="717">
        <v>6</v>
      </c>
      <c r="E168" s="717">
        <v>2</v>
      </c>
      <c r="F168" s="717">
        <v>1</v>
      </c>
      <c r="G168" s="717">
        <v>34</v>
      </c>
      <c r="H168" s="687">
        <v>16</v>
      </c>
      <c r="I168" s="687" t="s">
        <v>635</v>
      </c>
      <c r="J168" s="687" t="s">
        <v>305</v>
      </c>
      <c r="K168" s="687"/>
      <c r="L168" s="687" t="s">
        <v>419</v>
      </c>
      <c r="M168" s="687" t="s">
        <v>143</v>
      </c>
      <c r="N168" s="886">
        <v>2007</v>
      </c>
      <c r="O168" s="687"/>
      <c r="P168" s="718" t="s">
        <v>1906</v>
      </c>
      <c r="Q168" s="1415" t="s">
        <v>133</v>
      </c>
      <c r="R168" s="687">
        <v>1</v>
      </c>
      <c r="S168" s="719">
        <v>300000</v>
      </c>
      <c r="T168" s="781" t="s">
        <v>3081</v>
      </c>
      <c r="V168" s="877"/>
      <c r="W168" s="878"/>
      <c r="Y168" s="802"/>
      <c r="Z168" s="802"/>
      <c r="AA168" s="802"/>
      <c r="AB168" s="802"/>
    </row>
    <row r="169" spans="1:28" s="674" customFormat="1" ht="12.95" customHeight="1">
      <c r="A169" s="684">
        <f t="shared" si="3"/>
        <v>141</v>
      </c>
      <c r="B169" s="685"/>
      <c r="C169" s="717">
        <v>2</v>
      </c>
      <c r="D169" s="717">
        <v>6</v>
      </c>
      <c r="E169" s="717">
        <v>2</v>
      </c>
      <c r="F169" s="717">
        <v>1</v>
      </c>
      <c r="G169" s="717">
        <v>34</v>
      </c>
      <c r="H169" s="687">
        <v>17</v>
      </c>
      <c r="I169" s="687" t="s">
        <v>2602</v>
      </c>
      <c r="J169" s="687" t="s">
        <v>305</v>
      </c>
      <c r="K169" s="687"/>
      <c r="L169" s="687" t="s">
        <v>419</v>
      </c>
      <c r="M169" s="687" t="s">
        <v>143</v>
      </c>
      <c r="N169" s="886">
        <v>2007</v>
      </c>
      <c r="O169" s="687"/>
      <c r="P169" s="718" t="s">
        <v>1906</v>
      </c>
      <c r="Q169" s="718" t="s">
        <v>133</v>
      </c>
      <c r="R169" s="687">
        <v>1</v>
      </c>
      <c r="S169" s="719">
        <v>450000</v>
      </c>
      <c r="T169" s="781"/>
      <c r="V169" s="877"/>
      <c r="W169" s="878"/>
      <c r="Y169" s="802"/>
      <c r="Z169" s="802"/>
      <c r="AA169" s="802"/>
      <c r="AB169" s="802"/>
    </row>
    <row r="170" spans="1:28" s="674" customFormat="1" ht="12.95" customHeight="1">
      <c r="A170" s="684">
        <f t="shared" si="3"/>
        <v>142</v>
      </c>
      <c r="B170" s="685"/>
      <c r="C170" s="717">
        <v>2</v>
      </c>
      <c r="D170" s="717">
        <v>6</v>
      </c>
      <c r="E170" s="717">
        <v>2</v>
      </c>
      <c r="F170" s="717">
        <v>1</v>
      </c>
      <c r="G170" s="717">
        <v>34</v>
      </c>
      <c r="H170" s="687">
        <v>18</v>
      </c>
      <c r="I170" s="687" t="s">
        <v>2602</v>
      </c>
      <c r="J170" s="687" t="s">
        <v>305</v>
      </c>
      <c r="K170" s="687"/>
      <c r="L170" s="687" t="s">
        <v>419</v>
      </c>
      <c r="M170" s="687" t="s">
        <v>143</v>
      </c>
      <c r="N170" s="886">
        <v>2007</v>
      </c>
      <c r="O170" s="687"/>
      <c r="P170" s="718" t="s">
        <v>1906</v>
      </c>
      <c r="Q170" s="718" t="s">
        <v>133</v>
      </c>
      <c r="R170" s="687">
        <v>1</v>
      </c>
      <c r="S170" s="719">
        <v>450000</v>
      </c>
      <c r="T170" s="781"/>
      <c r="V170" s="877"/>
      <c r="W170" s="878"/>
      <c r="Y170" s="802"/>
      <c r="Z170" s="802"/>
      <c r="AA170" s="802"/>
      <c r="AB170" s="802"/>
    </row>
    <row r="171" spans="1:28" s="674" customFormat="1" ht="12.95" customHeight="1">
      <c r="A171" s="684">
        <f t="shared" si="3"/>
        <v>143</v>
      </c>
      <c r="B171" s="685"/>
      <c r="C171" s="717">
        <v>2</v>
      </c>
      <c r="D171" s="717">
        <v>6</v>
      </c>
      <c r="E171" s="717">
        <v>2</v>
      </c>
      <c r="F171" s="717">
        <v>1</v>
      </c>
      <c r="G171" s="717">
        <v>68</v>
      </c>
      <c r="H171" s="687">
        <v>3</v>
      </c>
      <c r="I171" s="687" t="s">
        <v>550</v>
      </c>
      <c r="J171" s="687" t="s">
        <v>305</v>
      </c>
      <c r="K171" s="687"/>
      <c r="L171" s="687" t="s">
        <v>420</v>
      </c>
      <c r="M171" s="687" t="s">
        <v>143</v>
      </c>
      <c r="N171" s="886">
        <v>2007</v>
      </c>
      <c r="O171" s="687"/>
      <c r="P171" s="718" t="s">
        <v>1906</v>
      </c>
      <c r="Q171" s="1415" t="s">
        <v>133</v>
      </c>
      <c r="R171" s="687">
        <v>1</v>
      </c>
      <c r="S171" s="719">
        <v>25000</v>
      </c>
      <c r="T171" s="781" t="s">
        <v>3081</v>
      </c>
      <c r="V171" s="877"/>
      <c r="W171" s="878"/>
      <c r="Y171" s="802"/>
      <c r="Z171" s="802"/>
      <c r="AA171" s="802"/>
      <c r="AB171" s="802"/>
    </row>
    <row r="172" spans="1:28" s="674" customFormat="1" ht="12.95" customHeight="1">
      <c r="A172" s="684">
        <f t="shared" si="3"/>
        <v>144</v>
      </c>
      <c r="B172" s="685"/>
      <c r="C172" s="717">
        <v>2</v>
      </c>
      <c r="D172" s="717">
        <v>6</v>
      </c>
      <c r="E172" s="717">
        <v>2</v>
      </c>
      <c r="F172" s="717">
        <v>1</v>
      </c>
      <c r="G172" s="717">
        <v>68</v>
      </c>
      <c r="H172" s="687">
        <v>4</v>
      </c>
      <c r="I172" s="687" t="s">
        <v>550</v>
      </c>
      <c r="J172" s="687" t="s">
        <v>305</v>
      </c>
      <c r="K172" s="687"/>
      <c r="L172" s="687" t="s">
        <v>420</v>
      </c>
      <c r="M172" s="687" t="s">
        <v>143</v>
      </c>
      <c r="N172" s="886">
        <v>2007</v>
      </c>
      <c r="O172" s="687"/>
      <c r="P172" s="718" t="s">
        <v>1906</v>
      </c>
      <c r="Q172" s="1415" t="s">
        <v>133</v>
      </c>
      <c r="R172" s="687">
        <v>1</v>
      </c>
      <c r="S172" s="719">
        <v>25000</v>
      </c>
      <c r="T172" s="781" t="s">
        <v>3081</v>
      </c>
      <c r="V172" s="877"/>
      <c r="W172" s="878"/>
      <c r="Y172" s="802"/>
      <c r="Z172" s="802"/>
      <c r="AA172" s="802"/>
      <c r="AB172" s="802"/>
    </row>
    <row r="173" spans="1:28" s="674" customFormat="1" ht="12.95" customHeight="1">
      <c r="A173" s="684">
        <f t="shared" si="3"/>
        <v>145</v>
      </c>
      <c r="B173" s="685"/>
      <c r="C173" s="717">
        <v>2</v>
      </c>
      <c r="D173" s="717">
        <v>6</v>
      </c>
      <c r="E173" s="717">
        <v>2</v>
      </c>
      <c r="F173" s="717">
        <v>4</v>
      </c>
      <c r="G173" s="717">
        <v>8</v>
      </c>
      <c r="H173" s="687">
        <v>1</v>
      </c>
      <c r="I173" s="687" t="s">
        <v>2608</v>
      </c>
      <c r="J173" s="687" t="s">
        <v>364</v>
      </c>
      <c r="K173" s="687"/>
      <c r="L173" s="687" t="s">
        <v>420</v>
      </c>
      <c r="M173" s="687" t="s">
        <v>143</v>
      </c>
      <c r="N173" s="886">
        <v>2007</v>
      </c>
      <c r="O173" s="687"/>
      <c r="P173" s="718" t="s">
        <v>1906</v>
      </c>
      <c r="Q173" s="1415" t="s">
        <v>2547</v>
      </c>
      <c r="R173" s="687">
        <v>1</v>
      </c>
      <c r="S173" s="719">
        <v>75000</v>
      </c>
      <c r="T173" s="781" t="s">
        <v>3081</v>
      </c>
      <c r="V173" s="802"/>
      <c r="W173" s="802"/>
      <c r="Y173" s="802"/>
      <c r="Z173" s="802"/>
      <c r="AA173" s="802"/>
      <c r="AB173" s="802"/>
    </row>
    <row r="174" spans="1:28" s="674" customFormat="1" ht="12.95" customHeight="1">
      <c r="A174" s="684"/>
      <c r="B174" s="685"/>
      <c r="C174" s="717"/>
      <c r="D174" s="717"/>
      <c r="E174" s="717"/>
      <c r="F174" s="717"/>
      <c r="G174" s="717"/>
      <c r="H174" s="687"/>
      <c r="I174" s="883" t="s">
        <v>413</v>
      </c>
      <c r="J174" s="687"/>
      <c r="K174" s="687"/>
      <c r="L174" s="687"/>
      <c r="M174" s="687"/>
      <c r="N174" s="886"/>
      <c r="O174" s="687"/>
      <c r="P174" s="718"/>
      <c r="Q174" s="884">
        <v>21</v>
      </c>
      <c r="R174" s="687"/>
      <c r="S174" s="719"/>
      <c r="T174" s="885"/>
      <c r="V174" s="877"/>
      <c r="W174" s="878"/>
      <c r="Y174" s="802"/>
      <c r="Z174" s="802"/>
      <c r="AA174" s="802"/>
      <c r="AB174" s="802"/>
    </row>
    <row r="175" spans="1:28" s="674" customFormat="1" ht="12.95" customHeight="1">
      <c r="A175" s="684">
        <f>A173+1</f>
        <v>146</v>
      </c>
      <c r="B175" s="685"/>
      <c r="C175" s="717">
        <v>2</v>
      </c>
      <c r="D175" s="717">
        <v>6</v>
      </c>
      <c r="E175" s="717">
        <v>2</v>
      </c>
      <c r="F175" s="717">
        <v>1</v>
      </c>
      <c r="G175" s="717">
        <v>34</v>
      </c>
      <c r="H175" s="687">
        <v>10</v>
      </c>
      <c r="I175" s="687" t="s">
        <v>2602</v>
      </c>
      <c r="J175" s="687" t="s">
        <v>305</v>
      </c>
      <c r="K175" s="687"/>
      <c r="L175" s="687" t="s">
        <v>307</v>
      </c>
      <c r="M175" s="687" t="s">
        <v>143</v>
      </c>
      <c r="N175" s="886">
        <v>2007</v>
      </c>
      <c r="O175" s="687"/>
      <c r="P175" s="718" t="s">
        <v>1906</v>
      </c>
      <c r="Q175" s="1415" t="s">
        <v>133</v>
      </c>
      <c r="R175" s="687">
        <v>1</v>
      </c>
      <c r="S175" s="719">
        <v>250000</v>
      </c>
      <c r="T175" s="781" t="s">
        <v>3081</v>
      </c>
      <c r="V175" s="877"/>
      <c r="W175" s="878"/>
      <c r="Y175" s="802"/>
      <c r="Z175" s="802"/>
      <c r="AA175" s="802"/>
      <c r="AB175" s="802"/>
    </row>
    <row r="176" spans="1:28" s="674" customFormat="1" ht="12.95" customHeight="1">
      <c r="A176" s="684">
        <f>A175+1</f>
        <v>147</v>
      </c>
      <c r="B176" s="685"/>
      <c r="C176" s="717">
        <v>2</v>
      </c>
      <c r="D176" s="717">
        <v>6</v>
      </c>
      <c r="E176" s="717">
        <v>2</v>
      </c>
      <c r="F176" s="717">
        <v>1</v>
      </c>
      <c r="G176" s="717">
        <v>34</v>
      </c>
      <c r="H176" s="687">
        <v>11</v>
      </c>
      <c r="I176" s="687" t="s">
        <v>2602</v>
      </c>
      <c r="J176" s="687" t="s">
        <v>305</v>
      </c>
      <c r="K176" s="687"/>
      <c r="L176" s="687" t="s">
        <v>307</v>
      </c>
      <c r="M176" s="687" t="s">
        <v>143</v>
      </c>
      <c r="N176" s="886">
        <v>2007</v>
      </c>
      <c r="O176" s="687"/>
      <c r="P176" s="718" t="s">
        <v>1906</v>
      </c>
      <c r="Q176" s="1415" t="s">
        <v>133</v>
      </c>
      <c r="R176" s="687">
        <v>1</v>
      </c>
      <c r="S176" s="719">
        <v>250000</v>
      </c>
      <c r="T176" s="781" t="s">
        <v>3081</v>
      </c>
      <c r="V176" s="877"/>
      <c r="W176" s="878"/>
      <c r="Y176" s="802"/>
      <c r="Z176" s="802"/>
      <c r="AA176" s="802"/>
      <c r="AB176" s="802"/>
    </row>
    <row r="177" spans="1:28" s="674" customFormat="1" ht="12.95" customHeight="1">
      <c r="A177" s="684">
        <f t="shared" si="3"/>
        <v>148</v>
      </c>
      <c r="B177" s="685"/>
      <c r="C177" s="717">
        <v>2</v>
      </c>
      <c r="D177" s="717">
        <v>6</v>
      </c>
      <c r="E177" s="717">
        <v>2</v>
      </c>
      <c r="F177" s="717">
        <v>1</v>
      </c>
      <c r="G177" s="717">
        <v>34</v>
      </c>
      <c r="H177" s="687">
        <v>12</v>
      </c>
      <c r="I177" s="687" t="s">
        <v>635</v>
      </c>
      <c r="J177" s="687" t="s">
        <v>305</v>
      </c>
      <c r="K177" s="687"/>
      <c r="L177" s="687" t="s">
        <v>419</v>
      </c>
      <c r="M177" s="687" t="s">
        <v>143</v>
      </c>
      <c r="N177" s="886">
        <v>2007</v>
      </c>
      <c r="O177" s="687"/>
      <c r="P177" s="718" t="s">
        <v>1906</v>
      </c>
      <c r="Q177" s="1415" t="s">
        <v>133</v>
      </c>
      <c r="R177" s="687">
        <v>1</v>
      </c>
      <c r="S177" s="719">
        <v>250000</v>
      </c>
      <c r="T177" s="781" t="s">
        <v>3081</v>
      </c>
      <c r="V177" s="877"/>
      <c r="W177" s="878"/>
      <c r="Y177" s="802"/>
      <c r="Z177" s="802"/>
      <c r="AA177" s="802"/>
      <c r="AB177" s="802"/>
    </row>
    <row r="178" spans="1:28" s="674" customFormat="1" ht="12.95" customHeight="1">
      <c r="A178" s="684">
        <f t="shared" si="3"/>
        <v>149</v>
      </c>
      <c r="B178" s="685"/>
      <c r="C178" s="717">
        <v>2</v>
      </c>
      <c r="D178" s="717">
        <v>6</v>
      </c>
      <c r="E178" s="717">
        <v>2</v>
      </c>
      <c r="F178" s="717">
        <v>4</v>
      </c>
      <c r="G178" s="717">
        <v>8</v>
      </c>
      <c r="H178" s="687">
        <v>4</v>
      </c>
      <c r="I178" s="687" t="s">
        <v>2608</v>
      </c>
      <c r="J178" s="687" t="s">
        <v>2553</v>
      </c>
      <c r="K178" s="687"/>
      <c r="L178" s="687" t="s">
        <v>420</v>
      </c>
      <c r="M178" s="687" t="s">
        <v>143</v>
      </c>
      <c r="N178" s="886">
        <v>2007</v>
      </c>
      <c r="O178" s="687"/>
      <c r="P178" s="718" t="s">
        <v>1906</v>
      </c>
      <c r="Q178" s="1415" t="s">
        <v>133</v>
      </c>
      <c r="R178" s="687">
        <v>1</v>
      </c>
      <c r="S178" s="719">
        <v>175000</v>
      </c>
      <c r="T178" s="781" t="s">
        <v>3081</v>
      </c>
      <c r="V178" s="877"/>
      <c r="W178" s="878"/>
      <c r="Y178" s="802"/>
      <c r="Z178" s="802"/>
      <c r="AA178" s="802"/>
      <c r="AB178" s="802"/>
    </row>
    <row r="179" spans="1:28" s="674" customFormat="1" ht="12.95" customHeight="1">
      <c r="A179" s="684">
        <f t="shared" si="3"/>
        <v>150</v>
      </c>
      <c r="B179" s="685"/>
      <c r="C179" s="717">
        <v>2</v>
      </c>
      <c r="D179" s="717">
        <v>6</v>
      </c>
      <c r="E179" s="717">
        <v>2</v>
      </c>
      <c r="F179" s="717">
        <v>4</v>
      </c>
      <c r="G179" s="717">
        <v>8</v>
      </c>
      <c r="H179" s="687">
        <v>5</v>
      </c>
      <c r="I179" s="687" t="s">
        <v>52</v>
      </c>
      <c r="J179" s="687" t="s">
        <v>369</v>
      </c>
      <c r="K179" s="687"/>
      <c r="L179" s="687" t="s">
        <v>420</v>
      </c>
      <c r="M179" s="687" t="s">
        <v>143</v>
      </c>
      <c r="N179" s="886">
        <v>2007</v>
      </c>
      <c r="O179" s="687"/>
      <c r="P179" s="718" t="s">
        <v>1906</v>
      </c>
      <c r="Q179" s="1415" t="s">
        <v>133</v>
      </c>
      <c r="R179" s="687">
        <v>1</v>
      </c>
      <c r="S179" s="719">
        <v>175000</v>
      </c>
      <c r="T179" s="781" t="s">
        <v>3081</v>
      </c>
      <c r="V179" s="877"/>
      <c r="W179" s="878"/>
      <c r="Y179" s="802"/>
      <c r="Z179" s="802"/>
      <c r="AA179" s="802"/>
      <c r="AB179" s="802"/>
    </row>
    <row r="180" spans="1:28" s="674" customFormat="1" ht="12.95" customHeight="1">
      <c r="A180" s="684">
        <f t="shared" si="3"/>
        <v>151</v>
      </c>
      <c r="B180" s="685"/>
      <c r="C180" s="717">
        <v>2</v>
      </c>
      <c r="D180" s="717">
        <v>6</v>
      </c>
      <c r="E180" s="717">
        <v>2</v>
      </c>
      <c r="F180" s="717">
        <v>4</v>
      </c>
      <c r="G180" s="717">
        <v>8</v>
      </c>
      <c r="H180" s="687">
        <v>6</v>
      </c>
      <c r="I180" s="687" t="s">
        <v>52</v>
      </c>
      <c r="J180" s="687" t="s">
        <v>369</v>
      </c>
      <c r="K180" s="687"/>
      <c r="L180" s="687" t="s">
        <v>420</v>
      </c>
      <c r="M180" s="687" t="s">
        <v>143</v>
      </c>
      <c r="N180" s="886">
        <v>2007</v>
      </c>
      <c r="O180" s="687"/>
      <c r="P180" s="718" t="s">
        <v>1906</v>
      </c>
      <c r="Q180" s="1415" t="s">
        <v>133</v>
      </c>
      <c r="R180" s="687">
        <v>1</v>
      </c>
      <c r="S180" s="719">
        <v>175000</v>
      </c>
      <c r="T180" s="781" t="s">
        <v>3081</v>
      </c>
      <c r="V180" s="877"/>
      <c r="W180" s="878"/>
      <c r="Y180" s="802"/>
      <c r="Z180" s="802"/>
      <c r="AA180" s="802"/>
      <c r="AB180" s="802"/>
    </row>
    <row r="181" spans="1:28" s="674" customFormat="1" ht="12.95" customHeight="1">
      <c r="A181" s="684">
        <f t="shared" si="3"/>
        <v>152</v>
      </c>
      <c r="B181" s="685"/>
      <c r="C181" s="717">
        <v>2</v>
      </c>
      <c r="D181" s="717">
        <v>6</v>
      </c>
      <c r="E181" s="717">
        <v>2</v>
      </c>
      <c r="F181" s="717">
        <v>4</v>
      </c>
      <c r="G181" s="717">
        <v>8</v>
      </c>
      <c r="H181" s="687">
        <v>7</v>
      </c>
      <c r="I181" s="687" t="s">
        <v>52</v>
      </c>
      <c r="J181" s="687" t="s">
        <v>369</v>
      </c>
      <c r="K181" s="687"/>
      <c r="L181" s="687" t="s">
        <v>420</v>
      </c>
      <c r="M181" s="687" t="s">
        <v>143</v>
      </c>
      <c r="N181" s="886">
        <v>2007</v>
      </c>
      <c r="O181" s="687"/>
      <c r="P181" s="718" t="s">
        <v>1906</v>
      </c>
      <c r="Q181" s="1415" t="s">
        <v>133</v>
      </c>
      <c r="R181" s="687">
        <v>1</v>
      </c>
      <c r="S181" s="719">
        <v>175000</v>
      </c>
      <c r="T181" s="781" t="s">
        <v>3081</v>
      </c>
      <c r="V181" s="877"/>
      <c r="W181" s="878"/>
      <c r="Y181" s="802"/>
      <c r="Z181" s="802"/>
      <c r="AA181" s="802"/>
      <c r="AB181" s="802"/>
    </row>
    <row r="182" spans="1:28" s="674" customFormat="1" ht="12.95" customHeight="1">
      <c r="A182" s="684">
        <f t="shared" si="3"/>
        <v>153</v>
      </c>
      <c r="B182" s="685"/>
      <c r="C182" s="717">
        <v>2</v>
      </c>
      <c r="D182" s="717">
        <v>6</v>
      </c>
      <c r="E182" s="717">
        <v>2</v>
      </c>
      <c r="F182" s="717">
        <v>4</v>
      </c>
      <c r="G182" s="717">
        <v>8</v>
      </c>
      <c r="H182" s="687">
        <v>8</v>
      </c>
      <c r="I182" s="687" t="s">
        <v>52</v>
      </c>
      <c r="J182" s="687" t="s">
        <v>369</v>
      </c>
      <c r="K182" s="687"/>
      <c r="L182" s="687" t="s">
        <v>420</v>
      </c>
      <c r="M182" s="687" t="s">
        <v>143</v>
      </c>
      <c r="N182" s="886">
        <v>2007</v>
      </c>
      <c r="O182" s="687"/>
      <c r="P182" s="718" t="s">
        <v>1906</v>
      </c>
      <c r="Q182" s="1415" t="s">
        <v>133</v>
      </c>
      <c r="R182" s="687">
        <v>1</v>
      </c>
      <c r="S182" s="719">
        <v>175000</v>
      </c>
      <c r="T182" s="781" t="s">
        <v>3081</v>
      </c>
      <c r="V182" s="877"/>
      <c r="W182" s="878"/>
      <c r="Y182" s="802"/>
      <c r="Z182" s="802"/>
      <c r="AA182" s="802"/>
      <c r="AB182" s="802"/>
    </row>
    <row r="183" spans="1:28" s="674" customFormat="1" ht="12.95" customHeight="1">
      <c r="A183" s="684">
        <f t="shared" si="3"/>
        <v>154</v>
      </c>
      <c r="B183" s="685"/>
      <c r="C183" s="717">
        <v>2</v>
      </c>
      <c r="D183" s="717">
        <v>6</v>
      </c>
      <c r="E183" s="717">
        <v>2</v>
      </c>
      <c r="F183" s="717">
        <v>4</v>
      </c>
      <c r="G183" s="717">
        <v>8</v>
      </c>
      <c r="H183" s="687">
        <v>10</v>
      </c>
      <c r="I183" s="687" t="s">
        <v>52</v>
      </c>
      <c r="J183" s="687" t="s">
        <v>369</v>
      </c>
      <c r="K183" s="687"/>
      <c r="L183" s="687" t="s">
        <v>420</v>
      </c>
      <c r="M183" s="687" t="s">
        <v>143</v>
      </c>
      <c r="N183" s="886">
        <v>2007</v>
      </c>
      <c r="O183" s="687"/>
      <c r="P183" s="718" t="s">
        <v>1906</v>
      </c>
      <c r="Q183" s="1415" t="s">
        <v>133</v>
      </c>
      <c r="R183" s="687">
        <v>1</v>
      </c>
      <c r="S183" s="719">
        <v>200000</v>
      </c>
      <c r="T183" s="781" t="s">
        <v>3081</v>
      </c>
      <c r="V183" s="877"/>
      <c r="W183" s="878"/>
      <c r="Y183" s="802"/>
      <c r="Z183" s="802"/>
      <c r="AA183" s="802"/>
      <c r="AB183" s="802"/>
    </row>
    <row r="184" spans="1:28" s="674" customFormat="1" ht="12.95" customHeight="1">
      <c r="A184" s="684">
        <f t="shared" si="3"/>
        <v>155</v>
      </c>
      <c r="B184" s="685"/>
      <c r="C184" s="717">
        <v>2</v>
      </c>
      <c r="D184" s="717">
        <v>6</v>
      </c>
      <c r="E184" s="717">
        <v>2</v>
      </c>
      <c r="F184" s="717">
        <v>4</v>
      </c>
      <c r="G184" s="717">
        <v>8</v>
      </c>
      <c r="H184" s="687">
        <v>11</v>
      </c>
      <c r="I184" s="687" t="s">
        <v>52</v>
      </c>
      <c r="J184" s="687" t="s">
        <v>369</v>
      </c>
      <c r="K184" s="687"/>
      <c r="L184" s="687" t="s">
        <v>420</v>
      </c>
      <c r="M184" s="687" t="s">
        <v>143</v>
      </c>
      <c r="N184" s="886">
        <v>2007</v>
      </c>
      <c r="O184" s="687"/>
      <c r="P184" s="718" t="s">
        <v>1906</v>
      </c>
      <c r="Q184" s="1415" t="s">
        <v>133</v>
      </c>
      <c r="R184" s="687">
        <v>1</v>
      </c>
      <c r="S184" s="719">
        <v>200000</v>
      </c>
      <c r="T184" s="781" t="s">
        <v>3081</v>
      </c>
      <c r="V184" s="877"/>
      <c r="W184" s="878"/>
      <c r="Y184" s="802"/>
      <c r="Z184" s="802"/>
      <c r="AA184" s="802"/>
      <c r="AB184" s="802"/>
    </row>
    <row r="185" spans="1:28" s="674" customFormat="1" ht="12.95" customHeight="1">
      <c r="A185" s="684">
        <f t="shared" si="3"/>
        <v>156</v>
      </c>
      <c r="B185" s="685"/>
      <c r="C185" s="717">
        <v>2</v>
      </c>
      <c r="D185" s="717">
        <v>6</v>
      </c>
      <c r="E185" s="717">
        <v>2</v>
      </c>
      <c r="F185" s="717">
        <v>4</v>
      </c>
      <c r="G185" s="717">
        <v>8</v>
      </c>
      <c r="H185" s="687">
        <v>12</v>
      </c>
      <c r="I185" s="687" t="s">
        <v>52</v>
      </c>
      <c r="J185" s="687" t="s">
        <v>364</v>
      </c>
      <c r="K185" s="687"/>
      <c r="L185" s="687" t="s">
        <v>365</v>
      </c>
      <c r="M185" s="687" t="s">
        <v>143</v>
      </c>
      <c r="N185" s="886">
        <v>2007</v>
      </c>
      <c r="O185" s="687"/>
      <c r="P185" s="718" t="s">
        <v>1906</v>
      </c>
      <c r="Q185" s="1415" t="s">
        <v>133</v>
      </c>
      <c r="R185" s="687">
        <v>1</v>
      </c>
      <c r="S185" s="719">
        <v>200000</v>
      </c>
      <c r="T185" s="781" t="s">
        <v>3081</v>
      </c>
      <c r="V185" s="877"/>
      <c r="W185" s="878"/>
      <c r="Y185" s="802"/>
      <c r="Z185" s="802"/>
      <c r="AA185" s="802"/>
      <c r="AB185" s="802"/>
    </row>
    <row r="186" spans="1:28" s="674" customFormat="1" ht="12.95" customHeight="1">
      <c r="A186" s="684">
        <f t="shared" si="3"/>
        <v>157</v>
      </c>
      <c r="B186" s="685"/>
      <c r="C186" s="717">
        <v>2</v>
      </c>
      <c r="D186" s="717">
        <v>6</v>
      </c>
      <c r="E186" s="717">
        <v>2</v>
      </c>
      <c r="F186" s="717">
        <v>4</v>
      </c>
      <c r="G186" s="717">
        <v>8</v>
      </c>
      <c r="H186" s="687">
        <v>13</v>
      </c>
      <c r="I186" s="687" t="s">
        <v>52</v>
      </c>
      <c r="J186" s="687" t="s">
        <v>2609</v>
      </c>
      <c r="K186" s="687"/>
      <c r="L186" s="687" t="s">
        <v>355</v>
      </c>
      <c r="M186" s="687" t="s">
        <v>143</v>
      </c>
      <c r="N186" s="886">
        <v>2007</v>
      </c>
      <c r="O186" s="687"/>
      <c r="P186" s="718" t="s">
        <v>1906</v>
      </c>
      <c r="Q186" s="1415" t="s">
        <v>133</v>
      </c>
      <c r="R186" s="687">
        <v>1</v>
      </c>
      <c r="S186" s="719">
        <v>200000</v>
      </c>
      <c r="T186" s="781" t="s">
        <v>3081</v>
      </c>
      <c r="V186" s="877"/>
      <c r="W186" s="878"/>
      <c r="Y186" s="802"/>
      <c r="Z186" s="802"/>
      <c r="AA186" s="802"/>
      <c r="AB186" s="802"/>
    </row>
    <row r="187" spans="1:28" s="674" customFormat="1" ht="12.95" customHeight="1">
      <c r="A187" s="684">
        <f t="shared" si="3"/>
        <v>158</v>
      </c>
      <c r="B187" s="685"/>
      <c r="C187" s="717">
        <v>2</v>
      </c>
      <c r="D187" s="717">
        <v>6</v>
      </c>
      <c r="E187" s="717">
        <v>2</v>
      </c>
      <c r="F187" s="717">
        <v>6</v>
      </c>
      <c r="G187" s="717">
        <v>22</v>
      </c>
      <c r="H187" s="687">
        <v>1</v>
      </c>
      <c r="I187" s="687" t="s">
        <v>59</v>
      </c>
      <c r="J187" s="687" t="s">
        <v>2553</v>
      </c>
      <c r="K187" s="687"/>
      <c r="L187" s="687" t="s">
        <v>365</v>
      </c>
      <c r="M187" s="687" t="s">
        <v>143</v>
      </c>
      <c r="N187" s="886">
        <v>2007</v>
      </c>
      <c r="O187" s="687"/>
      <c r="P187" s="718" t="s">
        <v>1906</v>
      </c>
      <c r="Q187" s="1415" t="s">
        <v>133</v>
      </c>
      <c r="R187" s="687">
        <v>1</v>
      </c>
      <c r="S187" s="719">
        <v>150000</v>
      </c>
      <c r="T187" s="781" t="s">
        <v>3081</v>
      </c>
      <c r="U187" s="882">
        <v>200000</v>
      </c>
      <c r="V187" s="877"/>
      <c r="W187" s="878"/>
      <c r="Y187" s="802"/>
      <c r="Z187" s="802"/>
      <c r="AA187" s="802"/>
      <c r="AB187" s="802"/>
    </row>
    <row r="188" spans="1:28" s="674" customFormat="1" ht="12.95" customHeight="1">
      <c r="A188" s="684">
        <f t="shared" si="3"/>
        <v>159</v>
      </c>
      <c r="B188" s="685"/>
      <c r="C188" s="717">
        <v>2</v>
      </c>
      <c r="D188" s="717">
        <v>6</v>
      </c>
      <c r="E188" s="717">
        <v>2</v>
      </c>
      <c r="F188" s="717">
        <v>6</v>
      </c>
      <c r="G188" s="717">
        <v>22</v>
      </c>
      <c r="H188" s="687">
        <v>2</v>
      </c>
      <c r="I188" s="687" t="s">
        <v>59</v>
      </c>
      <c r="J188" s="687" t="s">
        <v>2553</v>
      </c>
      <c r="K188" s="687"/>
      <c r="L188" s="687" t="s">
        <v>365</v>
      </c>
      <c r="M188" s="687" t="s">
        <v>143</v>
      </c>
      <c r="N188" s="886">
        <v>2007</v>
      </c>
      <c r="O188" s="687"/>
      <c r="P188" s="718" t="s">
        <v>1906</v>
      </c>
      <c r="Q188" s="1415" t="s">
        <v>133</v>
      </c>
      <c r="R188" s="687">
        <v>1</v>
      </c>
      <c r="S188" s="719">
        <v>175000</v>
      </c>
      <c r="T188" s="781" t="s">
        <v>3081</v>
      </c>
      <c r="V188" s="877"/>
      <c r="W188" s="878"/>
      <c r="Y188" s="802"/>
      <c r="Z188" s="802"/>
      <c r="AA188" s="802"/>
      <c r="AB188" s="802"/>
    </row>
    <row r="189" spans="1:28" s="674" customFormat="1" ht="12.95" customHeight="1">
      <c r="A189" s="684">
        <f t="shared" ref="A189:A253" si="5">A188+1</f>
        <v>160</v>
      </c>
      <c r="B189" s="685"/>
      <c r="C189" s="717">
        <v>2</v>
      </c>
      <c r="D189" s="717">
        <v>6</v>
      </c>
      <c r="E189" s="717">
        <v>2</v>
      </c>
      <c r="F189" s="717">
        <v>6</v>
      </c>
      <c r="G189" s="717">
        <v>22</v>
      </c>
      <c r="H189" s="687">
        <v>3</v>
      </c>
      <c r="I189" s="687" t="s">
        <v>59</v>
      </c>
      <c r="J189" s="687" t="s">
        <v>2553</v>
      </c>
      <c r="K189" s="687"/>
      <c r="L189" s="687" t="s">
        <v>420</v>
      </c>
      <c r="M189" s="687" t="s">
        <v>143</v>
      </c>
      <c r="N189" s="886">
        <v>2007</v>
      </c>
      <c r="O189" s="687"/>
      <c r="P189" s="718" t="s">
        <v>1906</v>
      </c>
      <c r="Q189" s="1415" t="s">
        <v>133</v>
      </c>
      <c r="R189" s="687">
        <v>1</v>
      </c>
      <c r="S189" s="719">
        <v>200000</v>
      </c>
      <c r="T189" s="781" t="s">
        <v>3081</v>
      </c>
      <c r="V189" s="877"/>
      <c r="W189" s="878"/>
      <c r="Y189" s="802"/>
      <c r="Z189" s="802"/>
      <c r="AA189" s="802"/>
      <c r="AB189" s="802"/>
    </row>
    <row r="190" spans="1:28" s="674" customFormat="1" ht="12.95" customHeight="1">
      <c r="A190" s="684">
        <f t="shared" si="5"/>
        <v>161</v>
      </c>
      <c r="B190" s="685"/>
      <c r="C190" s="717">
        <v>2</v>
      </c>
      <c r="D190" s="717">
        <v>6</v>
      </c>
      <c r="E190" s="717">
        <v>2</v>
      </c>
      <c r="F190" s="717">
        <v>6</v>
      </c>
      <c r="G190" s="717">
        <v>22</v>
      </c>
      <c r="H190" s="687">
        <v>4</v>
      </c>
      <c r="I190" s="687" t="s">
        <v>59</v>
      </c>
      <c r="J190" s="687" t="s">
        <v>2553</v>
      </c>
      <c r="K190" s="687"/>
      <c r="L190" s="687" t="s">
        <v>420</v>
      </c>
      <c r="M190" s="687" t="s">
        <v>143</v>
      </c>
      <c r="N190" s="886">
        <v>2007</v>
      </c>
      <c r="O190" s="687"/>
      <c r="P190" s="718" t="s">
        <v>1906</v>
      </c>
      <c r="Q190" s="1415" t="s">
        <v>133</v>
      </c>
      <c r="R190" s="687">
        <v>1</v>
      </c>
      <c r="S190" s="719">
        <v>200000</v>
      </c>
      <c r="T190" s="781" t="s">
        <v>3081</v>
      </c>
      <c r="V190" s="877"/>
      <c r="W190" s="878"/>
      <c r="Y190" s="802"/>
      <c r="Z190" s="802"/>
      <c r="AA190" s="802"/>
      <c r="AB190" s="802"/>
    </row>
    <row r="191" spans="1:28" s="674" customFormat="1" ht="12.95" customHeight="1">
      <c r="A191" s="684">
        <f t="shared" si="5"/>
        <v>162</v>
      </c>
      <c r="B191" s="685"/>
      <c r="C191" s="717">
        <v>2</v>
      </c>
      <c r="D191" s="717">
        <v>6</v>
      </c>
      <c r="E191" s="717">
        <v>2</v>
      </c>
      <c r="F191" s="717">
        <v>6</v>
      </c>
      <c r="G191" s="717">
        <v>22</v>
      </c>
      <c r="H191" s="687">
        <v>5</v>
      </c>
      <c r="I191" s="687" t="s">
        <v>59</v>
      </c>
      <c r="J191" s="687" t="s">
        <v>2553</v>
      </c>
      <c r="K191" s="687"/>
      <c r="L191" s="687" t="s">
        <v>420</v>
      </c>
      <c r="M191" s="687" t="s">
        <v>143</v>
      </c>
      <c r="N191" s="886">
        <v>2007</v>
      </c>
      <c r="O191" s="687"/>
      <c r="P191" s="718" t="s">
        <v>1906</v>
      </c>
      <c r="Q191" s="1415" t="s">
        <v>133</v>
      </c>
      <c r="R191" s="687">
        <v>1</v>
      </c>
      <c r="S191" s="719">
        <v>200000</v>
      </c>
      <c r="T191" s="781" t="s">
        <v>3081</v>
      </c>
      <c r="V191" s="877"/>
      <c r="W191" s="878"/>
      <c r="Y191" s="802"/>
      <c r="Z191" s="802"/>
      <c r="AA191" s="802"/>
      <c r="AB191" s="802"/>
    </row>
    <row r="192" spans="1:28" s="674" customFormat="1" ht="12.95" customHeight="1">
      <c r="A192" s="684">
        <f t="shared" si="5"/>
        <v>163</v>
      </c>
      <c r="B192" s="685"/>
      <c r="C192" s="717">
        <v>2</v>
      </c>
      <c r="D192" s="717">
        <v>6</v>
      </c>
      <c r="E192" s="717">
        <v>2</v>
      </c>
      <c r="F192" s="717">
        <v>6</v>
      </c>
      <c r="G192" s="717">
        <v>3</v>
      </c>
      <c r="H192" s="687">
        <v>1</v>
      </c>
      <c r="I192" s="687" t="s">
        <v>2610</v>
      </c>
      <c r="J192" s="687" t="s">
        <v>360</v>
      </c>
      <c r="K192" s="687"/>
      <c r="L192" s="687" t="s">
        <v>355</v>
      </c>
      <c r="M192" s="687" t="s">
        <v>143</v>
      </c>
      <c r="N192" s="886">
        <v>2007</v>
      </c>
      <c r="O192" s="687"/>
      <c r="P192" s="718" t="s">
        <v>1906</v>
      </c>
      <c r="Q192" s="804" t="s">
        <v>1407</v>
      </c>
      <c r="R192" s="687">
        <v>1</v>
      </c>
      <c r="S192" s="719">
        <v>1100000</v>
      </c>
      <c r="T192" s="781" t="s">
        <v>3089</v>
      </c>
      <c r="V192" s="877"/>
      <c r="W192" s="878"/>
      <c r="Y192" s="802"/>
      <c r="Z192" s="802"/>
      <c r="AA192" s="802"/>
      <c r="AB192" s="802"/>
    </row>
    <row r="193" spans="1:28" s="674" customFormat="1" ht="12.95" customHeight="1">
      <c r="A193" s="684">
        <f t="shared" si="5"/>
        <v>164</v>
      </c>
      <c r="B193" s="685"/>
      <c r="C193" s="717">
        <v>2</v>
      </c>
      <c r="D193" s="717">
        <v>6</v>
      </c>
      <c r="E193" s="717">
        <v>2</v>
      </c>
      <c r="F193" s="717">
        <v>6</v>
      </c>
      <c r="G193" s="717">
        <v>4</v>
      </c>
      <c r="H193" s="687">
        <v>1</v>
      </c>
      <c r="I193" s="687" t="s">
        <v>372</v>
      </c>
      <c r="J193" s="687" t="s">
        <v>2567</v>
      </c>
      <c r="K193" s="687"/>
      <c r="L193" s="687" t="s">
        <v>365</v>
      </c>
      <c r="M193" s="687" t="s">
        <v>143</v>
      </c>
      <c r="N193" s="886">
        <v>2007</v>
      </c>
      <c r="O193" s="687"/>
      <c r="P193" s="718" t="s">
        <v>1906</v>
      </c>
      <c r="Q193" s="804" t="s">
        <v>1407</v>
      </c>
      <c r="R193" s="687">
        <v>1</v>
      </c>
      <c r="S193" s="719">
        <v>150000</v>
      </c>
      <c r="T193" s="781" t="s">
        <v>3089</v>
      </c>
      <c r="V193" s="877"/>
      <c r="W193" s="878"/>
      <c r="Y193" s="802"/>
      <c r="Z193" s="802"/>
      <c r="AA193" s="802"/>
      <c r="AB193" s="802"/>
    </row>
    <row r="194" spans="1:28" s="674" customFormat="1" ht="12.95" customHeight="1">
      <c r="A194" s="684">
        <f t="shared" si="5"/>
        <v>165</v>
      </c>
      <c r="B194" s="685"/>
      <c r="C194" s="717">
        <v>2</v>
      </c>
      <c r="D194" s="717">
        <v>6</v>
      </c>
      <c r="E194" s="717">
        <v>2</v>
      </c>
      <c r="F194" s="717">
        <v>6</v>
      </c>
      <c r="G194" s="717">
        <v>4</v>
      </c>
      <c r="H194" s="687">
        <v>2</v>
      </c>
      <c r="I194" s="687" t="s">
        <v>372</v>
      </c>
      <c r="J194" s="687" t="s">
        <v>2611</v>
      </c>
      <c r="K194" s="687"/>
      <c r="L194" s="687" t="s">
        <v>420</v>
      </c>
      <c r="M194" s="687" t="s">
        <v>143</v>
      </c>
      <c r="N194" s="886">
        <v>2007</v>
      </c>
      <c r="O194" s="687"/>
      <c r="P194" s="718" t="s">
        <v>1906</v>
      </c>
      <c r="Q194" s="895" t="s">
        <v>1407</v>
      </c>
      <c r="R194" s="687">
        <v>1</v>
      </c>
      <c r="S194" s="719">
        <v>150000</v>
      </c>
      <c r="T194" s="781" t="s">
        <v>3089</v>
      </c>
      <c r="V194" s="877"/>
      <c r="W194" s="878"/>
      <c r="Y194" s="802"/>
      <c r="Z194" s="802"/>
      <c r="AA194" s="802"/>
      <c r="AB194" s="802"/>
    </row>
    <row r="195" spans="1:28" s="674" customFormat="1" ht="12.95" customHeight="1">
      <c r="A195" s="684">
        <f t="shared" si="5"/>
        <v>166</v>
      </c>
      <c r="B195" s="685"/>
      <c r="C195" s="717">
        <v>2</v>
      </c>
      <c r="D195" s="717">
        <v>6</v>
      </c>
      <c r="E195" s="717">
        <v>2</v>
      </c>
      <c r="F195" s="717">
        <v>6</v>
      </c>
      <c r="G195" s="717">
        <v>4</v>
      </c>
      <c r="H195" s="687">
        <v>3</v>
      </c>
      <c r="I195" s="687" t="s">
        <v>372</v>
      </c>
      <c r="J195" s="687" t="s">
        <v>2611</v>
      </c>
      <c r="K195" s="687"/>
      <c r="L195" s="687" t="s">
        <v>420</v>
      </c>
      <c r="M195" s="687" t="s">
        <v>143</v>
      </c>
      <c r="N195" s="886">
        <v>2007</v>
      </c>
      <c r="O195" s="687"/>
      <c r="P195" s="718" t="s">
        <v>1906</v>
      </c>
      <c r="Q195" s="804" t="s">
        <v>1407</v>
      </c>
      <c r="R195" s="687">
        <v>1</v>
      </c>
      <c r="S195" s="719">
        <v>500000</v>
      </c>
      <c r="T195" s="781" t="s">
        <v>3089</v>
      </c>
      <c r="V195" s="802"/>
      <c r="W195" s="802"/>
      <c r="Y195" s="802"/>
      <c r="Z195" s="802"/>
      <c r="AA195" s="802"/>
      <c r="AB195" s="802"/>
    </row>
    <row r="196" spans="1:28" s="674" customFormat="1" ht="12.95" customHeight="1">
      <c r="A196" s="684">
        <f t="shared" si="5"/>
        <v>167</v>
      </c>
      <c r="B196" s="685"/>
      <c r="C196" s="717">
        <v>2</v>
      </c>
      <c r="D196" s="717">
        <v>6</v>
      </c>
      <c r="E196" s="717">
        <v>2</v>
      </c>
      <c r="F196" s="717">
        <v>1</v>
      </c>
      <c r="G196" s="717">
        <v>19</v>
      </c>
      <c r="H196" s="687">
        <v>1</v>
      </c>
      <c r="I196" s="687" t="s">
        <v>2559</v>
      </c>
      <c r="J196" s="687" t="s">
        <v>305</v>
      </c>
      <c r="K196" s="687"/>
      <c r="L196" s="687" t="s">
        <v>307</v>
      </c>
      <c r="M196" s="687" t="s">
        <v>143</v>
      </c>
      <c r="N196" s="688">
        <v>1985</v>
      </c>
      <c r="O196" s="687"/>
      <c r="P196" s="718" t="s">
        <v>1906</v>
      </c>
      <c r="Q196" s="1415" t="s">
        <v>133</v>
      </c>
      <c r="R196" s="687">
        <v>1</v>
      </c>
      <c r="S196" s="719">
        <v>100000</v>
      </c>
      <c r="T196" s="781" t="s">
        <v>3081</v>
      </c>
      <c r="V196" s="802"/>
      <c r="W196" s="802"/>
      <c r="Y196" s="802"/>
      <c r="Z196" s="802"/>
      <c r="AA196" s="802"/>
      <c r="AB196" s="802"/>
    </row>
    <row r="197" spans="1:28" s="674" customFormat="1" ht="12.95" customHeight="1">
      <c r="A197" s="684">
        <f t="shared" si="5"/>
        <v>168</v>
      </c>
      <c r="B197" s="685"/>
      <c r="C197" s="717">
        <v>2</v>
      </c>
      <c r="D197" s="717">
        <v>6</v>
      </c>
      <c r="E197" s="717">
        <v>2</v>
      </c>
      <c r="F197" s="717">
        <v>1</v>
      </c>
      <c r="G197" s="717">
        <v>19</v>
      </c>
      <c r="H197" s="687">
        <v>2</v>
      </c>
      <c r="I197" s="687" t="s">
        <v>2559</v>
      </c>
      <c r="J197" s="687" t="s">
        <v>305</v>
      </c>
      <c r="K197" s="687"/>
      <c r="L197" s="687" t="s">
        <v>307</v>
      </c>
      <c r="M197" s="687" t="s">
        <v>143</v>
      </c>
      <c r="N197" s="688">
        <v>1985</v>
      </c>
      <c r="O197" s="687"/>
      <c r="P197" s="718" t="s">
        <v>1906</v>
      </c>
      <c r="Q197" s="1415" t="s">
        <v>133</v>
      </c>
      <c r="R197" s="687">
        <v>1</v>
      </c>
      <c r="S197" s="719">
        <v>100000</v>
      </c>
      <c r="T197" s="781" t="s">
        <v>3081</v>
      </c>
      <c r="V197" s="802"/>
      <c r="W197" s="802"/>
      <c r="Y197" s="802"/>
      <c r="Z197" s="802"/>
      <c r="AA197" s="802"/>
      <c r="AB197" s="802"/>
    </row>
    <row r="198" spans="1:28" s="674" customFormat="1" ht="12.95" customHeight="1">
      <c r="A198" s="684">
        <f t="shared" si="5"/>
        <v>169</v>
      </c>
      <c r="B198" s="685"/>
      <c r="C198" s="717">
        <v>2</v>
      </c>
      <c r="D198" s="717">
        <v>6</v>
      </c>
      <c r="E198" s="717">
        <v>2</v>
      </c>
      <c r="F198" s="717">
        <v>1</v>
      </c>
      <c r="G198" s="717">
        <v>19</v>
      </c>
      <c r="H198" s="687">
        <v>3</v>
      </c>
      <c r="I198" s="687" t="s">
        <v>2598</v>
      </c>
      <c r="J198" s="687" t="s">
        <v>305</v>
      </c>
      <c r="K198" s="687"/>
      <c r="L198" s="687" t="s">
        <v>419</v>
      </c>
      <c r="M198" s="687" t="s">
        <v>143</v>
      </c>
      <c r="N198" s="688">
        <v>1985</v>
      </c>
      <c r="O198" s="687"/>
      <c r="P198" s="718" t="s">
        <v>1906</v>
      </c>
      <c r="Q198" s="1415" t="s">
        <v>133</v>
      </c>
      <c r="R198" s="687">
        <v>1</v>
      </c>
      <c r="S198" s="719">
        <v>100000</v>
      </c>
      <c r="T198" s="781" t="s">
        <v>3081</v>
      </c>
      <c r="V198" s="802"/>
      <c r="W198" s="802"/>
      <c r="Y198" s="802"/>
      <c r="Z198" s="802"/>
      <c r="AA198" s="802"/>
      <c r="AB198" s="802"/>
    </row>
    <row r="199" spans="1:28" s="674" customFormat="1" ht="12.95" customHeight="1">
      <c r="A199" s="684">
        <f t="shared" si="5"/>
        <v>170</v>
      </c>
      <c r="B199" s="685"/>
      <c r="C199" s="717">
        <v>2</v>
      </c>
      <c r="D199" s="717">
        <v>6</v>
      </c>
      <c r="E199" s="717">
        <v>2</v>
      </c>
      <c r="F199" s="717">
        <v>1</v>
      </c>
      <c r="G199" s="717">
        <v>19</v>
      </c>
      <c r="H199" s="687">
        <v>4</v>
      </c>
      <c r="I199" s="687" t="s">
        <v>2559</v>
      </c>
      <c r="J199" s="687" t="s">
        <v>305</v>
      </c>
      <c r="K199" s="687"/>
      <c r="L199" s="687" t="s">
        <v>419</v>
      </c>
      <c r="M199" s="687" t="s">
        <v>143</v>
      </c>
      <c r="N199" s="688">
        <v>1985</v>
      </c>
      <c r="O199" s="687"/>
      <c r="P199" s="718" t="s">
        <v>1906</v>
      </c>
      <c r="Q199" s="804" t="s">
        <v>1407</v>
      </c>
      <c r="R199" s="687">
        <v>1</v>
      </c>
      <c r="S199" s="719">
        <v>200000</v>
      </c>
      <c r="T199" s="781" t="s">
        <v>3089</v>
      </c>
      <c r="V199" s="802"/>
      <c r="W199" s="802"/>
      <c r="Y199" s="802"/>
      <c r="Z199" s="802"/>
      <c r="AA199" s="802"/>
      <c r="AB199" s="802"/>
    </row>
    <row r="200" spans="1:28" s="674" customFormat="1" ht="12.95" customHeight="1">
      <c r="A200" s="684">
        <f t="shared" si="5"/>
        <v>171</v>
      </c>
      <c r="B200" s="685"/>
      <c r="C200" s="717">
        <v>2</v>
      </c>
      <c r="D200" s="717">
        <v>6</v>
      </c>
      <c r="E200" s="717">
        <v>2</v>
      </c>
      <c r="F200" s="717">
        <v>1</v>
      </c>
      <c r="G200" s="717">
        <v>19</v>
      </c>
      <c r="H200" s="687">
        <v>5</v>
      </c>
      <c r="I200" s="687" t="s">
        <v>2559</v>
      </c>
      <c r="J200" s="687" t="s">
        <v>305</v>
      </c>
      <c r="K200" s="687"/>
      <c r="L200" s="687" t="s">
        <v>419</v>
      </c>
      <c r="M200" s="687" t="s">
        <v>143</v>
      </c>
      <c r="N200" s="688">
        <v>1985</v>
      </c>
      <c r="O200" s="687"/>
      <c r="P200" s="718" t="s">
        <v>1906</v>
      </c>
      <c r="Q200" s="1415" t="s">
        <v>2547</v>
      </c>
      <c r="R200" s="687">
        <v>1</v>
      </c>
      <c r="S200" s="719">
        <v>200000</v>
      </c>
      <c r="T200" s="781" t="s">
        <v>3081</v>
      </c>
      <c r="V200" s="880"/>
      <c r="W200" s="881"/>
      <c r="Y200" s="802"/>
      <c r="Z200" s="802"/>
      <c r="AA200" s="802"/>
      <c r="AB200" s="802"/>
    </row>
    <row r="201" spans="1:28" s="674" customFormat="1" ht="12.95" customHeight="1">
      <c r="A201" s="684">
        <f t="shared" si="5"/>
        <v>172</v>
      </c>
      <c r="B201" s="685"/>
      <c r="C201" s="717">
        <v>2</v>
      </c>
      <c r="D201" s="717">
        <v>6</v>
      </c>
      <c r="E201" s="717">
        <v>2</v>
      </c>
      <c r="F201" s="717">
        <v>1</v>
      </c>
      <c r="G201" s="717">
        <v>34</v>
      </c>
      <c r="H201" s="687">
        <v>1</v>
      </c>
      <c r="I201" s="687" t="s">
        <v>2602</v>
      </c>
      <c r="J201" s="687" t="s">
        <v>305</v>
      </c>
      <c r="K201" s="687"/>
      <c r="L201" s="687" t="s">
        <v>307</v>
      </c>
      <c r="M201" s="687" t="s">
        <v>143</v>
      </c>
      <c r="N201" s="688">
        <v>1985</v>
      </c>
      <c r="O201" s="687"/>
      <c r="P201" s="718" t="s">
        <v>1906</v>
      </c>
      <c r="Q201" s="1415" t="s">
        <v>133</v>
      </c>
      <c r="R201" s="687">
        <v>1</v>
      </c>
      <c r="S201" s="719">
        <v>150000</v>
      </c>
      <c r="T201" s="781" t="s">
        <v>3081</v>
      </c>
      <c r="V201" s="802"/>
      <c r="W201" s="802"/>
      <c r="Y201" s="802"/>
      <c r="Z201" s="802"/>
      <c r="AA201" s="802"/>
      <c r="AB201" s="802"/>
    </row>
    <row r="202" spans="1:28" s="674" customFormat="1" ht="12.95" customHeight="1">
      <c r="A202" s="684">
        <f t="shared" si="5"/>
        <v>173</v>
      </c>
      <c r="B202" s="685"/>
      <c r="C202" s="717">
        <v>2</v>
      </c>
      <c r="D202" s="717">
        <v>6</v>
      </c>
      <c r="E202" s="717">
        <v>2</v>
      </c>
      <c r="F202" s="717">
        <v>1</v>
      </c>
      <c r="G202" s="717">
        <v>34</v>
      </c>
      <c r="H202" s="687">
        <v>2</v>
      </c>
      <c r="I202" s="687" t="s">
        <v>2602</v>
      </c>
      <c r="J202" s="687" t="s">
        <v>305</v>
      </c>
      <c r="K202" s="687"/>
      <c r="L202" s="687" t="s">
        <v>307</v>
      </c>
      <c r="M202" s="687" t="s">
        <v>143</v>
      </c>
      <c r="N202" s="688">
        <v>1985</v>
      </c>
      <c r="O202" s="687"/>
      <c r="P202" s="718" t="s">
        <v>1906</v>
      </c>
      <c r="Q202" s="1415" t="s">
        <v>133</v>
      </c>
      <c r="R202" s="687">
        <v>1</v>
      </c>
      <c r="S202" s="719">
        <v>150000</v>
      </c>
      <c r="T202" s="781" t="s">
        <v>3081</v>
      </c>
      <c r="V202" s="802"/>
      <c r="W202" s="802"/>
      <c r="Y202" s="802"/>
      <c r="Z202" s="802"/>
      <c r="AA202" s="802"/>
      <c r="AB202" s="802"/>
    </row>
    <row r="203" spans="1:28" s="674" customFormat="1" ht="12.95" customHeight="1">
      <c r="A203" s="684">
        <f t="shared" si="5"/>
        <v>174</v>
      </c>
      <c r="B203" s="685"/>
      <c r="C203" s="717">
        <v>2</v>
      </c>
      <c r="D203" s="717">
        <v>6</v>
      </c>
      <c r="E203" s="717">
        <v>2</v>
      </c>
      <c r="F203" s="717">
        <v>1</v>
      </c>
      <c r="G203" s="717">
        <v>34</v>
      </c>
      <c r="H203" s="687">
        <v>3</v>
      </c>
      <c r="I203" s="687" t="s">
        <v>635</v>
      </c>
      <c r="J203" s="687" t="s">
        <v>305</v>
      </c>
      <c r="K203" s="687"/>
      <c r="L203" s="687" t="s">
        <v>419</v>
      </c>
      <c r="M203" s="687" t="s">
        <v>143</v>
      </c>
      <c r="N203" s="688">
        <v>1985</v>
      </c>
      <c r="O203" s="687"/>
      <c r="P203" s="718" t="s">
        <v>1906</v>
      </c>
      <c r="Q203" s="1415" t="s">
        <v>2547</v>
      </c>
      <c r="R203" s="687">
        <v>1</v>
      </c>
      <c r="S203" s="719">
        <v>50000</v>
      </c>
      <c r="T203" s="781" t="s">
        <v>3081</v>
      </c>
      <c r="V203" s="802"/>
      <c r="W203" s="802"/>
      <c r="Y203" s="802"/>
      <c r="Z203" s="802"/>
      <c r="AA203" s="802"/>
      <c r="AB203" s="802"/>
    </row>
    <row r="204" spans="1:28" s="674" customFormat="1" ht="12.95" customHeight="1">
      <c r="A204" s="684">
        <f t="shared" si="5"/>
        <v>175</v>
      </c>
      <c r="B204" s="685"/>
      <c r="C204" s="717">
        <v>2</v>
      </c>
      <c r="D204" s="717">
        <v>6</v>
      </c>
      <c r="E204" s="717">
        <v>2</v>
      </c>
      <c r="F204" s="717">
        <v>1</v>
      </c>
      <c r="G204" s="717">
        <v>34</v>
      </c>
      <c r="H204" s="687">
        <v>4</v>
      </c>
      <c r="I204" s="687" t="s">
        <v>2602</v>
      </c>
      <c r="J204" s="687" t="s">
        <v>305</v>
      </c>
      <c r="K204" s="687"/>
      <c r="L204" s="687" t="s">
        <v>419</v>
      </c>
      <c r="M204" s="687" t="s">
        <v>143</v>
      </c>
      <c r="N204" s="688">
        <v>1985</v>
      </c>
      <c r="O204" s="687"/>
      <c r="P204" s="718" t="s">
        <v>1906</v>
      </c>
      <c r="Q204" s="1415" t="s">
        <v>2547</v>
      </c>
      <c r="R204" s="687">
        <v>1</v>
      </c>
      <c r="S204" s="719">
        <v>100000</v>
      </c>
      <c r="T204" s="781" t="s">
        <v>3081</v>
      </c>
      <c r="V204" s="802"/>
      <c r="W204" s="802"/>
      <c r="Y204" s="802"/>
      <c r="Z204" s="802"/>
      <c r="AA204" s="802"/>
      <c r="AB204" s="802"/>
    </row>
    <row r="205" spans="1:28" s="674" customFormat="1" ht="12.95" customHeight="1">
      <c r="A205" s="684">
        <f t="shared" si="5"/>
        <v>176</v>
      </c>
      <c r="B205" s="685"/>
      <c r="C205" s="717">
        <v>2</v>
      </c>
      <c r="D205" s="717">
        <v>6</v>
      </c>
      <c r="E205" s="717">
        <v>2</v>
      </c>
      <c r="F205" s="717">
        <v>1</v>
      </c>
      <c r="G205" s="717">
        <v>34</v>
      </c>
      <c r="H205" s="687">
        <v>5</v>
      </c>
      <c r="I205" s="687" t="s">
        <v>2602</v>
      </c>
      <c r="J205" s="687" t="s">
        <v>305</v>
      </c>
      <c r="K205" s="687"/>
      <c r="L205" s="687" t="s">
        <v>419</v>
      </c>
      <c r="M205" s="687" t="s">
        <v>143</v>
      </c>
      <c r="N205" s="688">
        <v>1985</v>
      </c>
      <c r="O205" s="687"/>
      <c r="P205" s="718" t="s">
        <v>1906</v>
      </c>
      <c r="Q205" s="1415" t="s">
        <v>2547</v>
      </c>
      <c r="R205" s="687">
        <v>1</v>
      </c>
      <c r="S205" s="719">
        <v>100000</v>
      </c>
      <c r="T205" s="781" t="s">
        <v>3081</v>
      </c>
      <c r="V205" s="802"/>
      <c r="W205" s="802"/>
      <c r="Y205" s="802"/>
      <c r="Z205" s="802"/>
      <c r="AA205" s="802"/>
      <c r="AB205" s="802"/>
    </row>
    <row r="206" spans="1:28" s="674" customFormat="1" ht="12.95" customHeight="1">
      <c r="A206" s="684">
        <f t="shared" si="5"/>
        <v>177</v>
      </c>
      <c r="B206" s="685"/>
      <c r="C206" s="717">
        <v>2</v>
      </c>
      <c r="D206" s="717">
        <v>6</v>
      </c>
      <c r="E206" s="717">
        <v>2</v>
      </c>
      <c r="F206" s="717">
        <v>1</v>
      </c>
      <c r="G206" s="717">
        <v>34</v>
      </c>
      <c r="H206" s="687">
        <v>6</v>
      </c>
      <c r="I206" s="687" t="s">
        <v>2602</v>
      </c>
      <c r="J206" s="687" t="s">
        <v>305</v>
      </c>
      <c r="K206" s="687"/>
      <c r="L206" s="687" t="s">
        <v>419</v>
      </c>
      <c r="M206" s="687" t="s">
        <v>143</v>
      </c>
      <c r="N206" s="688">
        <v>1985</v>
      </c>
      <c r="O206" s="687"/>
      <c r="P206" s="718" t="s">
        <v>1906</v>
      </c>
      <c r="Q206" s="804" t="s">
        <v>1407</v>
      </c>
      <c r="R206" s="687">
        <v>1</v>
      </c>
      <c r="S206" s="719">
        <v>100000</v>
      </c>
      <c r="T206" s="781" t="s">
        <v>3089</v>
      </c>
      <c r="V206" s="802"/>
      <c r="W206" s="802"/>
      <c r="Y206" s="802"/>
      <c r="Z206" s="802"/>
      <c r="AA206" s="802"/>
      <c r="AB206" s="802"/>
    </row>
    <row r="207" spans="1:28" s="674" customFormat="1" ht="12.95" customHeight="1">
      <c r="A207" s="684">
        <f t="shared" si="5"/>
        <v>178</v>
      </c>
      <c r="B207" s="685"/>
      <c r="C207" s="717">
        <v>2</v>
      </c>
      <c r="D207" s="717">
        <v>6</v>
      </c>
      <c r="E207" s="717">
        <v>2</v>
      </c>
      <c r="F207" s="717">
        <v>1</v>
      </c>
      <c r="G207" s="717">
        <v>34</v>
      </c>
      <c r="H207" s="687">
        <v>7</v>
      </c>
      <c r="I207" s="687" t="s">
        <v>2602</v>
      </c>
      <c r="J207" s="687" t="s">
        <v>305</v>
      </c>
      <c r="K207" s="687"/>
      <c r="L207" s="687" t="s">
        <v>419</v>
      </c>
      <c r="M207" s="687" t="s">
        <v>143</v>
      </c>
      <c r="N207" s="688">
        <v>1985</v>
      </c>
      <c r="O207" s="687"/>
      <c r="P207" s="718" t="s">
        <v>1906</v>
      </c>
      <c r="Q207" s="804" t="s">
        <v>1407</v>
      </c>
      <c r="R207" s="687">
        <v>1</v>
      </c>
      <c r="S207" s="719">
        <v>100000</v>
      </c>
      <c r="T207" s="781" t="s">
        <v>3089</v>
      </c>
      <c r="V207" s="802"/>
      <c r="W207" s="802"/>
      <c r="Y207" s="802"/>
      <c r="Z207" s="802"/>
      <c r="AA207" s="802"/>
      <c r="AB207" s="802"/>
    </row>
    <row r="208" spans="1:28" s="674" customFormat="1" ht="12.95" customHeight="1">
      <c r="A208" s="684">
        <f t="shared" si="5"/>
        <v>179</v>
      </c>
      <c r="B208" s="685"/>
      <c r="C208" s="717">
        <v>2</v>
      </c>
      <c r="D208" s="717">
        <v>6</v>
      </c>
      <c r="E208" s="717">
        <v>2</v>
      </c>
      <c r="F208" s="717">
        <v>1</v>
      </c>
      <c r="G208" s="717">
        <v>34</v>
      </c>
      <c r="H208" s="687">
        <v>8</v>
      </c>
      <c r="I208" s="687" t="s">
        <v>2602</v>
      </c>
      <c r="J208" s="687" t="s">
        <v>305</v>
      </c>
      <c r="K208" s="687"/>
      <c r="L208" s="687" t="s">
        <v>419</v>
      </c>
      <c r="M208" s="687" t="s">
        <v>143</v>
      </c>
      <c r="N208" s="688">
        <v>1985</v>
      </c>
      <c r="O208" s="687"/>
      <c r="P208" s="718" t="s">
        <v>1906</v>
      </c>
      <c r="Q208" s="804" t="s">
        <v>1407</v>
      </c>
      <c r="R208" s="687">
        <v>1</v>
      </c>
      <c r="S208" s="719">
        <v>100000</v>
      </c>
      <c r="T208" s="781" t="s">
        <v>3089</v>
      </c>
      <c r="V208" s="802"/>
      <c r="W208" s="802"/>
      <c r="Y208" s="802"/>
      <c r="Z208" s="802"/>
      <c r="AA208" s="802"/>
      <c r="AB208" s="802"/>
    </row>
    <row r="209" spans="1:28" s="674" customFormat="1" ht="12.95" customHeight="1">
      <c r="A209" s="684">
        <f t="shared" si="5"/>
        <v>180</v>
      </c>
      <c r="B209" s="685"/>
      <c r="C209" s="717">
        <v>2</v>
      </c>
      <c r="D209" s="717">
        <v>6</v>
      </c>
      <c r="E209" s="717">
        <v>2</v>
      </c>
      <c r="F209" s="717">
        <v>1</v>
      </c>
      <c r="G209" s="717">
        <v>34</v>
      </c>
      <c r="H209" s="687">
        <v>9</v>
      </c>
      <c r="I209" s="687" t="s">
        <v>635</v>
      </c>
      <c r="J209" s="687" t="s">
        <v>305</v>
      </c>
      <c r="K209" s="687"/>
      <c r="L209" s="687" t="s">
        <v>419</v>
      </c>
      <c r="M209" s="687" t="s">
        <v>143</v>
      </c>
      <c r="N209" s="688">
        <v>1990</v>
      </c>
      <c r="O209" s="687"/>
      <c r="P209" s="718" t="s">
        <v>1906</v>
      </c>
      <c r="Q209" s="804" t="s">
        <v>2547</v>
      </c>
      <c r="R209" s="687">
        <v>1</v>
      </c>
      <c r="S209" s="719">
        <v>150000</v>
      </c>
      <c r="T209" s="781" t="s">
        <v>3089</v>
      </c>
      <c r="V209" s="877"/>
      <c r="W209" s="878"/>
      <c r="Y209" s="802"/>
      <c r="Z209" s="802"/>
      <c r="AA209" s="802"/>
      <c r="AB209" s="802"/>
    </row>
    <row r="210" spans="1:28" s="674" customFormat="1" ht="12.95" customHeight="1">
      <c r="A210" s="684">
        <f t="shared" si="5"/>
        <v>181</v>
      </c>
      <c r="B210" s="685"/>
      <c r="C210" s="717">
        <v>2</v>
      </c>
      <c r="D210" s="717">
        <v>6</v>
      </c>
      <c r="E210" s="717">
        <v>2</v>
      </c>
      <c r="F210" s="717">
        <v>1</v>
      </c>
      <c r="G210" s="717">
        <v>34</v>
      </c>
      <c r="H210" s="687">
        <v>13</v>
      </c>
      <c r="I210" s="687" t="s">
        <v>635</v>
      </c>
      <c r="J210" s="687" t="s">
        <v>305</v>
      </c>
      <c r="K210" s="687"/>
      <c r="L210" s="687" t="s">
        <v>419</v>
      </c>
      <c r="M210" s="687" t="s">
        <v>143</v>
      </c>
      <c r="N210" s="688">
        <v>2004</v>
      </c>
      <c r="O210" s="687"/>
      <c r="P210" s="718" t="s">
        <v>1906</v>
      </c>
      <c r="Q210" s="1415" t="s">
        <v>133</v>
      </c>
      <c r="R210" s="687">
        <v>1</v>
      </c>
      <c r="S210" s="719">
        <v>300000</v>
      </c>
      <c r="T210" s="781" t="s">
        <v>3081</v>
      </c>
      <c r="V210" s="877"/>
      <c r="W210" s="878"/>
      <c r="Y210" s="802"/>
      <c r="Z210" s="802"/>
      <c r="AA210" s="802"/>
      <c r="AB210" s="802"/>
    </row>
    <row r="211" spans="1:28" s="674" customFormat="1" ht="12.95" customHeight="1">
      <c r="A211" s="684">
        <f t="shared" si="5"/>
        <v>182</v>
      </c>
      <c r="B211" s="685"/>
      <c r="C211" s="717">
        <v>2</v>
      </c>
      <c r="D211" s="717">
        <v>6</v>
      </c>
      <c r="E211" s="717">
        <v>2</v>
      </c>
      <c r="F211" s="717">
        <v>1</v>
      </c>
      <c r="G211" s="717">
        <v>34</v>
      </c>
      <c r="H211" s="687">
        <v>14</v>
      </c>
      <c r="I211" s="687" t="s">
        <v>635</v>
      </c>
      <c r="J211" s="687" t="s">
        <v>305</v>
      </c>
      <c r="K211" s="687"/>
      <c r="L211" s="687" t="s">
        <v>419</v>
      </c>
      <c r="M211" s="687" t="s">
        <v>143</v>
      </c>
      <c r="N211" s="688">
        <v>2004</v>
      </c>
      <c r="O211" s="687"/>
      <c r="P211" s="718" t="s">
        <v>1906</v>
      </c>
      <c r="Q211" s="1415" t="s">
        <v>133</v>
      </c>
      <c r="R211" s="687">
        <v>1</v>
      </c>
      <c r="S211" s="719">
        <v>300000</v>
      </c>
      <c r="T211" s="781" t="s">
        <v>3081</v>
      </c>
      <c r="V211" s="877"/>
      <c r="W211" s="878"/>
      <c r="Y211" s="802"/>
      <c r="Z211" s="802"/>
      <c r="AA211" s="802"/>
      <c r="AB211" s="802"/>
    </row>
    <row r="212" spans="1:28" s="674" customFormat="1" ht="12.95" customHeight="1">
      <c r="A212" s="684">
        <f t="shared" si="5"/>
        <v>183</v>
      </c>
      <c r="B212" s="685"/>
      <c r="C212" s="717">
        <v>2</v>
      </c>
      <c r="D212" s="717">
        <v>6</v>
      </c>
      <c r="E212" s="717">
        <v>2</v>
      </c>
      <c r="F212" s="717">
        <v>1</v>
      </c>
      <c r="G212" s="717">
        <v>34</v>
      </c>
      <c r="H212" s="687">
        <v>19</v>
      </c>
      <c r="I212" s="687" t="s">
        <v>635</v>
      </c>
      <c r="J212" s="687" t="s">
        <v>305</v>
      </c>
      <c r="K212" s="687"/>
      <c r="L212" s="687" t="s">
        <v>419</v>
      </c>
      <c r="M212" s="687" t="s">
        <v>143</v>
      </c>
      <c r="N212" s="688">
        <v>2008</v>
      </c>
      <c r="O212" s="687"/>
      <c r="P212" s="718" t="s">
        <v>1906</v>
      </c>
      <c r="Q212" s="718" t="s">
        <v>133</v>
      </c>
      <c r="R212" s="687">
        <v>1</v>
      </c>
      <c r="S212" s="719">
        <v>450000</v>
      </c>
      <c r="T212" s="781"/>
      <c r="V212" s="877"/>
      <c r="W212" s="878"/>
      <c r="Y212" s="802"/>
      <c r="Z212" s="802"/>
      <c r="AA212" s="802"/>
      <c r="AB212" s="802"/>
    </row>
    <row r="213" spans="1:28" s="674" customFormat="1" ht="12.95" customHeight="1">
      <c r="A213" s="684">
        <f t="shared" si="5"/>
        <v>184</v>
      </c>
      <c r="B213" s="685"/>
      <c r="C213" s="717">
        <v>2</v>
      </c>
      <c r="D213" s="717">
        <v>6</v>
      </c>
      <c r="E213" s="717">
        <v>2</v>
      </c>
      <c r="F213" s="717">
        <v>1</v>
      </c>
      <c r="G213" s="717">
        <v>34</v>
      </c>
      <c r="H213" s="687">
        <v>20</v>
      </c>
      <c r="I213" s="687" t="s">
        <v>635</v>
      </c>
      <c r="J213" s="687" t="s">
        <v>305</v>
      </c>
      <c r="K213" s="687"/>
      <c r="L213" s="687" t="s">
        <v>419</v>
      </c>
      <c r="M213" s="687" t="s">
        <v>143</v>
      </c>
      <c r="N213" s="688">
        <v>2008</v>
      </c>
      <c r="O213" s="687"/>
      <c r="P213" s="718" t="s">
        <v>1906</v>
      </c>
      <c r="Q213" s="718" t="s">
        <v>133</v>
      </c>
      <c r="R213" s="687">
        <v>1</v>
      </c>
      <c r="S213" s="719">
        <v>450000</v>
      </c>
      <c r="T213" s="781"/>
      <c r="Y213" s="802"/>
      <c r="Z213" s="802"/>
      <c r="AA213" s="802"/>
      <c r="AB213" s="802"/>
    </row>
    <row r="214" spans="1:28" s="674" customFormat="1" ht="12.95" customHeight="1">
      <c r="A214" s="684">
        <f t="shared" si="5"/>
        <v>185</v>
      </c>
      <c r="B214" s="685"/>
      <c r="C214" s="717">
        <v>2</v>
      </c>
      <c r="D214" s="717">
        <v>6</v>
      </c>
      <c r="E214" s="717">
        <v>2</v>
      </c>
      <c r="F214" s="717">
        <v>1</v>
      </c>
      <c r="G214" s="717">
        <v>34</v>
      </c>
      <c r="H214" s="687">
        <v>21</v>
      </c>
      <c r="I214" s="687" t="s">
        <v>2602</v>
      </c>
      <c r="J214" s="687" t="s">
        <v>305</v>
      </c>
      <c r="K214" s="687"/>
      <c r="L214" s="687" t="s">
        <v>419</v>
      </c>
      <c r="M214" s="687" t="s">
        <v>143</v>
      </c>
      <c r="N214" s="688">
        <v>2011</v>
      </c>
      <c r="O214" s="687"/>
      <c r="P214" s="718" t="s">
        <v>1906</v>
      </c>
      <c r="Q214" s="718" t="s">
        <v>133</v>
      </c>
      <c r="R214" s="687">
        <v>1</v>
      </c>
      <c r="S214" s="719">
        <v>1000000</v>
      </c>
      <c r="T214" s="781"/>
      <c r="Y214" s="802"/>
      <c r="Z214" s="802"/>
      <c r="AA214" s="802"/>
      <c r="AB214" s="802"/>
    </row>
    <row r="215" spans="1:28" s="674" customFormat="1" ht="12.95" customHeight="1">
      <c r="A215" s="684">
        <f t="shared" si="5"/>
        <v>186</v>
      </c>
      <c r="B215" s="685"/>
      <c r="C215" s="717">
        <v>2</v>
      </c>
      <c r="D215" s="717">
        <v>6</v>
      </c>
      <c r="E215" s="717">
        <v>2</v>
      </c>
      <c r="F215" s="717">
        <v>1</v>
      </c>
      <c r="G215" s="717">
        <v>34</v>
      </c>
      <c r="H215" s="687">
        <v>22</v>
      </c>
      <c r="I215" s="687" t="s">
        <v>635</v>
      </c>
      <c r="J215" s="687" t="s">
        <v>305</v>
      </c>
      <c r="K215" s="687"/>
      <c r="L215" s="687" t="s">
        <v>307</v>
      </c>
      <c r="M215" s="687" t="s">
        <v>143</v>
      </c>
      <c r="N215" s="688">
        <v>2011</v>
      </c>
      <c r="O215" s="687"/>
      <c r="P215" s="718" t="s">
        <v>1906</v>
      </c>
      <c r="Q215" s="718" t="s">
        <v>133</v>
      </c>
      <c r="R215" s="687">
        <v>1</v>
      </c>
      <c r="S215" s="719">
        <v>1000000</v>
      </c>
      <c r="T215" s="781"/>
      <c r="Y215" s="802"/>
      <c r="Z215" s="802"/>
      <c r="AA215" s="802"/>
      <c r="AB215" s="802"/>
    </row>
    <row r="216" spans="1:28" s="674" customFormat="1" ht="12.95" customHeight="1">
      <c r="A216" s="684">
        <f t="shared" si="5"/>
        <v>187</v>
      </c>
      <c r="B216" s="685"/>
      <c r="C216" s="717">
        <v>2</v>
      </c>
      <c r="D216" s="717">
        <v>6</v>
      </c>
      <c r="E216" s="717">
        <v>2</v>
      </c>
      <c r="F216" s="717">
        <v>1</v>
      </c>
      <c r="G216" s="717">
        <v>34</v>
      </c>
      <c r="H216" s="687">
        <v>23</v>
      </c>
      <c r="I216" s="687" t="s">
        <v>635</v>
      </c>
      <c r="J216" s="687" t="s">
        <v>305</v>
      </c>
      <c r="K216" s="687"/>
      <c r="L216" s="687" t="s">
        <v>419</v>
      </c>
      <c r="M216" s="687" t="s">
        <v>143</v>
      </c>
      <c r="N216" s="688">
        <v>2012</v>
      </c>
      <c r="O216" s="687"/>
      <c r="P216" s="718" t="s">
        <v>1906</v>
      </c>
      <c r="Q216" s="718" t="s">
        <v>133</v>
      </c>
      <c r="R216" s="687">
        <v>1</v>
      </c>
      <c r="S216" s="719">
        <v>750000</v>
      </c>
      <c r="T216" s="781"/>
      <c r="Y216" s="802"/>
      <c r="Z216" s="802"/>
      <c r="AA216" s="802"/>
      <c r="AB216" s="802"/>
    </row>
    <row r="217" spans="1:28" s="674" customFormat="1" ht="12.95" customHeight="1">
      <c r="A217" s="684">
        <f t="shared" si="5"/>
        <v>188</v>
      </c>
      <c r="B217" s="685"/>
      <c r="C217" s="717">
        <v>2</v>
      </c>
      <c r="D217" s="717">
        <v>6</v>
      </c>
      <c r="E217" s="717">
        <v>2</v>
      </c>
      <c r="F217" s="717">
        <v>1</v>
      </c>
      <c r="G217" s="717">
        <v>34</v>
      </c>
      <c r="H217" s="687">
        <v>24</v>
      </c>
      <c r="I217" s="687" t="s">
        <v>635</v>
      </c>
      <c r="J217" s="687" t="s">
        <v>305</v>
      </c>
      <c r="K217" s="687"/>
      <c r="L217" s="687" t="s">
        <v>419</v>
      </c>
      <c r="M217" s="687" t="s">
        <v>143</v>
      </c>
      <c r="N217" s="688">
        <v>2012</v>
      </c>
      <c r="O217" s="687"/>
      <c r="P217" s="718" t="s">
        <v>1906</v>
      </c>
      <c r="Q217" s="718" t="s">
        <v>133</v>
      </c>
      <c r="R217" s="687">
        <v>1</v>
      </c>
      <c r="S217" s="719">
        <v>750000</v>
      </c>
      <c r="T217" s="781"/>
      <c r="Y217" s="802"/>
      <c r="Z217" s="802"/>
      <c r="AA217" s="802"/>
      <c r="AB217" s="802"/>
    </row>
    <row r="218" spans="1:28" s="674" customFormat="1" ht="12.95" customHeight="1">
      <c r="A218" s="684">
        <f t="shared" si="5"/>
        <v>189</v>
      </c>
      <c r="B218" s="685"/>
      <c r="C218" s="717">
        <v>2</v>
      </c>
      <c r="D218" s="717">
        <v>6</v>
      </c>
      <c r="E218" s="717">
        <v>2</v>
      </c>
      <c r="F218" s="717">
        <v>1</v>
      </c>
      <c r="G218" s="717">
        <v>34</v>
      </c>
      <c r="H218" s="687">
        <v>27</v>
      </c>
      <c r="I218" s="687" t="s">
        <v>1657</v>
      </c>
      <c r="J218" s="687" t="s">
        <v>305</v>
      </c>
      <c r="K218" s="687"/>
      <c r="L218" s="687" t="s">
        <v>307</v>
      </c>
      <c r="M218" s="687" t="s">
        <v>143</v>
      </c>
      <c r="N218" s="688">
        <v>1985</v>
      </c>
      <c r="O218" s="687"/>
      <c r="P218" s="718" t="s">
        <v>1906</v>
      </c>
      <c r="Q218" s="1415" t="s">
        <v>133</v>
      </c>
      <c r="R218" s="687">
        <v>1</v>
      </c>
      <c r="S218" s="719">
        <v>250000</v>
      </c>
      <c r="T218" s="781" t="s">
        <v>3081</v>
      </c>
      <c r="Y218" s="802"/>
      <c r="Z218" s="802"/>
      <c r="AA218" s="802"/>
      <c r="AB218" s="802"/>
    </row>
    <row r="219" spans="1:28" s="674" customFormat="1" ht="12.95" customHeight="1">
      <c r="A219" s="684">
        <f t="shared" si="5"/>
        <v>190</v>
      </c>
      <c r="B219" s="685"/>
      <c r="C219" s="717">
        <v>2</v>
      </c>
      <c r="D219" s="717">
        <v>6</v>
      </c>
      <c r="E219" s="717">
        <v>2</v>
      </c>
      <c r="F219" s="717">
        <v>1</v>
      </c>
      <c r="G219" s="717">
        <v>34</v>
      </c>
      <c r="H219" s="687">
        <v>28</v>
      </c>
      <c r="I219" s="687" t="s">
        <v>1657</v>
      </c>
      <c r="J219" s="687" t="s">
        <v>305</v>
      </c>
      <c r="K219" s="687"/>
      <c r="L219" s="687" t="s">
        <v>307</v>
      </c>
      <c r="M219" s="687" t="s">
        <v>143</v>
      </c>
      <c r="N219" s="688">
        <v>1985</v>
      </c>
      <c r="O219" s="687"/>
      <c r="P219" s="718" t="s">
        <v>1906</v>
      </c>
      <c r="Q219" s="1415" t="s">
        <v>133</v>
      </c>
      <c r="R219" s="687">
        <v>1</v>
      </c>
      <c r="S219" s="719">
        <v>250000</v>
      </c>
      <c r="T219" s="781" t="s">
        <v>3081</v>
      </c>
      <c r="Y219" s="802"/>
      <c r="Z219" s="802"/>
      <c r="AA219" s="802"/>
      <c r="AB219" s="802"/>
    </row>
    <row r="220" spans="1:28" s="674" customFormat="1" ht="12.95" customHeight="1">
      <c r="A220" s="684">
        <f t="shared" si="5"/>
        <v>191</v>
      </c>
      <c r="B220" s="685"/>
      <c r="C220" s="717">
        <v>2</v>
      </c>
      <c r="D220" s="717">
        <v>6</v>
      </c>
      <c r="E220" s="717">
        <v>2</v>
      </c>
      <c r="F220" s="717">
        <v>1</v>
      </c>
      <c r="G220" s="717">
        <v>34</v>
      </c>
      <c r="H220" s="687">
        <v>29</v>
      </c>
      <c r="I220" s="687" t="s">
        <v>1657</v>
      </c>
      <c r="J220" s="687" t="s">
        <v>305</v>
      </c>
      <c r="K220" s="687"/>
      <c r="L220" s="687" t="s">
        <v>307</v>
      </c>
      <c r="M220" s="687" t="s">
        <v>143</v>
      </c>
      <c r="N220" s="688">
        <v>1985</v>
      </c>
      <c r="O220" s="687"/>
      <c r="P220" s="718" t="s">
        <v>1906</v>
      </c>
      <c r="Q220" s="1415" t="s">
        <v>133</v>
      </c>
      <c r="R220" s="687">
        <v>1</v>
      </c>
      <c r="S220" s="719">
        <v>250000</v>
      </c>
      <c r="T220" s="781" t="s">
        <v>3081</v>
      </c>
      <c r="U220" s="882">
        <v>200000</v>
      </c>
      <c r="Y220" s="802"/>
      <c r="Z220" s="802"/>
      <c r="AA220" s="802"/>
      <c r="AB220" s="802"/>
    </row>
    <row r="221" spans="1:28" s="674" customFormat="1" ht="12.95" customHeight="1">
      <c r="A221" s="684">
        <f t="shared" si="5"/>
        <v>192</v>
      </c>
      <c r="B221" s="685"/>
      <c r="C221" s="717">
        <v>2</v>
      </c>
      <c r="D221" s="717">
        <v>6</v>
      </c>
      <c r="E221" s="717">
        <v>2</v>
      </c>
      <c r="F221" s="717">
        <v>1</v>
      </c>
      <c r="G221" s="717">
        <v>34</v>
      </c>
      <c r="H221" s="687">
        <v>30</v>
      </c>
      <c r="I221" s="687" t="s">
        <v>1657</v>
      </c>
      <c r="J221" s="687" t="s">
        <v>305</v>
      </c>
      <c r="K221" s="687"/>
      <c r="L221" s="687" t="s">
        <v>424</v>
      </c>
      <c r="M221" s="687" t="s">
        <v>143</v>
      </c>
      <c r="N221" s="688">
        <v>1985</v>
      </c>
      <c r="O221" s="687"/>
      <c r="P221" s="718" t="s">
        <v>1906</v>
      </c>
      <c r="Q221" s="804" t="s">
        <v>1407</v>
      </c>
      <c r="R221" s="687">
        <v>1</v>
      </c>
      <c r="S221" s="719">
        <v>225000</v>
      </c>
      <c r="T221" s="781" t="s">
        <v>3089</v>
      </c>
      <c r="V221" s="877"/>
      <c r="W221" s="878"/>
      <c r="Y221" s="802"/>
      <c r="Z221" s="802"/>
      <c r="AA221" s="802"/>
      <c r="AB221" s="802"/>
    </row>
    <row r="222" spans="1:28" s="674" customFormat="1" ht="12.95" customHeight="1">
      <c r="A222" s="684">
        <f t="shared" si="5"/>
        <v>193</v>
      </c>
      <c r="B222" s="685"/>
      <c r="C222" s="717">
        <v>2</v>
      </c>
      <c r="D222" s="717">
        <v>6</v>
      </c>
      <c r="E222" s="717">
        <v>2</v>
      </c>
      <c r="F222" s="717">
        <v>1</v>
      </c>
      <c r="G222" s="717">
        <v>37</v>
      </c>
      <c r="H222" s="687">
        <v>1</v>
      </c>
      <c r="I222" s="687" t="s">
        <v>25</v>
      </c>
      <c r="J222" s="687" t="s">
        <v>2603</v>
      </c>
      <c r="K222" s="687"/>
      <c r="L222" s="687" t="s">
        <v>2597</v>
      </c>
      <c r="M222" s="687" t="s">
        <v>143</v>
      </c>
      <c r="N222" s="688">
        <v>2000</v>
      </c>
      <c r="O222" s="687"/>
      <c r="P222" s="718" t="s">
        <v>1906</v>
      </c>
      <c r="Q222" s="804" t="s">
        <v>1407</v>
      </c>
      <c r="R222" s="687">
        <v>1</v>
      </c>
      <c r="S222" s="719">
        <v>500000</v>
      </c>
      <c r="T222" s="781" t="s">
        <v>3089</v>
      </c>
      <c r="V222" s="802"/>
      <c r="W222" s="802"/>
      <c r="Y222" s="802"/>
      <c r="Z222" s="802"/>
      <c r="AA222" s="802"/>
      <c r="AB222" s="802"/>
    </row>
    <row r="223" spans="1:28" s="674" customFormat="1" ht="12.95" customHeight="1">
      <c r="A223" s="684">
        <f t="shared" si="5"/>
        <v>194</v>
      </c>
      <c r="B223" s="685"/>
      <c r="C223" s="717">
        <v>2</v>
      </c>
      <c r="D223" s="717">
        <v>6</v>
      </c>
      <c r="E223" s="717">
        <v>2</v>
      </c>
      <c r="F223" s="717">
        <v>1</v>
      </c>
      <c r="G223" s="717">
        <v>37</v>
      </c>
      <c r="H223" s="687">
        <v>2</v>
      </c>
      <c r="I223" s="687" t="s">
        <v>25</v>
      </c>
      <c r="J223" s="687" t="s">
        <v>305</v>
      </c>
      <c r="K223" s="687"/>
      <c r="L223" s="687" t="s">
        <v>419</v>
      </c>
      <c r="M223" s="687" t="s">
        <v>143</v>
      </c>
      <c r="N223" s="688">
        <v>2000</v>
      </c>
      <c r="O223" s="687"/>
      <c r="P223" s="718" t="s">
        <v>1906</v>
      </c>
      <c r="Q223" s="718" t="s">
        <v>133</v>
      </c>
      <c r="R223" s="687">
        <v>1</v>
      </c>
      <c r="S223" s="719">
        <v>600000</v>
      </c>
      <c r="T223" s="781"/>
      <c r="Y223" s="802"/>
      <c r="Z223" s="802"/>
      <c r="AA223" s="802"/>
      <c r="AB223" s="802"/>
    </row>
    <row r="224" spans="1:28" s="674" customFormat="1" ht="12.95" customHeight="1">
      <c r="A224" s="684">
        <f t="shared" si="5"/>
        <v>195</v>
      </c>
      <c r="B224" s="685"/>
      <c r="C224" s="717">
        <v>2</v>
      </c>
      <c r="D224" s="717">
        <v>6</v>
      </c>
      <c r="E224" s="717">
        <v>2</v>
      </c>
      <c r="F224" s="717">
        <v>1</v>
      </c>
      <c r="G224" s="717">
        <v>68</v>
      </c>
      <c r="H224" s="687">
        <v>1</v>
      </c>
      <c r="I224" s="687" t="s">
        <v>550</v>
      </c>
      <c r="J224" s="687" t="s">
        <v>305</v>
      </c>
      <c r="K224" s="687"/>
      <c r="L224" s="687" t="s">
        <v>420</v>
      </c>
      <c r="M224" s="687" t="s">
        <v>143</v>
      </c>
      <c r="N224" s="688">
        <v>2002</v>
      </c>
      <c r="O224" s="687"/>
      <c r="P224" s="718" t="s">
        <v>1906</v>
      </c>
      <c r="Q224" s="1415" t="s">
        <v>133</v>
      </c>
      <c r="R224" s="687">
        <v>1</v>
      </c>
      <c r="S224" s="719">
        <v>25000</v>
      </c>
      <c r="T224" s="781" t="s">
        <v>3081</v>
      </c>
      <c r="Y224" s="802"/>
      <c r="Z224" s="802"/>
      <c r="AA224" s="802"/>
      <c r="AB224" s="802"/>
    </row>
    <row r="225" spans="1:28" s="674" customFormat="1" ht="12.95" customHeight="1">
      <c r="A225" s="684">
        <f t="shared" si="5"/>
        <v>196</v>
      </c>
      <c r="B225" s="685"/>
      <c r="C225" s="717">
        <v>2</v>
      </c>
      <c r="D225" s="717">
        <v>6</v>
      </c>
      <c r="E225" s="717">
        <v>2</v>
      </c>
      <c r="F225" s="717">
        <v>1</v>
      </c>
      <c r="G225" s="717">
        <v>68</v>
      </c>
      <c r="H225" s="687">
        <v>2</v>
      </c>
      <c r="I225" s="687" t="s">
        <v>550</v>
      </c>
      <c r="J225" s="687" t="s">
        <v>305</v>
      </c>
      <c r="K225" s="687"/>
      <c r="L225" s="687" t="s">
        <v>420</v>
      </c>
      <c r="M225" s="687" t="s">
        <v>143</v>
      </c>
      <c r="N225" s="688">
        <v>2002</v>
      </c>
      <c r="O225" s="687"/>
      <c r="P225" s="718" t="s">
        <v>1906</v>
      </c>
      <c r="Q225" s="1415" t="s">
        <v>133</v>
      </c>
      <c r="R225" s="687">
        <v>1</v>
      </c>
      <c r="S225" s="719">
        <v>25000</v>
      </c>
      <c r="T225" s="781" t="s">
        <v>3081</v>
      </c>
      <c r="Y225" s="802"/>
      <c r="Z225" s="802"/>
      <c r="AA225" s="802"/>
      <c r="AB225" s="802"/>
    </row>
    <row r="226" spans="1:28" s="674" customFormat="1" ht="12.95" customHeight="1">
      <c r="A226" s="684">
        <f t="shared" si="5"/>
        <v>197</v>
      </c>
      <c r="B226" s="685"/>
      <c r="C226" s="717">
        <v>2</v>
      </c>
      <c r="D226" s="717">
        <v>6</v>
      </c>
      <c r="E226" s="717">
        <v>2</v>
      </c>
      <c r="F226" s="717">
        <v>1</v>
      </c>
      <c r="G226" s="717">
        <v>68</v>
      </c>
      <c r="H226" s="687">
        <v>5</v>
      </c>
      <c r="I226" s="687" t="s">
        <v>2604</v>
      </c>
      <c r="J226" s="687" t="s">
        <v>2605</v>
      </c>
      <c r="K226" s="687"/>
      <c r="L226" s="687" t="s">
        <v>139</v>
      </c>
      <c r="M226" s="687" t="s">
        <v>143</v>
      </c>
      <c r="N226" s="688">
        <v>2008</v>
      </c>
      <c r="O226" s="687"/>
      <c r="P226" s="718" t="s">
        <v>1906</v>
      </c>
      <c r="Q226" s="718" t="s">
        <v>2547</v>
      </c>
      <c r="R226" s="687">
        <v>1</v>
      </c>
      <c r="S226" s="719">
        <v>3625000</v>
      </c>
      <c r="T226" s="781"/>
      <c r="Y226" s="802"/>
      <c r="Z226" s="802"/>
      <c r="AA226" s="802"/>
      <c r="AB226" s="802"/>
    </row>
    <row r="227" spans="1:28" s="674" customFormat="1" ht="12.95" customHeight="1">
      <c r="A227" s="684">
        <f t="shared" si="5"/>
        <v>198</v>
      </c>
      <c r="B227" s="685"/>
      <c r="C227" s="717">
        <v>2</v>
      </c>
      <c r="D227" s="717">
        <v>6</v>
      </c>
      <c r="E227" s="717">
        <v>2</v>
      </c>
      <c r="F227" s="717">
        <v>1</v>
      </c>
      <c r="G227" s="717">
        <v>69</v>
      </c>
      <c r="H227" s="687">
        <v>6</v>
      </c>
      <c r="I227" s="687" t="s">
        <v>2564</v>
      </c>
      <c r="J227" s="687" t="s">
        <v>2606</v>
      </c>
      <c r="K227" s="687"/>
      <c r="L227" s="687" t="s">
        <v>139</v>
      </c>
      <c r="M227" s="687" t="s">
        <v>143</v>
      </c>
      <c r="N227" s="688">
        <v>2008</v>
      </c>
      <c r="O227" s="687"/>
      <c r="P227" s="718" t="s">
        <v>1906</v>
      </c>
      <c r="Q227" s="718" t="s">
        <v>2547</v>
      </c>
      <c r="R227" s="687">
        <v>1</v>
      </c>
      <c r="S227" s="719">
        <v>17000000</v>
      </c>
      <c r="T227" s="781"/>
      <c r="Y227" s="802"/>
      <c r="Z227" s="877"/>
      <c r="AA227" s="878"/>
      <c r="AB227" s="802"/>
    </row>
    <row r="228" spans="1:28" s="674" customFormat="1" ht="12.95" customHeight="1">
      <c r="A228" s="684">
        <f t="shared" si="5"/>
        <v>199</v>
      </c>
      <c r="B228" s="685"/>
      <c r="C228" s="717">
        <v>2</v>
      </c>
      <c r="D228" s="717">
        <v>6</v>
      </c>
      <c r="E228" s="717">
        <v>2</v>
      </c>
      <c r="F228" s="717">
        <v>4</v>
      </c>
      <c r="G228" s="717">
        <v>1</v>
      </c>
      <c r="H228" s="687">
        <v>1</v>
      </c>
      <c r="I228" s="687" t="s">
        <v>428</v>
      </c>
      <c r="J228" s="687" t="s">
        <v>2607</v>
      </c>
      <c r="K228" s="687"/>
      <c r="L228" s="687" t="s">
        <v>355</v>
      </c>
      <c r="M228" s="687" t="s">
        <v>143</v>
      </c>
      <c r="N228" s="688">
        <v>1990</v>
      </c>
      <c r="O228" s="687"/>
      <c r="P228" s="718" t="s">
        <v>1906</v>
      </c>
      <c r="Q228" s="804" t="s">
        <v>1407</v>
      </c>
      <c r="R228" s="687">
        <v>1</v>
      </c>
      <c r="S228" s="719">
        <v>500000</v>
      </c>
      <c r="T228" s="781" t="s">
        <v>3089</v>
      </c>
      <c r="V228" s="874"/>
      <c r="W228" s="875"/>
      <c r="Y228" s="802"/>
      <c r="Z228" s="802"/>
      <c r="AA228" s="802"/>
      <c r="AB228" s="802"/>
    </row>
    <row r="229" spans="1:28" s="674" customFormat="1" ht="12.95" customHeight="1">
      <c r="A229" s="684">
        <f t="shared" si="5"/>
        <v>200</v>
      </c>
      <c r="B229" s="685"/>
      <c r="C229" s="717">
        <v>2</v>
      </c>
      <c r="D229" s="717">
        <v>6</v>
      </c>
      <c r="E229" s="717">
        <v>2</v>
      </c>
      <c r="F229" s="717">
        <v>4</v>
      </c>
      <c r="G229" s="717">
        <v>8</v>
      </c>
      <c r="H229" s="687">
        <v>2</v>
      </c>
      <c r="I229" s="687" t="s">
        <v>52</v>
      </c>
      <c r="J229" s="687" t="s">
        <v>364</v>
      </c>
      <c r="K229" s="687"/>
      <c r="L229" s="687" t="s">
        <v>420</v>
      </c>
      <c r="M229" s="687" t="s">
        <v>143</v>
      </c>
      <c r="N229" s="688">
        <v>1999</v>
      </c>
      <c r="O229" s="687"/>
      <c r="P229" s="718" t="s">
        <v>1906</v>
      </c>
      <c r="Q229" s="804" t="s">
        <v>1407</v>
      </c>
      <c r="R229" s="687">
        <v>1</v>
      </c>
      <c r="S229" s="719">
        <v>175000</v>
      </c>
      <c r="T229" s="781" t="s">
        <v>3089</v>
      </c>
      <c r="Y229" s="802"/>
      <c r="Z229" s="802"/>
      <c r="AA229" s="802"/>
      <c r="AB229" s="802"/>
    </row>
    <row r="230" spans="1:28" s="674" customFormat="1" ht="12.95" customHeight="1">
      <c r="A230" s="684">
        <f t="shared" si="5"/>
        <v>201</v>
      </c>
      <c r="B230" s="685"/>
      <c r="C230" s="717">
        <v>2</v>
      </c>
      <c r="D230" s="717">
        <v>6</v>
      </c>
      <c r="E230" s="717">
        <v>2</v>
      </c>
      <c r="F230" s="717">
        <v>4</v>
      </c>
      <c r="G230" s="717">
        <v>8</v>
      </c>
      <c r="H230" s="687">
        <v>3</v>
      </c>
      <c r="I230" s="687" t="s">
        <v>52</v>
      </c>
      <c r="J230" s="687" t="s">
        <v>369</v>
      </c>
      <c r="K230" s="687"/>
      <c r="L230" s="687" t="s">
        <v>420</v>
      </c>
      <c r="M230" s="687" t="s">
        <v>143</v>
      </c>
      <c r="N230" s="688">
        <v>1999</v>
      </c>
      <c r="O230" s="687"/>
      <c r="P230" s="718" t="s">
        <v>1906</v>
      </c>
      <c r="Q230" s="1415" t="s">
        <v>2547</v>
      </c>
      <c r="R230" s="687">
        <v>1</v>
      </c>
      <c r="S230" s="719">
        <v>175000</v>
      </c>
      <c r="T230" s="781" t="s">
        <v>3081</v>
      </c>
      <c r="V230" s="877"/>
      <c r="W230" s="878"/>
      <c r="Y230" s="802"/>
      <c r="Z230" s="802"/>
      <c r="AA230" s="802"/>
      <c r="AB230" s="802"/>
    </row>
    <row r="231" spans="1:28" s="674" customFormat="1" ht="12.95" customHeight="1">
      <c r="A231" s="684">
        <f t="shared" si="5"/>
        <v>202</v>
      </c>
      <c r="B231" s="685"/>
      <c r="C231" s="717">
        <v>2</v>
      </c>
      <c r="D231" s="717">
        <v>6</v>
      </c>
      <c r="E231" s="717">
        <v>2</v>
      </c>
      <c r="F231" s="717">
        <v>4</v>
      </c>
      <c r="G231" s="717">
        <v>8</v>
      </c>
      <c r="H231" s="687">
        <v>9</v>
      </c>
      <c r="I231" s="687" t="s">
        <v>2608</v>
      </c>
      <c r="J231" s="687" t="s">
        <v>2609</v>
      </c>
      <c r="K231" s="687"/>
      <c r="L231" s="687" t="s">
        <v>420</v>
      </c>
      <c r="M231" s="687" t="s">
        <v>143</v>
      </c>
      <c r="N231" s="688">
        <v>2000</v>
      </c>
      <c r="O231" s="687"/>
      <c r="P231" s="718" t="s">
        <v>1906</v>
      </c>
      <c r="Q231" s="1415" t="s">
        <v>133</v>
      </c>
      <c r="R231" s="687">
        <v>1</v>
      </c>
      <c r="S231" s="719">
        <v>250000</v>
      </c>
      <c r="T231" s="781" t="s">
        <v>3081</v>
      </c>
      <c r="V231" s="877"/>
      <c r="W231" s="878"/>
      <c r="X231" s="802"/>
      <c r="Y231" s="802"/>
      <c r="Z231" s="802"/>
      <c r="AA231" s="802"/>
      <c r="AB231" s="802"/>
    </row>
    <row r="232" spans="1:28" s="674" customFormat="1" ht="12.95" customHeight="1">
      <c r="A232" s="684">
        <f t="shared" si="5"/>
        <v>203</v>
      </c>
      <c r="B232" s="685"/>
      <c r="C232" s="717">
        <v>2</v>
      </c>
      <c r="D232" s="717">
        <v>6</v>
      </c>
      <c r="E232" s="717">
        <v>3</v>
      </c>
      <c r="F232" s="717">
        <v>2</v>
      </c>
      <c r="G232" s="717">
        <v>1</v>
      </c>
      <c r="H232" s="687">
        <v>4</v>
      </c>
      <c r="I232" s="687" t="s">
        <v>2612</v>
      </c>
      <c r="J232" s="687" t="s">
        <v>2555</v>
      </c>
      <c r="K232" s="687"/>
      <c r="L232" s="687" t="s">
        <v>355</v>
      </c>
      <c r="M232" s="687" t="s">
        <v>143</v>
      </c>
      <c r="N232" s="688">
        <v>2008</v>
      </c>
      <c r="O232" s="687"/>
      <c r="P232" s="718" t="s">
        <v>1906</v>
      </c>
      <c r="Q232" s="718" t="s">
        <v>133</v>
      </c>
      <c r="R232" s="687">
        <v>1</v>
      </c>
      <c r="S232" s="719">
        <v>6368662</v>
      </c>
      <c r="T232" s="781"/>
      <c r="V232" s="802"/>
      <c r="W232" s="957"/>
      <c r="X232" s="802"/>
      <c r="Y232" s="802"/>
      <c r="Z232" s="802"/>
      <c r="AA232" s="802"/>
      <c r="AB232" s="802"/>
    </row>
    <row r="233" spans="1:28" s="674" customFormat="1" ht="12.95" customHeight="1">
      <c r="A233" s="684">
        <f t="shared" si="5"/>
        <v>204</v>
      </c>
      <c r="B233" s="685"/>
      <c r="C233" s="717">
        <v>2</v>
      </c>
      <c r="D233" s="717">
        <v>6</v>
      </c>
      <c r="E233" s="717">
        <v>3</v>
      </c>
      <c r="F233" s="717">
        <v>2</v>
      </c>
      <c r="G233" s="717">
        <v>2</v>
      </c>
      <c r="H233" s="687">
        <v>2</v>
      </c>
      <c r="I233" s="687" t="s">
        <v>828</v>
      </c>
      <c r="J233" s="687" t="s">
        <v>2613</v>
      </c>
      <c r="K233" s="687"/>
      <c r="L233" s="687" t="s">
        <v>355</v>
      </c>
      <c r="M233" s="687" t="s">
        <v>143</v>
      </c>
      <c r="N233" s="688">
        <v>2012</v>
      </c>
      <c r="O233" s="687"/>
      <c r="P233" s="718" t="s">
        <v>1906</v>
      </c>
      <c r="Q233" s="718" t="s">
        <v>133</v>
      </c>
      <c r="R233" s="687">
        <v>1</v>
      </c>
      <c r="S233" s="719">
        <v>4769000</v>
      </c>
      <c r="T233" s="781"/>
      <c r="V233" s="802"/>
      <c r="W233" s="802"/>
      <c r="X233" s="802"/>
      <c r="Y233" s="802"/>
      <c r="Z233" s="802"/>
      <c r="AA233" s="802"/>
      <c r="AB233" s="802"/>
    </row>
    <row r="234" spans="1:28" s="674" customFormat="1" ht="12.95" customHeight="1">
      <c r="A234" s="684">
        <f t="shared" si="5"/>
        <v>205</v>
      </c>
      <c r="B234" s="685"/>
      <c r="C234" s="717">
        <v>2</v>
      </c>
      <c r="D234" s="717">
        <v>6</v>
      </c>
      <c r="E234" s="717">
        <v>3</v>
      </c>
      <c r="F234" s="717">
        <v>5</v>
      </c>
      <c r="G234" s="717">
        <v>3</v>
      </c>
      <c r="H234" s="687">
        <v>1</v>
      </c>
      <c r="I234" s="687" t="s">
        <v>21</v>
      </c>
      <c r="J234" s="687" t="s">
        <v>2614</v>
      </c>
      <c r="K234" s="687"/>
      <c r="L234" s="687" t="s">
        <v>355</v>
      </c>
      <c r="M234" s="687" t="s">
        <v>143</v>
      </c>
      <c r="N234" s="688">
        <v>2000</v>
      </c>
      <c r="O234" s="687"/>
      <c r="P234" s="718" t="s">
        <v>1906</v>
      </c>
      <c r="Q234" s="804" t="s">
        <v>1407</v>
      </c>
      <c r="R234" s="687">
        <v>1</v>
      </c>
      <c r="S234" s="719">
        <v>1000000</v>
      </c>
      <c r="T234" s="781" t="s">
        <v>3081</v>
      </c>
      <c r="V234" s="802"/>
      <c r="W234" s="802"/>
      <c r="X234" s="802"/>
      <c r="Y234" s="802"/>
      <c r="Z234" s="877"/>
      <c r="AA234" s="878"/>
      <c r="AB234" s="802"/>
    </row>
    <row r="235" spans="1:28" s="674" customFormat="1" ht="12.95" customHeight="1">
      <c r="A235" s="684">
        <f t="shared" si="5"/>
        <v>206</v>
      </c>
      <c r="B235" s="685"/>
      <c r="C235" s="717">
        <v>2</v>
      </c>
      <c r="D235" s="717">
        <v>6</v>
      </c>
      <c r="E235" s="717">
        <v>3</v>
      </c>
      <c r="F235" s="717">
        <v>5</v>
      </c>
      <c r="G235" s="717">
        <v>3</v>
      </c>
      <c r="H235" s="687">
        <v>3</v>
      </c>
      <c r="I235" s="687" t="s">
        <v>2615</v>
      </c>
      <c r="J235" s="687" t="s">
        <v>2616</v>
      </c>
      <c r="K235" s="687"/>
      <c r="L235" s="687" t="s">
        <v>355</v>
      </c>
      <c r="M235" s="687" t="s">
        <v>143</v>
      </c>
      <c r="N235" s="688">
        <v>2000</v>
      </c>
      <c r="O235" s="687"/>
      <c r="P235" s="718" t="s">
        <v>1906</v>
      </c>
      <c r="Q235" s="804" t="s">
        <v>1407</v>
      </c>
      <c r="R235" s="687">
        <v>1</v>
      </c>
      <c r="S235" s="719">
        <v>1900000</v>
      </c>
      <c r="T235" s="781" t="s">
        <v>3081</v>
      </c>
      <c r="V235" s="802"/>
      <c r="W235" s="802"/>
      <c r="X235" s="802"/>
      <c r="Y235" s="802"/>
      <c r="Z235" s="877"/>
      <c r="AA235" s="878"/>
      <c r="AB235" s="802"/>
    </row>
    <row r="236" spans="1:28" s="674" customFormat="1" ht="12.95" customHeight="1">
      <c r="A236" s="684">
        <f t="shared" si="5"/>
        <v>207</v>
      </c>
      <c r="B236" s="685"/>
      <c r="C236" s="717">
        <v>2</v>
      </c>
      <c r="D236" s="717">
        <v>6</v>
      </c>
      <c r="E236" s="717">
        <v>3</v>
      </c>
      <c r="F236" s="717">
        <v>5</v>
      </c>
      <c r="G236" s="717">
        <v>3</v>
      </c>
      <c r="H236" s="687">
        <v>1</v>
      </c>
      <c r="I236" s="687" t="s">
        <v>2615</v>
      </c>
      <c r="J236" s="687" t="s">
        <v>2617</v>
      </c>
      <c r="K236" s="687"/>
      <c r="L236" s="687" t="s">
        <v>355</v>
      </c>
      <c r="M236" s="687" t="s">
        <v>143</v>
      </c>
      <c r="N236" s="688">
        <v>2004</v>
      </c>
      <c r="O236" s="687"/>
      <c r="P236" s="718" t="s">
        <v>1906</v>
      </c>
      <c r="Q236" s="804" t="s">
        <v>1407</v>
      </c>
      <c r="R236" s="687">
        <v>1</v>
      </c>
      <c r="S236" s="719">
        <v>500000</v>
      </c>
      <c r="T236" s="781" t="s">
        <v>3081</v>
      </c>
      <c r="V236" s="802"/>
      <c r="W236" s="802"/>
      <c r="X236" s="802"/>
      <c r="Y236" s="802"/>
      <c r="Z236" s="877"/>
      <c r="AA236" s="878"/>
      <c r="AB236" s="802"/>
    </row>
    <row r="237" spans="1:28" s="674" customFormat="1" ht="12.95" customHeight="1">
      <c r="A237" s="684">
        <f t="shared" si="5"/>
        <v>208</v>
      </c>
      <c r="B237" s="685"/>
      <c r="C237" s="717">
        <v>2</v>
      </c>
      <c r="D237" s="717">
        <v>6</v>
      </c>
      <c r="E237" s="717">
        <v>3</v>
      </c>
      <c r="F237" s="717">
        <v>5</v>
      </c>
      <c r="G237" s="717">
        <v>3</v>
      </c>
      <c r="H237" s="687">
        <v>2</v>
      </c>
      <c r="I237" s="687" t="s">
        <v>21</v>
      </c>
      <c r="J237" s="687" t="s">
        <v>2618</v>
      </c>
      <c r="K237" s="687"/>
      <c r="L237" s="687" t="s">
        <v>355</v>
      </c>
      <c r="M237" s="687" t="s">
        <v>143</v>
      </c>
      <c r="N237" s="688">
        <v>2007</v>
      </c>
      <c r="O237" s="687"/>
      <c r="P237" s="718" t="s">
        <v>1906</v>
      </c>
      <c r="Q237" s="804" t="s">
        <v>1407</v>
      </c>
      <c r="R237" s="687">
        <v>1</v>
      </c>
      <c r="S237" s="719">
        <v>1000000</v>
      </c>
      <c r="T237" s="781" t="s">
        <v>3081</v>
      </c>
      <c r="V237" s="802"/>
      <c r="W237" s="802"/>
      <c r="X237" s="802"/>
      <c r="Y237" s="802"/>
      <c r="Z237" s="877"/>
      <c r="AA237" s="878"/>
      <c r="AB237" s="802"/>
    </row>
    <row r="238" spans="1:28" s="674" customFormat="1" ht="12.95" customHeight="1">
      <c r="A238" s="684">
        <f t="shared" si="5"/>
        <v>209</v>
      </c>
      <c r="B238" s="685"/>
      <c r="C238" s="717">
        <v>2</v>
      </c>
      <c r="D238" s="717">
        <v>6</v>
      </c>
      <c r="E238" s="717">
        <v>3</v>
      </c>
      <c r="F238" s="717">
        <v>5</v>
      </c>
      <c r="G238" s="717">
        <v>3</v>
      </c>
      <c r="H238" s="687">
        <v>5</v>
      </c>
      <c r="I238" s="687" t="s">
        <v>2619</v>
      </c>
      <c r="J238" s="687" t="s">
        <v>2620</v>
      </c>
      <c r="K238" s="687"/>
      <c r="L238" s="687" t="s">
        <v>355</v>
      </c>
      <c r="M238" s="687" t="s">
        <v>143</v>
      </c>
      <c r="N238" s="688">
        <v>2012</v>
      </c>
      <c r="O238" s="687"/>
      <c r="P238" s="718" t="s">
        <v>1906</v>
      </c>
      <c r="Q238" s="718" t="s">
        <v>133</v>
      </c>
      <c r="R238" s="687">
        <v>1</v>
      </c>
      <c r="S238" s="719">
        <v>500000</v>
      </c>
      <c r="T238" s="781"/>
      <c r="V238" s="802"/>
      <c r="W238" s="802"/>
      <c r="X238" s="802"/>
      <c r="Y238" s="802"/>
      <c r="Z238" s="802"/>
      <c r="AA238" s="802"/>
      <c r="AB238" s="802"/>
    </row>
    <row r="239" spans="1:28" s="674" customFormat="1" ht="12.95" customHeight="1">
      <c r="A239" s="684">
        <f t="shared" si="5"/>
        <v>210</v>
      </c>
      <c r="B239" s="685"/>
      <c r="C239" s="717">
        <v>2</v>
      </c>
      <c r="D239" s="717">
        <v>6</v>
      </c>
      <c r="E239" s="717">
        <v>3</v>
      </c>
      <c r="F239" s="717">
        <v>5</v>
      </c>
      <c r="G239" s="717">
        <v>3</v>
      </c>
      <c r="H239" s="687">
        <v>5</v>
      </c>
      <c r="I239" s="687" t="s">
        <v>21</v>
      </c>
      <c r="J239" s="687" t="s">
        <v>3105</v>
      </c>
      <c r="K239" s="687"/>
      <c r="L239" s="687" t="s">
        <v>355</v>
      </c>
      <c r="M239" s="687" t="s">
        <v>2792</v>
      </c>
      <c r="N239" s="1429">
        <v>2016</v>
      </c>
      <c r="O239" s="687"/>
      <c r="P239" s="718" t="s">
        <v>1906</v>
      </c>
      <c r="Q239" s="718" t="s">
        <v>133</v>
      </c>
      <c r="R239" s="687">
        <v>1</v>
      </c>
      <c r="S239" s="719">
        <v>5000000</v>
      </c>
      <c r="T239" s="781"/>
      <c r="U239" s="612"/>
      <c r="V239" s="612"/>
      <c r="W239" s="877" t="s">
        <v>2905</v>
      </c>
      <c r="X239" s="615"/>
      <c r="Y239" s="615"/>
      <c r="Z239" s="615"/>
      <c r="AA239" s="615"/>
      <c r="AB239" s="615"/>
    </row>
    <row r="240" spans="1:28" s="674" customFormat="1" ht="12.95" customHeight="1">
      <c r="A240" s="684">
        <f t="shared" si="5"/>
        <v>211</v>
      </c>
      <c r="B240" s="685"/>
      <c r="C240" s="717">
        <v>2</v>
      </c>
      <c r="D240" s="717">
        <v>6</v>
      </c>
      <c r="E240" s="717">
        <v>3</v>
      </c>
      <c r="F240" s="717">
        <v>6</v>
      </c>
      <c r="G240" s="717">
        <v>4</v>
      </c>
      <c r="H240" s="687">
        <v>5</v>
      </c>
      <c r="I240" s="687" t="s">
        <v>2566</v>
      </c>
      <c r="J240" s="687" t="s">
        <v>2621</v>
      </c>
      <c r="K240" s="687"/>
      <c r="L240" s="687" t="s">
        <v>355</v>
      </c>
      <c r="M240" s="687" t="s">
        <v>143</v>
      </c>
      <c r="N240" s="688">
        <v>2012</v>
      </c>
      <c r="O240" s="687"/>
      <c r="P240" s="718" t="s">
        <v>1906</v>
      </c>
      <c r="Q240" s="895" t="s">
        <v>133</v>
      </c>
      <c r="R240" s="687">
        <v>1</v>
      </c>
      <c r="S240" s="719">
        <v>744000</v>
      </c>
      <c r="T240" s="781" t="s">
        <v>3089</v>
      </c>
      <c r="V240" s="802"/>
      <c r="W240" s="802"/>
      <c r="X240" s="802"/>
      <c r="Y240" s="802"/>
      <c r="Z240" s="877"/>
      <c r="AA240" s="878"/>
      <c r="AB240" s="802"/>
    </row>
    <row r="241" spans="1:28" s="674" customFormat="1" ht="12.95" customHeight="1">
      <c r="A241" s="684">
        <f t="shared" si="5"/>
        <v>212</v>
      </c>
      <c r="B241" s="685"/>
      <c r="C241" s="717">
        <v>2</v>
      </c>
      <c r="D241" s="717">
        <v>6</v>
      </c>
      <c r="E241" s="717">
        <v>4</v>
      </c>
      <c r="F241" s="717">
        <v>1</v>
      </c>
      <c r="G241" s="717">
        <v>29</v>
      </c>
      <c r="H241" s="687">
        <v>1</v>
      </c>
      <c r="I241" s="687" t="s">
        <v>607</v>
      </c>
      <c r="J241" s="687" t="s">
        <v>2622</v>
      </c>
      <c r="K241" s="687"/>
      <c r="L241" s="687" t="s">
        <v>139</v>
      </c>
      <c r="M241" s="687" t="s">
        <v>143</v>
      </c>
      <c r="N241" s="688">
        <v>1995</v>
      </c>
      <c r="O241" s="687"/>
      <c r="P241" s="718" t="s">
        <v>1906</v>
      </c>
      <c r="Q241" s="1415" t="s">
        <v>2547</v>
      </c>
      <c r="R241" s="687">
        <v>1</v>
      </c>
      <c r="S241" s="719">
        <v>200000</v>
      </c>
      <c r="T241" s="781" t="s">
        <v>3081</v>
      </c>
      <c r="V241" s="802"/>
      <c r="W241" s="802"/>
      <c r="X241" s="802"/>
      <c r="Y241" s="802"/>
      <c r="Z241" s="802"/>
      <c r="AA241" s="802"/>
      <c r="AB241" s="802"/>
    </row>
    <row r="242" spans="1:28" s="674" customFormat="1" ht="12.95" customHeight="1">
      <c r="A242" s="684">
        <f t="shared" si="5"/>
        <v>213</v>
      </c>
      <c r="B242" s="685"/>
      <c r="C242" s="717">
        <v>2</v>
      </c>
      <c r="D242" s="717">
        <v>6</v>
      </c>
      <c r="E242" s="717">
        <v>4</v>
      </c>
      <c r="F242" s="717">
        <v>1</v>
      </c>
      <c r="G242" s="717">
        <v>29</v>
      </c>
      <c r="H242" s="687">
        <v>2</v>
      </c>
      <c r="I242" s="687" t="s">
        <v>2623</v>
      </c>
      <c r="J242" s="687" t="s">
        <v>2622</v>
      </c>
      <c r="K242" s="687"/>
      <c r="L242" s="687" t="s">
        <v>139</v>
      </c>
      <c r="M242" s="687" t="s">
        <v>143</v>
      </c>
      <c r="N242" s="688">
        <v>1995</v>
      </c>
      <c r="O242" s="687"/>
      <c r="P242" s="718" t="s">
        <v>1906</v>
      </c>
      <c r="Q242" s="718" t="s">
        <v>2547</v>
      </c>
      <c r="R242" s="687">
        <v>1</v>
      </c>
      <c r="S242" s="719">
        <v>350000</v>
      </c>
      <c r="T242" s="781"/>
      <c r="V242" s="802"/>
      <c r="W242" s="802"/>
      <c r="X242" s="802"/>
      <c r="Y242" s="802"/>
      <c r="Z242" s="802"/>
      <c r="AA242" s="802"/>
      <c r="AB242" s="802"/>
    </row>
    <row r="243" spans="1:28" s="674" customFormat="1" ht="12.95" customHeight="1">
      <c r="A243" s="684">
        <f t="shared" si="5"/>
        <v>214</v>
      </c>
      <c r="B243" s="685"/>
      <c r="C243" s="721">
        <v>2</v>
      </c>
      <c r="D243" s="721">
        <v>6</v>
      </c>
      <c r="E243" s="721">
        <v>2</v>
      </c>
      <c r="F243" s="721">
        <v>1</v>
      </c>
      <c r="G243" s="721">
        <v>33</v>
      </c>
      <c r="H243" s="722"/>
      <c r="I243" s="723" t="s">
        <v>2602</v>
      </c>
      <c r="J243" s="724" t="s">
        <v>2908</v>
      </c>
      <c r="K243" s="725"/>
      <c r="L243" s="724" t="s">
        <v>424</v>
      </c>
      <c r="M243" s="726" t="s">
        <v>143</v>
      </c>
      <c r="N243" s="727">
        <v>2014</v>
      </c>
      <c r="O243" s="724"/>
      <c r="P243" s="726" t="s">
        <v>1906</v>
      </c>
      <c r="Q243" s="726" t="s">
        <v>133</v>
      </c>
      <c r="R243" s="723">
        <v>3</v>
      </c>
      <c r="S243" s="728">
        <v>5100000</v>
      </c>
      <c r="T243" s="781"/>
      <c r="V243" s="802"/>
      <c r="W243" s="802"/>
      <c r="X243" s="802"/>
      <c r="Y243" s="802"/>
      <c r="Z243" s="802"/>
      <c r="AA243" s="802"/>
      <c r="AB243" s="802"/>
    </row>
    <row r="244" spans="1:28" s="674" customFormat="1" ht="12.95" customHeight="1">
      <c r="A244" s="684">
        <f t="shared" si="5"/>
        <v>215</v>
      </c>
      <c r="B244" s="685"/>
      <c r="C244" s="721">
        <v>2</v>
      </c>
      <c r="D244" s="721">
        <v>6</v>
      </c>
      <c r="E244" s="721">
        <v>2</v>
      </c>
      <c r="F244" s="721">
        <v>6</v>
      </c>
      <c r="G244" s="721">
        <v>3</v>
      </c>
      <c r="H244" s="722"/>
      <c r="I244" s="723" t="s">
        <v>22</v>
      </c>
      <c r="J244" s="724" t="s">
        <v>305</v>
      </c>
      <c r="K244" s="725"/>
      <c r="L244" s="724" t="s">
        <v>307</v>
      </c>
      <c r="M244" s="726" t="s">
        <v>143</v>
      </c>
      <c r="N244" s="727">
        <v>2014</v>
      </c>
      <c r="O244" s="724" t="s">
        <v>2938</v>
      </c>
      <c r="P244" s="726" t="s">
        <v>1906</v>
      </c>
      <c r="Q244" s="726" t="s">
        <v>133</v>
      </c>
      <c r="R244" s="723">
        <v>1</v>
      </c>
      <c r="S244" s="728">
        <v>1500000</v>
      </c>
      <c r="T244" s="781"/>
      <c r="V244" s="802"/>
      <c r="W244" s="802"/>
      <c r="X244" s="802"/>
      <c r="Y244" s="802"/>
      <c r="Z244" s="802"/>
      <c r="AA244" s="802"/>
      <c r="AB244" s="802"/>
    </row>
    <row r="245" spans="1:28" s="674" customFormat="1" ht="12.95" customHeight="1">
      <c r="A245" s="684">
        <f t="shared" si="5"/>
        <v>216</v>
      </c>
      <c r="B245" s="685"/>
      <c r="C245" s="721">
        <v>2</v>
      </c>
      <c r="D245" s="721">
        <v>6</v>
      </c>
      <c r="E245" s="721">
        <v>2</v>
      </c>
      <c r="F245" s="721">
        <v>4</v>
      </c>
      <c r="G245" s="721">
        <v>6</v>
      </c>
      <c r="H245" s="722"/>
      <c r="I245" s="723" t="s">
        <v>2292</v>
      </c>
      <c r="J245" s="724" t="s">
        <v>370</v>
      </c>
      <c r="K245" s="725" t="s">
        <v>2939</v>
      </c>
      <c r="L245" s="724" t="s">
        <v>420</v>
      </c>
      <c r="M245" s="726" t="s">
        <v>143</v>
      </c>
      <c r="N245" s="727">
        <v>2014</v>
      </c>
      <c r="O245" s="724"/>
      <c r="P245" s="726" t="s">
        <v>1906</v>
      </c>
      <c r="Q245" s="726" t="s">
        <v>133</v>
      </c>
      <c r="R245" s="723">
        <v>1</v>
      </c>
      <c r="S245" s="728">
        <v>4200000</v>
      </c>
      <c r="T245" s="781"/>
      <c r="V245" s="802"/>
      <c r="W245" s="802"/>
      <c r="X245" s="802"/>
      <c r="Y245" s="802"/>
      <c r="Z245" s="802"/>
      <c r="AA245" s="802"/>
      <c r="AB245" s="802"/>
    </row>
    <row r="246" spans="1:28" s="674" customFormat="1" ht="12.95" customHeight="1">
      <c r="A246" s="684">
        <f t="shared" si="5"/>
        <v>217</v>
      </c>
      <c r="B246" s="685"/>
      <c r="C246" s="721">
        <v>2</v>
      </c>
      <c r="D246" s="721">
        <v>6</v>
      </c>
      <c r="E246" s="721">
        <v>2</v>
      </c>
      <c r="F246" s="721">
        <v>4</v>
      </c>
      <c r="G246" s="721">
        <v>6</v>
      </c>
      <c r="H246" s="722"/>
      <c r="I246" s="723" t="s">
        <v>2941</v>
      </c>
      <c r="J246" s="724" t="s">
        <v>370</v>
      </c>
      <c r="K246" s="725"/>
      <c r="L246" s="724" t="s">
        <v>420</v>
      </c>
      <c r="M246" s="726" t="s">
        <v>2792</v>
      </c>
      <c r="N246" s="1387">
        <v>2015</v>
      </c>
      <c r="O246" s="724"/>
      <c r="P246" s="726" t="s">
        <v>1906</v>
      </c>
      <c r="Q246" s="1369" t="s">
        <v>133</v>
      </c>
      <c r="R246" s="723">
        <v>5</v>
      </c>
      <c r="S246" s="728">
        <f>12600000+8400000</f>
        <v>21000000</v>
      </c>
      <c r="T246" s="781"/>
      <c r="V246" s="959"/>
      <c r="W246" s="960"/>
      <c r="X246" s="802"/>
      <c r="Y246" s="802"/>
      <c r="Z246" s="802"/>
      <c r="AA246" s="802"/>
      <c r="AB246" s="802"/>
    </row>
    <row r="247" spans="1:28" s="674" customFormat="1" ht="12.95" customHeight="1">
      <c r="A247" s="684">
        <f t="shared" si="5"/>
        <v>218</v>
      </c>
      <c r="B247" s="685"/>
      <c r="C247" s="721">
        <v>2</v>
      </c>
      <c r="D247" s="721">
        <v>6</v>
      </c>
      <c r="E247" s="721">
        <v>1</v>
      </c>
      <c r="F247" s="721">
        <v>5</v>
      </c>
      <c r="G247" s="721">
        <v>40</v>
      </c>
      <c r="H247" s="722"/>
      <c r="I247" s="723" t="s">
        <v>2940</v>
      </c>
      <c r="J247" s="724" t="s">
        <v>345</v>
      </c>
      <c r="K247" s="725"/>
      <c r="L247" s="724" t="s">
        <v>424</v>
      </c>
      <c r="M247" s="726" t="s">
        <v>143</v>
      </c>
      <c r="N247" s="727">
        <v>2014</v>
      </c>
      <c r="O247" s="724"/>
      <c r="P247" s="726" t="s">
        <v>1906</v>
      </c>
      <c r="Q247" s="726" t="s">
        <v>133</v>
      </c>
      <c r="R247" s="723">
        <v>10</v>
      </c>
      <c r="S247" s="728">
        <v>4750000</v>
      </c>
      <c r="T247" s="781"/>
      <c r="V247" s="802"/>
      <c r="W247" s="802"/>
      <c r="X247" s="802"/>
      <c r="Y247" s="802"/>
      <c r="Z247" s="802"/>
      <c r="AA247" s="802"/>
      <c r="AB247" s="802"/>
    </row>
    <row r="248" spans="1:28" s="674" customFormat="1" ht="12.95" customHeight="1">
      <c r="A248" s="684">
        <f t="shared" si="5"/>
        <v>219</v>
      </c>
      <c r="B248" s="685"/>
      <c r="C248" s="721">
        <v>2</v>
      </c>
      <c r="D248" s="721">
        <v>6</v>
      </c>
      <c r="E248" s="721">
        <v>3</v>
      </c>
      <c r="F248" s="721">
        <v>2</v>
      </c>
      <c r="G248" s="721">
        <v>2</v>
      </c>
      <c r="H248" s="723"/>
      <c r="I248" s="723" t="s">
        <v>2793</v>
      </c>
      <c r="J248" s="729" t="s">
        <v>2954</v>
      </c>
      <c r="K248" s="729" t="s">
        <v>2942</v>
      </c>
      <c r="L248" s="720" t="s">
        <v>139</v>
      </c>
      <c r="M248" s="720" t="s">
        <v>2799</v>
      </c>
      <c r="N248" s="688">
        <v>2014</v>
      </c>
      <c r="O248" s="688"/>
      <c r="P248" s="720" t="s">
        <v>1906</v>
      </c>
      <c r="Q248" s="720" t="s">
        <v>133</v>
      </c>
      <c r="R248" s="687">
        <v>6</v>
      </c>
      <c r="S248" s="730">
        <v>42540000</v>
      </c>
      <c r="T248" s="835"/>
      <c r="V248" s="802"/>
      <c r="W248" s="802"/>
      <c r="X248" s="802"/>
      <c r="Y248" s="802"/>
      <c r="Z248" s="802"/>
      <c r="AA248" s="802"/>
      <c r="AB248" s="802"/>
    </row>
    <row r="249" spans="1:28" s="674" customFormat="1" ht="12.95" customHeight="1">
      <c r="A249" s="684">
        <f t="shared" si="5"/>
        <v>220</v>
      </c>
      <c r="B249" s="685"/>
      <c r="C249" s="721">
        <v>2</v>
      </c>
      <c r="D249" s="721">
        <v>6</v>
      </c>
      <c r="E249" s="721">
        <v>2</v>
      </c>
      <c r="F249" s="721">
        <v>4</v>
      </c>
      <c r="G249" s="721">
        <v>8</v>
      </c>
      <c r="H249" s="731"/>
      <c r="I249" s="723" t="s">
        <v>2608</v>
      </c>
      <c r="J249" s="732" t="s">
        <v>2553</v>
      </c>
      <c r="K249" s="732"/>
      <c r="L249" s="720" t="s">
        <v>139</v>
      </c>
      <c r="M249" s="892" t="s">
        <v>143</v>
      </c>
      <c r="N249" s="733">
        <v>2014</v>
      </c>
      <c r="O249" s="687"/>
      <c r="P249" s="734" t="s">
        <v>1906</v>
      </c>
      <c r="Q249" s="1416" t="s">
        <v>133</v>
      </c>
      <c r="R249" s="735">
        <v>1</v>
      </c>
      <c r="S249" s="736">
        <v>250000</v>
      </c>
      <c r="T249" s="835" t="s">
        <v>3081</v>
      </c>
      <c r="V249" s="802"/>
      <c r="W249" s="802"/>
      <c r="X249" s="802"/>
      <c r="Y249" s="802"/>
      <c r="Z249" s="802"/>
      <c r="AA249" s="802"/>
      <c r="AB249" s="802"/>
    </row>
    <row r="250" spans="1:28" s="674" customFormat="1" ht="12.95" customHeight="1">
      <c r="A250" s="684">
        <f t="shared" si="5"/>
        <v>221</v>
      </c>
      <c r="B250" s="685"/>
      <c r="C250" s="721">
        <v>2</v>
      </c>
      <c r="D250" s="721">
        <v>7</v>
      </c>
      <c r="E250" s="721">
        <v>3</v>
      </c>
      <c r="F250" s="721">
        <v>2</v>
      </c>
      <c r="G250" s="721">
        <v>1</v>
      </c>
      <c r="H250" s="731"/>
      <c r="I250" s="723" t="s">
        <v>2943</v>
      </c>
      <c r="J250" s="732" t="s">
        <v>2926</v>
      </c>
      <c r="K250" s="732" t="s">
        <v>2944</v>
      </c>
      <c r="L250" s="720" t="s">
        <v>139</v>
      </c>
      <c r="M250" s="892" t="s">
        <v>143</v>
      </c>
      <c r="N250" s="733">
        <v>2014</v>
      </c>
      <c r="O250" s="687"/>
      <c r="P250" s="734" t="s">
        <v>1906</v>
      </c>
      <c r="Q250" s="720" t="s">
        <v>133</v>
      </c>
      <c r="R250" s="735">
        <v>5</v>
      </c>
      <c r="S250" s="736">
        <v>30000000</v>
      </c>
      <c r="T250" s="835"/>
      <c r="V250" s="802"/>
      <c r="W250" s="802"/>
      <c r="X250" s="802"/>
      <c r="Y250" s="802"/>
      <c r="Z250" s="802"/>
      <c r="AA250" s="802"/>
      <c r="AB250" s="802"/>
    </row>
    <row r="251" spans="1:28" s="674" customFormat="1" ht="12.95" customHeight="1">
      <c r="A251" s="684">
        <f t="shared" si="5"/>
        <v>222</v>
      </c>
      <c r="B251" s="685"/>
      <c r="C251" s="721">
        <v>2</v>
      </c>
      <c r="D251" s="721">
        <v>7</v>
      </c>
      <c r="E251" s="721">
        <v>3</v>
      </c>
      <c r="F251" s="721">
        <v>2</v>
      </c>
      <c r="G251" s="721">
        <v>1</v>
      </c>
      <c r="H251" s="731"/>
      <c r="I251" s="723" t="s">
        <v>2943</v>
      </c>
      <c r="J251" s="732" t="s">
        <v>2926</v>
      </c>
      <c r="K251" s="732" t="s">
        <v>2880</v>
      </c>
      <c r="L251" s="720" t="s">
        <v>355</v>
      </c>
      <c r="M251" s="892" t="s">
        <v>2792</v>
      </c>
      <c r="N251" s="897">
        <v>2015</v>
      </c>
      <c r="O251" s="687"/>
      <c r="P251" s="734" t="s">
        <v>1906</v>
      </c>
      <c r="Q251" s="898" t="s">
        <v>133</v>
      </c>
      <c r="R251" s="735">
        <v>3</v>
      </c>
      <c r="S251" s="736">
        <v>18000000</v>
      </c>
      <c r="T251" s="835"/>
      <c r="V251" s="961"/>
      <c r="W251" s="962"/>
      <c r="X251" s="802"/>
      <c r="Y251" s="802"/>
      <c r="Z251" s="802"/>
      <c r="AA251" s="802"/>
      <c r="AB251" s="802"/>
    </row>
    <row r="252" spans="1:28" s="674" customFormat="1" ht="12.95" customHeight="1">
      <c r="A252" s="684">
        <f t="shared" si="5"/>
        <v>223</v>
      </c>
      <c r="B252" s="685"/>
      <c r="C252" s="721">
        <v>2</v>
      </c>
      <c r="D252" s="721">
        <v>6</v>
      </c>
      <c r="E252" s="721">
        <v>3</v>
      </c>
      <c r="F252" s="721">
        <v>5</v>
      </c>
      <c r="G252" s="721">
        <v>3</v>
      </c>
      <c r="H252" s="731"/>
      <c r="I252" s="723" t="s">
        <v>21</v>
      </c>
      <c r="J252" s="732" t="s">
        <v>89</v>
      </c>
      <c r="K252" s="732" t="s">
        <v>2946</v>
      </c>
      <c r="L252" s="720" t="s">
        <v>139</v>
      </c>
      <c r="M252" s="720" t="s">
        <v>2799</v>
      </c>
      <c r="N252" s="733">
        <v>2014</v>
      </c>
      <c r="O252" s="687"/>
      <c r="P252" s="734" t="s">
        <v>1906</v>
      </c>
      <c r="Q252" s="720" t="s">
        <v>133</v>
      </c>
      <c r="R252" s="735">
        <v>6</v>
      </c>
      <c r="S252" s="736">
        <v>7200000</v>
      </c>
      <c r="T252" s="835"/>
      <c r="V252" s="802"/>
      <c r="W252" s="802"/>
      <c r="X252" s="802"/>
      <c r="Y252" s="802"/>
      <c r="Z252" s="802"/>
      <c r="AA252" s="802"/>
      <c r="AB252" s="802"/>
    </row>
    <row r="253" spans="1:28" s="674" customFormat="1" ht="12.95" customHeight="1">
      <c r="A253" s="684">
        <f t="shared" si="5"/>
        <v>224</v>
      </c>
      <c r="B253" s="685"/>
      <c r="C253" s="721">
        <v>2</v>
      </c>
      <c r="D253" s="721">
        <v>7</v>
      </c>
      <c r="E253" s="721">
        <v>3</v>
      </c>
      <c r="F253" s="721">
        <v>2</v>
      </c>
      <c r="G253" s="721">
        <v>1</v>
      </c>
      <c r="H253" s="731"/>
      <c r="I253" s="723" t="s">
        <v>2945</v>
      </c>
      <c r="J253" s="732" t="s">
        <v>2926</v>
      </c>
      <c r="K253" s="732" t="s">
        <v>2944</v>
      </c>
      <c r="L253" s="720" t="s">
        <v>139</v>
      </c>
      <c r="M253" s="720" t="s">
        <v>2799</v>
      </c>
      <c r="N253" s="733">
        <v>2014</v>
      </c>
      <c r="O253" s="687"/>
      <c r="P253" s="734" t="s">
        <v>1906</v>
      </c>
      <c r="Q253" s="720" t="s">
        <v>133</v>
      </c>
      <c r="R253" s="735">
        <v>1</v>
      </c>
      <c r="S253" s="736">
        <v>6000000</v>
      </c>
      <c r="T253" s="835"/>
      <c r="V253" s="802"/>
      <c r="W253" s="802"/>
      <c r="X253" s="802"/>
      <c r="Y253" s="802"/>
      <c r="Z253" s="802"/>
      <c r="AA253" s="802"/>
      <c r="AB253" s="802"/>
    </row>
    <row r="254" spans="1:28" s="674" customFormat="1" ht="12.95" customHeight="1">
      <c r="A254" s="684">
        <f t="shared" ref="A254:A275" si="6">A253+1</f>
        <v>225</v>
      </c>
      <c r="B254" s="685"/>
      <c r="C254" s="721">
        <v>2</v>
      </c>
      <c r="D254" s="721">
        <v>6</v>
      </c>
      <c r="E254" s="721">
        <v>2</v>
      </c>
      <c r="F254" s="721">
        <v>1</v>
      </c>
      <c r="G254" s="721">
        <v>33</v>
      </c>
      <c r="H254" s="731"/>
      <c r="I254" s="723" t="s">
        <v>635</v>
      </c>
      <c r="J254" s="732"/>
      <c r="K254" s="732"/>
      <c r="L254" s="720" t="s">
        <v>139</v>
      </c>
      <c r="M254" s="892" t="s">
        <v>143</v>
      </c>
      <c r="N254" s="733">
        <v>2014</v>
      </c>
      <c r="O254" s="687"/>
      <c r="P254" s="734" t="s">
        <v>1906</v>
      </c>
      <c r="Q254" s="720" t="s">
        <v>133</v>
      </c>
      <c r="R254" s="735">
        <v>4</v>
      </c>
      <c r="S254" s="736">
        <v>6800000</v>
      </c>
      <c r="T254" s="835"/>
      <c r="V254" s="802"/>
      <c r="W254" s="802"/>
      <c r="X254" s="802"/>
      <c r="Y254" s="802"/>
      <c r="Z254" s="802"/>
      <c r="AA254" s="802"/>
      <c r="AB254" s="802"/>
    </row>
    <row r="255" spans="1:28" s="674" customFormat="1" ht="12.95" customHeight="1">
      <c r="A255" s="684">
        <f t="shared" si="6"/>
        <v>226</v>
      </c>
      <c r="B255" s="685"/>
      <c r="C255" s="721">
        <v>2</v>
      </c>
      <c r="D255" s="721">
        <v>6</v>
      </c>
      <c r="E255" s="721">
        <v>2</v>
      </c>
      <c r="F255" s="721">
        <v>1</v>
      </c>
      <c r="G255" s="721">
        <v>33</v>
      </c>
      <c r="H255" s="731"/>
      <c r="I255" s="723" t="s">
        <v>2881</v>
      </c>
      <c r="J255" s="732" t="s">
        <v>2927</v>
      </c>
      <c r="K255" s="732"/>
      <c r="L255" s="720" t="s">
        <v>139</v>
      </c>
      <c r="M255" s="892" t="s">
        <v>2792</v>
      </c>
      <c r="N255" s="897">
        <v>2015</v>
      </c>
      <c r="O255" s="687"/>
      <c r="P255" s="734" t="s">
        <v>1906</v>
      </c>
      <c r="Q255" s="898" t="s">
        <v>133</v>
      </c>
      <c r="R255" s="735">
        <v>7</v>
      </c>
      <c r="S255" s="736">
        <v>11900000</v>
      </c>
      <c r="T255" s="835"/>
      <c r="V255" s="961"/>
      <c r="W255" s="962"/>
      <c r="X255" s="802"/>
      <c r="Y255" s="802"/>
      <c r="Z255" s="802"/>
      <c r="AA255" s="802"/>
      <c r="AB255" s="802"/>
    </row>
    <row r="256" spans="1:28" s="674" customFormat="1" ht="12.95" customHeight="1">
      <c r="A256" s="684">
        <f t="shared" si="6"/>
        <v>227</v>
      </c>
      <c r="B256" s="685"/>
      <c r="C256" s="721">
        <v>2</v>
      </c>
      <c r="D256" s="721">
        <v>6</v>
      </c>
      <c r="E256" s="721">
        <v>2</v>
      </c>
      <c r="F256" s="721">
        <v>1</v>
      </c>
      <c r="G256" s="721">
        <v>33</v>
      </c>
      <c r="H256" s="731"/>
      <c r="I256" s="723" t="s">
        <v>2881</v>
      </c>
      <c r="J256" s="732" t="s">
        <v>3106</v>
      </c>
      <c r="K256" s="732"/>
      <c r="L256" s="720" t="s">
        <v>139</v>
      </c>
      <c r="M256" s="892" t="s">
        <v>2792</v>
      </c>
      <c r="N256" s="1431">
        <v>2016</v>
      </c>
      <c r="O256" s="687"/>
      <c r="P256" s="734" t="s">
        <v>1906</v>
      </c>
      <c r="Q256" s="720" t="s">
        <v>133</v>
      </c>
      <c r="R256" s="735">
        <v>4</v>
      </c>
      <c r="S256" s="736">
        <v>7400000</v>
      </c>
      <c r="T256" s="835"/>
      <c r="U256" s="612"/>
      <c r="V256" s="1394"/>
      <c r="W256" s="1411" t="s">
        <v>3108</v>
      </c>
      <c r="X256" s="615"/>
      <c r="Y256" s="1395"/>
      <c r="Z256" s="615"/>
      <c r="AA256" s="1395"/>
      <c r="AB256" s="615"/>
    </row>
    <row r="257" spans="1:28" s="674" customFormat="1" ht="12.95" customHeight="1">
      <c r="A257" s="684">
        <f t="shared" si="6"/>
        <v>228</v>
      </c>
      <c r="B257" s="685"/>
      <c r="C257" s="721">
        <v>2</v>
      </c>
      <c r="D257" s="721">
        <v>6</v>
      </c>
      <c r="E257" s="721">
        <v>2</v>
      </c>
      <c r="F257" s="721">
        <v>1</v>
      </c>
      <c r="G257" s="721">
        <v>5</v>
      </c>
      <c r="H257" s="731"/>
      <c r="I257" s="723" t="s">
        <v>2592</v>
      </c>
      <c r="J257" s="732" t="s">
        <v>2927</v>
      </c>
      <c r="K257" s="732" t="s">
        <v>2947</v>
      </c>
      <c r="L257" s="720" t="s">
        <v>139</v>
      </c>
      <c r="M257" s="892" t="s">
        <v>143</v>
      </c>
      <c r="N257" s="733">
        <v>2014</v>
      </c>
      <c r="O257" s="687"/>
      <c r="P257" s="734" t="s">
        <v>1906</v>
      </c>
      <c r="Q257" s="720" t="s">
        <v>133</v>
      </c>
      <c r="R257" s="735">
        <v>20</v>
      </c>
      <c r="S257" s="736">
        <v>9500000</v>
      </c>
      <c r="T257" s="835"/>
      <c r="V257" s="880"/>
      <c r="W257" s="880"/>
      <c r="X257" s="802"/>
      <c r="Y257" s="802"/>
      <c r="Z257" s="802"/>
      <c r="AA257" s="802"/>
      <c r="AB257" s="802"/>
    </row>
    <row r="258" spans="1:28" s="674" customFormat="1" ht="12.95" customHeight="1">
      <c r="A258" s="684">
        <f t="shared" si="6"/>
        <v>229</v>
      </c>
      <c r="B258" s="685"/>
      <c r="C258" s="721">
        <v>2</v>
      </c>
      <c r="D258" s="721">
        <v>6</v>
      </c>
      <c r="E258" s="721">
        <v>2</v>
      </c>
      <c r="F258" s="721">
        <v>1</v>
      </c>
      <c r="G258" s="721">
        <v>5</v>
      </c>
      <c r="H258" s="731"/>
      <c r="I258" s="723" t="s">
        <v>2592</v>
      </c>
      <c r="J258" s="732" t="s">
        <v>3106</v>
      </c>
      <c r="K258" s="732"/>
      <c r="L258" s="720" t="s">
        <v>139</v>
      </c>
      <c r="M258" s="892" t="s">
        <v>2792</v>
      </c>
      <c r="N258" s="1431">
        <v>2016</v>
      </c>
      <c r="O258" s="687"/>
      <c r="P258" s="734" t="s">
        <v>1906</v>
      </c>
      <c r="Q258" s="720" t="s">
        <v>133</v>
      </c>
      <c r="R258" s="735">
        <v>30</v>
      </c>
      <c r="S258" s="736">
        <v>14550000</v>
      </c>
      <c r="T258" s="835"/>
      <c r="U258" s="612"/>
      <c r="V258" s="1393"/>
      <c r="W258" s="1411" t="s">
        <v>3107</v>
      </c>
      <c r="X258" s="615"/>
      <c r="Y258" s="615"/>
      <c r="Z258" s="615"/>
      <c r="AA258" s="615"/>
      <c r="AB258" s="615"/>
    </row>
    <row r="259" spans="1:28" s="674" customFormat="1" ht="12.95" customHeight="1">
      <c r="A259" s="684">
        <f t="shared" si="6"/>
        <v>230</v>
      </c>
      <c r="B259" s="685"/>
      <c r="C259" s="721">
        <v>2</v>
      </c>
      <c r="D259" s="721">
        <v>6</v>
      </c>
      <c r="E259" s="721">
        <v>1</v>
      </c>
      <c r="F259" s="721">
        <v>4</v>
      </c>
      <c r="G259" s="721">
        <v>3</v>
      </c>
      <c r="H259" s="731"/>
      <c r="I259" s="723" t="s">
        <v>2575</v>
      </c>
      <c r="J259" s="732" t="s">
        <v>2423</v>
      </c>
      <c r="K259" s="732" t="s">
        <v>2948</v>
      </c>
      <c r="L259" s="720" t="s">
        <v>139</v>
      </c>
      <c r="M259" s="892" t="s">
        <v>143</v>
      </c>
      <c r="N259" s="733">
        <v>2014</v>
      </c>
      <c r="O259" s="687"/>
      <c r="P259" s="734" t="s">
        <v>1906</v>
      </c>
      <c r="Q259" s="720" t="s">
        <v>133</v>
      </c>
      <c r="R259" s="735">
        <v>3</v>
      </c>
      <c r="S259" s="736">
        <v>6510000</v>
      </c>
      <c r="T259" s="835"/>
      <c r="Y259" s="802"/>
      <c r="Z259" s="802"/>
      <c r="AA259" s="802"/>
      <c r="AB259" s="802"/>
    </row>
    <row r="260" spans="1:28" s="674" customFormat="1" ht="12.95" customHeight="1">
      <c r="A260" s="684">
        <f t="shared" si="6"/>
        <v>231</v>
      </c>
      <c r="B260" s="685"/>
      <c r="C260" s="721">
        <v>2</v>
      </c>
      <c r="D260" s="721">
        <v>6</v>
      </c>
      <c r="E260" s="721">
        <v>2</v>
      </c>
      <c r="F260" s="721">
        <v>6</v>
      </c>
      <c r="G260" s="721">
        <v>3</v>
      </c>
      <c r="H260" s="731"/>
      <c r="I260" s="723" t="s">
        <v>2950</v>
      </c>
      <c r="J260" s="732" t="s">
        <v>1980</v>
      </c>
      <c r="K260" s="732" t="s">
        <v>2949</v>
      </c>
      <c r="L260" s="720" t="s">
        <v>139</v>
      </c>
      <c r="M260" s="892" t="s">
        <v>2792</v>
      </c>
      <c r="N260" s="733">
        <v>2014</v>
      </c>
      <c r="O260" s="687" t="s">
        <v>2949</v>
      </c>
      <c r="P260" s="734" t="s">
        <v>1906</v>
      </c>
      <c r="Q260" s="720" t="s">
        <v>133</v>
      </c>
      <c r="R260" s="735">
        <v>2</v>
      </c>
      <c r="S260" s="736">
        <v>11000000</v>
      </c>
      <c r="T260" s="835"/>
      <c r="Y260" s="802"/>
      <c r="Z260" s="802"/>
      <c r="AA260" s="802"/>
      <c r="AB260" s="802"/>
    </row>
    <row r="261" spans="1:28" s="674" customFormat="1" ht="12.95" customHeight="1">
      <c r="A261" s="684">
        <f t="shared" si="6"/>
        <v>232</v>
      </c>
      <c r="B261" s="685"/>
      <c r="C261" s="721">
        <v>2</v>
      </c>
      <c r="D261" s="721">
        <v>6</v>
      </c>
      <c r="E261" s="721">
        <v>2</v>
      </c>
      <c r="F261" s="721">
        <v>1</v>
      </c>
      <c r="G261" s="721">
        <v>10</v>
      </c>
      <c r="H261" s="731"/>
      <c r="I261" s="723" t="s">
        <v>22</v>
      </c>
      <c r="J261" s="732" t="s">
        <v>305</v>
      </c>
      <c r="K261" s="732"/>
      <c r="L261" s="720" t="s">
        <v>139</v>
      </c>
      <c r="M261" s="892" t="s">
        <v>143</v>
      </c>
      <c r="N261" s="733">
        <v>2014</v>
      </c>
      <c r="O261" s="687" t="s">
        <v>2951</v>
      </c>
      <c r="P261" s="734" t="s">
        <v>1906</v>
      </c>
      <c r="Q261" s="720" t="s">
        <v>133</v>
      </c>
      <c r="R261" s="735">
        <v>4</v>
      </c>
      <c r="S261" s="736">
        <v>5000000</v>
      </c>
      <c r="T261" s="835"/>
      <c r="Y261" s="802"/>
      <c r="Z261" s="802"/>
      <c r="AA261" s="802"/>
      <c r="AB261" s="802"/>
    </row>
    <row r="262" spans="1:28" s="674" customFormat="1" ht="12.95" customHeight="1">
      <c r="A262" s="684">
        <f t="shared" si="6"/>
        <v>233</v>
      </c>
      <c r="B262" s="685"/>
      <c r="C262" s="721">
        <v>2</v>
      </c>
      <c r="D262" s="721">
        <v>6</v>
      </c>
      <c r="E262" s="721">
        <v>2</v>
      </c>
      <c r="F262" s="721">
        <v>4</v>
      </c>
      <c r="G262" s="721">
        <v>1</v>
      </c>
      <c r="H262" s="731"/>
      <c r="I262" s="723" t="s">
        <v>2952</v>
      </c>
      <c r="J262" s="732" t="s">
        <v>1980</v>
      </c>
      <c r="K262" s="732" t="s">
        <v>2953</v>
      </c>
      <c r="L262" s="720" t="s">
        <v>139</v>
      </c>
      <c r="M262" s="720" t="s">
        <v>2799</v>
      </c>
      <c r="N262" s="733">
        <v>2014</v>
      </c>
      <c r="O262" s="687"/>
      <c r="P262" s="734" t="s">
        <v>1906</v>
      </c>
      <c r="Q262" s="720" t="s">
        <v>133</v>
      </c>
      <c r="R262" s="735">
        <v>1</v>
      </c>
      <c r="S262" s="736">
        <v>2483000</v>
      </c>
      <c r="T262" s="835"/>
      <c r="Y262" s="802"/>
      <c r="Z262" s="802"/>
      <c r="AA262" s="802"/>
      <c r="AB262" s="802"/>
    </row>
    <row r="263" spans="1:28" s="674" customFormat="1" ht="12.95" customHeight="1">
      <c r="A263" s="684">
        <f t="shared" si="6"/>
        <v>234</v>
      </c>
      <c r="B263" s="685"/>
      <c r="C263" s="721">
        <v>2</v>
      </c>
      <c r="D263" s="721">
        <v>6</v>
      </c>
      <c r="E263" s="721">
        <v>2</v>
      </c>
      <c r="F263" s="721">
        <v>1</v>
      </c>
      <c r="G263" s="721">
        <v>1</v>
      </c>
      <c r="H263" s="731"/>
      <c r="I263" s="723" t="s">
        <v>2580</v>
      </c>
      <c r="J263" s="732" t="s">
        <v>305</v>
      </c>
      <c r="K263" s="732"/>
      <c r="L263" s="720" t="s">
        <v>2562</v>
      </c>
      <c r="M263" s="720" t="s">
        <v>2799</v>
      </c>
      <c r="N263" s="733">
        <v>2014</v>
      </c>
      <c r="O263" s="687"/>
      <c r="P263" s="734" t="s">
        <v>1906</v>
      </c>
      <c r="Q263" s="720" t="s">
        <v>133</v>
      </c>
      <c r="R263" s="735">
        <v>7</v>
      </c>
      <c r="S263" s="736">
        <v>11137000</v>
      </c>
      <c r="T263" s="835"/>
      <c r="Y263" s="802"/>
      <c r="Z263" s="802"/>
      <c r="AA263" s="802"/>
      <c r="AB263" s="802"/>
    </row>
    <row r="264" spans="1:28" s="674" customFormat="1" ht="12.95" customHeight="1">
      <c r="A264" s="684">
        <f t="shared" si="6"/>
        <v>235</v>
      </c>
      <c r="B264" s="685"/>
      <c r="C264" s="721">
        <v>2</v>
      </c>
      <c r="D264" s="721">
        <v>6</v>
      </c>
      <c r="E264" s="721">
        <v>2</v>
      </c>
      <c r="F264" s="721">
        <v>1</v>
      </c>
      <c r="G264" s="721">
        <v>1</v>
      </c>
      <c r="H264" s="731"/>
      <c r="I264" s="723" t="s">
        <v>2565</v>
      </c>
      <c r="J264" s="732" t="s">
        <v>305</v>
      </c>
      <c r="K264" s="732"/>
      <c r="L264" s="720" t="s">
        <v>2562</v>
      </c>
      <c r="M264" s="720" t="s">
        <v>2799</v>
      </c>
      <c r="N264" s="733">
        <v>2014</v>
      </c>
      <c r="O264" s="687"/>
      <c r="P264" s="734" t="s">
        <v>1906</v>
      </c>
      <c r="Q264" s="720" t="s">
        <v>133</v>
      </c>
      <c r="R264" s="735">
        <v>1</v>
      </c>
      <c r="S264" s="736">
        <v>517000</v>
      </c>
      <c r="T264" s="835"/>
      <c r="Y264" s="802"/>
      <c r="Z264" s="802"/>
      <c r="AA264" s="802"/>
      <c r="AB264" s="802"/>
    </row>
    <row r="265" spans="1:28" s="674" customFormat="1" ht="12.95" customHeight="1">
      <c r="A265" s="684">
        <f t="shared" si="6"/>
        <v>236</v>
      </c>
      <c r="B265" s="685"/>
      <c r="C265" s="721">
        <v>2</v>
      </c>
      <c r="D265" s="721">
        <v>6</v>
      </c>
      <c r="E265" s="721">
        <v>2</v>
      </c>
      <c r="F265" s="721">
        <v>1</v>
      </c>
      <c r="G265" s="721">
        <v>1</v>
      </c>
      <c r="H265" s="731"/>
      <c r="I265" s="723" t="s">
        <v>2794</v>
      </c>
      <c r="J265" s="732" t="s">
        <v>305</v>
      </c>
      <c r="K265" s="732"/>
      <c r="L265" s="720" t="s">
        <v>139</v>
      </c>
      <c r="M265" s="720" t="s">
        <v>2799</v>
      </c>
      <c r="N265" s="733">
        <v>2014</v>
      </c>
      <c r="O265" s="687"/>
      <c r="P265" s="734" t="s">
        <v>1906</v>
      </c>
      <c r="Q265" s="720" t="s">
        <v>133</v>
      </c>
      <c r="R265" s="735">
        <v>1</v>
      </c>
      <c r="S265" s="736">
        <v>1500000</v>
      </c>
      <c r="T265" s="835"/>
      <c r="Y265" s="802"/>
      <c r="Z265" s="802"/>
      <c r="AA265" s="802"/>
      <c r="AB265" s="802"/>
    </row>
    <row r="266" spans="1:28" s="674" customFormat="1" ht="12.95" customHeight="1">
      <c r="A266" s="684">
        <f t="shared" si="6"/>
        <v>237</v>
      </c>
      <c r="B266" s="685"/>
      <c r="C266" s="721">
        <v>2</v>
      </c>
      <c r="D266" s="721">
        <v>6</v>
      </c>
      <c r="E266" s="721">
        <v>2</v>
      </c>
      <c r="F266" s="721">
        <v>4</v>
      </c>
      <c r="G266" s="721">
        <v>8</v>
      </c>
      <c r="H266" s="731"/>
      <c r="I266" s="723" t="s">
        <v>2795</v>
      </c>
      <c r="J266" s="732"/>
      <c r="K266" s="732"/>
      <c r="L266" s="720" t="s">
        <v>139</v>
      </c>
      <c r="M266" s="892" t="s">
        <v>143</v>
      </c>
      <c r="N266" s="733">
        <v>2014</v>
      </c>
      <c r="O266" s="687"/>
      <c r="P266" s="734" t="s">
        <v>1906</v>
      </c>
      <c r="Q266" s="1416" t="s">
        <v>133</v>
      </c>
      <c r="R266" s="735">
        <v>3</v>
      </c>
      <c r="S266" s="736">
        <v>150000</v>
      </c>
      <c r="T266" s="835" t="s">
        <v>3081</v>
      </c>
      <c r="Y266" s="802"/>
      <c r="Z266" s="802"/>
      <c r="AA266" s="802"/>
      <c r="AB266" s="802"/>
    </row>
    <row r="267" spans="1:28" s="674" customFormat="1" ht="12.95" customHeight="1">
      <c r="A267" s="684">
        <f t="shared" si="6"/>
        <v>238</v>
      </c>
      <c r="B267" s="685"/>
      <c r="C267" s="721">
        <v>2</v>
      </c>
      <c r="D267" s="721">
        <v>6</v>
      </c>
      <c r="E267" s="721">
        <v>2</v>
      </c>
      <c r="F267" s="721">
        <v>4</v>
      </c>
      <c r="G267" s="721">
        <v>8</v>
      </c>
      <c r="H267" s="731"/>
      <c r="I267" s="723" t="s">
        <v>2795</v>
      </c>
      <c r="J267" s="732"/>
      <c r="K267" s="732"/>
      <c r="L267" s="720" t="s">
        <v>139</v>
      </c>
      <c r="M267" s="892" t="s">
        <v>143</v>
      </c>
      <c r="N267" s="733">
        <v>2014</v>
      </c>
      <c r="O267" s="687"/>
      <c r="P267" s="734" t="s">
        <v>1906</v>
      </c>
      <c r="Q267" s="896" t="s">
        <v>1407</v>
      </c>
      <c r="R267" s="735">
        <v>2</v>
      </c>
      <c r="S267" s="736">
        <v>100000</v>
      </c>
      <c r="T267" s="835" t="s">
        <v>3089</v>
      </c>
      <c r="Y267" s="802"/>
      <c r="Z267" s="961"/>
      <c r="AA267" s="962"/>
      <c r="AB267" s="802"/>
    </row>
    <row r="268" spans="1:28" s="674" customFormat="1" ht="12.95" customHeight="1">
      <c r="A268" s="684">
        <f t="shared" si="6"/>
        <v>239</v>
      </c>
      <c r="B268" s="685"/>
      <c r="C268" s="721">
        <v>2</v>
      </c>
      <c r="D268" s="721">
        <v>6</v>
      </c>
      <c r="E268" s="721">
        <v>2</v>
      </c>
      <c r="F268" s="721">
        <v>3</v>
      </c>
      <c r="G268" s="721">
        <v>6</v>
      </c>
      <c r="H268" s="731"/>
      <c r="I268" s="723" t="s">
        <v>2796</v>
      </c>
      <c r="J268" s="732"/>
      <c r="K268" s="732"/>
      <c r="L268" s="720" t="s">
        <v>139</v>
      </c>
      <c r="M268" s="892" t="s">
        <v>143</v>
      </c>
      <c r="N268" s="733">
        <v>2014</v>
      </c>
      <c r="O268" s="687"/>
      <c r="P268" s="734" t="s">
        <v>1906</v>
      </c>
      <c r="Q268" s="1416" t="s">
        <v>133</v>
      </c>
      <c r="R268" s="735">
        <v>1</v>
      </c>
      <c r="S268" s="736">
        <v>300000</v>
      </c>
      <c r="T268" s="835" t="s">
        <v>3081</v>
      </c>
      <c r="Y268" s="802"/>
      <c r="Z268" s="961"/>
      <c r="AA268" s="962"/>
      <c r="AB268" s="802"/>
    </row>
    <row r="269" spans="1:28" s="674" customFormat="1" ht="12.95" customHeight="1">
      <c r="A269" s="684">
        <f t="shared" si="6"/>
        <v>240</v>
      </c>
      <c r="B269" s="685"/>
      <c r="C269" s="721">
        <v>2</v>
      </c>
      <c r="D269" s="721">
        <v>6</v>
      </c>
      <c r="E269" s="721">
        <v>3</v>
      </c>
      <c r="F269" s="721">
        <v>5</v>
      </c>
      <c r="G269" s="721">
        <v>3</v>
      </c>
      <c r="H269" s="731"/>
      <c r="I269" s="723" t="s">
        <v>858</v>
      </c>
      <c r="J269" s="732" t="s">
        <v>2928</v>
      </c>
      <c r="K269" s="732" t="s">
        <v>2929</v>
      </c>
      <c r="L269" s="720" t="s">
        <v>139</v>
      </c>
      <c r="M269" s="892" t="s">
        <v>143</v>
      </c>
      <c r="N269" s="733">
        <v>2014</v>
      </c>
      <c r="O269" s="687"/>
      <c r="P269" s="734" t="s">
        <v>1906</v>
      </c>
      <c r="Q269" s="720" t="s">
        <v>133</v>
      </c>
      <c r="R269" s="735">
        <v>5</v>
      </c>
      <c r="S269" s="736">
        <v>9250000</v>
      </c>
      <c r="T269" s="835"/>
      <c r="Y269" s="802"/>
      <c r="Z269" s="961"/>
      <c r="AA269" s="962"/>
      <c r="AB269" s="802"/>
    </row>
    <row r="270" spans="1:28" s="674" customFormat="1" ht="12.95" customHeight="1">
      <c r="A270" s="684">
        <f t="shared" si="6"/>
        <v>241</v>
      </c>
      <c r="B270" s="685"/>
      <c r="C270" s="721">
        <v>2</v>
      </c>
      <c r="D270" s="721">
        <v>6</v>
      </c>
      <c r="E270" s="721">
        <v>3</v>
      </c>
      <c r="F270" s="721">
        <v>2</v>
      </c>
      <c r="G270" s="721">
        <v>2</v>
      </c>
      <c r="H270" s="731"/>
      <c r="I270" s="723" t="s">
        <v>1710</v>
      </c>
      <c r="J270" s="732" t="s">
        <v>2961</v>
      </c>
      <c r="K270" s="732" t="s">
        <v>2960</v>
      </c>
      <c r="L270" s="720" t="s">
        <v>139</v>
      </c>
      <c r="M270" s="892" t="s">
        <v>143</v>
      </c>
      <c r="N270" s="733">
        <v>2014</v>
      </c>
      <c r="O270" s="687"/>
      <c r="P270" s="734" t="s">
        <v>1906</v>
      </c>
      <c r="Q270" s="720" t="s">
        <v>133</v>
      </c>
      <c r="R270" s="735">
        <v>1</v>
      </c>
      <c r="S270" s="736">
        <v>10000000</v>
      </c>
      <c r="T270" s="835"/>
      <c r="Y270" s="802"/>
      <c r="Z270" s="961"/>
      <c r="AA270" s="962"/>
      <c r="AB270" s="802"/>
    </row>
    <row r="271" spans="1:28" s="674" customFormat="1" ht="12.95" customHeight="1">
      <c r="A271" s="684">
        <f t="shared" si="6"/>
        <v>242</v>
      </c>
      <c r="B271" s="685"/>
      <c r="C271" s="721">
        <v>2</v>
      </c>
      <c r="D271" s="721">
        <v>6</v>
      </c>
      <c r="E271" s="721">
        <v>1</v>
      </c>
      <c r="F271" s="721">
        <v>1</v>
      </c>
      <c r="G271" s="721">
        <v>3</v>
      </c>
      <c r="H271" s="731"/>
      <c r="I271" s="723" t="s">
        <v>301</v>
      </c>
      <c r="J271" s="732" t="s">
        <v>2930</v>
      </c>
      <c r="K271" s="732" t="s">
        <v>2931</v>
      </c>
      <c r="L271" s="720" t="s">
        <v>139</v>
      </c>
      <c r="M271" s="892" t="s">
        <v>143</v>
      </c>
      <c r="N271" s="733">
        <v>2014</v>
      </c>
      <c r="O271" s="687"/>
      <c r="P271" s="734" t="s">
        <v>1906</v>
      </c>
      <c r="Q271" s="720" t="s">
        <v>133</v>
      </c>
      <c r="R271" s="735">
        <v>1</v>
      </c>
      <c r="S271" s="736">
        <v>1000000</v>
      </c>
      <c r="T271" s="835"/>
      <c r="Y271" s="802"/>
      <c r="Z271" s="802"/>
      <c r="AA271" s="802"/>
      <c r="AB271" s="802"/>
    </row>
    <row r="272" spans="1:28" s="674" customFormat="1" ht="12.95" customHeight="1">
      <c r="A272" s="684">
        <f t="shared" si="6"/>
        <v>243</v>
      </c>
      <c r="B272" s="685"/>
      <c r="C272" s="721"/>
      <c r="D272" s="721"/>
      <c r="E272" s="721"/>
      <c r="F272" s="721"/>
      <c r="G272" s="721"/>
      <c r="H272" s="731"/>
      <c r="I272" s="723" t="s">
        <v>52</v>
      </c>
      <c r="J272" s="732" t="s">
        <v>364</v>
      </c>
      <c r="K272" s="732"/>
      <c r="L272" s="720" t="s">
        <v>420</v>
      </c>
      <c r="M272" s="892" t="s">
        <v>143</v>
      </c>
      <c r="N272" s="733">
        <v>2014</v>
      </c>
      <c r="O272" s="687"/>
      <c r="P272" s="734" t="s">
        <v>1906</v>
      </c>
      <c r="Q272" s="1193" t="s">
        <v>133</v>
      </c>
      <c r="R272" s="735">
        <v>2</v>
      </c>
      <c r="S272" s="736">
        <v>500000</v>
      </c>
      <c r="T272" s="835"/>
      <c r="Y272" s="802"/>
      <c r="Z272" s="802"/>
      <c r="AA272" s="802"/>
      <c r="AB272" s="802"/>
    </row>
    <row r="273" spans="1:28" s="674" customFormat="1" ht="12.95" customHeight="1">
      <c r="A273" s="684">
        <f t="shared" si="6"/>
        <v>244</v>
      </c>
      <c r="B273" s="685"/>
      <c r="C273" s="721"/>
      <c r="D273" s="721"/>
      <c r="E273" s="721"/>
      <c r="F273" s="721"/>
      <c r="G273" s="721"/>
      <c r="H273" s="731"/>
      <c r="I273" s="723" t="s">
        <v>2963</v>
      </c>
      <c r="J273" s="732" t="s">
        <v>305</v>
      </c>
      <c r="K273" s="732"/>
      <c r="L273" s="720" t="s">
        <v>737</v>
      </c>
      <c r="M273" s="892" t="s">
        <v>2792</v>
      </c>
      <c r="N273" s="897">
        <v>2015</v>
      </c>
      <c r="O273" s="687"/>
      <c r="P273" s="734" t="s">
        <v>2548</v>
      </c>
      <c r="Q273" s="1193" t="s">
        <v>133</v>
      </c>
      <c r="R273" s="735">
        <v>1</v>
      </c>
      <c r="S273" s="736">
        <v>4000000</v>
      </c>
      <c r="T273" s="835"/>
      <c r="Y273" s="802"/>
      <c r="Z273" s="802"/>
      <c r="AA273" s="802"/>
      <c r="AB273" s="802"/>
    </row>
    <row r="274" spans="1:28" s="674" customFormat="1" ht="12.95" customHeight="1">
      <c r="A274" s="684">
        <f t="shared" si="6"/>
        <v>245</v>
      </c>
      <c r="B274" s="685"/>
      <c r="C274" s="721"/>
      <c r="D274" s="721"/>
      <c r="E274" s="721"/>
      <c r="F274" s="721"/>
      <c r="G274" s="721"/>
      <c r="H274" s="731"/>
      <c r="I274" s="723" t="s">
        <v>2964</v>
      </c>
      <c r="J274" s="732" t="s">
        <v>2965</v>
      </c>
      <c r="K274" s="732" t="s">
        <v>2966</v>
      </c>
      <c r="L274" s="720" t="s">
        <v>139</v>
      </c>
      <c r="M274" s="892" t="s">
        <v>2792</v>
      </c>
      <c r="N274" s="897">
        <v>2015</v>
      </c>
      <c r="O274" s="687"/>
      <c r="P274" s="734" t="s">
        <v>1906</v>
      </c>
      <c r="Q274" s="1193" t="s">
        <v>133</v>
      </c>
      <c r="R274" s="735">
        <v>1</v>
      </c>
      <c r="S274" s="736">
        <v>2685000</v>
      </c>
      <c r="T274" s="835"/>
      <c r="Y274" s="802"/>
      <c r="Z274" s="802"/>
      <c r="AA274" s="802"/>
      <c r="AB274" s="802"/>
    </row>
    <row r="275" spans="1:28" s="674" customFormat="1" ht="12.95" customHeight="1">
      <c r="A275" s="684">
        <f t="shared" si="6"/>
        <v>246</v>
      </c>
      <c r="B275" s="685"/>
      <c r="C275" s="721">
        <v>2</v>
      </c>
      <c r="D275" s="721">
        <v>6</v>
      </c>
      <c r="E275" s="721">
        <v>2</v>
      </c>
      <c r="F275" s="721">
        <v>6</v>
      </c>
      <c r="G275" s="721">
        <v>3</v>
      </c>
      <c r="H275" s="722"/>
      <c r="I275" s="723" t="s">
        <v>22</v>
      </c>
      <c r="J275" s="724" t="s">
        <v>305</v>
      </c>
      <c r="K275" s="725"/>
      <c r="L275" s="724" t="s">
        <v>307</v>
      </c>
      <c r="M275" s="726" t="s">
        <v>2792</v>
      </c>
      <c r="N275" s="1387">
        <v>2015</v>
      </c>
      <c r="O275" s="724"/>
      <c r="P275" s="726" t="s">
        <v>1906</v>
      </c>
      <c r="Q275" s="1195" t="s">
        <v>133</v>
      </c>
      <c r="R275" s="723">
        <v>2</v>
      </c>
      <c r="S275" s="728">
        <v>6000000</v>
      </c>
      <c r="T275" s="781"/>
      <c r="Y275" s="802"/>
      <c r="Z275" s="802"/>
      <c r="AA275" s="802"/>
      <c r="AB275" s="802"/>
    </row>
    <row r="276" spans="1:28" s="674" customFormat="1" ht="12.95" customHeight="1" thickBot="1">
      <c r="A276" s="675"/>
      <c r="B276" s="685"/>
      <c r="C276" s="721"/>
      <c r="D276" s="721"/>
      <c r="E276" s="721"/>
      <c r="F276" s="721"/>
      <c r="G276" s="721"/>
      <c r="H276" s="722"/>
      <c r="I276" s="723"/>
      <c r="J276" s="724"/>
      <c r="K276" s="725"/>
      <c r="L276" s="724"/>
      <c r="M276" s="726"/>
      <c r="N276" s="727"/>
      <c r="O276" s="724"/>
      <c r="P276" s="726"/>
      <c r="Q276" s="726"/>
      <c r="R276" s="723"/>
      <c r="S276" s="728"/>
      <c r="T276" s="781"/>
      <c r="Y276" s="802"/>
      <c r="Z276" s="802"/>
      <c r="AA276" s="802"/>
      <c r="AB276" s="802"/>
    </row>
    <row r="277" spans="1:28" s="674" customFormat="1" ht="12.95" customHeight="1">
      <c r="A277" s="1025"/>
      <c r="B277" s="1032"/>
      <c r="C277" s="3220" t="s">
        <v>2021</v>
      </c>
      <c r="D277" s="3220"/>
      <c r="E277" s="3220"/>
      <c r="F277" s="3220"/>
      <c r="G277" s="3220"/>
      <c r="H277" s="1029"/>
      <c r="I277" s="1028"/>
      <c r="J277" s="1033"/>
      <c r="K277" s="1032"/>
      <c r="L277" s="1034"/>
      <c r="M277" s="1034"/>
      <c r="N277" s="1034"/>
      <c r="O277" s="1032"/>
      <c r="P277" s="1029"/>
      <c r="Q277" s="1030"/>
      <c r="R277" s="1084">
        <f>SUM(R278:R293)</f>
        <v>13</v>
      </c>
      <c r="S277" s="1084">
        <f>SUM(S278:S293)</f>
        <v>37058000</v>
      </c>
      <c r="T277" s="1035"/>
      <c r="Y277" s="802"/>
      <c r="Z277" s="802"/>
      <c r="AA277" s="802"/>
      <c r="AB277" s="802"/>
    </row>
    <row r="278" spans="1:28" s="674" customFormat="1" ht="12.95" customHeight="1">
      <c r="A278" s="701">
        <v>1</v>
      </c>
      <c r="B278" s="738" t="s">
        <v>1551</v>
      </c>
      <c r="C278" s="717">
        <v>2</v>
      </c>
      <c r="D278" s="717">
        <v>7</v>
      </c>
      <c r="E278" s="717">
        <v>1</v>
      </c>
      <c r="F278" s="717">
        <v>1</v>
      </c>
      <c r="G278" s="687">
        <v>20</v>
      </c>
      <c r="H278" s="696" t="s">
        <v>13</v>
      </c>
      <c r="I278" s="740" t="s">
        <v>901</v>
      </c>
      <c r="J278" s="741" t="s">
        <v>1343</v>
      </c>
      <c r="K278" s="741" t="s">
        <v>1343</v>
      </c>
      <c r="L278" s="740" t="s">
        <v>355</v>
      </c>
      <c r="M278" s="740" t="s">
        <v>143</v>
      </c>
      <c r="N278" s="741">
        <v>2011</v>
      </c>
      <c r="O278" s="741" t="s">
        <v>1343</v>
      </c>
      <c r="P278" s="742" t="s">
        <v>1906</v>
      </c>
      <c r="Q278" s="742" t="s">
        <v>133</v>
      </c>
      <c r="R278" s="743">
        <v>1</v>
      </c>
      <c r="S278" s="744">
        <v>2500000</v>
      </c>
      <c r="T278" s="784"/>
      <c r="Y278" s="802"/>
      <c r="Z278" s="802"/>
      <c r="AA278" s="802"/>
      <c r="AB278" s="802"/>
    </row>
    <row r="279" spans="1:28" s="674" customFormat="1" ht="12.95" customHeight="1">
      <c r="A279" s="684">
        <f>A278+1</f>
        <v>2</v>
      </c>
      <c r="B279" s="685"/>
      <c r="C279" s="717">
        <v>2</v>
      </c>
      <c r="D279" s="717">
        <v>7</v>
      </c>
      <c r="E279" s="717">
        <v>1</v>
      </c>
      <c r="F279" s="717">
        <v>1</v>
      </c>
      <c r="G279" s="687">
        <v>20</v>
      </c>
      <c r="H279" s="696" t="s">
        <v>13</v>
      </c>
      <c r="I279" s="687" t="s">
        <v>2561</v>
      </c>
      <c r="J279" s="687" t="s">
        <v>2625</v>
      </c>
      <c r="K279" s="687"/>
      <c r="L279" s="687" t="s">
        <v>355</v>
      </c>
      <c r="M279" s="687" t="s">
        <v>143</v>
      </c>
      <c r="N279" s="688">
        <v>2008</v>
      </c>
      <c r="O279" s="687"/>
      <c r="P279" s="687" t="s">
        <v>2558</v>
      </c>
      <c r="Q279" s="687" t="s">
        <v>2547</v>
      </c>
      <c r="R279" s="687">
        <v>1</v>
      </c>
      <c r="S279" s="745">
        <v>1100000</v>
      </c>
      <c r="T279" s="781"/>
      <c r="Y279" s="802"/>
      <c r="Z279" s="802"/>
      <c r="AA279" s="802"/>
      <c r="AB279" s="802"/>
    </row>
    <row r="280" spans="1:28" s="674" customFormat="1" ht="12.95" customHeight="1">
      <c r="A280" s="684">
        <f t="shared" ref="A280:A291" si="7">A279+1</f>
        <v>3</v>
      </c>
      <c r="B280" s="685"/>
      <c r="C280" s="717">
        <v>2</v>
      </c>
      <c r="D280" s="717">
        <v>7</v>
      </c>
      <c r="E280" s="717">
        <v>1</v>
      </c>
      <c r="F280" s="717">
        <v>1</v>
      </c>
      <c r="G280" s="687">
        <v>82</v>
      </c>
      <c r="H280" s="696" t="s">
        <v>13</v>
      </c>
      <c r="I280" s="687" t="s">
        <v>556</v>
      </c>
      <c r="J280" s="687" t="s">
        <v>2626</v>
      </c>
      <c r="K280" s="687"/>
      <c r="L280" s="687" t="s">
        <v>355</v>
      </c>
      <c r="M280" s="687" t="s">
        <v>143</v>
      </c>
      <c r="N280" s="688">
        <v>2008</v>
      </c>
      <c r="O280" s="687"/>
      <c r="P280" s="687" t="s">
        <v>2558</v>
      </c>
      <c r="Q280" s="795" t="s">
        <v>1407</v>
      </c>
      <c r="R280" s="687">
        <v>1</v>
      </c>
      <c r="S280" s="745">
        <v>16800000</v>
      </c>
      <c r="T280" s="835" t="s">
        <v>3089</v>
      </c>
      <c r="Y280" s="802"/>
      <c r="Z280" s="877"/>
      <c r="AA280" s="963"/>
      <c r="AB280" s="802"/>
    </row>
    <row r="281" spans="1:28" s="674" customFormat="1" ht="12.95" customHeight="1">
      <c r="A281" s="684">
        <f t="shared" si="7"/>
        <v>4</v>
      </c>
      <c r="B281" s="685"/>
      <c r="C281" s="717">
        <v>2</v>
      </c>
      <c r="D281" s="717">
        <v>7</v>
      </c>
      <c r="E281" s="717">
        <v>2</v>
      </c>
      <c r="F281" s="717">
        <v>1</v>
      </c>
      <c r="G281" s="687">
        <v>11</v>
      </c>
      <c r="H281" s="696" t="s">
        <v>13</v>
      </c>
      <c r="I281" s="687" t="s">
        <v>2627</v>
      </c>
      <c r="J281" s="687" t="s">
        <v>361</v>
      </c>
      <c r="K281" s="687"/>
      <c r="L281" s="687" t="s">
        <v>365</v>
      </c>
      <c r="M281" s="687" t="s">
        <v>143</v>
      </c>
      <c r="N281" s="688">
        <v>1988</v>
      </c>
      <c r="O281" s="687"/>
      <c r="P281" s="687" t="s">
        <v>2558</v>
      </c>
      <c r="Q281" s="795" t="s">
        <v>1407</v>
      </c>
      <c r="R281" s="687">
        <v>1</v>
      </c>
      <c r="S281" s="745">
        <v>120000</v>
      </c>
      <c r="T281" s="835" t="s">
        <v>3089</v>
      </c>
      <c r="Y281" s="802"/>
      <c r="Z281" s="877"/>
      <c r="AA281" s="963"/>
      <c r="AB281" s="802"/>
    </row>
    <row r="282" spans="1:28" s="674" customFormat="1" ht="12.95" customHeight="1">
      <c r="A282" s="684"/>
      <c r="B282" s="685"/>
      <c r="C282" s="717"/>
      <c r="D282" s="717"/>
      <c r="E282" s="717"/>
      <c r="F282" s="717"/>
      <c r="G282" s="687"/>
      <c r="H282" s="687"/>
      <c r="I282" s="792" t="s">
        <v>2628</v>
      </c>
      <c r="J282" s="687"/>
      <c r="K282" s="687"/>
      <c r="L282" s="687"/>
      <c r="M282" s="687"/>
      <c r="N282" s="688"/>
      <c r="O282" s="687"/>
      <c r="P282" s="687"/>
      <c r="Q282" s="687"/>
      <c r="R282" s="687"/>
      <c r="S282" s="745"/>
      <c r="T282" s="781"/>
      <c r="Y282" s="802"/>
      <c r="Z282" s="802"/>
      <c r="AA282" s="802"/>
      <c r="AB282" s="802"/>
    </row>
    <row r="283" spans="1:28" s="674" customFormat="1" ht="12.95" customHeight="1">
      <c r="A283" s="684">
        <f>A281+1</f>
        <v>5</v>
      </c>
      <c r="B283" s="685"/>
      <c r="C283" s="717">
        <v>2</v>
      </c>
      <c r="D283" s="717">
        <v>7</v>
      </c>
      <c r="E283" s="717">
        <v>1</v>
      </c>
      <c r="F283" s="717">
        <v>1</v>
      </c>
      <c r="G283" s="687">
        <v>83</v>
      </c>
      <c r="H283" s="696" t="s">
        <v>13</v>
      </c>
      <c r="I283" s="687" t="s">
        <v>2629</v>
      </c>
      <c r="J283" s="687" t="s">
        <v>885</v>
      </c>
      <c r="K283" s="687"/>
      <c r="L283" s="687" t="s">
        <v>2630</v>
      </c>
      <c r="M283" s="687" t="s">
        <v>143</v>
      </c>
      <c r="N283" s="688">
        <v>2008</v>
      </c>
      <c r="O283" s="687"/>
      <c r="P283" s="687" t="s">
        <v>2558</v>
      </c>
      <c r="Q283" s="795" t="s">
        <v>1407</v>
      </c>
      <c r="R283" s="687">
        <v>1</v>
      </c>
      <c r="S283" s="745">
        <v>2035000</v>
      </c>
      <c r="T283" s="835" t="s">
        <v>3089</v>
      </c>
      <c r="Y283" s="802"/>
      <c r="Z283" s="802"/>
      <c r="AA283" s="802"/>
      <c r="AB283" s="802"/>
    </row>
    <row r="284" spans="1:28" s="674" customFormat="1" ht="12.95" customHeight="1">
      <c r="A284" s="684">
        <f t="shared" si="7"/>
        <v>6</v>
      </c>
      <c r="B284" s="685"/>
      <c r="C284" s="717">
        <v>2</v>
      </c>
      <c r="D284" s="717">
        <v>7</v>
      </c>
      <c r="E284" s="717">
        <v>1</v>
      </c>
      <c r="F284" s="717">
        <v>1</v>
      </c>
      <c r="G284" s="687">
        <v>83</v>
      </c>
      <c r="H284" s="696" t="s">
        <v>1425</v>
      </c>
      <c r="I284" s="687" t="s">
        <v>871</v>
      </c>
      <c r="J284" s="687" t="s">
        <v>887</v>
      </c>
      <c r="K284" s="687"/>
      <c r="L284" s="687" t="s">
        <v>2630</v>
      </c>
      <c r="M284" s="687" t="s">
        <v>143</v>
      </c>
      <c r="N284" s="688">
        <v>2008</v>
      </c>
      <c r="O284" s="687"/>
      <c r="P284" s="687" t="s">
        <v>2558</v>
      </c>
      <c r="Q284" s="795" t="s">
        <v>1407</v>
      </c>
      <c r="R284" s="687">
        <v>1</v>
      </c>
      <c r="S284" s="745">
        <v>825000</v>
      </c>
      <c r="T284" s="835" t="s">
        <v>3089</v>
      </c>
      <c r="Y284" s="802"/>
      <c r="Z284" s="802"/>
      <c r="AA284" s="802"/>
      <c r="AB284" s="802"/>
    </row>
    <row r="285" spans="1:28" s="674" customFormat="1" ht="12.95" customHeight="1">
      <c r="A285" s="684">
        <f t="shared" si="7"/>
        <v>7</v>
      </c>
      <c r="B285" s="685"/>
      <c r="C285" s="717">
        <v>2</v>
      </c>
      <c r="D285" s="717">
        <v>7</v>
      </c>
      <c r="E285" s="717">
        <v>1</v>
      </c>
      <c r="F285" s="717">
        <v>1</v>
      </c>
      <c r="G285" s="687">
        <v>83</v>
      </c>
      <c r="H285" s="696" t="s">
        <v>1426</v>
      </c>
      <c r="I285" s="687" t="s">
        <v>2631</v>
      </c>
      <c r="J285" s="687" t="s">
        <v>889</v>
      </c>
      <c r="K285" s="687"/>
      <c r="L285" s="687" t="s">
        <v>2630</v>
      </c>
      <c r="M285" s="687" t="s">
        <v>143</v>
      </c>
      <c r="N285" s="688">
        <v>2008</v>
      </c>
      <c r="O285" s="687"/>
      <c r="P285" s="687" t="s">
        <v>2558</v>
      </c>
      <c r="Q285" s="795" t="s">
        <v>1407</v>
      </c>
      <c r="R285" s="687">
        <v>1</v>
      </c>
      <c r="S285" s="745">
        <v>385000</v>
      </c>
      <c r="T285" s="835" t="s">
        <v>3089</v>
      </c>
      <c r="Y285" s="802"/>
      <c r="Z285" s="877"/>
      <c r="AA285" s="963"/>
      <c r="AB285" s="802"/>
    </row>
    <row r="286" spans="1:28" s="674" customFormat="1" ht="12.95" customHeight="1">
      <c r="A286" s="684">
        <f t="shared" si="7"/>
        <v>8</v>
      </c>
      <c r="B286" s="685"/>
      <c r="C286" s="717">
        <v>2</v>
      </c>
      <c r="D286" s="717">
        <v>7</v>
      </c>
      <c r="E286" s="717">
        <v>1</v>
      </c>
      <c r="F286" s="717">
        <v>1</v>
      </c>
      <c r="G286" s="687">
        <v>83</v>
      </c>
      <c r="H286" s="696" t="s">
        <v>1427</v>
      </c>
      <c r="I286" s="687" t="s">
        <v>2632</v>
      </c>
      <c r="J286" s="687" t="s">
        <v>2633</v>
      </c>
      <c r="K286" s="687"/>
      <c r="L286" s="687" t="s">
        <v>363</v>
      </c>
      <c r="M286" s="687" t="s">
        <v>143</v>
      </c>
      <c r="N286" s="688">
        <v>2008</v>
      </c>
      <c r="O286" s="687"/>
      <c r="P286" s="687" t="s">
        <v>2558</v>
      </c>
      <c r="Q286" s="795" t="s">
        <v>1407</v>
      </c>
      <c r="R286" s="687">
        <v>1</v>
      </c>
      <c r="S286" s="745">
        <v>572000</v>
      </c>
      <c r="T286" s="835" t="s">
        <v>3089</v>
      </c>
      <c r="Y286" s="802"/>
      <c r="Z286" s="802"/>
      <c r="AA286" s="802"/>
      <c r="AB286" s="802"/>
    </row>
    <row r="287" spans="1:28" s="674" customFormat="1" ht="12.95" customHeight="1">
      <c r="A287" s="684">
        <f t="shared" si="7"/>
        <v>9</v>
      </c>
      <c r="B287" s="685"/>
      <c r="C287" s="717">
        <v>2</v>
      </c>
      <c r="D287" s="717">
        <v>7</v>
      </c>
      <c r="E287" s="717">
        <v>1</v>
      </c>
      <c r="F287" s="717">
        <v>1</v>
      </c>
      <c r="G287" s="687">
        <v>83</v>
      </c>
      <c r="H287" s="696" t="s">
        <v>1428</v>
      </c>
      <c r="I287" s="687" t="s">
        <v>2634</v>
      </c>
      <c r="J287" s="687"/>
      <c r="K287" s="687"/>
      <c r="L287" s="687" t="s">
        <v>424</v>
      </c>
      <c r="M287" s="687" t="s">
        <v>143</v>
      </c>
      <c r="N287" s="688">
        <v>2008</v>
      </c>
      <c r="O287" s="687"/>
      <c r="P287" s="687" t="s">
        <v>2558</v>
      </c>
      <c r="Q287" s="795" t="s">
        <v>1407</v>
      </c>
      <c r="R287" s="687">
        <v>1</v>
      </c>
      <c r="S287" s="745">
        <v>1265000</v>
      </c>
      <c r="T287" s="835" t="s">
        <v>3089</v>
      </c>
      <c r="Y287" s="802"/>
      <c r="Z287" s="802"/>
      <c r="AA287" s="802"/>
      <c r="AB287" s="802"/>
    </row>
    <row r="288" spans="1:28" s="674" customFormat="1" ht="12.95" customHeight="1">
      <c r="A288" s="684">
        <f t="shared" si="7"/>
        <v>10</v>
      </c>
      <c r="B288" s="685"/>
      <c r="C288" s="721">
        <v>2</v>
      </c>
      <c r="D288" s="721">
        <v>7</v>
      </c>
      <c r="E288" s="721">
        <v>2</v>
      </c>
      <c r="F288" s="721">
        <v>1</v>
      </c>
      <c r="G288" s="721">
        <v>11</v>
      </c>
      <c r="H288" s="731"/>
      <c r="I288" s="723" t="s">
        <v>2962</v>
      </c>
      <c r="J288" s="732" t="s">
        <v>361</v>
      </c>
      <c r="K288" s="732"/>
      <c r="L288" s="746" t="s">
        <v>365</v>
      </c>
      <c r="M288" s="892" t="s">
        <v>143</v>
      </c>
      <c r="N288" s="733">
        <v>2014</v>
      </c>
      <c r="O288" s="687"/>
      <c r="P288" s="734" t="s">
        <v>1906</v>
      </c>
      <c r="Q288" s="720" t="s">
        <v>133</v>
      </c>
      <c r="R288" s="735">
        <v>1</v>
      </c>
      <c r="S288" s="736">
        <v>500000</v>
      </c>
      <c r="T288" s="835"/>
      <c r="Y288" s="802"/>
      <c r="Z288" s="802"/>
      <c r="AA288" s="802"/>
      <c r="AB288" s="802"/>
    </row>
    <row r="289" spans="1:32" s="674" customFormat="1" ht="12.95" customHeight="1">
      <c r="A289" s="684">
        <f t="shared" si="7"/>
        <v>11</v>
      </c>
      <c r="B289" s="685"/>
      <c r="C289" s="721">
        <v>2</v>
      </c>
      <c r="D289" s="721">
        <v>7</v>
      </c>
      <c r="E289" s="721">
        <v>1</v>
      </c>
      <c r="F289" s="721">
        <v>1</v>
      </c>
      <c r="G289" s="721">
        <v>83</v>
      </c>
      <c r="H289" s="731"/>
      <c r="I289" s="723" t="s">
        <v>2955</v>
      </c>
      <c r="J289" s="732" t="s">
        <v>2425</v>
      </c>
      <c r="K289" s="732"/>
      <c r="L289" s="746" t="s">
        <v>355</v>
      </c>
      <c r="M289" s="720" t="s">
        <v>2799</v>
      </c>
      <c r="N289" s="733">
        <v>2014</v>
      </c>
      <c r="O289" s="687"/>
      <c r="P289" s="734" t="s">
        <v>1906</v>
      </c>
      <c r="Q289" s="720" t="s">
        <v>133</v>
      </c>
      <c r="R289" s="735">
        <v>1</v>
      </c>
      <c r="S289" s="736">
        <v>1481000</v>
      </c>
      <c r="T289" s="835"/>
      <c r="Y289" s="802"/>
      <c r="Z289" s="802"/>
      <c r="AA289" s="802"/>
      <c r="AB289" s="802"/>
    </row>
    <row r="290" spans="1:32" s="674" customFormat="1" ht="12.95" customHeight="1">
      <c r="A290" s="684">
        <f t="shared" si="7"/>
        <v>12</v>
      </c>
      <c r="B290" s="685"/>
      <c r="C290" s="721">
        <v>2</v>
      </c>
      <c r="D290" s="721">
        <v>7</v>
      </c>
      <c r="E290" s="721">
        <v>2</v>
      </c>
      <c r="F290" s="721">
        <v>1</v>
      </c>
      <c r="G290" s="721">
        <v>15</v>
      </c>
      <c r="H290" s="731"/>
      <c r="I290" s="723" t="s">
        <v>2956</v>
      </c>
      <c r="J290" s="732" t="s">
        <v>2957</v>
      </c>
      <c r="K290" s="732"/>
      <c r="L290" s="746" t="s">
        <v>355</v>
      </c>
      <c r="M290" s="720" t="s">
        <v>2799</v>
      </c>
      <c r="N290" s="733">
        <v>2014</v>
      </c>
      <c r="O290" s="687"/>
      <c r="P290" s="734" t="s">
        <v>1906</v>
      </c>
      <c r="Q290" s="720" t="s">
        <v>133</v>
      </c>
      <c r="R290" s="735">
        <v>1</v>
      </c>
      <c r="S290" s="736">
        <v>3500000</v>
      </c>
      <c r="T290" s="835"/>
      <c r="Y290" s="802"/>
      <c r="Z290" s="880"/>
      <c r="AA290" s="881"/>
      <c r="AB290" s="802"/>
    </row>
    <row r="291" spans="1:32" s="674" customFormat="1" ht="12.95" customHeight="1">
      <c r="A291" s="684">
        <f t="shared" si="7"/>
        <v>13</v>
      </c>
      <c r="B291" s="685"/>
      <c r="C291" s="721">
        <v>2</v>
      </c>
      <c r="D291" s="721">
        <v>7</v>
      </c>
      <c r="E291" s="721">
        <v>1</v>
      </c>
      <c r="F291" s="721">
        <v>1</v>
      </c>
      <c r="G291" s="721">
        <v>82</v>
      </c>
      <c r="H291" s="731"/>
      <c r="I291" s="723" t="s">
        <v>2958</v>
      </c>
      <c r="J291" s="732" t="s">
        <v>2959</v>
      </c>
      <c r="K291" s="732"/>
      <c r="L291" s="746" t="s">
        <v>355</v>
      </c>
      <c r="M291" s="720" t="s">
        <v>2799</v>
      </c>
      <c r="N291" s="733">
        <v>2014</v>
      </c>
      <c r="O291" s="687"/>
      <c r="P291" s="734" t="s">
        <v>1906</v>
      </c>
      <c r="Q291" s="720" t="s">
        <v>133</v>
      </c>
      <c r="R291" s="735">
        <v>1</v>
      </c>
      <c r="S291" s="736">
        <v>5975000</v>
      </c>
      <c r="T291" s="835"/>
      <c r="Y291" s="802"/>
      <c r="Z291" s="802"/>
      <c r="AA291" s="802"/>
      <c r="AB291" s="802"/>
    </row>
    <row r="292" spans="1:32" s="674" customFormat="1" ht="12.95" customHeight="1">
      <c r="A292" s="684"/>
      <c r="B292" s="685"/>
      <c r="C292" s="1372"/>
      <c r="D292" s="1372"/>
      <c r="E292" s="1372"/>
      <c r="F292" s="1372"/>
      <c r="G292" s="1372"/>
      <c r="H292" s="1373"/>
      <c r="I292" s="1374"/>
      <c r="J292" s="1375"/>
      <c r="K292" s="1375"/>
      <c r="L292" s="1376"/>
      <c r="M292" s="985"/>
      <c r="N292" s="1377"/>
      <c r="O292" s="946"/>
      <c r="P292" s="1378"/>
      <c r="Q292" s="985"/>
      <c r="R292" s="1379"/>
      <c r="S292" s="1380"/>
      <c r="T292" s="1381"/>
      <c r="Y292" s="802"/>
      <c r="Z292" s="802"/>
      <c r="AA292" s="802"/>
      <c r="AB292" s="802"/>
    </row>
    <row r="293" spans="1:32" s="674" customFormat="1" ht="12.95" customHeight="1" thickBot="1">
      <c r="A293" s="675"/>
      <c r="B293" s="685"/>
      <c r="C293" s="691"/>
      <c r="D293" s="691"/>
      <c r="E293" s="691"/>
      <c r="F293" s="691"/>
      <c r="G293" s="691"/>
      <c r="H293" s="696"/>
      <c r="I293" s="748"/>
      <c r="J293" s="695"/>
      <c r="K293" s="695"/>
      <c r="L293" s="693"/>
      <c r="M293" s="693"/>
      <c r="N293" s="695"/>
      <c r="O293" s="695"/>
      <c r="P293" s="695"/>
      <c r="Q293" s="695"/>
      <c r="R293" s="748"/>
      <c r="S293" s="697"/>
      <c r="T293" s="749"/>
      <c r="Y293" s="802"/>
      <c r="Z293" s="802"/>
      <c r="AA293" s="802"/>
      <c r="AB293" s="802"/>
    </row>
    <row r="294" spans="1:32" s="674" customFormat="1" ht="12.95" customHeight="1">
      <c r="A294" s="1025"/>
      <c r="B294" s="1032"/>
      <c r="C294" s="3221" t="s">
        <v>2022</v>
      </c>
      <c r="D294" s="3221"/>
      <c r="E294" s="3221"/>
      <c r="F294" s="3221"/>
      <c r="G294" s="3221"/>
      <c r="H294" s="1029"/>
      <c r="I294" s="1028"/>
      <c r="J294" s="1033"/>
      <c r="K294" s="1032"/>
      <c r="L294" s="1032"/>
      <c r="M294" s="1032"/>
      <c r="N294" s="1032"/>
      <c r="O294" s="1032"/>
      <c r="P294" s="1029"/>
      <c r="Q294" s="1030"/>
      <c r="R294" s="1084">
        <f>SUM(R295:R703)</f>
        <v>447</v>
      </c>
      <c r="S294" s="1084">
        <f>SUM(S295:S703)</f>
        <v>404334971</v>
      </c>
      <c r="T294" s="1036"/>
      <c r="U294" s="750"/>
      <c r="V294" s="750"/>
      <c r="Y294" s="802"/>
      <c r="Z294" s="802"/>
      <c r="AA294" s="802"/>
      <c r="AB294" s="802"/>
    </row>
    <row r="295" spans="1:32" s="674" customFormat="1" ht="12.95" customHeight="1">
      <c r="A295" s="964"/>
      <c r="B295" s="965"/>
      <c r="C295" s="927"/>
      <c r="D295" s="927"/>
      <c r="E295" s="927"/>
      <c r="F295" s="927"/>
      <c r="G295" s="927"/>
      <c r="H295" s="665"/>
      <c r="I295" s="928" t="s">
        <v>2822</v>
      </c>
      <c r="J295" s="703" t="s">
        <v>2032</v>
      </c>
      <c r="K295" s="668"/>
      <c r="L295" s="668"/>
      <c r="M295" s="664" t="s">
        <v>143</v>
      </c>
      <c r="N295" s="668">
        <v>2007</v>
      </c>
      <c r="O295" s="668" t="s">
        <v>1343</v>
      </c>
      <c r="P295" s="667" t="s">
        <v>1906</v>
      </c>
      <c r="Q295" s="703" t="s">
        <v>133</v>
      </c>
      <c r="R295" s="696"/>
      <c r="S295" s="697"/>
      <c r="T295" s="749"/>
      <c r="U295" s="966"/>
      <c r="V295" s="967"/>
      <c r="W295" s="968"/>
      <c r="X295" s="968"/>
      <c r="Y295" s="802"/>
      <c r="Z295" s="968"/>
      <c r="AA295" s="968"/>
      <c r="AB295" s="967"/>
      <c r="AC295" s="967"/>
      <c r="AD295" s="969"/>
      <c r="AE295" s="970"/>
      <c r="AF295" s="971"/>
    </row>
    <row r="296" spans="1:32" s="674" customFormat="1" ht="12.95" customHeight="1">
      <c r="A296" s="964"/>
      <c r="B296" s="965"/>
      <c r="C296" s="927"/>
      <c r="D296" s="927"/>
      <c r="E296" s="927"/>
      <c r="F296" s="927"/>
      <c r="G296" s="927"/>
      <c r="H296" s="665"/>
      <c r="I296" s="929" t="s">
        <v>2034</v>
      </c>
      <c r="J296" s="703" t="s">
        <v>2032</v>
      </c>
      <c r="K296" s="668"/>
      <c r="L296" s="668"/>
      <c r="M296" s="664" t="s">
        <v>143</v>
      </c>
      <c r="N296" s="668">
        <v>2008</v>
      </c>
      <c r="O296" s="668" t="s">
        <v>1343</v>
      </c>
      <c r="P296" s="703" t="s">
        <v>1906</v>
      </c>
      <c r="Q296" s="703" t="s">
        <v>133</v>
      </c>
      <c r="R296" s="930"/>
      <c r="S296" s="931"/>
      <c r="T296" s="972"/>
      <c r="Y296" s="802"/>
      <c r="Z296" s="802"/>
      <c r="AA296" s="802"/>
      <c r="AB296" s="802"/>
    </row>
    <row r="297" spans="1:32" s="674" customFormat="1" ht="12.95" customHeight="1">
      <c r="A297" s="964"/>
      <c r="B297" s="965"/>
      <c r="C297" s="927"/>
      <c r="D297" s="927"/>
      <c r="E297" s="927"/>
      <c r="F297" s="927"/>
      <c r="G297" s="927"/>
      <c r="H297" s="665"/>
      <c r="I297" s="929" t="s">
        <v>2035</v>
      </c>
      <c r="J297" s="703" t="s">
        <v>2032</v>
      </c>
      <c r="K297" s="668"/>
      <c r="L297" s="668"/>
      <c r="M297" s="664" t="s">
        <v>143</v>
      </c>
      <c r="N297" s="668">
        <v>2009</v>
      </c>
      <c r="O297" s="668" t="s">
        <v>1343</v>
      </c>
      <c r="P297" s="703" t="s">
        <v>1906</v>
      </c>
      <c r="Q297" s="703" t="s">
        <v>133</v>
      </c>
      <c r="R297" s="930"/>
      <c r="S297" s="931"/>
      <c r="T297" s="972"/>
      <c r="Y297" s="802"/>
      <c r="Z297" s="969"/>
      <c r="AA297" s="970"/>
      <c r="AB297" s="802"/>
    </row>
    <row r="298" spans="1:32" s="674" customFormat="1" ht="12.95" customHeight="1">
      <c r="A298" s="964">
        <v>1</v>
      </c>
      <c r="B298" s="965"/>
      <c r="C298" s="702" t="s">
        <v>1911</v>
      </c>
      <c r="D298" s="702">
        <v>8</v>
      </c>
      <c r="E298" s="702" t="s">
        <v>1543</v>
      </c>
      <c r="F298" s="702" t="s">
        <v>1543</v>
      </c>
      <c r="G298" s="702" t="s">
        <v>1493</v>
      </c>
      <c r="H298" s="665"/>
      <c r="I298" s="932" t="s">
        <v>2036</v>
      </c>
      <c r="J298" s="751" t="s">
        <v>2032</v>
      </c>
      <c r="K298" s="668"/>
      <c r="L298" s="668"/>
      <c r="M298" s="664" t="s">
        <v>143</v>
      </c>
      <c r="N298" s="668">
        <v>2010</v>
      </c>
      <c r="O298" s="668" t="s">
        <v>1343</v>
      </c>
      <c r="P298" s="703" t="s">
        <v>1906</v>
      </c>
      <c r="Q298" s="893" t="s">
        <v>133</v>
      </c>
      <c r="R298" s="930">
        <v>2</v>
      </c>
      <c r="S298" s="931">
        <v>1352325</v>
      </c>
      <c r="T298" s="835" t="s">
        <v>3089</v>
      </c>
      <c r="Y298" s="802"/>
      <c r="Z298" s="802"/>
      <c r="AA298" s="802"/>
      <c r="AB298" s="802"/>
    </row>
    <row r="299" spans="1:32" s="674" customFormat="1" ht="12.95" customHeight="1">
      <c r="A299" s="964"/>
      <c r="B299" s="965"/>
      <c r="C299" s="927"/>
      <c r="D299" s="927"/>
      <c r="E299" s="927"/>
      <c r="F299" s="927"/>
      <c r="G299" s="927"/>
      <c r="H299" s="665"/>
      <c r="I299" s="932" t="s">
        <v>2037</v>
      </c>
      <c r="J299" s="751" t="s">
        <v>2032</v>
      </c>
      <c r="K299" s="668"/>
      <c r="L299" s="668"/>
      <c r="M299" s="664" t="s">
        <v>143</v>
      </c>
      <c r="N299" s="668">
        <v>2011</v>
      </c>
      <c r="O299" s="668" t="s">
        <v>1343</v>
      </c>
      <c r="P299" s="703" t="s">
        <v>1906</v>
      </c>
      <c r="Q299" s="703" t="s">
        <v>133</v>
      </c>
      <c r="R299" s="930"/>
      <c r="S299" s="931"/>
      <c r="T299" s="972"/>
      <c r="Y299" s="802"/>
      <c r="Z299" s="802"/>
      <c r="AA299" s="802"/>
      <c r="AB299" s="802"/>
    </row>
    <row r="300" spans="1:32" s="674" customFormat="1" ht="12.95" customHeight="1">
      <c r="A300" s="964"/>
      <c r="B300" s="965"/>
      <c r="C300" s="927"/>
      <c r="D300" s="927"/>
      <c r="E300" s="927"/>
      <c r="F300" s="927"/>
      <c r="G300" s="927"/>
      <c r="H300" s="665"/>
      <c r="I300" s="932" t="s">
        <v>2038</v>
      </c>
      <c r="J300" s="751" t="s">
        <v>2032</v>
      </c>
      <c r="K300" s="668"/>
      <c r="L300" s="668"/>
      <c r="M300" s="664" t="s">
        <v>143</v>
      </c>
      <c r="N300" s="668">
        <v>2012</v>
      </c>
      <c r="O300" s="668" t="s">
        <v>1343</v>
      </c>
      <c r="P300" s="703" t="s">
        <v>1906</v>
      </c>
      <c r="Q300" s="703" t="s">
        <v>133</v>
      </c>
      <c r="R300" s="930"/>
      <c r="S300" s="931"/>
      <c r="T300" s="972"/>
      <c r="Y300" s="802"/>
      <c r="Z300" s="802"/>
      <c r="AA300" s="802"/>
      <c r="AB300" s="802"/>
    </row>
    <row r="301" spans="1:32" s="674" customFormat="1" ht="12.95" customHeight="1">
      <c r="A301" s="973"/>
      <c r="B301" s="974"/>
      <c r="C301" s="933"/>
      <c r="D301" s="933"/>
      <c r="E301" s="933"/>
      <c r="F301" s="933"/>
      <c r="G301" s="933"/>
      <c r="H301" s="934"/>
      <c r="I301" s="935" t="s">
        <v>2039</v>
      </c>
      <c r="J301" s="975" t="s">
        <v>2032</v>
      </c>
      <c r="K301" s="976"/>
      <c r="L301" s="976"/>
      <c r="M301" s="977" t="s">
        <v>143</v>
      </c>
      <c r="N301" s="976">
        <v>2013</v>
      </c>
      <c r="O301" s="976" t="s">
        <v>1343</v>
      </c>
      <c r="P301" s="978" t="s">
        <v>1906</v>
      </c>
      <c r="Q301" s="978" t="s">
        <v>133</v>
      </c>
      <c r="R301" s="936"/>
      <c r="S301" s="937"/>
      <c r="T301" s="979"/>
      <c r="Y301" s="802"/>
      <c r="Z301" s="802"/>
      <c r="AA301" s="802"/>
      <c r="AB301" s="802"/>
    </row>
    <row r="302" spans="1:32" s="674" customFormat="1" ht="12.95" customHeight="1">
      <c r="A302" s="964"/>
      <c r="B302" s="965"/>
      <c r="C302" s="927"/>
      <c r="D302" s="927"/>
      <c r="E302" s="927"/>
      <c r="F302" s="927"/>
      <c r="G302" s="927"/>
      <c r="H302" s="696"/>
      <c r="I302" s="938" t="s">
        <v>2040</v>
      </c>
      <c r="J302" s="980" t="s">
        <v>2032</v>
      </c>
      <c r="K302" s="980"/>
      <c r="L302" s="980"/>
      <c r="M302" s="980" t="s">
        <v>143</v>
      </c>
      <c r="N302" s="695">
        <v>2007</v>
      </c>
      <c r="O302" s="980" t="s">
        <v>1343</v>
      </c>
      <c r="P302" s="980" t="s">
        <v>1906</v>
      </c>
      <c r="Q302" s="980" t="s">
        <v>133</v>
      </c>
      <c r="R302" s="930"/>
      <c r="S302" s="931"/>
      <c r="T302" s="972"/>
      <c r="Y302" s="802"/>
      <c r="Z302" s="802"/>
      <c r="AA302" s="802"/>
      <c r="AB302" s="802"/>
    </row>
    <row r="303" spans="1:32" s="674" customFormat="1" ht="12.95" customHeight="1">
      <c r="A303" s="964"/>
      <c r="B303" s="965"/>
      <c r="C303" s="927"/>
      <c r="D303" s="927"/>
      <c r="E303" s="927"/>
      <c r="F303" s="927"/>
      <c r="G303" s="927"/>
      <c r="H303" s="665"/>
      <c r="I303" s="932" t="s">
        <v>2041</v>
      </c>
      <c r="J303" s="751" t="s">
        <v>2032</v>
      </c>
      <c r="K303" s="668"/>
      <c r="L303" s="668"/>
      <c r="M303" s="664" t="s">
        <v>143</v>
      </c>
      <c r="N303" s="668">
        <v>2008</v>
      </c>
      <c r="O303" s="668" t="s">
        <v>1343</v>
      </c>
      <c r="P303" s="703" t="s">
        <v>1906</v>
      </c>
      <c r="Q303" s="703" t="s">
        <v>133</v>
      </c>
      <c r="R303" s="930"/>
      <c r="S303" s="931"/>
      <c r="T303" s="972"/>
      <c r="Y303" s="802"/>
      <c r="Z303" s="802"/>
      <c r="AA303" s="802"/>
      <c r="AB303" s="802"/>
    </row>
    <row r="304" spans="1:32" s="674" customFormat="1" ht="12.95" customHeight="1">
      <c r="A304" s="964"/>
      <c r="B304" s="965"/>
      <c r="C304" s="927"/>
      <c r="D304" s="927"/>
      <c r="E304" s="927"/>
      <c r="F304" s="927"/>
      <c r="G304" s="927"/>
      <c r="H304" s="665"/>
      <c r="I304" s="932" t="s">
        <v>2042</v>
      </c>
      <c r="J304" s="751" t="s">
        <v>2032</v>
      </c>
      <c r="K304" s="668"/>
      <c r="L304" s="668"/>
      <c r="M304" s="664" t="s">
        <v>143</v>
      </c>
      <c r="N304" s="668">
        <v>2009</v>
      </c>
      <c r="O304" s="668" t="s">
        <v>1343</v>
      </c>
      <c r="P304" s="703" t="s">
        <v>1906</v>
      </c>
      <c r="Q304" s="703" t="s">
        <v>133</v>
      </c>
      <c r="R304" s="930"/>
      <c r="S304" s="931"/>
      <c r="T304" s="972"/>
      <c r="Y304" s="802"/>
      <c r="Z304" s="802"/>
      <c r="AA304" s="802"/>
      <c r="AB304" s="802"/>
    </row>
    <row r="305" spans="1:28" s="674" customFormat="1" ht="12.95" customHeight="1">
      <c r="A305" s="964"/>
      <c r="B305" s="965"/>
      <c r="C305" s="927"/>
      <c r="D305" s="927"/>
      <c r="E305" s="927"/>
      <c r="F305" s="927"/>
      <c r="G305" s="927"/>
      <c r="H305" s="665"/>
      <c r="I305" s="932" t="s">
        <v>2043</v>
      </c>
      <c r="J305" s="751" t="s">
        <v>2032</v>
      </c>
      <c r="K305" s="668"/>
      <c r="L305" s="668"/>
      <c r="M305" s="664" t="s">
        <v>143</v>
      </c>
      <c r="N305" s="668">
        <v>2010</v>
      </c>
      <c r="O305" s="668" t="s">
        <v>1343</v>
      </c>
      <c r="P305" s="703" t="s">
        <v>1906</v>
      </c>
      <c r="Q305" s="703" t="s">
        <v>133</v>
      </c>
      <c r="R305" s="930"/>
      <c r="S305" s="931"/>
      <c r="T305" s="972"/>
      <c r="Y305" s="802"/>
      <c r="Z305" s="802"/>
      <c r="AA305" s="802"/>
      <c r="AB305" s="802"/>
    </row>
    <row r="306" spans="1:28" s="674" customFormat="1" ht="12.95" customHeight="1">
      <c r="A306" s="964"/>
      <c r="B306" s="965"/>
      <c r="C306" s="927"/>
      <c r="D306" s="927"/>
      <c r="E306" s="927"/>
      <c r="F306" s="927"/>
      <c r="G306" s="927"/>
      <c r="H306" s="665"/>
      <c r="I306" s="932" t="s">
        <v>2044</v>
      </c>
      <c r="J306" s="751" t="s">
        <v>2032</v>
      </c>
      <c r="K306" s="668"/>
      <c r="L306" s="668"/>
      <c r="M306" s="664" t="s">
        <v>143</v>
      </c>
      <c r="N306" s="668">
        <v>2011</v>
      </c>
      <c r="O306" s="668" t="s">
        <v>1343</v>
      </c>
      <c r="P306" s="703" t="s">
        <v>1906</v>
      </c>
      <c r="Q306" s="703" t="s">
        <v>133</v>
      </c>
      <c r="R306" s="930"/>
      <c r="S306" s="931"/>
      <c r="T306" s="972"/>
      <c r="Y306" s="802"/>
      <c r="Z306" s="802"/>
      <c r="AA306" s="802"/>
      <c r="AB306" s="802"/>
    </row>
    <row r="307" spans="1:28" s="674" customFormat="1" ht="12.95" customHeight="1">
      <c r="A307" s="964"/>
      <c r="B307" s="965"/>
      <c r="C307" s="927"/>
      <c r="D307" s="927"/>
      <c r="E307" s="927"/>
      <c r="F307" s="927"/>
      <c r="G307" s="927"/>
      <c r="H307" s="665"/>
      <c r="I307" s="932" t="s">
        <v>2045</v>
      </c>
      <c r="J307" s="751" t="s">
        <v>2032</v>
      </c>
      <c r="K307" s="668"/>
      <c r="L307" s="668"/>
      <c r="M307" s="664" t="s">
        <v>143</v>
      </c>
      <c r="N307" s="668">
        <v>2012</v>
      </c>
      <c r="O307" s="668" t="s">
        <v>1343</v>
      </c>
      <c r="P307" s="703" t="s">
        <v>1906</v>
      </c>
      <c r="Q307" s="703" t="s">
        <v>133</v>
      </c>
      <c r="R307" s="930"/>
      <c r="S307" s="931"/>
      <c r="T307" s="972"/>
      <c r="Y307" s="802"/>
      <c r="Z307" s="802"/>
      <c r="AA307" s="802"/>
      <c r="AB307" s="802"/>
    </row>
    <row r="308" spans="1:28" s="674" customFormat="1" ht="12.95" customHeight="1">
      <c r="A308" s="964">
        <v>2</v>
      </c>
      <c r="B308" s="965"/>
      <c r="C308" s="702" t="s">
        <v>1911</v>
      </c>
      <c r="D308" s="702">
        <v>8</v>
      </c>
      <c r="E308" s="702" t="s">
        <v>1543</v>
      </c>
      <c r="F308" s="702" t="s">
        <v>1543</v>
      </c>
      <c r="G308" s="702" t="s">
        <v>1493</v>
      </c>
      <c r="H308" s="665"/>
      <c r="I308" s="932" t="s">
        <v>2046</v>
      </c>
      <c r="J308" s="751" t="s">
        <v>2032</v>
      </c>
      <c r="K308" s="668"/>
      <c r="L308" s="668"/>
      <c r="M308" s="664" t="s">
        <v>143</v>
      </c>
      <c r="N308" s="668">
        <v>2013</v>
      </c>
      <c r="O308" s="668" t="s">
        <v>1343</v>
      </c>
      <c r="P308" s="703" t="s">
        <v>1906</v>
      </c>
      <c r="Q308" s="893" t="s">
        <v>133</v>
      </c>
      <c r="R308" s="930">
        <v>2</v>
      </c>
      <c r="S308" s="931">
        <v>17388150</v>
      </c>
      <c r="T308" s="972" t="s">
        <v>3089</v>
      </c>
      <c r="Y308" s="802"/>
      <c r="Z308" s="969"/>
      <c r="AA308" s="970"/>
      <c r="AB308" s="802"/>
    </row>
    <row r="309" spans="1:28" s="674" customFormat="1" ht="12.95" customHeight="1">
      <c r="A309" s="964"/>
      <c r="B309" s="965"/>
      <c r="C309" s="927"/>
      <c r="D309" s="927"/>
      <c r="E309" s="927"/>
      <c r="F309" s="927"/>
      <c r="G309" s="927"/>
      <c r="H309" s="665"/>
      <c r="I309" s="932" t="s">
        <v>2047</v>
      </c>
      <c r="J309" s="751" t="s">
        <v>2032</v>
      </c>
      <c r="K309" s="668"/>
      <c r="L309" s="668"/>
      <c r="M309" s="664" t="s">
        <v>143</v>
      </c>
      <c r="N309" s="668">
        <v>2014</v>
      </c>
      <c r="O309" s="668" t="s">
        <v>1343</v>
      </c>
      <c r="P309" s="703" t="s">
        <v>1906</v>
      </c>
      <c r="Q309" s="703" t="s">
        <v>133</v>
      </c>
      <c r="R309" s="930"/>
      <c r="S309" s="931"/>
      <c r="T309" s="972"/>
      <c r="Y309" s="802"/>
      <c r="Z309" s="802"/>
      <c r="AA309" s="802"/>
      <c r="AB309" s="802"/>
    </row>
    <row r="310" spans="1:28" s="674" customFormat="1" ht="12.95" customHeight="1">
      <c r="A310" s="964"/>
      <c r="B310" s="965"/>
      <c r="C310" s="927"/>
      <c r="D310" s="927"/>
      <c r="E310" s="927"/>
      <c r="F310" s="927"/>
      <c r="G310" s="927"/>
      <c r="H310" s="665"/>
      <c r="I310" s="932" t="s">
        <v>2048</v>
      </c>
      <c r="J310" s="751" t="s">
        <v>2032</v>
      </c>
      <c r="K310" s="668"/>
      <c r="L310" s="668"/>
      <c r="M310" s="664" t="s">
        <v>143</v>
      </c>
      <c r="N310" s="668">
        <v>2015</v>
      </c>
      <c r="O310" s="668" t="s">
        <v>1343</v>
      </c>
      <c r="P310" s="703" t="s">
        <v>1906</v>
      </c>
      <c r="Q310" s="703" t="s">
        <v>133</v>
      </c>
      <c r="R310" s="930"/>
      <c r="S310" s="931"/>
      <c r="T310" s="972"/>
      <c r="Y310" s="802"/>
      <c r="Z310" s="802"/>
      <c r="AA310" s="802"/>
      <c r="AB310" s="802"/>
    </row>
    <row r="311" spans="1:28" s="674" customFormat="1" ht="12.95" customHeight="1">
      <c r="A311" s="964"/>
      <c r="B311" s="965"/>
      <c r="C311" s="927"/>
      <c r="D311" s="927"/>
      <c r="E311" s="927"/>
      <c r="F311" s="927"/>
      <c r="G311" s="927"/>
      <c r="H311" s="665"/>
      <c r="I311" s="932" t="s">
        <v>2049</v>
      </c>
      <c r="J311" s="751" t="s">
        <v>2032</v>
      </c>
      <c r="K311" s="668"/>
      <c r="L311" s="668"/>
      <c r="M311" s="664" t="s">
        <v>143</v>
      </c>
      <c r="N311" s="668">
        <v>2016</v>
      </c>
      <c r="O311" s="668" t="s">
        <v>1343</v>
      </c>
      <c r="P311" s="703" t="s">
        <v>1906</v>
      </c>
      <c r="Q311" s="703" t="s">
        <v>133</v>
      </c>
      <c r="R311" s="930"/>
      <c r="S311" s="931"/>
      <c r="T311" s="972"/>
      <c r="Y311" s="802"/>
      <c r="Z311" s="802"/>
      <c r="AA311" s="802"/>
      <c r="AB311" s="802"/>
    </row>
    <row r="312" spans="1:28" s="674" customFormat="1" ht="12.95" customHeight="1">
      <c r="A312" s="964"/>
      <c r="B312" s="965"/>
      <c r="C312" s="927"/>
      <c r="D312" s="927"/>
      <c r="E312" s="927"/>
      <c r="F312" s="927"/>
      <c r="G312" s="927"/>
      <c r="H312" s="665"/>
      <c r="I312" s="932" t="s">
        <v>2050</v>
      </c>
      <c r="J312" s="751" t="s">
        <v>2032</v>
      </c>
      <c r="K312" s="668"/>
      <c r="L312" s="668"/>
      <c r="M312" s="664" t="s">
        <v>143</v>
      </c>
      <c r="N312" s="668">
        <v>2017</v>
      </c>
      <c r="O312" s="668" t="s">
        <v>1343</v>
      </c>
      <c r="P312" s="703" t="s">
        <v>1906</v>
      </c>
      <c r="Q312" s="703" t="s">
        <v>133</v>
      </c>
      <c r="R312" s="930"/>
      <c r="S312" s="931"/>
      <c r="T312" s="972"/>
      <c r="Y312" s="802"/>
      <c r="Z312" s="802"/>
      <c r="AA312" s="802"/>
      <c r="AB312" s="802"/>
    </row>
    <row r="313" spans="1:28" s="674" customFormat="1" ht="12.95" customHeight="1">
      <c r="A313" s="964"/>
      <c r="B313" s="965"/>
      <c r="C313" s="927"/>
      <c r="D313" s="927"/>
      <c r="E313" s="927"/>
      <c r="F313" s="927"/>
      <c r="G313" s="927"/>
      <c r="H313" s="665"/>
      <c r="I313" s="932" t="s">
        <v>2051</v>
      </c>
      <c r="J313" s="751" t="s">
        <v>2032</v>
      </c>
      <c r="K313" s="668"/>
      <c r="L313" s="668"/>
      <c r="M313" s="664" t="s">
        <v>143</v>
      </c>
      <c r="N313" s="668">
        <v>2018</v>
      </c>
      <c r="O313" s="668" t="s">
        <v>1343</v>
      </c>
      <c r="P313" s="703" t="s">
        <v>1906</v>
      </c>
      <c r="Q313" s="703" t="s">
        <v>133</v>
      </c>
      <c r="R313" s="930"/>
      <c r="S313" s="931"/>
      <c r="T313" s="972"/>
      <c r="Y313" s="802"/>
      <c r="Z313" s="802"/>
      <c r="AA313" s="802"/>
      <c r="AB313" s="802"/>
    </row>
    <row r="314" spans="1:28" s="674" customFormat="1" ht="12.95" customHeight="1">
      <c r="A314" s="964"/>
      <c r="B314" s="965"/>
      <c r="C314" s="927"/>
      <c r="D314" s="927"/>
      <c r="E314" s="927"/>
      <c r="F314" s="927"/>
      <c r="G314" s="927"/>
      <c r="H314" s="665"/>
      <c r="I314" s="932" t="s">
        <v>2052</v>
      </c>
      <c r="J314" s="751" t="s">
        <v>2032</v>
      </c>
      <c r="K314" s="668"/>
      <c r="L314" s="668"/>
      <c r="M314" s="664" t="s">
        <v>143</v>
      </c>
      <c r="N314" s="668">
        <v>2019</v>
      </c>
      <c r="O314" s="668" t="s">
        <v>1343</v>
      </c>
      <c r="P314" s="703" t="s">
        <v>1906</v>
      </c>
      <c r="Q314" s="703" t="s">
        <v>133</v>
      </c>
      <c r="R314" s="930"/>
      <c r="S314" s="931"/>
      <c r="T314" s="972"/>
      <c r="Y314" s="802"/>
      <c r="Z314" s="802"/>
      <c r="AA314" s="802"/>
      <c r="AB314" s="802"/>
    </row>
    <row r="315" spans="1:28" s="674" customFormat="1" ht="12">
      <c r="A315" s="662">
        <f>A308+1</f>
        <v>3</v>
      </c>
      <c r="B315" s="685"/>
      <c r="C315" s="702" t="s">
        <v>1911</v>
      </c>
      <c r="D315" s="702" t="s">
        <v>1545</v>
      </c>
      <c r="E315" s="702" t="s">
        <v>1543</v>
      </c>
      <c r="F315" s="702" t="s">
        <v>1543</v>
      </c>
      <c r="G315" s="702" t="s">
        <v>1435</v>
      </c>
      <c r="H315" s="665"/>
      <c r="I315" s="664" t="s">
        <v>70</v>
      </c>
      <c r="J315" s="703" t="s">
        <v>2032</v>
      </c>
      <c r="K315" s="668"/>
      <c r="L315" s="668"/>
      <c r="M315" s="664" t="s">
        <v>143</v>
      </c>
      <c r="N315" s="668">
        <v>2007</v>
      </c>
      <c r="O315" s="668" t="s">
        <v>1343</v>
      </c>
      <c r="P315" s="703" t="s">
        <v>1906</v>
      </c>
      <c r="Q315" s="703" t="s">
        <v>133</v>
      </c>
      <c r="R315" s="752">
        <v>2</v>
      </c>
      <c r="S315" s="697">
        <v>618150</v>
      </c>
      <c r="T315" s="706"/>
      <c r="Y315" s="802"/>
      <c r="Z315" s="802"/>
      <c r="AA315" s="802"/>
      <c r="AB315" s="802"/>
    </row>
    <row r="316" spans="1:28" s="674" customFormat="1" ht="12">
      <c r="A316" s="662">
        <f t="shared" ref="A316:A327" si="8">A315+1</f>
        <v>4</v>
      </c>
      <c r="B316" s="685"/>
      <c r="C316" s="702" t="s">
        <v>1911</v>
      </c>
      <c r="D316" s="702" t="s">
        <v>1545</v>
      </c>
      <c r="E316" s="702" t="s">
        <v>1543</v>
      </c>
      <c r="F316" s="702" t="s">
        <v>1543</v>
      </c>
      <c r="G316" s="702" t="s">
        <v>1426</v>
      </c>
      <c r="H316" s="665"/>
      <c r="I316" s="664" t="s">
        <v>2061</v>
      </c>
      <c r="J316" s="703" t="s">
        <v>917</v>
      </c>
      <c r="K316" s="668"/>
      <c r="L316" s="668"/>
      <c r="M316" s="664" t="s">
        <v>143</v>
      </c>
      <c r="N316" s="668">
        <v>2007</v>
      </c>
      <c r="O316" s="668" t="s">
        <v>1343</v>
      </c>
      <c r="P316" s="703" t="s">
        <v>1906</v>
      </c>
      <c r="Q316" s="893" t="s">
        <v>1407</v>
      </c>
      <c r="R316" s="752">
        <v>1</v>
      </c>
      <c r="S316" s="697">
        <v>1650000</v>
      </c>
      <c r="T316" s="706" t="s">
        <v>3089</v>
      </c>
      <c r="Y316" s="802"/>
      <c r="Z316" s="981"/>
      <c r="AA316" s="957"/>
      <c r="AB316" s="802"/>
    </row>
    <row r="317" spans="1:28" s="674" customFormat="1" ht="12">
      <c r="A317" s="662">
        <f t="shared" si="8"/>
        <v>5</v>
      </c>
      <c r="B317" s="685"/>
      <c r="C317" s="702" t="s">
        <v>1911</v>
      </c>
      <c r="D317" s="702" t="s">
        <v>1545</v>
      </c>
      <c r="E317" s="702" t="s">
        <v>1543</v>
      </c>
      <c r="F317" s="702" t="s">
        <v>1543</v>
      </c>
      <c r="G317" s="702" t="s">
        <v>1426</v>
      </c>
      <c r="H317" s="665"/>
      <c r="I317" s="664" t="s">
        <v>2061</v>
      </c>
      <c r="J317" s="703" t="s">
        <v>917</v>
      </c>
      <c r="K317" s="668"/>
      <c r="L317" s="668"/>
      <c r="M317" s="664" t="s">
        <v>2792</v>
      </c>
      <c r="N317" s="668">
        <v>2015</v>
      </c>
      <c r="O317" s="668" t="s">
        <v>1343</v>
      </c>
      <c r="P317" s="703" t="s">
        <v>1906</v>
      </c>
      <c r="Q317" s="1194" t="s">
        <v>133</v>
      </c>
      <c r="R317" s="752">
        <v>1</v>
      </c>
      <c r="S317" s="697">
        <v>1072500</v>
      </c>
      <c r="T317" s="706"/>
      <c r="Y317" s="802"/>
      <c r="Z317" s="802"/>
      <c r="AA317" s="802"/>
      <c r="AB317" s="802"/>
    </row>
    <row r="318" spans="1:28" s="674" customFormat="1" ht="12">
      <c r="A318" s="662">
        <f t="shared" si="8"/>
        <v>6</v>
      </c>
      <c r="B318" s="685"/>
      <c r="C318" s="702"/>
      <c r="D318" s="702"/>
      <c r="E318" s="702"/>
      <c r="F318" s="702"/>
      <c r="G318" s="702"/>
      <c r="H318" s="665"/>
      <c r="I318" s="664" t="s">
        <v>3063</v>
      </c>
      <c r="J318" s="703"/>
      <c r="K318" s="668"/>
      <c r="L318" s="668"/>
      <c r="M318" s="664" t="s">
        <v>2792</v>
      </c>
      <c r="N318" s="668">
        <v>2015</v>
      </c>
      <c r="O318" s="668"/>
      <c r="P318" s="703" t="s">
        <v>1906</v>
      </c>
      <c r="Q318" s="1194" t="s">
        <v>133</v>
      </c>
      <c r="R318" s="752">
        <v>1</v>
      </c>
      <c r="S318" s="697">
        <v>2359500</v>
      </c>
      <c r="T318" s="706"/>
      <c r="Y318" s="802"/>
      <c r="Z318" s="802"/>
      <c r="AA318" s="802"/>
      <c r="AB318" s="802"/>
    </row>
    <row r="319" spans="1:28" s="674" customFormat="1" ht="12">
      <c r="A319" s="662">
        <f t="shared" si="8"/>
        <v>7</v>
      </c>
      <c r="B319" s="685" t="s">
        <v>1553</v>
      </c>
      <c r="C319" s="702" t="s">
        <v>1911</v>
      </c>
      <c r="D319" s="702" t="s">
        <v>1545</v>
      </c>
      <c r="E319" s="702" t="s">
        <v>1543</v>
      </c>
      <c r="F319" s="702" t="s">
        <v>1543</v>
      </c>
      <c r="G319" s="702" t="s">
        <v>1456</v>
      </c>
      <c r="H319" s="665"/>
      <c r="I319" s="664" t="s">
        <v>2063</v>
      </c>
      <c r="J319" s="703" t="s">
        <v>920</v>
      </c>
      <c r="K319" s="668"/>
      <c r="L319" s="668"/>
      <c r="M319" s="664" t="s">
        <v>143</v>
      </c>
      <c r="N319" s="668">
        <v>2007</v>
      </c>
      <c r="O319" s="668" t="s">
        <v>1343</v>
      </c>
      <c r="P319" s="703" t="s">
        <v>1906</v>
      </c>
      <c r="Q319" s="1417" t="s">
        <v>133</v>
      </c>
      <c r="R319" s="752">
        <v>1</v>
      </c>
      <c r="S319" s="697">
        <v>250000</v>
      </c>
      <c r="T319" s="706" t="s">
        <v>3081</v>
      </c>
      <c r="U319" s="909">
        <v>4</v>
      </c>
      <c r="Y319" s="802"/>
      <c r="Z319" s="802"/>
      <c r="AA319" s="802"/>
      <c r="AB319" s="802"/>
    </row>
    <row r="320" spans="1:28" s="674" customFormat="1" ht="12">
      <c r="A320" s="662">
        <f t="shared" si="8"/>
        <v>8</v>
      </c>
      <c r="B320" s="685"/>
      <c r="C320" s="702" t="s">
        <v>1911</v>
      </c>
      <c r="D320" s="702" t="s">
        <v>1545</v>
      </c>
      <c r="E320" s="702" t="s">
        <v>1543</v>
      </c>
      <c r="F320" s="702" t="s">
        <v>1544</v>
      </c>
      <c r="G320" s="702" t="s">
        <v>1434</v>
      </c>
      <c r="H320" s="665"/>
      <c r="I320" s="664" t="s">
        <v>2065</v>
      </c>
      <c r="J320" s="703" t="s">
        <v>2066</v>
      </c>
      <c r="K320" s="668"/>
      <c r="L320" s="668"/>
      <c r="M320" s="664" t="s">
        <v>143</v>
      </c>
      <c r="N320" s="668">
        <v>2007</v>
      </c>
      <c r="O320" s="668" t="s">
        <v>1343</v>
      </c>
      <c r="P320" s="703" t="s">
        <v>1906</v>
      </c>
      <c r="Q320" s="1417" t="s">
        <v>133</v>
      </c>
      <c r="R320" s="752">
        <v>1</v>
      </c>
      <c r="S320" s="697">
        <v>65000</v>
      </c>
      <c r="T320" s="706" t="s">
        <v>3081</v>
      </c>
      <c r="Y320" s="802"/>
      <c r="Z320" s="802"/>
      <c r="AA320" s="802"/>
      <c r="AB320" s="802"/>
    </row>
    <row r="321" spans="1:28" s="674" customFormat="1" ht="12.95" customHeight="1">
      <c r="A321" s="662">
        <f t="shared" si="8"/>
        <v>9</v>
      </c>
      <c r="B321" s="685" t="s">
        <v>1552</v>
      </c>
      <c r="C321" s="702" t="s">
        <v>1911</v>
      </c>
      <c r="D321" s="702" t="s">
        <v>1545</v>
      </c>
      <c r="E321" s="702" t="s">
        <v>1543</v>
      </c>
      <c r="F321" s="702" t="s">
        <v>1543</v>
      </c>
      <c r="G321" s="702" t="s">
        <v>1493</v>
      </c>
      <c r="H321" s="665"/>
      <c r="I321" s="664" t="s">
        <v>2067</v>
      </c>
      <c r="J321" s="703" t="s">
        <v>950</v>
      </c>
      <c r="K321" s="668"/>
      <c r="L321" s="668"/>
      <c r="M321" s="664" t="s">
        <v>143</v>
      </c>
      <c r="N321" s="668">
        <v>2007</v>
      </c>
      <c r="O321" s="668" t="s">
        <v>1343</v>
      </c>
      <c r="P321" s="703" t="s">
        <v>1906</v>
      </c>
      <c r="Q321" s="703" t="s">
        <v>133</v>
      </c>
      <c r="R321" s="752">
        <v>1</v>
      </c>
      <c r="S321" s="697">
        <v>9325000</v>
      </c>
      <c r="T321" s="706"/>
      <c r="Y321" s="802"/>
      <c r="Z321" s="802"/>
      <c r="AA321" s="802"/>
      <c r="AB321" s="802"/>
    </row>
    <row r="322" spans="1:28" s="674" customFormat="1" ht="12.95" customHeight="1">
      <c r="A322" s="662">
        <f t="shared" si="8"/>
        <v>10</v>
      </c>
      <c r="B322" s="685" t="s">
        <v>1569</v>
      </c>
      <c r="C322" s="702" t="s">
        <v>1911</v>
      </c>
      <c r="D322" s="702" t="s">
        <v>1545</v>
      </c>
      <c r="E322" s="702" t="s">
        <v>1543</v>
      </c>
      <c r="F322" s="702" t="s">
        <v>1911</v>
      </c>
      <c r="G322" s="702" t="s">
        <v>1440</v>
      </c>
      <c r="H322" s="665"/>
      <c r="I322" s="664" t="s">
        <v>1166</v>
      </c>
      <c r="J322" s="703" t="s">
        <v>1016</v>
      </c>
      <c r="K322" s="668"/>
      <c r="L322" s="668"/>
      <c r="M322" s="664" t="s">
        <v>143</v>
      </c>
      <c r="N322" s="668">
        <v>2007</v>
      </c>
      <c r="O322" s="668" t="s">
        <v>1343</v>
      </c>
      <c r="P322" s="703" t="s">
        <v>1906</v>
      </c>
      <c r="Q322" s="703" t="s">
        <v>2547</v>
      </c>
      <c r="R322" s="752">
        <v>1</v>
      </c>
      <c r="S322" s="697">
        <v>25750000</v>
      </c>
      <c r="T322" s="706"/>
      <c r="Y322" s="802"/>
      <c r="Z322" s="802"/>
      <c r="AA322" s="802"/>
      <c r="AB322" s="802"/>
    </row>
    <row r="323" spans="1:28" s="674" customFormat="1" ht="12.95" customHeight="1">
      <c r="A323" s="662">
        <f t="shared" si="8"/>
        <v>11</v>
      </c>
      <c r="B323" s="685" t="s">
        <v>1569</v>
      </c>
      <c r="C323" s="702" t="s">
        <v>1911</v>
      </c>
      <c r="D323" s="702" t="s">
        <v>1545</v>
      </c>
      <c r="E323" s="702" t="s">
        <v>1543</v>
      </c>
      <c r="F323" s="702" t="s">
        <v>1911</v>
      </c>
      <c r="G323" s="702" t="s">
        <v>1440</v>
      </c>
      <c r="H323" s="665"/>
      <c r="I323" s="664" t="s">
        <v>3039</v>
      </c>
      <c r="J323" s="703" t="s">
        <v>3040</v>
      </c>
      <c r="K323" s="668"/>
      <c r="L323" s="668"/>
      <c r="M323" s="664" t="s">
        <v>2792</v>
      </c>
      <c r="N323" s="668">
        <v>2015</v>
      </c>
      <c r="O323" s="668" t="s">
        <v>1343</v>
      </c>
      <c r="P323" s="703" t="s">
        <v>1906</v>
      </c>
      <c r="Q323" s="1194" t="s">
        <v>133</v>
      </c>
      <c r="R323" s="752">
        <v>2</v>
      </c>
      <c r="S323" s="697">
        <v>1000000</v>
      </c>
      <c r="T323" s="706"/>
      <c r="Y323" s="802"/>
      <c r="Z323" s="802"/>
      <c r="AA323" s="802"/>
      <c r="AB323" s="802"/>
    </row>
    <row r="324" spans="1:28" s="674" customFormat="1" ht="12.95" customHeight="1">
      <c r="A324" s="662">
        <f t="shared" si="8"/>
        <v>12</v>
      </c>
      <c r="B324" s="685" t="s">
        <v>1569</v>
      </c>
      <c r="C324" s="702"/>
      <c r="D324" s="702"/>
      <c r="E324" s="702"/>
      <c r="F324" s="702"/>
      <c r="G324" s="702"/>
      <c r="H324" s="665"/>
      <c r="I324" s="664" t="s">
        <v>3041</v>
      </c>
      <c r="J324" s="703" t="s">
        <v>917</v>
      </c>
      <c r="K324" s="668"/>
      <c r="L324" s="668"/>
      <c r="M324" s="664" t="s">
        <v>2792</v>
      </c>
      <c r="N324" s="668">
        <v>2015</v>
      </c>
      <c r="O324" s="668" t="s">
        <v>1343</v>
      </c>
      <c r="P324" s="703" t="s">
        <v>1906</v>
      </c>
      <c r="Q324" s="1194" t="s">
        <v>133</v>
      </c>
      <c r="R324" s="981">
        <v>1</v>
      </c>
      <c r="S324" s="697">
        <v>3217500</v>
      </c>
      <c r="T324" s="706"/>
      <c r="Y324" s="802"/>
      <c r="Z324" s="802"/>
      <c r="AA324" s="802"/>
      <c r="AB324" s="802"/>
    </row>
    <row r="325" spans="1:28" s="674" customFormat="1" ht="12.95" customHeight="1">
      <c r="A325" s="662">
        <f t="shared" si="8"/>
        <v>13</v>
      </c>
      <c r="B325" s="754" t="s">
        <v>1553</v>
      </c>
      <c r="C325" s="702"/>
      <c r="D325" s="702"/>
      <c r="E325" s="702"/>
      <c r="F325" s="702"/>
      <c r="G325" s="702"/>
      <c r="H325" s="665"/>
      <c r="I325" s="664" t="s">
        <v>3062</v>
      </c>
      <c r="J325" s="703" t="s">
        <v>917</v>
      </c>
      <c r="K325" s="668"/>
      <c r="L325" s="668"/>
      <c r="M325" s="664" t="s">
        <v>2792</v>
      </c>
      <c r="N325" s="668">
        <v>2015</v>
      </c>
      <c r="O325" s="668" t="s">
        <v>1343</v>
      </c>
      <c r="P325" s="703" t="s">
        <v>1906</v>
      </c>
      <c r="Q325" s="1194" t="s">
        <v>133</v>
      </c>
      <c r="R325" s="981">
        <v>1</v>
      </c>
      <c r="S325" s="697">
        <v>3217500</v>
      </c>
      <c r="T325" s="706"/>
      <c r="Y325" s="802"/>
      <c r="Z325" s="802"/>
      <c r="AA325" s="802"/>
      <c r="AB325" s="802"/>
    </row>
    <row r="326" spans="1:28" s="674" customFormat="1" ht="12.95" customHeight="1">
      <c r="A326" s="662">
        <f t="shared" si="8"/>
        <v>14</v>
      </c>
      <c r="B326" s="685"/>
      <c r="C326" s="702" t="s">
        <v>1911</v>
      </c>
      <c r="D326" s="702" t="s">
        <v>1545</v>
      </c>
      <c r="E326" s="702" t="s">
        <v>1543</v>
      </c>
      <c r="F326" s="702" t="s">
        <v>1916</v>
      </c>
      <c r="G326" s="702" t="s">
        <v>1487</v>
      </c>
      <c r="H326" s="665"/>
      <c r="I326" s="664" t="s">
        <v>2092</v>
      </c>
      <c r="J326" s="668"/>
      <c r="K326" s="668"/>
      <c r="L326" s="668"/>
      <c r="M326" s="664" t="s">
        <v>143</v>
      </c>
      <c r="N326" s="668">
        <v>2007</v>
      </c>
      <c r="O326" s="668" t="s">
        <v>1343</v>
      </c>
      <c r="P326" s="703" t="s">
        <v>1906</v>
      </c>
      <c r="Q326" s="703" t="s">
        <v>133</v>
      </c>
      <c r="R326" s="753">
        <v>1</v>
      </c>
      <c r="S326" s="697">
        <v>560000</v>
      </c>
      <c r="T326" s="706"/>
      <c r="Y326" s="802"/>
      <c r="Z326" s="802"/>
      <c r="AA326" s="802"/>
      <c r="AB326" s="802"/>
    </row>
    <row r="327" spans="1:28" s="674" customFormat="1" ht="12.95" customHeight="1">
      <c r="A327" s="662">
        <f t="shared" si="8"/>
        <v>15</v>
      </c>
      <c r="B327" s="685"/>
      <c r="C327" s="702" t="s">
        <v>1911</v>
      </c>
      <c r="D327" s="702" t="s">
        <v>1545</v>
      </c>
      <c r="E327" s="702" t="s">
        <v>1543</v>
      </c>
      <c r="F327" s="702" t="s">
        <v>1916</v>
      </c>
      <c r="G327" s="702" t="s">
        <v>1487</v>
      </c>
      <c r="H327" s="665"/>
      <c r="I327" s="664" t="s">
        <v>3066</v>
      </c>
      <c r="J327" s="668"/>
      <c r="K327" s="668"/>
      <c r="L327" s="668"/>
      <c r="M327" s="664" t="s">
        <v>2792</v>
      </c>
      <c r="N327" s="668">
        <v>2015</v>
      </c>
      <c r="O327" s="668" t="s">
        <v>1343</v>
      </c>
      <c r="P327" s="703" t="s">
        <v>1906</v>
      </c>
      <c r="Q327" s="1194" t="s">
        <v>133</v>
      </c>
      <c r="R327" s="753">
        <v>1</v>
      </c>
      <c r="S327" s="697">
        <v>107250</v>
      </c>
      <c r="T327" s="706"/>
      <c r="Y327" s="802"/>
      <c r="Z327" s="802"/>
      <c r="AA327" s="802"/>
      <c r="AB327" s="802"/>
    </row>
    <row r="328" spans="1:28" s="674" customFormat="1" ht="12.95" customHeight="1">
      <c r="A328" s="662">
        <f t="shared" ref="A328:A360" si="9">A327+1</f>
        <v>16</v>
      </c>
      <c r="B328" s="685"/>
      <c r="C328" s="702" t="s">
        <v>1911</v>
      </c>
      <c r="D328" s="702" t="s">
        <v>1545</v>
      </c>
      <c r="E328" s="702" t="s">
        <v>1543</v>
      </c>
      <c r="F328" s="702" t="s">
        <v>1911</v>
      </c>
      <c r="G328" s="702" t="e">
        <f>MID(#REF!,13,3)</f>
        <v>#REF!</v>
      </c>
      <c r="H328" s="665" t="s">
        <v>1427</v>
      </c>
      <c r="I328" s="664" t="s">
        <v>1067</v>
      </c>
      <c r="J328" s="668" t="s">
        <v>1343</v>
      </c>
      <c r="K328" s="668" t="s">
        <v>1343</v>
      </c>
      <c r="L328" s="668" t="s">
        <v>1343</v>
      </c>
      <c r="M328" s="664" t="s">
        <v>143</v>
      </c>
      <c r="N328" s="668">
        <v>2011</v>
      </c>
      <c r="O328" s="668" t="s">
        <v>1343</v>
      </c>
      <c r="P328" s="703" t="s">
        <v>1906</v>
      </c>
      <c r="Q328" s="1417" t="s">
        <v>133</v>
      </c>
      <c r="R328" s="704">
        <v>1</v>
      </c>
      <c r="S328" s="697">
        <v>180000</v>
      </c>
      <c r="T328" s="706" t="s">
        <v>3081</v>
      </c>
      <c r="Y328" s="802"/>
      <c r="Z328" s="802"/>
      <c r="AA328" s="802"/>
      <c r="AB328" s="802"/>
    </row>
    <row r="329" spans="1:28" s="674" customFormat="1" ht="12.95" customHeight="1">
      <c r="A329" s="662">
        <f t="shared" si="9"/>
        <v>17</v>
      </c>
      <c r="B329" s="685"/>
      <c r="C329" s="702" t="s">
        <v>1911</v>
      </c>
      <c r="D329" s="702" t="s">
        <v>1545</v>
      </c>
      <c r="E329" s="702" t="s">
        <v>1543</v>
      </c>
      <c r="F329" s="702" t="s">
        <v>1911</v>
      </c>
      <c r="G329" s="702" t="e">
        <f>MID(#REF!,13,3)</f>
        <v>#REF!</v>
      </c>
      <c r="H329" s="665" t="s">
        <v>1428</v>
      </c>
      <c r="I329" s="664" t="s">
        <v>1068</v>
      </c>
      <c r="J329" s="668" t="s">
        <v>1343</v>
      </c>
      <c r="K329" s="668" t="s">
        <v>1343</v>
      </c>
      <c r="L329" s="668" t="s">
        <v>1343</v>
      </c>
      <c r="M329" s="664" t="s">
        <v>143</v>
      </c>
      <c r="N329" s="668">
        <v>2011</v>
      </c>
      <c r="O329" s="668" t="s">
        <v>1343</v>
      </c>
      <c r="P329" s="703" t="s">
        <v>1906</v>
      </c>
      <c r="Q329" s="1417" t="s">
        <v>133</v>
      </c>
      <c r="R329" s="704">
        <v>1</v>
      </c>
      <c r="S329" s="697">
        <v>180000</v>
      </c>
      <c r="T329" s="706" t="s">
        <v>3081</v>
      </c>
      <c r="Y329" s="802"/>
      <c r="Z329" s="802"/>
      <c r="AA329" s="802"/>
      <c r="AB329" s="802"/>
    </row>
    <row r="330" spans="1:28" s="674" customFormat="1" ht="12.95" customHeight="1">
      <c r="A330" s="662">
        <f>A329+1</f>
        <v>18</v>
      </c>
      <c r="B330" s="685"/>
      <c r="C330" s="702" t="s">
        <v>1911</v>
      </c>
      <c r="D330" s="702" t="s">
        <v>1545</v>
      </c>
      <c r="E330" s="702" t="s">
        <v>1543</v>
      </c>
      <c r="F330" s="702" t="s">
        <v>1911</v>
      </c>
      <c r="G330" s="702" t="e">
        <f>MID(#REF!,13,3)</f>
        <v>#REF!</v>
      </c>
      <c r="H330" s="665" t="s">
        <v>1429</v>
      </c>
      <c r="I330" s="664" t="s">
        <v>82</v>
      </c>
      <c r="J330" s="668" t="s">
        <v>1343</v>
      </c>
      <c r="K330" s="668" t="s">
        <v>1343</v>
      </c>
      <c r="L330" s="668" t="s">
        <v>1343</v>
      </c>
      <c r="M330" s="664" t="s">
        <v>143</v>
      </c>
      <c r="N330" s="668">
        <v>2011</v>
      </c>
      <c r="O330" s="668" t="s">
        <v>1343</v>
      </c>
      <c r="P330" s="703" t="s">
        <v>1906</v>
      </c>
      <c r="Q330" s="1417" t="s">
        <v>133</v>
      </c>
      <c r="R330" s="704">
        <v>1</v>
      </c>
      <c r="S330" s="697">
        <v>180000</v>
      </c>
      <c r="T330" s="706" t="s">
        <v>3081</v>
      </c>
      <c r="Y330" s="802"/>
      <c r="Z330" s="802"/>
      <c r="AA330" s="802"/>
      <c r="AB330" s="802"/>
    </row>
    <row r="331" spans="1:28" s="674" customFormat="1" ht="12.95" customHeight="1">
      <c r="A331" s="662">
        <f t="shared" si="9"/>
        <v>19</v>
      </c>
      <c r="B331" s="685"/>
      <c r="C331" s="702" t="s">
        <v>1911</v>
      </c>
      <c r="D331" s="702" t="s">
        <v>1545</v>
      </c>
      <c r="E331" s="702" t="s">
        <v>1543</v>
      </c>
      <c r="F331" s="702" t="s">
        <v>1543</v>
      </c>
      <c r="G331" s="710" t="e">
        <f>MID(#REF!,13,3)</f>
        <v>#REF!</v>
      </c>
      <c r="H331" s="712">
        <v>108</v>
      </c>
      <c r="I331" s="711" t="s">
        <v>2090</v>
      </c>
      <c r="J331" s="712" t="s">
        <v>1343</v>
      </c>
      <c r="K331" s="712" t="s">
        <v>1343</v>
      </c>
      <c r="L331" s="712" t="s">
        <v>1343</v>
      </c>
      <c r="M331" s="713" t="s">
        <v>143</v>
      </c>
      <c r="N331" s="712">
        <v>2013</v>
      </c>
      <c r="O331" s="712" t="s">
        <v>1343</v>
      </c>
      <c r="P331" s="714" t="s">
        <v>1906</v>
      </c>
      <c r="Q331" s="714" t="s">
        <v>133</v>
      </c>
      <c r="R331" s="755">
        <v>1</v>
      </c>
      <c r="S331" s="744">
        <v>12347500</v>
      </c>
      <c r="T331" s="716"/>
      <c r="Y331" s="802"/>
      <c r="Z331" s="802"/>
      <c r="AA331" s="802"/>
      <c r="AB331" s="802"/>
    </row>
    <row r="332" spans="1:28" s="674" customFormat="1" ht="12.95" customHeight="1">
      <c r="A332" s="662">
        <f t="shared" si="9"/>
        <v>20</v>
      </c>
      <c r="B332" s="685"/>
      <c r="C332" s="702" t="s">
        <v>1911</v>
      </c>
      <c r="D332" s="702" t="s">
        <v>1545</v>
      </c>
      <c r="E332" s="702" t="s">
        <v>1543</v>
      </c>
      <c r="F332" s="702" t="s">
        <v>1543</v>
      </c>
      <c r="G332" s="717">
        <v>8</v>
      </c>
      <c r="H332" s="687">
        <v>1</v>
      </c>
      <c r="I332" s="687" t="s">
        <v>69</v>
      </c>
      <c r="J332" s="687"/>
      <c r="K332" s="687"/>
      <c r="L332" s="687" t="s">
        <v>2630</v>
      </c>
      <c r="M332" s="687" t="s">
        <v>143</v>
      </c>
      <c r="N332" s="688">
        <v>1985</v>
      </c>
      <c r="O332" s="687"/>
      <c r="P332" s="720" t="s">
        <v>2558</v>
      </c>
      <c r="Q332" s="1418" t="s">
        <v>133</v>
      </c>
      <c r="R332" s="1386">
        <v>1</v>
      </c>
      <c r="S332" s="745">
        <v>10000</v>
      </c>
      <c r="T332" s="781" t="s">
        <v>3081</v>
      </c>
      <c r="Y332" s="802"/>
      <c r="Z332" s="802"/>
      <c r="AA332" s="802"/>
      <c r="AB332" s="802"/>
    </row>
    <row r="333" spans="1:28" s="674" customFormat="1" ht="12.95" customHeight="1">
      <c r="A333" s="662">
        <f t="shared" si="9"/>
        <v>21</v>
      </c>
      <c r="B333" s="685"/>
      <c r="C333" s="702" t="s">
        <v>1911</v>
      </c>
      <c r="D333" s="702" t="s">
        <v>1545</v>
      </c>
      <c r="E333" s="702" t="s">
        <v>1543</v>
      </c>
      <c r="F333" s="702" t="s">
        <v>1543</v>
      </c>
      <c r="G333" s="717">
        <v>8</v>
      </c>
      <c r="H333" s="687">
        <v>2</v>
      </c>
      <c r="I333" s="687" t="s">
        <v>69</v>
      </c>
      <c r="J333" s="687"/>
      <c r="K333" s="687"/>
      <c r="L333" s="687" t="s">
        <v>2630</v>
      </c>
      <c r="M333" s="687" t="s">
        <v>143</v>
      </c>
      <c r="N333" s="688">
        <v>1986</v>
      </c>
      <c r="O333" s="687"/>
      <c r="P333" s="720" t="s">
        <v>2558</v>
      </c>
      <c r="Q333" s="1418" t="s">
        <v>133</v>
      </c>
      <c r="R333" s="1386">
        <v>1</v>
      </c>
      <c r="S333" s="745">
        <v>15000</v>
      </c>
      <c r="T333" s="781" t="s">
        <v>3081</v>
      </c>
      <c r="Y333" s="802"/>
      <c r="Z333" s="802"/>
      <c r="AA333" s="802"/>
      <c r="AB333" s="802"/>
    </row>
    <row r="334" spans="1:28" s="674" customFormat="1" ht="12.95" customHeight="1">
      <c r="A334" s="662">
        <f t="shared" si="9"/>
        <v>22</v>
      </c>
      <c r="B334" s="685"/>
      <c r="C334" s="702" t="s">
        <v>1911</v>
      </c>
      <c r="D334" s="702" t="s">
        <v>1545</v>
      </c>
      <c r="E334" s="702" t="s">
        <v>1543</v>
      </c>
      <c r="F334" s="702" t="s">
        <v>1543</v>
      </c>
      <c r="G334" s="717">
        <v>8</v>
      </c>
      <c r="H334" s="687">
        <v>3</v>
      </c>
      <c r="I334" s="687" t="s">
        <v>69</v>
      </c>
      <c r="J334" s="687"/>
      <c r="K334" s="687"/>
      <c r="L334" s="687" t="s">
        <v>2630</v>
      </c>
      <c r="M334" s="687" t="s">
        <v>143</v>
      </c>
      <c r="N334" s="688">
        <v>1986</v>
      </c>
      <c r="O334" s="687"/>
      <c r="P334" s="720" t="s">
        <v>2558</v>
      </c>
      <c r="Q334" s="1418" t="s">
        <v>133</v>
      </c>
      <c r="R334" s="1386">
        <v>1</v>
      </c>
      <c r="S334" s="745">
        <v>15000</v>
      </c>
      <c r="T334" s="781" t="s">
        <v>3081</v>
      </c>
      <c r="Y334" s="802"/>
      <c r="Z334" s="802"/>
      <c r="AA334" s="802"/>
      <c r="AB334" s="802"/>
    </row>
    <row r="335" spans="1:28" s="674" customFormat="1" ht="12.95" customHeight="1">
      <c r="A335" s="662">
        <f t="shared" si="9"/>
        <v>23</v>
      </c>
      <c r="B335" s="685"/>
      <c r="C335" s="702" t="s">
        <v>1911</v>
      </c>
      <c r="D335" s="702" t="s">
        <v>1545</v>
      </c>
      <c r="E335" s="702" t="s">
        <v>1543</v>
      </c>
      <c r="F335" s="702" t="s">
        <v>1543</v>
      </c>
      <c r="G335" s="717">
        <v>8</v>
      </c>
      <c r="H335" s="687">
        <v>4</v>
      </c>
      <c r="I335" s="687" t="s">
        <v>69</v>
      </c>
      <c r="J335" s="687"/>
      <c r="K335" s="687"/>
      <c r="L335" s="687" t="s">
        <v>2630</v>
      </c>
      <c r="M335" s="687" t="s">
        <v>143</v>
      </c>
      <c r="N335" s="688">
        <v>1986</v>
      </c>
      <c r="O335" s="687"/>
      <c r="P335" s="720" t="s">
        <v>2558</v>
      </c>
      <c r="Q335" s="1418" t="s">
        <v>133</v>
      </c>
      <c r="R335" s="1386">
        <v>1</v>
      </c>
      <c r="S335" s="745">
        <v>15000</v>
      </c>
      <c r="T335" s="781" t="s">
        <v>3081</v>
      </c>
      <c r="Y335" s="802"/>
      <c r="Z335" s="802"/>
      <c r="AA335" s="802"/>
      <c r="AB335" s="802"/>
    </row>
    <row r="336" spans="1:28" s="674" customFormat="1" ht="12.95" customHeight="1">
      <c r="A336" s="662">
        <f t="shared" si="9"/>
        <v>24</v>
      </c>
      <c r="B336" s="685"/>
      <c r="C336" s="702" t="s">
        <v>1911</v>
      </c>
      <c r="D336" s="702" t="s">
        <v>1545</v>
      </c>
      <c r="E336" s="702" t="s">
        <v>1543</v>
      </c>
      <c r="F336" s="702" t="s">
        <v>1543</v>
      </c>
      <c r="G336" s="717">
        <v>8</v>
      </c>
      <c r="H336" s="687">
        <v>5</v>
      </c>
      <c r="I336" s="687" t="s">
        <v>69</v>
      </c>
      <c r="J336" s="687"/>
      <c r="K336" s="687"/>
      <c r="L336" s="687" t="s">
        <v>2630</v>
      </c>
      <c r="M336" s="687" t="s">
        <v>143</v>
      </c>
      <c r="N336" s="688">
        <v>1986</v>
      </c>
      <c r="O336" s="687"/>
      <c r="P336" s="720" t="s">
        <v>2558</v>
      </c>
      <c r="Q336" s="1418" t="s">
        <v>133</v>
      </c>
      <c r="R336" s="1386">
        <v>1</v>
      </c>
      <c r="S336" s="745">
        <v>15000</v>
      </c>
      <c r="T336" s="781" t="s">
        <v>3081</v>
      </c>
      <c r="Y336" s="802"/>
      <c r="Z336" s="802"/>
      <c r="AA336" s="802"/>
      <c r="AB336" s="802"/>
    </row>
    <row r="337" spans="1:28" s="674" customFormat="1" ht="12.95" customHeight="1">
      <c r="A337" s="662">
        <f t="shared" si="9"/>
        <v>25</v>
      </c>
      <c r="B337" s="685"/>
      <c r="C337" s="702" t="s">
        <v>1911</v>
      </c>
      <c r="D337" s="702" t="s">
        <v>1545</v>
      </c>
      <c r="E337" s="702" t="s">
        <v>1543</v>
      </c>
      <c r="F337" s="702" t="s">
        <v>1543</v>
      </c>
      <c r="G337" s="717">
        <v>8</v>
      </c>
      <c r="H337" s="687">
        <v>6</v>
      </c>
      <c r="I337" s="687" t="s">
        <v>69</v>
      </c>
      <c r="J337" s="687" t="s">
        <v>920</v>
      </c>
      <c r="K337" s="687"/>
      <c r="L337" s="687" t="s">
        <v>2660</v>
      </c>
      <c r="M337" s="687" t="s">
        <v>143</v>
      </c>
      <c r="N337" s="688">
        <v>2007</v>
      </c>
      <c r="O337" s="687"/>
      <c r="P337" s="720" t="s">
        <v>2558</v>
      </c>
      <c r="Q337" s="1418" t="s">
        <v>133</v>
      </c>
      <c r="R337" s="1386">
        <v>1</v>
      </c>
      <c r="S337" s="745">
        <v>120000</v>
      </c>
      <c r="T337" s="781" t="s">
        <v>3081</v>
      </c>
      <c r="Y337" s="802"/>
      <c r="Z337" s="802"/>
      <c r="AA337" s="802"/>
      <c r="AB337" s="802"/>
    </row>
    <row r="338" spans="1:28" s="674" customFormat="1" ht="12.95" customHeight="1">
      <c r="A338" s="662">
        <f t="shared" si="9"/>
        <v>26</v>
      </c>
      <c r="B338" s="685"/>
      <c r="C338" s="702" t="s">
        <v>1911</v>
      </c>
      <c r="D338" s="702" t="s">
        <v>1545</v>
      </c>
      <c r="E338" s="702" t="s">
        <v>1543</v>
      </c>
      <c r="F338" s="702" t="s">
        <v>1543</v>
      </c>
      <c r="G338" s="717">
        <v>9</v>
      </c>
      <c r="H338" s="687">
        <v>1</v>
      </c>
      <c r="I338" s="687" t="s">
        <v>1368</v>
      </c>
      <c r="J338" s="687"/>
      <c r="K338" s="687"/>
      <c r="L338" s="687" t="s">
        <v>139</v>
      </c>
      <c r="M338" s="687" t="s">
        <v>143</v>
      </c>
      <c r="N338" s="688">
        <v>1986</v>
      </c>
      <c r="O338" s="687"/>
      <c r="P338" s="720" t="s">
        <v>2558</v>
      </c>
      <c r="Q338" s="795" t="s">
        <v>1407</v>
      </c>
      <c r="R338" s="1386">
        <v>1</v>
      </c>
      <c r="S338" s="745">
        <v>350000</v>
      </c>
      <c r="T338" s="781" t="s">
        <v>3089</v>
      </c>
      <c r="Y338" s="802"/>
      <c r="Z338" s="944"/>
      <c r="AA338" s="963"/>
      <c r="AB338" s="802"/>
    </row>
    <row r="339" spans="1:28" s="674" customFormat="1" ht="12.95" customHeight="1">
      <c r="A339" s="662">
        <f t="shared" si="9"/>
        <v>27</v>
      </c>
      <c r="B339" s="685"/>
      <c r="C339" s="702" t="s">
        <v>1911</v>
      </c>
      <c r="D339" s="702" t="s">
        <v>1545</v>
      </c>
      <c r="E339" s="702" t="s">
        <v>1543</v>
      </c>
      <c r="F339" s="702" t="s">
        <v>1543</v>
      </c>
      <c r="G339" s="717">
        <v>9</v>
      </c>
      <c r="H339" s="687">
        <v>2</v>
      </c>
      <c r="I339" s="687" t="s">
        <v>1368</v>
      </c>
      <c r="J339" s="687" t="s">
        <v>2661</v>
      </c>
      <c r="K339" s="687"/>
      <c r="L339" s="687" t="s">
        <v>139</v>
      </c>
      <c r="M339" s="687" t="s">
        <v>143</v>
      </c>
      <c r="N339" s="688">
        <v>1998</v>
      </c>
      <c r="O339" s="687"/>
      <c r="P339" s="720" t="s">
        <v>2558</v>
      </c>
      <c r="Q339" s="687" t="s">
        <v>2547</v>
      </c>
      <c r="R339" s="1386">
        <v>1</v>
      </c>
      <c r="S339" s="745">
        <v>350000</v>
      </c>
      <c r="T339" s="781"/>
      <c r="Y339" s="802"/>
      <c r="Z339" s="802"/>
      <c r="AA339" s="802"/>
      <c r="AB339" s="802"/>
    </row>
    <row r="340" spans="1:28" s="674" customFormat="1" ht="12.95" customHeight="1">
      <c r="A340" s="662">
        <f t="shared" si="9"/>
        <v>28</v>
      </c>
      <c r="B340" s="685"/>
      <c r="C340" s="702" t="s">
        <v>1911</v>
      </c>
      <c r="D340" s="702" t="s">
        <v>1545</v>
      </c>
      <c r="E340" s="702" t="s">
        <v>1543</v>
      </c>
      <c r="F340" s="702" t="s">
        <v>1543</v>
      </c>
      <c r="G340" s="717">
        <v>9</v>
      </c>
      <c r="H340" s="687">
        <v>3</v>
      </c>
      <c r="I340" s="687" t="s">
        <v>2648</v>
      </c>
      <c r="J340" s="687"/>
      <c r="K340" s="687"/>
      <c r="L340" s="687" t="s">
        <v>424</v>
      </c>
      <c r="M340" s="687" t="s">
        <v>143</v>
      </c>
      <c r="N340" s="688">
        <v>1986</v>
      </c>
      <c r="O340" s="687"/>
      <c r="P340" s="720" t="s">
        <v>2558</v>
      </c>
      <c r="Q340" s="687" t="s">
        <v>2547</v>
      </c>
      <c r="R340" s="1386">
        <v>1</v>
      </c>
      <c r="S340" s="745">
        <v>350000</v>
      </c>
      <c r="T340" s="781"/>
      <c r="Y340" s="802"/>
      <c r="Z340" s="802"/>
      <c r="AA340" s="802"/>
      <c r="AB340" s="802"/>
    </row>
    <row r="341" spans="1:28" s="674" customFormat="1" ht="12.95" customHeight="1">
      <c r="A341" s="662">
        <f t="shared" si="9"/>
        <v>29</v>
      </c>
      <c r="B341" s="685"/>
      <c r="C341" s="702" t="s">
        <v>1911</v>
      </c>
      <c r="D341" s="702" t="s">
        <v>1545</v>
      </c>
      <c r="E341" s="702" t="s">
        <v>1543</v>
      </c>
      <c r="F341" s="702" t="s">
        <v>1543</v>
      </c>
      <c r="G341" s="717">
        <v>9</v>
      </c>
      <c r="H341" s="687">
        <v>4</v>
      </c>
      <c r="I341" s="687" t="s">
        <v>2648</v>
      </c>
      <c r="J341" s="687"/>
      <c r="K341" s="687"/>
      <c r="L341" s="687" t="s">
        <v>424</v>
      </c>
      <c r="M341" s="687" t="s">
        <v>143</v>
      </c>
      <c r="N341" s="688">
        <v>1995</v>
      </c>
      <c r="O341" s="687"/>
      <c r="P341" s="720" t="s">
        <v>2558</v>
      </c>
      <c r="Q341" s="795" t="s">
        <v>1407</v>
      </c>
      <c r="R341" s="1386">
        <v>2</v>
      </c>
      <c r="S341" s="745">
        <v>700000</v>
      </c>
      <c r="T341" s="781" t="s">
        <v>3089</v>
      </c>
      <c r="Y341" s="802"/>
      <c r="Z341" s="802"/>
      <c r="AA341" s="802"/>
      <c r="AB341" s="802"/>
    </row>
    <row r="342" spans="1:28" s="674" customFormat="1" ht="12.95" customHeight="1">
      <c r="A342" s="662">
        <f>A341+1</f>
        <v>30</v>
      </c>
      <c r="B342" s="685"/>
      <c r="C342" s="702" t="s">
        <v>1911</v>
      </c>
      <c r="D342" s="702" t="s">
        <v>1545</v>
      </c>
      <c r="E342" s="702" t="s">
        <v>1543</v>
      </c>
      <c r="F342" s="702" t="s">
        <v>1543</v>
      </c>
      <c r="G342" s="717">
        <v>9</v>
      </c>
      <c r="H342" s="687">
        <v>5</v>
      </c>
      <c r="I342" s="687" t="s">
        <v>2648</v>
      </c>
      <c r="J342" s="687"/>
      <c r="K342" s="687"/>
      <c r="L342" s="687" t="s">
        <v>139</v>
      </c>
      <c r="M342" s="687" t="s">
        <v>143</v>
      </c>
      <c r="N342" s="688">
        <v>1998</v>
      </c>
      <c r="O342" s="687"/>
      <c r="P342" s="720" t="s">
        <v>2558</v>
      </c>
      <c r="Q342" s="687" t="s">
        <v>2547</v>
      </c>
      <c r="R342" s="1386">
        <v>1</v>
      </c>
      <c r="S342" s="745">
        <v>350000</v>
      </c>
      <c r="T342" s="781"/>
      <c r="Y342" s="802"/>
      <c r="Z342" s="802"/>
      <c r="AA342" s="802"/>
      <c r="AB342" s="802"/>
    </row>
    <row r="343" spans="1:28" s="674" customFormat="1" ht="12.95" customHeight="1">
      <c r="A343" s="662">
        <f t="shared" si="9"/>
        <v>31</v>
      </c>
      <c r="B343" s="685"/>
      <c r="C343" s="702" t="s">
        <v>1911</v>
      </c>
      <c r="D343" s="702" t="s">
        <v>1545</v>
      </c>
      <c r="E343" s="702" t="s">
        <v>1543</v>
      </c>
      <c r="F343" s="702" t="s">
        <v>1543</v>
      </c>
      <c r="G343" s="717">
        <v>9</v>
      </c>
      <c r="H343" s="687">
        <v>6</v>
      </c>
      <c r="I343" s="687" t="s">
        <v>1079</v>
      </c>
      <c r="J343" s="687" t="s">
        <v>2662</v>
      </c>
      <c r="K343" s="687"/>
      <c r="L343" s="687" t="s">
        <v>420</v>
      </c>
      <c r="M343" s="687" t="s">
        <v>143</v>
      </c>
      <c r="N343" s="688">
        <v>1999</v>
      </c>
      <c r="O343" s="687"/>
      <c r="P343" s="720" t="s">
        <v>2558</v>
      </c>
      <c r="Q343" s="1418" t="s">
        <v>2547</v>
      </c>
      <c r="R343" s="1386">
        <v>1</v>
      </c>
      <c r="S343" s="745">
        <v>40000</v>
      </c>
      <c r="T343" s="781" t="s">
        <v>3081</v>
      </c>
      <c r="Y343" s="802"/>
      <c r="Z343" s="802"/>
      <c r="AA343" s="802"/>
      <c r="AB343" s="802"/>
    </row>
    <row r="344" spans="1:28" s="674" customFormat="1" ht="12.95" customHeight="1">
      <c r="A344" s="662">
        <f t="shared" si="9"/>
        <v>32</v>
      </c>
      <c r="B344" s="685"/>
      <c r="C344" s="702" t="s">
        <v>1911</v>
      </c>
      <c r="D344" s="702" t="s">
        <v>1545</v>
      </c>
      <c r="E344" s="702" t="s">
        <v>1543</v>
      </c>
      <c r="F344" s="702" t="s">
        <v>1543</v>
      </c>
      <c r="G344" s="717">
        <v>9</v>
      </c>
      <c r="H344" s="687">
        <v>6</v>
      </c>
      <c r="I344" s="687" t="s">
        <v>1079</v>
      </c>
      <c r="J344" s="687" t="s">
        <v>3052</v>
      </c>
      <c r="K344" s="687"/>
      <c r="L344" s="687" t="s">
        <v>420</v>
      </c>
      <c r="M344" s="687" t="s">
        <v>2792</v>
      </c>
      <c r="N344" s="688">
        <v>2015</v>
      </c>
      <c r="O344" s="687"/>
      <c r="P344" s="720" t="s">
        <v>2558</v>
      </c>
      <c r="Q344" s="1191" t="s">
        <v>133</v>
      </c>
      <c r="R344" s="1386">
        <v>10</v>
      </c>
      <c r="S344" s="745">
        <v>2185000</v>
      </c>
      <c r="T344" s="781"/>
      <c r="Y344" s="802"/>
      <c r="Z344" s="802"/>
      <c r="AA344" s="802"/>
      <c r="AB344" s="802"/>
    </row>
    <row r="345" spans="1:28" s="674" customFormat="1" ht="12.95" customHeight="1">
      <c r="A345" s="662">
        <f t="shared" si="9"/>
        <v>33</v>
      </c>
      <c r="B345" s="685"/>
      <c r="C345" s="702" t="s">
        <v>1911</v>
      </c>
      <c r="D345" s="702" t="s">
        <v>1545</v>
      </c>
      <c r="E345" s="702" t="s">
        <v>1543</v>
      </c>
      <c r="F345" s="702" t="s">
        <v>1543</v>
      </c>
      <c r="G345" s="717">
        <v>9</v>
      </c>
      <c r="H345" s="687">
        <v>7</v>
      </c>
      <c r="I345" s="687" t="s">
        <v>2663</v>
      </c>
      <c r="J345" s="687"/>
      <c r="K345" s="687"/>
      <c r="L345" s="687"/>
      <c r="M345" s="687" t="s">
        <v>143</v>
      </c>
      <c r="N345" s="688">
        <v>2007</v>
      </c>
      <c r="O345" s="687"/>
      <c r="P345" s="720" t="s">
        <v>2624</v>
      </c>
      <c r="Q345" s="894" t="s">
        <v>1407</v>
      </c>
      <c r="R345" s="1386">
        <v>1</v>
      </c>
      <c r="S345" s="745">
        <v>88713</v>
      </c>
      <c r="T345" s="781" t="s">
        <v>3089</v>
      </c>
      <c r="Y345" s="802"/>
      <c r="Z345" s="802"/>
      <c r="AA345" s="802"/>
      <c r="AB345" s="802"/>
    </row>
    <row r="346" spans="1:28" s="674" customFormat="1" ht="12.95" customHeight="1">
      <c r="A346" s="662">
        <f t="shared" si="9"/>
        <v>34</v>
      </c>
      <c r="B346" s="685"/>
      <c r="C346" s="702" t="s">
        <v>1911</v>
      </c>
      <c r="D346" s="702" t="s">
        <v>1545</v>
      </c>
      <c r="E346" s="702" t="s">
        <v>1543</v>
      </c>
      <c r="F346" s="702" t="s">
        <v>1543</v>
      </c>
      <c r="G346" s="717">
        <v>10</v>
      </c>
      <c r="H346" s="687">
        <v>1</v>
      </c>
      <c r="I346" s="687" t="s">
        <v>921</v>
      </c>
      <c r="J346" s="687"/>
      <c r="K346" s="687"/>
      <c r="L346" s="687" t="s">
        <v>420</v>
      </c>
      <c r="M346" s="687" t="s">
        <v>143</v>
      </c>
      <c r="N346" s="688">
        <v>1990</v>
      </c>
      <c r="O346" s="687"/>
      <c r="P346" s="720" t="s">
        <v>2558</v>
      </c>
      <c r="Q346" s="795" t="s">
        <v>1407</v>
      </c>
      <c r="R346" s="1386">
        <v>1</v>
      </c>
      <c r="S346" s="745">
        <v>100000</v>
      </c>
      <c r="T346" s="781" t="s">
        <v>3089</v>
      </c>
      <c r="Y346" s="802"/>
      <c r="Z346" s="944"/>
      <c r="AA346" s="963"/>
      <c r="AB346" s="802"/>
    </row>
    <row r="347" spans="1:28" s="674" customFormat="1" ht="12.95" customHeight="1">
      <c r="A347" s="662">
        <f t="shared" si="9"/>
        <v>35</v>
      </c>
      <c r="B347" s="685"/>
      <c r="C347" s="702" t="s">
        <v>1911</v>
      </c>
      <c r="D347" s="702" t="s">
        <v>1545</v>
      </c>
      <c r="E347" s="702" t="s">
        <v>1543</v>
      </c>
      <c r="F347" s="702" t="s">
        <v>1543</v>
      </c>
      <c r="G347" s="717">
        <v>10</v>
      </c>
      <c r="H347" s="687">
        <v>2</v>
      </c>
      <c r="I347" s="687" t="s">
        <v>921</v>
      </c>
      <c r="J347" s="687"/>
      <c r="K347" s="687"/>
      <c r="L347" s="687" t="s">
        <v>420</v>
      </c>
      <c r="M347" s="687" t="s">
        <v>143</v>
      </c>
      <c r="N347" s="688">
        <v>1998</v>
      </c>
      <c r="O347" s="687"/>
      <c r="P347" s="720" t="s">
        <v>2558</v>
      </c>
      <c r="Q347" s="795" t="s">
        <v>1407</v>
      </c>
      <c r="R347" s="1386">
        <v>1</v>
      </c>
      <c r="S347" s="745">
        <v>100000</v>
      </c>
      <c r="T347" s="781" t="s">
        <v>3089</v>
      </c>
      <c r="Y347" s="802"/>
      <c r="Z347" s="802"/>
      <c r="AA347" s="802"/>
      <c r="AB347" s="802"/>
    </row>
    <row r="348" spans="1:28" s="674" customFormat="1" ht="12.95" customHeight="1">
      <c r="A348" s="662">
        <f t="shared" si="9"/>
        <v>36</v>
      </c>
      <c r="B348" s="685"/>
      <c r="C348" s="702" t="s">
        <v>1911</v>
      </c>
      <c r="D348" s="702" t="s">
        <v>1545</v>
      </c>
      <c r="E348" s="702" t="s">
        <v>1543</v>
      </c>
      <c r="F348" s="702" t="s">
        <v>1543</v>
      </c>
      <c r="G348" s="717">
        <v>10</v>
      </c>
      <c r="H348" s="687">
        <v>3</v>
      </c>
      <c r="I348" s="687" t="s">
        <v>921</v>
      </c>
      <c r="J348" s="687"/>
      <c r="K348" s="687"/>
      <c r="L348" s="687" t="s">
        <v>420</v>
      </c>
      <c r="M348" s="687" t="s">
        <v>143</v>
      </c>
      <c r="N348" s="688">
        <v>1998</v>
      </c>
      <c r="O348" s="687"/>
      <c r="P348" s="687" t="s">
        <v>2558</v>
      </c>
      <c r="Q348" s="795" t="s">
        <v>1407</v>
      </c>
      <c r="R348" s="1386">
        <v>1</v>
      </c>
      <c r="S348" s="745">
        <v>100000</v>
      </c>
      <c r="T348" s="781" t="s">
        <v>3089</v>
      </c>
      <c r="Y348" s="802"/>
      <c r="Z348" s="802"/>
      <c r="AA348" s="802"/>
      <c r="AB348" s="802"/>
    </row>
    <row r="349" spans="1:28" s="674" customFormat="1" ht="12.95" customHeight="1">
      <c r="A349" s="662">
        <f t="shared" si="9"/>
        <v>37</v>
      </c>
      <c r="B349" s="685"/>
      <c r="C349" s="702" t="s">
        <v>1911</v>
      </c>
      <c r="D349" s="702" t="s">
        <v>1545</v>
      </c>
      <c r="E349" s="702" t="s">
        <v>1543</v>
      </c>
      <c r="F349" s="702" t="s">
        <v>1543</v>
      </c>
      <c r="G349" s="717">
        <v>10</v>
      </c>
      <c r="H349" s="687">
        <v>3</v>
      </c>
      <c r="I349" s="687" t="s">
        <v>921</v>
      </c>
      <c r="J349" s="687" t="s">
        <v>2032</v>
      </c>
      <c r="K349" s="687"/>
      <c r="L349" s="687" t="s">
        <v>420</v>
      </c>
      <c r="M349" s="687" t="s">
        <v>2792</v>
      </c>
      <c r="N349" s="688">
        <v>2015</v>
      </c>
      <c r="O349" s="687"/>
      <c r="P349" s="687" t="s">
        <v>2558</v>
      </c>
      <c r="Q349" s="1191" t="s">
        <v>133</v>
      </c>
      <c r="R349" s="1386">
        <v>3</v>
      </c>
      <c r="S349" s="745">
        <v>1131000</v>
      </c>
      <c r="T349" s="781"/>
      <c r="Y349" s="802"/>
      <c r="Z349" s="944"/>
      <c r="AA349" s="963"/>
      <c r="AB349" s="802"/>
    </row>
    <row r="350" spans="1:28" s="674" customFormat="1" ht="12.95" customHeight="1">
      <c r="A350" s="662">
        <f t="shared" si="9"/>
        <v>38</v>
      </c>
      <c r="B350" s="685"/>
      <c r="C350" s="702"/>
      <c r="D350" s="702"/>
      <c r="E350" s="702"/>
      <c r="F350" s="702"/>
      <c r="G350" s="717"/>
      <c r="H350" s="687"/>
      <c r="I350" s="687" t="s">
        <v>3061</v>
      </c>
      <c r="J350" s="687"/>
      <c r="K350" s="687"/>
      <c r="L350" s="687" t="s">
        <v>420</v>
      </c>
      <c r="M350" s="687" t="s">
        <v>2792</v>
      </c>
      <c r="N350" s="688">
        <v>2015</v>
      </c>
      <c r="O350" s="687"/>
      <c r="P350" s="687" t="s">
        <v>1906</v>
      </c>
      <c r="Q350" s="1191" t="s">
        <v>133</v>
      </c>
      <c r="R350" s="1386">
        <v>1</v>
      </c>
      <c r="S350" s="745">
        <v>1072500</v>
      </c>
      <c r="T350" s="781"/>
      <c r="Y350" s="802"/>
      <c r="Z350" s="802"/>
      <c r="AA350" s="802"/>
      <c r="AB350" s="802"/>
    </row>
    <row r="351" spans="1:28" s="674" customFormat="1" ht="12.95" customHeight="1">
      <c r="A351" s="662">
        <f t="shared" si="9"/>
        <v>39</v>
      </c>
      <c r="B351" s="685"/>
      <c r="C351" s="702"/>
      <c r="D351" s="702"/>
      <c r="E351" s="702"/>
      <c r="F351" s="702"/>
      <c r="G351" s="717"/>
      <c r="H351" s="687"/>
      <c r="I351" s="687" t="s">
        <v>3064</v>
      </c>
      <c r="J351" s="687"/>
      <c r="K351" s="687"/>
      <c r="L351" s="687" t="s">
        <v>420</v>
      </c>
      <c r="M351" s="687" t="s">
        <v>2792</v>
      </c>
      <c r="N351" s="688">
        <v>2015</v>
      </c>
      <c r="O351" s="687"/>
      <c r="P351" s="687" t="s">
        <v>1906</v>
      </c>
      <c r="Q351" s="1191" t="s">
        <v>133</v>
      </c>
      <c r="R351" s="1386">
        <v>1</v>
      </c>
      <c r="S351" s="745">
        <v>390000</v>
      </c>
      <c r="T351" s="781"/>
      <c r="Y351" s="802"/>
      <c r="Z351" s="802"/>
      <c r="AA351" s="802"/>
      <c r="AB351" s="802"/>
    </row>
    <row r="352" spans="1:28" s="674" customFormat="1" ht="12.95" customHeight="1">
      <c r="A352" s="662">
        <f t="shared" si="9"/>
        <v>40</v>
      </c>
      <c r="B352" s="685"/>
      <c r="C352" s="702" t="s">
        <v>1911</v>
      </c>
      <c r="D352" s="702" t="s">
        <v>1545</v>
      </c>
      <c r="E352" s="702" t="s">
        <v>1543</v>
      </c>
      <c r="F352" s="702" t="s">
        <v>1543</v>
      </c>
      <c r="G352" s="717">
        <v>17</v>
      </c>
      <c r="H352" s="687">
        <v>1</v>
      </c>
      <c r="I352" s="687" t="s">
        <v>2664</v>
      </c>
      <c r="J352" s="687"/>
      <c r="K352" s="687"/>
      <c r="L352" s="687" t="s">
        <v>2630</v>
      </c>
      <c r="M352" s="687" t="s">
        <v>143</v>
      </c>
      <c r="N352" s="688">
        <v>1985</v>
      </c>
      <c r="O352" s="687"/>
      <c r="P352" s="687" t="s">
        <v>2558</v>
      </c>
      <c r="Q352" s="1418" t="s">
        <v>133</v>
      </c>
      <c r="R352" s="1386">
        <v>1</v>
      </c>
      <c r="S352" s="745">
        <v>10000</v>
      </c>
      <c r="T352" s="781" t="s">
        <v>3081</v>
      </c>
      <c r="Y352" s="802"/>
      <c r="Z352" s="802"/>
      <c r="AA352" s="802"/>
      <c r="AB352" s="802"/>
    </row>
    <row r="353" spans="1:28" s="674" customFormat="1" ht="12.95" customHeight="1">
      <c r="A353" s="662">
        <f t="shared" si="9"/>
        <v>41</v>
      </c>
      <c r="B353" s="685"/>
      <c r="C353" s="702" t="s">
        <v>1911</v>
      </c>
      <c r="D353" s="702" t="s">
        <v>1545</v>
      </c>
      <c r="E353" s="702" t="s">
        <v>1543</v>
      </c>
      <c r="F353" s="702" t="s">
        <v>1543</v>
      </c>
      <c r="G353" s="717">
        <v>17</v>
      </c>
      <c r="H353" s="687">
        <v>2</v>
      </c>
      <c r="I353" s="687" t="s">
        <v>2664</v>
      </c>
      <c r="J353" s="687"/>
      <c r="K353" s="687"/>
      <c r="L353" s="687" t="s">
        <v>2630</v>
      </c>
      <c r="M353" s="687" t="s">
        <v>143</v>
      </c>
      <c r="N353" s="688">
        <v>1985</v>
      </c>
      <c r="O353" s="687"/>
      <c r="P353" s="687" t="s">
        <v>2558</v>
      </c>
      <c r="Q353" s="1418" t="s">
        <v>133</v>
      </c>
      <c r="R353" s="1386">
        <v>1</v>
      </c>
      <c r="S353" s="745">
        <v>10000</v>
      </c>
      <c r="T353" s="781" t="s">
        <v>3081</v>
      </c>
      <c r="Y353" s="802"/>
      <c r="Z353" s="802"/>
      <c r="AA353" s="802"/>
      <c r="AB353" s="802"/>
    </row>
    <row r="354" spans="1:28" s="674" customFormat="1" ht="12.95" customHeight="1">
      <c r="A354" s="662">
        <f t="shared" si="9"/>
        <v>42</v>
      </c>
      <c r="B354" s="685"/>
      <c r="C354" s="702" t="s">
        <v>1911</v>
      </c>
      <c r="D354" s="702" t="s">
        <v>1545</v>
      </c>
      <c r="E354" s="702" t="s">
        <v>1543</v>
      </c>
      <c r="F354" s="702" t="s">
        <v>1543</v>
      </c>
      <c r="G354" s="717">
        <v>17</v>
      </c>
      <c r="H354" s="687">
        <v>3</v>
      </c>
      <c r="I354" s="687" t="s">
        <v>2665</v>
      </c>
      <c r="J354" s="687"/>
      <c r="K354" s="687"/>
      <c r="L354" s="687" t="s">
        <v>2630</v>
      </c>
      <c r="M354" s="687" t="s">
        <v>143</v>
      </c>
      <c r="N354" s="688">
        <v>1986</v>
      </c>
      <c r="O354" s="687"/>
      <c r="P354" s="687" t="s">
        <v>2558</v>
      </c>
      <c r="Q354" s="1418" t="s">
        <v>133</v>
      </c>
      <c r="R354" s="1386">
        <v>1</v>
      </c>
      <c r="S354" s="745">
        <v>10000</v>
      </c>
      <c r="T354" s="781" t="s">
        <v>3081</v>
      </c>
      <c r="Y354" s="802"/>
      <c r="Z354" s="944"/>
      <c r="AA354" s="963"/>
      <c r="AB354" s="802"/>
    </row>
    <row r="355" spans="1:28" s="674" customFormat="1" ht="12.95" customHeight="1">
      <c r="A355" s="662">
        <f t="shared" si="9"/>
        <v>43</v>
      </c>
      <c r="B355" s="685"/>
      <c r="C355" s="702" t="s">
        <v>1911</v>
      </c>
      <c r="D355" s="702" t="s">
        <v>1545</v>
      </c>
      <c r="E355" s="702" t="s">
        <v>1543</v>
      </c>
      <c r="F355" s="702" t="s">
        <v>1543</v>
      </c>
      <c r="G355" s="717">
        <v>17</v>
      </c>
      <c r="H355" s="687">
        <v>4</v>
      </c>
      <c r="I355" s="687" t="s">
        <v>2665</v>
      </c>
      <c r="J355" s="687"/>
      <c r="K355" s="687"/>
      <c r="L355" s="687" t="s">
        <v>2630</v>
      </c>
      <c r="M355" s="687" t="s">
        <v>143</v>
      </c>
      <c r="N355" s="688">
        <v>1986</v>
      </c>
      <c r="O355" s="687"/>
      <c r="P355" s="687" t="s">
        <v>2558</v>
      </c>
      <c r="Q355" s="1418" t="s">
        <v>133</v>
      </c>
      <c r="R355" s="1386">
        <v>1</v>
      </c>
      <c r="S355" s="745">
        <v>10000</v>
      </c>
      <c r="T355" s="781" t="s">
        <v>3081</v>
      </c>
      <c r="Y355" s="802"/>
      <c r="Z355" s="944"/>
      <c r="AA355" s="963"/>
      <c r="AB355" s="802"/>
    </row>
    <row r="356" spans="1:28" s="674" customFormat="1" ht="12.95" customHeight="1">
      <c r="A356" s="662">
        <f t="shared" si="9"/>
        <v>44</v>
      </c>
      <c r="B356" s="685"/>
      <c r="C356" s="702" t="s">
        <v>1911</v>
      </c>
      <c r="D356" s="702" t="s">
        <v>1545</v>
      </c>
      <c r="E356" s="702" t="s">
        <v>1543</v>
      </c>
      <c r="F356" s="702" t="s">
        <v>1543</v>
      </c>
      <c r="G356" s="717">
        <v>68</v>
      </c>
      <c r="H356" s="687">
        <v>1</v>
      </c>
      <c r="I356" s="687" t="s">
        <v>2666</v>
      </c>
      <c r="J356" s="687"/>
      <c r="K356" s="687"/>
      <c r="L356" s="687" t="s">
        <v>420</v>
      </c>
      <c r="M356" s="687" t="s">
        <v>143</v>
      </c>
      <c r="N356" s="688">
        <v>2000</v>
      </c>
      <c r="O356" s="687"/>
      <c r="P356" s="687" t="s">
        <v>2624</v>
      </c>
      <c r="Q356" s="894" t="s">
        <v>1407</v>
      </c>
      <c r="R356" s="1386">
        <v>1</v>
      </c>
      <c r="S356" s="745">
        <v>100000</v>
      </c>
      <c r="T356" s="781" t="s">
        <v>3089</v>
      </c>
      <c r="Y356" s="802"/>
      <c r="Z356" s="802"/>
      <c r="AA356" s="802"/>
      <c r="AB356" s="802"/>
    </row>
    <row r="357" spans="1:28" s="674" customFormat="1" ht="12.95" customHeight="1">
      <c r="A357" s="662">
        <f t="shared" si="9"/>
        <v>45</v>
      </c>
      <c r="B357" s="685"/>
      <c r="C357" s="702" t="s">
        <v>1911</v>
      </c>
      <c r="D357" s="702" t="s">
        <v>1545</v>
      </c>
      <c r="E357" s="702" t="s">
        <v>1543</v>
      </c>
      <c r="F357" s="702" t="s">
        <v>1543</v>
      </c>
      <c r="G357" s="717">
        <v>68</v>
      </c>
      <c r="H357" s="687">
        <v>2</v>
      </c>
      <c r="I357" s="687" t="s">
        <v>2667</v>
      </c>
      <c r="J357" s="687"/>
      <c r="K357" s="687"/>
      <c r="L357" s="687" t="s">
        <v>2630</v>
      </c>
      <c r="M357" s="687" t="s">
        <v>143</v>
      </c>
      <c r="N357" s="688">
        <v>2006</v>
      </c>
      <c r="O357" s="687"/>
      <c r="P357" s="687" t="s">
        <v>2657</v>
      </c>
      <c r="Q357" s="687" t="s">
        <v>2547</v>
      </c>
      <c r="R357" s="1386">
        <v>1</v>
      </c>
      <c r="S357" s="745">
        <v>4000000</v>
      </c>
      <c r="T357" s="781"/>
      <c r="Y357" s="802"/>
      <c r="Z357" s="802"/>
      <c r="AA357" s="802"/>
      <c r="AB357" s="802"/>
    </row>
    <row r="358" spans="1:28" s="674" customFormat="1" ht="12.95" customHeight="1">
      <c r="A358" s="662">
        <f t="shared" si="9"/>
        <v>46</v>
      </c>
      <c r="B358" s="685"/>
      <c r="C358" s="702" t="s">
        <v>1911</v>
      </c>
      <c r="D358" s="702" t="s">
        <v>1545</v>
      </c>
      <c r="E358" s="702" t="s">
        <v>1543</v>
      </c>
      <c r="F358" s="702" t="s">
        <v>1543</v>
      </c>
      <c r="G358" s="717">
        <v>75</v>
      </c>
      <c r="H358" s="687">
        <v>1</v>
      </c>
      <c r="I358" s="687" t="s">
        <v>2646</v>
      </c>
      <c r="J358" s="687" t="s">
        <v>958</v>
      </c>
      <c r="K358" s="687"/>
      <c r="L358" s="687" t="s">
        <v>2660</v>
      </c>
      <c r="M358" s="687" t="s">
        <v>143</v>
      </c>
      <c r="N358" s="688">
        <v>2008</v>
      </c>
      <c r="O358" s="687"/>
      <c r="P358" s="687" t="s">
        <v>2624</v>
      </c>
      <c r="Q358" s="687" t="s">
        <v>2547</v>
      </c>
      <c r="R358" s="1386">
        <v>1</v>
      </c>
      <c r="S358" s="745">
        <v>330000</v>
      </c>
      <c r="T358" s="781"/>
      <c r="Y358" s="802"/>
      <c r="Z358" s="802"/>
      <c r="AA358" s="802"/>
      <c r="AB358" s="802"/>
    </row>
    <row r="359" spans="1:28" s="674" customFormat="1" ht="12.95" customHeight="1">
      <c r="A359" s="662">
        <f t="shared" si="9"/>
        <v>47</v>
      </c>
      <c r="B359" s="685"/>
      <c r="C359" s="702" t="s">
        <v>1911</v>
      </c>
      <c r="D359" s="702" t="s">
        <v>1545</v>
      </c>
      <c r="E359" s="702" t="s">
        <v>1543</v>
      </c>
      <c r="F359" s="702" t="s">
        <v>1543</v>
      </c>
      <c r="G359" s="717">
        <v>75</v>
      </c>
      <c r="H359" s="687">
        <v>3</v>
      </c>
      <c r="I359" s="687" t="s">
        <v>2668</v>
      </c>
      <c r="J359" s="687" t="s">
        <v>946</v>
      </c>
      <c r="K359" s="687"/>
      <c r="L359" s="687" t="s">
        <v>365</v>
      </c>
      <c r="M359" s="687" t="s">
        <v>143</v>
      </c>
      <c r="N359" s="688">
        <v>2007</v>
      </c>
      <c r="O359" s="687"/>
      <c r="P359" s="687" t="s">
        <v>2624</v>
      </c>
      <c r="Q359" s="894" t="s">
        <v>1407</v>
      </c>
      <c r="R359" s="1386">
        <v>1</v>
      </c>
      <c r="S359" s="745">
        <v>1950000</v>
      </c>
      <c r="T359" s="781" t="s">
        <v>3089</v>
      </c>
      <c r="Y359" s="802"/>
      <c r="Z359" s="802"/>
      <c r="AA359" s="802"/>
      <c r="AB359" s="802"/>
    </row>
    <row r="360" spans="1:28" s="674" customFormat="1" ht="12.95" customHeight="1">
      <c r="A360" s="662">
        <f t="shared" si="9"/>
        <v>48</v>
      </c>
      <c r="B360" s="685"/>
      <c r="C360" s="702" t="s">
        <v>1911</v>
      </c>
      <c r="D360" s="702" t="s">
        <v>1545</v>
      </c>
      <c r="E360" s="702" t="s">
        <v>1543</v>
      </c>
      <c r="F360" s="702" t="s">
        <v>1543</v>
      </c>
      <c r="G360" s="717">
        <v>75</v>
      </c>
      <c r="H360" s="687">
        <v>4</v>
      </c>
      <c r="I360" s="687" t="s">
        <v>2642</v>
      </c>
      <c r="J360" s="687" t="s">
        <v>2669</v>
      </c>
      <c r="K360" s="687"/>
      <c r="L360" s="687" t="s">
        <v>419</v>
      </c>
      <c r="M360" s="687" t="s">
        <v>143</v>
      </c>
      <c r="N360" s="688">
        <v>2008</v>
      </c>
      <c r="O360" s="687"/>
      <c r="P360" s="687" t="s">
        <v>2558</v>
      </c>
      <c r="Q360" s="1418" t="s">
        <v>133</v>
      </c>
      <c r="R360" s="1386">
        <v>1</v>
      </c>
      <c r="S360" s="745">
        <v>66000</v>
      </c>
      <c r="T360" s="781" t="s">
        <v>3081</v>
      </c>
      <c r="Y360" s="802"/>
      <c r="Z360" s="944"/>
      <c r="AA360" s="963"/>
      <c r="AB360" s="802"/>
    </row>
    <row r="361" spans="1:28" s="674" customFormat="1" ht="12.95" customHeight="1">
      <c r="A361" s="662">
        <f>A360+1</f>
        <v>49</v>
      </c>
      <c r="B361" s="685"/>
      <c r="C361" s="702" t="s">
        <v>1911</v>
      </c>
      <c r="D361" s="702" t="s">
        <v>1545</v>
      </c>
      <c r="E361" s="702" t="s">
        <v>1543</v>
      </c>
      <c r="F361" s="702" t="s">
        <v>1543</v>
      </c>
      <c r="G361" s="717">
        <v>75</v>
      </c>
      <c r="H361" s="687">
        <v>5</v>
      </c>
      <c r="I361" s="687" t="s">
        <v>2642</v>
      </c>
      <c r="J361" s="687" t="s">
        <v>2669</v>
      </c>
      <c r="K361" s="687"/>
      <c r="L361" s="687" t="s">
        <v>419</v>
      </c>
      <c r="M361" s="687" t="s">
        <v>143</v>
      </c>
      <c r="N361" s="688">
        <v>2008</v>
      </c>
      <c r="O361" s="687"/>
      <c r="P361" s="687" t="s">
        <v>2558</v>
      </c>
      <c r="Q361" s="1418" t="s">
        <v>133</v>
      </c>
      <c r="R361" s="1386">
        <v>1</v>
      </c>
      <c r="S361" s="745">
        <v>66000</v>
      </c>
      <c r="T361" s="781" t="s">
        <v>3081</v>
      </c>
      <c r="Y361" s="802"/>
      <c r="Z361" s="802"/>
      <c r="AA361" s="802"/>
      <c r="AB361" s="802"/>
    </row>
    <row r="362" spans="1:28" s="674" customFormat="1" ht="12.95" customHeight="1">
      <c r="A362" s="662">
        <f t="shared" ref="A362:A384" si="10">A361+1</f>
        <v>50</v>
      </c>
      <c r="B362" s="685"/>
      <c r="C362" s="702" t="s">
        <v>1911</v>
      </c>
      <c r="D362" s="702" t="s">
        <v>1545</v>
      </c>
      <c r="E362" s="702" t="s">
        <v>1543</v>
      </c>
      <c r="F362" s="702" t="s">
        <v>1543</v>
      </c>
      <c r="G362" s="717">
        <v>75</v>
      </c>
      <c r="H362" s="687">
        <v>6</v>
      </c>
      <c r="I362" s="687" t="s">
        <v>2642</v>
      </c>
      <c r="J362" s="687" t="s">
        <v>2669</v>
      </c>
      <c r="K362" s="687"/>
      <c r="L362" s="687" t="s">
        <v>419</v>
      </c>
      <c r="M362" s="687" t="s">
        <v>143</v>
      </c>
      <c r="N362" s="688">
        <v>2008</v>
      </c>
      <c r="O362" s="687"/>
      <c r="P362" s="687" t="s">
        <v>2558</v>
      </c>
      <c r="Q362" s="1418" t="s">
        <v>133</v>
      </c>
      <c r="R362" s="1386">
        <v>1</v>
      </c>
      <c r="S362" s="745">
        <v>66000</v>
      </c>
      <c r="T362" s="781" t="s">
        <v>3081</v>
      </c>
      <c r="Y362" s="802"/>
      <c r="Z362" s="802"/>
      <c r="AA362" s="802"/>
      <c r="AB362" s="802"/>
    </row>
    <row r="363" spans="1:28" s="674" customFormat="1" ht="12.95" customHeight="1">
      <c r="A363" s="662">
        <f t="shared" si="10"/>
        <v>51</v>
      </c>
      <c r="B363" s="685"/>
      <c r="C363" s="702" t="s">
        <v>1911</v>
      </c>
      <c r="D363" s="702" t="s">
        <v>1545</v>
      </c>
      <c r="E363" s="702" t="s">
        <v>1543</v>
      </c>
      <c r="F363" s="702" t="s">
        <v>1543</v>
      </c>
      <c r="G363" s="717">
        <v>75</v>
      </c>
      <c r="H363" s="687">
        <v>6</v>
      </c>
      <c r="I363" s="687" t="s">
        <v>2642</v>
      </c>
      <c r="J363" s="687" t="s">
        <v>2669</v>
      </c>
      <c r="K363" s="687"/>
      <c r="L363" s="687" t="s">
        <v>419</v>
      </c>
      <c r="M363" s="687" t="s">
        <v>143</v>
      </c>
      <c r="N363" s="688">
        <v>2008</v>
      </c>
      <c r="O363" s="687"/>
      <c r="P363" s="687" t="s">
        <v>2558</v>
      </c>
      <c r="Q363" s="1418" t="s">
        <v>133</v>
      </c>
      <c r="R363" s="1386">
        <v>1</v>
      </c>
      <c r="S363" s="745">
        <v>66000</v>
      </c>
      <c r="T363" s="781" t="s">
        <v>3081</v>
      </c>
      <c r="Y363" s="802"/>
      <c r="Z363" s="802"/>
      <c r="AA363" s="802"/>
      <c r="AB363" s="802"/>
    </row>
    <row r="364" spans="1:28" s="674" customFormat="1" ht="12.95" customHeight="1">
      <c r="A364" s="662">
        <f t="shared" si="10"/>
        <v>52</v>
      </c>
      <c r="B364" s="685"/>
      <c r="C364" s="702" t="s">
        <v>1911</v>
      </c>
      <c r="D364" s="702" t="s">
        <v>1545</v>
      </c>
      <c r="E364" s="702" t="s">
        <v>1543</v>
      </c>
      <c r="F364" s="702" t="s">
        <v>1543</v>
      </c>
      <c r="G364" s="717">
        <v>75</v>
      </c>
      <c r="H364" s="687">
        <v>11</v>
      </c>
      <c r="I364" s="687" t="s">
        <v>999</v>
      </c>
      <c r="J364" s="687" t="s">
        <v>2640</v>
      </c>
      <c r="K364" s="687"/>
      <c r="L364" s="687" t="s">
        <v>307</v>
      </c>
      <c r="M364" s="687" t="s">
        <v>143</v>
      </c>
      <c r="N364" s="688">
        <v>2008</v>
      </c>
      <c r="O364" s="687"/>
      <c r="P364" s="687" t="s">
        <v>2624</v>
      </c>
      <c r="Q364" s="795" t="s">
        <v>1407</v>
      </c>
      <c r="R364" s="1386">
        <v>1</v>
      </c>
      <c r="S364" s="745">
        <v>341000</v>
      </c>
      <c r="T364" s="781" t="s">
        <v>3089</v>
      </c>
      <c r="Y364" s="802"/>
      <c r="Z364" s="802"/>
      <c r="AA364" s="802"/>
      <c r="AB364" s="802"/>
    </row>
    <row r="365" spans="1:28" s="674" customFormat="1" ht="12.95" customHeight="1">
      <c r="A365" s="662">
        <f t="shared" si="10"/>
        <v>53</v>
      </c>
      <c r="B365" s="685"/>
      <c r="C365" s="702" t="s">
        <v>1911</v>
      </c>
      <c r="D365" s="702" t="s">
        <v>1545</v>
      </c>
      <c r="E365" s="702" t="s">
        <v>1543</v>
      </c>
      <c r="F365" s="702" t="s">
        <v>1543</v>
      </c>
      <c r="G365" s="717">
        <v>75</v>
      </c>
      <c r="H365" s="687">
        <v>12</v>
      </c>
      <c r="I365" s="687" t="s">
        <v>999</v>
      </c>
      <c r="J365" s="687" t="s">
        <v>2640</v>
      </c>
      <c r="K365" s="687"/>
      <c r="L365" s="687" t="s">
        <v>307</v>
      </c>
      <c r="M365" s="687" t="s">
        <v>143</v>
      </c>
      <c r="N365" s="688">
        <v>2008</v>
      </c>
      <c r="O365" s="687"/>
      <c r="P365" s="687" t="s">
        <v>2624</v>
      </c>
      <c r="Q365" s="795" t="s">
        <v>1407</v>
      </c>
      <c r="R365" s="1386">
        <v>1</v>
      </c>
      <c r="S365" s="745">
        <v>341000</v>
      </c>
      <c r="T365" s="781" t="s">
        <v>3089</v>
      </c>
      <c r="Y365" s="802"/>
      <c r="Z365" s="802"/>
      <c r="AA365" s="802"/>
      <c r="AB365" s="802"/>
    </row>
    <row r="366" spans="1:28" s="674" customFormat="1" ht="12.95" customHeight="1">
      <c r="A366" s="662">
        <f t="shared" si="10"/>
        <v>54</v>
      </c>
      <c r="B366" s="685"/>
      <c r="C366" s="702" t="s">
        <v>1911</v>
      </c>
      <c r="D366" s="702" t="s">
        <v>1545</v>
      </c>
      <c r="E366" s="702" t="s">
        <v>1543</v>
      </c>
      <c r="F366" s="702" t="s">
        <v>1543</v>
      </c>
      <c r="G366" s="717">
        <v>75</v>
      </c>
      <c r="H366" s="687">
        <v>12</v>
      </c>
      <c r="I366" s="687" t="s">
        <v>999</v>
      </c>
      <c r="J366" s="687" t="s">
        <v>2640</v>
      </c>
      <c r="K366" s="687"/>
      <c r="L366" s="687" t="s">
        <v>307</v>
      </c>
      <c r="M366" s="687" t="s">
        <v>143</v>
      </c>
      <c r="N366" s="688">
        <v>2008</v>
      </c>
      <c r="O366" s="687"/>
      <c r="P366" s="687" t="s">
        <v>2624</v>
      </c>
      <c r="Q366" s="687" t="s">
        <v>133</v>
      </c>
      <c r="R366" s="1386">
        <v>1</v>
      </c>
      <c r="S366" s="745">
        <v>341000</v>
      </c>
      <c r="T366" s="781"/>
      <c r="Y366" s="802"/>
      <c r="Z366" s="802"/>
      <c r="AA366" s="802"/>
      <c r="AB366" s="802"/>
    </row>
    <row r="367" spans="1:28" s="674" customFormat="1" ht="12.95" customHeight="1">
      <c r="A367" s="662">
        <f t="shared" si="10"/>
        <v>55</v>
      </c>
      <c r="B367" s="685"/>
      <c r="C367" s="702" t="s">
        <v>1911</v>
      </c>
      <c r="D367" s="702" t="s">
        <v>1545</v>
      </c>
      <c r="E367" s="702" t="s">
        <v>1543</v>
      </c>
      <c r="F367" s="702" t="s">
        <v>1543</v>
      </c>
      <c r="G367" s="717">
        <v>75</v>
      </c>
      <c r="H367" s="687">
        <v>12</v>
      </c>
      <c r="I367" s="687" t="s">
        <v>999</v>
      </c>
      <c r="J367" s="687" t="s">
        <v>2640</v>
      </c>
      <c r="K367" s="687"/>
      <c r="L367" s="687" t="s">
        <v>307</v>
      </c>
      <c r="M367" s="687" t="s">
        <v>143</v>
      </c>
      <c r="N367" s="688">
        <v>2008</v>
      </c>
      <c r="O367" s="687"/>
      <c r="P367" s="687" t="s">
        <v>2624</v>
      </c>
      <c r="Q367" s="687" t="s">
        <v>133</v>
      </c>
      <c r="R367" s="1386">
        <v>1</v>
      </c>
      <c r="S367" s="745">
        <v>341000</v>
      </c>
      <c r="T367" s="781"/>
      <c r="Y367" s="802"/>
      <c r="Z367" s="802"/>
      <c r="AA367" s="802"/>
      <c r="AB367" s="802"/>
    </row>
    <row r="368" spans="1:28" s="674" customFormat="1" ht="12.95" customHeight="1">
      <c r="A368" s="662">
        <f t="shared" si="10"/>
        <v>56</v>
      </c>
      <c r="B368" s="685"/>
      <c r="C368" s="702" t="s">
        <v>1911</v>
      </c>
      <c r="D368" s="702" t="s">
        <v>1545</v>
      </c>
      <c r="E368" s="702" t="s">
        <v>1543</v>
      </c>
      <c r="F368" s="702" t="s">
        <v>1543</v>
      </c>
      <c r="G368" s="717">
        <v>75</v>
      </c>
      <c r="H368" s="687">
        <v>12</v>
      </c>
      <c r="I368" s="687" t="s">
        <v>999</v>
      </c>
      <c r="J368" s="687" t="s">
        <v>2640</v>
      </c>
      <c r="K368" s="687"/>
      <c r="L368" s="687" t="s">
        <v>307</v>
      </c>
      <c r="M368" s="687" t="s">
        <v>143</v>
      </c>
      <c r="N368" s="688">
        <v>2008</v>
      </c>
      <c r="O368" s="687"/>
      <c r="P368" s="687" t="s">
        <v>2624</v>
      </c>
      <c r="Q368" s="687" t="s">
        <v>133</v>
      </c>
      <c r="R368" s="1386">
        <v>1</v>
      </c>
      <c r="S368" s="745">
        <v>341000</v>
      </c>
      <c r="T368" s="781"/>
      <c r="Y368" s="802"/>
      <c r="Z368" s="802"/>
      <c r="AA368" s="802"/>
      <c r="AB368" s="802"/>
    </row>
    <row r="369" spans="1:28" s="674" customFormat="1" ht="12.95" customHeight="1">
      <c r="A369" s="662">
        <f t="shared" si="10"/>
        <v>57</v>
      </c>
      <c r="B369" s="685"/>
      <c r="C369" s="702" t="s">
        <v>1911</v>
      </c>
      <c r="D369" s="702" t="s">
        <v>1545</v>
      </c>
      <c r="E369" s="702" t="s">
        <v>1543</v>
      </c>
      <c r="F369" s="702" t="s">
        <v>1543</v>
      </c>
      <c r="G369" s="717">
        <v>75</v>
      </c>
      <c r="H369" s="687">
        <v>13</v>
      </c>
      <c r="I369" s="687" t="s">
        <v>2670</v>
      </c>
      <c r="J369" s="687" t="s">
        <v>2641</v>
      </c>
      <c r="K369" s="687"/>
      <c r="L369" s="687" t="s">
        <v>2550</v>
      </c>
      <c r="M369" s="687" t="s">
        <v>143</v>
      </c>
      <c r="N369" s="688">
        <v>2008</v>
      </c>
      <c r="O369" s="687"/>
      <c r="P369" s="687" t="s">
        <v>2624</v>
      </c>
      <c r="Q369" s="687" t="s">
        <v>2547</v>
      </c>
      <c r="R369" s="1386">
        <v>1</v>
      </c>
      <c r="S369" s="745">
        <v>3550000</v>
      </c>
      <c r="T369" s="781"/>
      <c r="Y369" s="802"/>
      <c r="Z369" s="802"/>
      <c r="AA369" s="802"/>
      <c r="AB369" s="802"/>
    </row>
    <row r="370" spans="1:28" s="674" customFormat="1" ht="12.95" customHeight="1">
      <c r="A370" s="662">
        <f t="shared" si="10"/>
        <v>58</v>
      </c>
      <c r="B370" s="685"/>
      <c r="C370" s="702" t="s">
        <v>1911</v>
      </c>
      <c r="D370" s="702" t="s">
        <v>1545</v>
      </c>
      <c r="E370" s="702" t="s">
        <v>1543</v>
      </c>
      <c r="F370" s="702" t="s">
        <v>1543</v>
      </c>
      <c r="G370" s="717">
        <v>75</v>
      </c>
      <c r="H370" s="687">
        <v>14</v>
      </c>
      <c r="I370" s="687" t="s">
        <v>2653</v>
      </c>
      <c r="J370" s="687" t="s">
        <v>2641</v>
      </c>
      <c r="K370" s="687"/>
      <c r="L370" s="687" t="s">
        <v>2550</v>
      </c>
      <c r="M370" s="687" t="s">
        <v>143</v>
      </c>
      <c r="N370" s="688">
        <v>2008</v>
      </c>
      <c r="O370" s="687"/>
      <c r="P370" s="687" t="s">
        <v>2624</v>
      </c>
      <c r="Q370" s="894" t="s">
        <v>1407</v>
      </c>
      <c r="R370" s="1386">
        <v>1</v>
      </c>
      <c r="S370" s="745">
        <v>4700000</v>
      </c>
      <c r="T370" s="781" t="s">
        <v>3089</v>
      </c>
      <c r="Y370" s="802"/>
      <c r="Z370" s="944"/>
      <c r="AA370" s="963"/>
      <c r="AB370" s="802"/>
    </row>
    <row r="371" spans="1:28" s="674" customFormat="1" ht="12.95" customHeight="1">
      <c r="A371" s="662">
        <f t="shared" si="10"/>
        <v>59</v>
      </c>
      <c r="B371" s="685"/>
      <c r="C371" s="702" t="s">
        <v>1911</v>
      </c>
      <c r="D371" s="702" t="s">
        <v>1545</v>
      </c>
      <c r="E371" s="702" t="s">
        <v>1543</v>
      </c>
      <c r="F371" s="702" t="s">
        <v>1543</v>
      </c>
      <c r="G371" s="717">
        <v>75</v>
      </c>
      <c r="H371" s="687">
        <v>15</v>
      </c>
      <c r="I371" s="687" t="s">
        <v>928</v>
      </c>
      <c r="J371" s="687" t="s">
        <v>929</v>
      </c>
      <c r="K371" s="687"/>
      <c r="L371" s="687" t="s">
        <v>424</v>
      </c>
      <c r="M371" s="687" t="s">
        <v>143</v>
      </c>
      <c r="N371" s="688">
        <v>2008</v>
      </c>
      <c r="O371" s="687"/>
      <c r="P371" s="687" t="s">
        <v>2657</v>
      </c>
      <c r="Q371" s="687" t="s">
        <v>2547</v>
      </c>
      <c r="R371" s="1386">
        <v>1</v>
      </c>
      <c r="S371" s="745">
        <v>10000000</v>
      </c>
      <c r="T371" s="781"/>
      <c r="Y371" s="802"/>
      <c r="Z371" s="802"/>
      <c r="AA371" s="802"/>
      <c r="AB371" s="802"/>
    </row>
    <row r="372" spans="1:28" s="674" customFormat="1" ht="12.95" customHeight="1">
      <c r="A372" s="662">
        <f t="shared" si="10"/>
        <v>60</v>
      </c>
      <c r="B372" s="685"/>
      <c r="C372" s="702" t="s">
        <v>1911</v>
      </c>
      <c r="D372" s="702" t="s">
        <v>1545</v>
      </c>
      <c r="E372" s="702" t="s">
        <v>1543</v>
      </c>
      <c r="F372" s="717">
        <v>2</v>
      </c>
      <c r="G372" s="717">
        <v>14</v>
      </c>
      <c r="H372" s="687">
        <v>1</v>
      </c>
      <c r="I372" s="687" t="s">
        <v>2671</v>
      </c>
      <c r="J372" s="687"/>
      <c r="K372" s="687"/>
      <c r="L372" s="687" t="s">
        <v>2630</v>
      </c>
      <c r="M372" s="687" t="s">
        <v>143</v>
      </c>
      <c r="N372" s="688">
        <v>1985</v>
      </c>
      <c r="O372" s="687"/>
      <c r="P372" s="687" t="s">
        <v>2558</v>
      </c>
      <c r="Q372" s="1418" t="s">
        <v>133</v>
      </c>
      <c r="R372" s="1386">
        <v>1</v>
      </c>
      <c r="S372" s="745">
        <v>10000</v>
      </c>
      <c r="T372" s="781" t="s">
        <v>3081</v>
      </c>
      <c r="Y372" s="802"/>
      <c r="Z372" s="802"/>
      <c r="AA372" s="802"/>
      <c r="AB372" s="802"/>
    </row>
    <row r="373" spans="1:28" s="674" customFormat="1" ht="12.95" customHeight="1">
      <c r="A373" s="662">
        <f t="shared" si="10"/>
        <v>61</v>
      </c>
      <c r="B373" s="685"/>
      <c r="C373" s="702" t="s">
        <v>1911</v>
      </c>
      <c r="D373" s="702" t="s">
        <v>1545</v>
      </c>
      <c r="E373" s="702" t="s">
        <v>1543</v>
      </c>
      <c r="F373" s="717">
        <v>2</v>
      </c>
      <c r="G373" s="717">
        <v>14</v>
      </c>
      <c r="H373" s="687">
        <v>2</v>
      </c>
      <c r="I373" s="687" t="s">
        <v>2671</v>
      </c>
      <c r="J373" s="687"/>
      <c r="K373" s="687"/>
      <c r="L373" s="687" t="s">
        <v>2630</v>
      </c>
      <c r="M373" s="687" t="s">
        <v>143</v>
      </c>
      <c r="N373" s="688">
        <v>1985</v>
      </c>
      <c r="O373" s="687"/>
      <c r="P373" s="687" t="s">
        <v>2558</v>
      </c>
      <c r="Q373" s="1418" t="s">
        <v>133</v>
      </c>
      <c r="R373" s="1386">
        <v>1</v>
      </c>
      <c r="S373" s="745">
        <v>10000</v>
      </c>
      <c r="T373" s="781" t="s">
        <v>3081</v>
      </c>
      <c r="Y373" s="802"/>
      <c r="Z373" s="944"/>
      <c r="AA373" s="963"/>
      <c r="AB373" s="802"/>
    </row>
    <row r="374" spans="1:28" s="674" customFormat="1" ht="12.95" customHeight="1">
      <c r="A374" s="662">
        <f t="shared" si="10"/>
        <v>62</v>
      </c>
      <c r="B374" s="685"/>
      <c r="C374" s="702" t="s">
        <v>1911</v>
      </c>
      <c r="D374" s="702" t="s">
        <v>1545</v>
      </c>
      <c r="E374" s="702" t="s">
        <v>1543</v>
      </c>
      <c r="F374" s="717">
        <v>2</v>
      </c>
      <c r="G374" s="717">
        <v>14</v>
      </c>
      <c r="H374" s="687">
        <v>2</v>
      </c>
      <c r="I374" s="687" t="s">
        <v>3065</v>
      </c>
      <c r="J374" s="687"/>
      <c r="K374" s="687"/>
      <c r="L374" s="687" t="s">
        <v>2630</v>
      </c>
      <c r="M374" s="687" t="s">
        <v>2792</v>
      </c>
      <c r="N374" s="688">
        <v>2015</v>
      </c>
      <c r="O374" s="687"/>
      <c r="P374" s="687" t="s">
        <v>2558</v>
      </c>
      <c r="Q374" s="1191" t="s">
        <v>133</v>
      </c>
      <c r="R374" s="1386">
        <v>6</v>
      </c>
      <c r="S374" s="745">
        <v>93594</v>
      </c>
      <c r="T374" s="781"/>
      <c r="Y374" s="802"/>
      <c r="Z374" s="944"/>
      <c r="AA374" s="963"/>
      <c r="AB374" s="802"/>
    </row>
    <row r="375" spans="1:28" s="674" customFormat="1" ht="12.95" customHeight="1">
      <c r="A375" s="662">
        <f t="shared" si="10"/>
        <v>63</v>
      </c>
      <c r="B375" s="685"/>
      <c r="C375" s="702" t="s">
        <v>1911</v>
      </c>
      <c r="D375" s="702" t="s">
        <v>1545</v>
      </c>
      <c r="E375" s="702" t="s">
        <v>1543</v>
      </c>
      <c r="F375" s="717">
        <v>2</v>
      </c>
      <c r="G375" s="717">
        <v>14</v>
      </c>
      <c r="H375" s="687">
        <v>3</v>
      </c>
      <c r="I375" s="687" t="s">
        <v>1060</v>
      </c>
      <c r="J375" s="687"/>
      <c r="K375" s="687"/>
      <c r="L375" s="687" t="s">
        <v>2630</v>
      </c>
      <c r="M375" s="687" t="s">
        <v>143</v>
      </c>
      <c r="N375" s="688">
        <v>2000</v>
      </c>
      <c r="O375" s="687"/>
      <c r="P375" s="687" t="s">
        <v>2624</v>
      </c>
      <c r="Q375" s="1418" t="s">
        <v>133</v>
      </c>
      <c r="R375" s="1386">
        <v>1</v>
      </c>
      <c r="S375" s="745">
        <v>50000</v>
      </c>
      <c r="T375" s="781" t="s">
        <v>3081</v>
      </c>
      <c r="Y375" s="802"/>
      <c r="Z375" s="802"/>
      <c r="AA375" s="802"/>
      <c r="AB375" s="802"/>
    </row>
    <row r="376" spans="1:28" s="674" customFormat="1" ht="12.95" customHeight="1">
      <c r="A376" s="662">
        <f t="shared" si="10"/>
        <v>64</v>
      </c>
      <c r="B376" s="685"/>
      <c r="C376" s="702" t="s">
        <v>1911</v>
      </c>
      <c r="D376" s="702" t="s">
        <v>1545</v>
      </c>
      <c r="E376" s="702" t="s">
        <v>1543</v>
      </c>
      <c r="F376" s="717">
        <v>2</v>
      </c>
      <c r="G376" s="717">
        <v>14</v>
      </c>
      <c r="H376" s="687">
        <v>3</v>
      </c>
      <c r="I376" s="687" t="s">
        <v>3038</v>
      </c>
      <c r="J376" s="687"/>
      <c r="K376" s="687"/>
      <c r="L376" s="687" t="s">
        <v>2630</v>
      </c>
      <c r="M376" s="687" t="s">
        <v>2792</v>
      </c>
      <c r="N376" s="688">
        <v>2015</v>
      </c>
      <c r="O376" s="687"/>
      <c r="P376" s="687" t="s">
        <v>2624</v>
      </c>
      <c r="Q376" s="1191" t="s">
        <v>133</v>
      </c>
      <c r="R376" s="1386">
        <v>1</v>
      </c>
      <c r="S376" s="745">
        <v>195000</v>
      </c>
      <c r="T376" s="781"/>
      <c r="Y376" s="802"/>
      <c r="Z376" s="802"/>
      <c r="AA376" s="802"/>
      <c r="AB376" s="802"/>
    </row>
    <row r="377" spans="1:28" s="674" customFormat="1" ht="12.95" customHeight="1">
      <c r="A377" s="662">
        <f t="shared" si="10"/>
        <v>65</v>
      </c>
      <c r="B377" s="685"/>
      <c r="C377" s="702" t="s">
        <v>1911</v>
      </c>
      <c r="D377" s="702" t="s">
        <v>1545</v>
      </c>
      <c r="E377" s="702" t="s">
        <v>1543</v>
      </c>
      <c r="F377" s="717">
        <v>3</v>
      </c>
      <c r="G377" s="717">
        <v>65</v>
      </c>
      <c r="H377" s="687">
        <v>1</v>
      </c>
      <c r="I377" s="687" t="s">
        <v>2672</v>
      </c>
      <c r="J377" s="687"/>
      <c r="K377" s="687"/>
      <c r="L377" s="687" t="s">
        <v>2630</v>
      </c>
      <c r="M377" s="687" t="s">
        <v>143</v>
      </c>
      <c r="N377" s="688">
        <v>1990</v>
      </c>
      <c r="O377" s="687"/>
      <c r="P377" s="687" t="s">
        <v>2558</v>
      </c>
      <c r="Q377" s="1418" t="s">
        <v>2547</v>
      </c>
      <c r="R377" s="1386">
        <v>1</v>
      </c>
      <c r="S377" s="745">
        <v>25000</v>
      </c>
      <c r="T377" s="781" t="s">
        <v>3081</v>
      </c>
      <c r="Y377" s="802"/>
      <c r="Z377" s="802"/>
      <c r="AA377" s="802"/>
      <c r="AB377" s="802"/>
    </row>
    <row r="378" spans="1:28" s="674" customFormat="1" ht="12.95" customHeight="1">
      <c r="A378" s="662">
        <f t="shared" si="10"/>
        <v>66</v>
      </c>
      <c r="B378" s="685"/>
      <c r="C378" s="702" t="s">
        <v>1911</v>
      </c>
      <c r="D378" s="702" t="s">
        <v>1545</v>
      </c>
      <c r="E378" s="702" t="s">
        <v>1543</v>
      </c>
      <c r="F378" s="717">
        <v>3</v>
      </c>
      <c r="G378" s="717">
        <v>65</v>
      </c>
      <c r="H378" s="687">
        <v>2</v>
      </c>
      <c r="I378" s="687" t="s">
        <v>2672</v>
      </c>
      <c r="J378" s="687"/>
      <c r="K378" s="687"/>
      <c r="L378" s="687" t="s">
        <v>2630</v>
      </c>
      <c r="M378" s="687" t="s">
        <v>143</v>
      </c>
      <c r="N378" s="688">
        <v>1990</v>
      </c>
      <c r="O378" s="687"/>
      <c r="P378" s="687" t="s">
        <v>2558</v>
      </c>
      <c r="Q378" s="1418" t="s">
        <v>2547</v>
      </c>
      <c r="R378" s="1386">
        <v>1</v>
      </c>
      <c r="S378" s="745">
        <v>25000</v>
      </c>
      <c r="T378" s="781" t="s">
        <v>3081</v>
      </c>
      <c r="Y378" s="802"/>
      <c r="Z378" s="802"/>
      <c r="AA378" s="802"/>
      <c r="AB378" s="802"/>
    </row>
    <row r="379" spans="1:28" s="674" customFormat="1" ht="12.95" customHeight="1">
      <c r="A379" s="662">
        <f t="shared" si="10"/>
        <v>67</v>
      </c>
      <c r="B379" s="685"/>
      <c r="C379" s="702" t="s">
        <v>1911</v>
      </c>
      <c r="D379" s="702" t="s">
        <v>1545</v>
      </c>
      <c r="E379" s="702" t="s">
        <v>1543</v>
      </c>
      <c r="F379" s="717">
        <v>3</v>
      </c>
      <c r="G379" s="717">
        <v>65</v>
      </c>
      <c r="H379" s="687">
        <v>3</v>
      </c>
      <c r="I379" s="687" t="s">
        <v>2672</v>
      </c>
      <c r="J379" s="687"/>
      <c r="K379" s="687"/>
      <c r="L379" s="687" t="s">
        <v>2630</v>
      </c>
      <c r="M379" s="687" t="s">
        <v>143</v>
      </c>
      <c r="N379" s="688">
        <v>1990</v>
      </c>
      <c r="O379" s="687"/>
      <c r="P379" s="687" t="s">
        <v>2558</v>
      </c>
      <c r="Q379" s="1418" t="s">
        <v>2547</v>
      </c>
      <c r="R379" s="1386">
        <v>1</v>
      </c>
      <c r="S379" s="745">
        <v>25000</v>
      </c>
      <c r="T379" s="781" t="s">
        <v>3081</v>
      </c>
      <c r="Y379" s="802"/>
      <c r="Z379" s="802"/>
      <c r="AA379" s="802"/>
      <c r="AB379" s="802"/>
    </row>
    <row r="380" spans="1:28" s="674" customFormat="1" ht="12.95" customHeight="1">
      <c r="A380" s="662">
        <f t="shared" si="10"/>
        <v>68</v>
      </c>
      <c r="B380" s="685"/>
      <c r="C380" s="702" t="s">
        <v>1911</v>
      </c>
      <c r="D380" s="702" t="s">
        <v>1545</v>
      </c>
      <c r="E380" s="702" t="s">
        <v>1543</v>
      </c>
      <c r="F380" s="717">
        <v>3</v>
      </c>
      <c r="G380" s="717">
        <v>65</v>
      </c>
      <c r="H380" s="687">
        <v>4</v>
      </c>
      <c r="I380" s="687" t="s">
        <v>2672</v>
      </c>
      <c r="J380" s="687"/>
      <c r="K380" s="687"/>
      <c r="L380" s="687" t="s">
        <v>2630</v>
      </c>
      <c r="M380" s="687" t="s">
        <v>143</v>
      </c>
      <c r="N380" s="688">
        <v>1990</v>
      </c>
      <c r="O380" s="687"/>
      <c r="P380" s="687" t="s">
        <v>2558</v>
      </c>
      <c r="Q380" s="1418" t="s">
        <v>2547</v>
      </c>
      <c r="R380" s="1386">
        <v>1</v>
      </c>
      <c r="S380" s="745">
        <v>25000</v>
      </c>
      <c r="T380" s="781" t="s">
        <v>3081</v>
      </c>
      <c r="Y380" s="802"/>
      <c r="Z380" s="802"/>
      <c r="AA380" s="802"/>
      <c r="AB380" s="802"/>
    </row>
    <row r="381" spans="1:28" s="674" customFormat="1" ht="12.95" customHeight="1">
      <c r="A381" s="662">
        <f t="shared" si="10"/>
        <v>69</v>
      </c>
      <c r="B381" s="685"/>
      <c r="C381" s="702" t="s">
        <v>1911</v>
      </c>
      <c r="D381" s="702" t="s">
        <v>1545</v>
      </c>
      <c r="E381" s="702" t="s">
        <v>1543</v>
      </c>
      <c r="F381" s="717">
        <v>3</v>
      </c>
      <c r="G381" s="717">
        <v>65</v>
      </c>
      <c r="H381" s="687">
        <v>5</v>
      </c>
      <c r="I381" s="687" t="s">
        <v>2672</v>
      </c>
      <c r="J381" s="687"/>
      <c r="K381" s="687"/>
      <c r="L381" s="687" t="s">
        <v>2630</v>
      </c>
      <c r="M381" s="687" t="s">
        <v>143</v>
      </c>
      <c r="N381" s="688">
        <v>1990</v>
      </c>
      <c r="O381" s="687"/>
      <c r="P381" s="687" t="s">
        <v>2558</v>
      </c>
      <c r="Q381" s="1418" t="s">
        <v>2547</v>
      </c>
      <c r="R381" s="1386">
        <v>1</v>
      </c>
      <c r="S381" s="745">
        <v>25000</v>
      </c>
      <c r="T381" s="781" t="s">
        <v>3081</v>
      </c>
      <c r="Y381" s="802"/>
      <c r="Z381" s="802"/>
      <c r="AA381" s="802"/>
      <c r="AB381" s="802"/>
    </row>
    <row r="382" spans="1:28" s="674" customFormat="1" ht="12.95" customHeight="1">
      <c r="A382" s="662">
        <f t="shared" si="10"/>
        <v>70</v>
      </c>
      <c r="B382" s="685"/>
      <c r="C382" s="702" t="s">
        <v>1911</v>
      </c>
      <c r="D382" s="702" t="s">
        <v>1545</v>
      </c>
      <c r="E382" s="702" t="s">
        <v>1911</v>
      </c>
      <c r="F382" s="717">
        <v>1</v>
      </c>
      <c r="G382" s="717">
        <v>1</v>
      </c>
      <c r="H382" s="687">
        <v>1</v>
      </c>
      <c r="I382" s="687" t="s">
        <v>2673</v>
      </c>
      <c r="J382" s="687"/>
      <c r="K382" s="687"/>
      <c r="L382" s="687" t="s">
        <v>139</v>
      </c>
      <c r="M382" s="687" t="s">
        <v>143</v>
      </c>
      <c r="N382" s="688">
        <v>1990</v>
      </c>
      <c r="O382" s="687"/>
      <c r="P382" s="687" t="s">
        <v>2657</v>
      </c>
      <c r="Q382" s="795" t="s">
        <v>1407</v>
      </c>
      <c r="R382" s="1386">
        <v>1</v>
      </c>
      <c r="S382" s="745">
        <v>500000</v>
      </c>
      <c r="T382" s="781" t="s">
        <v>3089</v>
      </c>
      <c r="Y382" s="802"/>
      <c r="Z382" s="802"/>
      <c r="AA382" s="802"/>
      <c r="AB382" s="802"/>
    </row>
    <row r="383" spans="1:28" s="674" customFormat="1" ht="12.95" customHeight="1">
      <c r="A383" s="662">
        <f t="shared" si="10"/>
        <v>71</v>
      </c>
      <c r="B383" s="685"/>
      <c r="C383" s="702" t="s">
        <v>1911</v>
      </c>
      <c r="D383" s="702" t="s">
        <v>1545</v>
      </c>
      <c r="E383" s="702" t="s">
        <v>1911</v>
      </c>
      <c r="F383" s="717">
        <v>1</v>
      </c>
      <c r="G383" s="717">
        <v>1</v>
      </c>
      <c r="H383" s="687">
        <v>2</v>
      </c>
      <c r="I383" s="687" t="s">
        <v>2674</v>
      </c>
      <c r="J383" s="687"/>
      <c r="K383" s="687"/>
      <c r="L383" s="687" t="s">
        <v>2630</v>
      </c>
      <c r="M383" s="687" t="s">
        <v>143</v>
      </c>
      <c r="N383" s="688">
        <v>1986</v>
      </c>
      <c r="O383" s="687"/>
      <c r="P383" s="687" t="s">
        <v>2558</v>
      </c>
      <c r="Q383" s="1418" t="s">
        <v>2547</v>
      </c>
      <c r="R383" s="1386">
        <v>1</v>
      </c>
      <c r="S383" s="745">
        <v>200000</v>
      </c>
      <c r="T383" s="781" t="s">
        <v>3081</v>
      </c>
      <c r="Y383" s="802"/>
      <c r="Z383" s="802"/>
      <c r="AA383" s="802"/>
      <c r="AB383" s="802"/>
    </row>
    <row r="384" spans="1:28" s="674" customFormat="1" ht="12.95" customHeight="1">
      <c r="A384" s="662">
        <f t="shared" si="10"/>
        <v>72</v>
      </c>
      <c r="B384" s="685"/>
      <c r="C384" s="702" t="s">
        <v>1911</v>
      </c>
      <c r="D384" s="702" t="s">
        <v>1545</v>
      </c>
      <c r="E384" s="702" t="s">
        <v>1911</v>
      </c>
      <c r="F384" s="717">
        <v>1</v>
      </c>
      <c r="G384" s="717">
        <v>1</v>
      </c>
      <c r="H384" s="687">
        <v>3</v>
      </c>
      <c r="I384" s="687" t="s">
        <v>2674</v>
      </c>
      <c r="J384" s="687"/>
      <c r="K384" s="687"/>
      <c r="L384" s="687" t="s">
        <v>2660</v>
      </c>
      <c r="M384" s="687" t="s">
        <v>143</v>
      </c>
      <c r="N384" s="688">
        <v>1986</v>
      </c>
      <c r="O384" s="687"/>
      <c r="P384" s="687" t="s">
        <v>2558</v>
      </c>
      <c r="Q384" s="1418" t="s">
        <v>133</v>
      </c>
      <c r="R384" s="1386">
        <v>1</v>
      </c>
      <c r="S384" s="745">
        <v>200000</v>
      </c>
      <c r="T384" s="781" t="s">
        <v>3081</v>
      </c>
      <c r="Y384" s="802"/>
      <c r="Z384" s="802"/>
      <c r="AA384" s="802"/>
      <c r="AB384" s="802"/>
    </row>
    <row r="385" spans="1:28" s="674" customFormat="1" ht="12.95" customHeight="1">
      <c r="A385" s="662">
        <f t="shared" ref="A385:A390" si="11">A384+1</f>
        <v>73</v>
      </c>
      <c r="B385" s="685"/>
      <c r="C385" s="702" t="s">
        <v>1911</v>
      </c>
      <c r="D385" s="702" t="s">
        <v>1545</v>
      </c>
      <c r="E385" s="702" t="s">
        <v>1911</v>
      </c>
      <c r="F385" s="717">
        <v>1</v>
      </c>
      <c r="G385" s="717">
        <v>1</v>
      </c>
      <c r="H385" s="687">
        <v>6</v>
      </c>
      <c r="I385" s="687" t="s">
        <v>2674</v>
      </c>
      <c r="J385" s="687"/>
      <c r="K385" s="687"/>
      <c r="L385" s="687" t="s">
        <v>2660</v>
      </c>
      <c r="M385" s="687" t="s">
        <v>143</v>
      </c>
      <c r="N385" s="688">
        <v>1986</v>
      </c>
      <c r="O385" s="687"/>
      <c r="P385" s="687" t="s">
        <v>2558</v>
      </c>
      <c r="Q385" s="795" t="s">
        <v>1407</v>
      </c>
      <c r="R385" s="1386">
        <v>1</v>
      </c>
      <c r="S385" s="745">
        <v>100000</v>
      </c>
      <c r="T385" s="781" t="s">
        <v>3089</v>
      </c>
      <c r="Y385" s="802"/>
      <c r="Z385" s="802"/>
      <c r="AA385" s="802"/>
      <c r="AB385" s="802"/>
    </row>
    <row r="386" spans="1:28" s="674" customFormat="1" ht="12.95" customHeight="1">
      <c r="A386" s="662">
        <f t="shared" si="11"/>
        <v>74</v>
      </c>
      <c r="B386" s="685"/>
      <c r="C386" s="702">
        <v>2</v>
      </c>
      <c r="D386" s="702" t="s">
        <v>1545</v>
      </c>
      <c r="E386" s="702" t="s">
        <v>1911</v>
      </c>
      <c r="F386" s="717">
        <v>1</v>
      </c>
      <c r="G386" s="717">
        <v>1</v>
      </c>
      <c r="H386" s="687">
        <v>7</v>
      </c>
      <c r="I386" s="687" t="s">
        <v>2674</v>
      </c>
      <c r="J386" s="687"/>
      <c r="K386" s="687"/>
      <c r="L386" s="687" t="s">
        <v>2660</v>
      </c>
      <c r="M386" s="687" t="s">
        <v>143</v>
      </c>
      <c r="N386" s="688">
        <v>1986</v>
      </c>
      <c r="O386" s="687"/>
      <c r="P386" s="687" t="s">
        <v>2558</v>
      </c>
      <c r="Q386" s="795" t="s">
        <v>1407</v>
      </c>
      <c r="R386" s="1386">
        <v>1</v>
      </c>
      <c r="S386" s="745">
        <v>100000</v>
      </c>
      <c r="T386" s="781" t="s">
        <v>3089</v>
      </c>
      <c r="Y386" s="802"/>
      <c r="Z386" s="802"/>
      <c r="AA386" s="802"/>
      <c r="AB386" s="802"/>
    </row>
    <row r="387" spans="1:28" s="674" customFormat="1" ht="12.95" customHeight="1">
      <c r="A387" s="662">
        <f t="shared" si="11"/>
        <v>75</v>
      </c>
      <c r="B387" s="685"/>
      <c r="C387" s="702" t="s">
        <v>1911</v>
      </c>
      <c r="D387" s="702" t="s">
        <v>1545</v>
      </c>
      <c r="E387" s="702" t="s">
        <v>1911</v>
      </c>
      <c r="F387" s="717">
        <v>1</v>
      </c>
      <c r="G387" s="717">
        <v>1</v>
      </c>
      <c r="H387" s="687">
        <v>8</v>
      </c>
      <c r="I387" s="687" t="s">
        <v>2675</v>
      </c>
      <c r="J387" s="687" t="s">
        <v>991</v>
      </c>
      <c r="K387" s="687"/>
      <c r="L387" s="687" t="s">
        <v>365</v>
      </c>
      <c r="M387" s="687" t="s">
        <v>143</v>
      </c>
      <c r="N387" s="688">
        <v>2008</v>
      </c>
      <c r="O387" s="687"/>
      <c r="P387" s="687" t="s">
        <v>2657</v>
      </c>
      <c r="Q387" s="687" t="s">
        <v>133</v>
      </c>
      <c r="R387" s="1386">
        <v>1</v>
      </c>
      <c r="S387" s="745">
        <v>1661000</v>
      </c>
      <c r="T387" s="781"/>
      <c r="Y387" s="802"/>
      <c r="Z387" s="802"/>
      <c r="AA387" s="802"/>
      <c r="AB387" s="802"/>
    </row>
    <row r="388" spans="1:28" s="674" customFormat="1" ht="12.95" customHeight="1">
      <c r="A388" s="662">
        <f t="shared" si="11"/>
        <v>76</v>
      </c>
      <c r="B388" s="685"/>
      <c r="C388" s="702" t="s">
        <v>1911</v>
      </c>
      <c r="D388" s="702" t="s">
        <v>1545</v>
      </c>
      <c r="E388" s="702" t="s">
        <v>1911</v>
      </c>
      <c r="F388" s="717">
        <v>1</v>
      </c>
      <c r="G388" s="717">
        <v>1</v>
      </c>
      <c r="H388" s="687">
        <v>9</v>
      </c>
      <c r="I388" s="687" t="s">
        <v>2676</v>
      </c>
      <c r="J388" s="687" t="s">
        <v>2677</v>
      </c>
      <c r="K388" s="687"/>
      <c r="L388" s="687" t="s">
        <v>2630</v>
      </c>
      <c r="M388" s="687" t="s">
        <v>143</v>
      </c>
      <c r="N388" s="688">
        <v>2008</v>
      </c>
      <c r="O388" s="687"/>
      <c r="P388" s="687" t="s">
        <v>2657</v>
      </c>
      <c r="Q388" s="687" t="s">
        <v>133</v>
      </c>
      <c r="R388" s="1386">
        <v>1</v>
      </c>
      <c r="S388" s="745">
        <v>4160000</v>
      </c>
      <c r="T388" s="781"/>
      <c r="Y388" s="802"/>
      <c r="Z388" s="802"/>
      <c r="AA388" s="802"/>
      <c r="AB388" s="802"/>
    </row>
    <row r="389" spans="1:28" s="674" customFormat="1" ht="12.95" customHeight="1">
      <c r="A389" s="662">
        <f t="shared" si="11"/>
        <v>77</v>
      </c>
      <c r="B389" s="685"/>
      <c r="C389" s="702" t="s">
        <v>1911</v>
      </c>
      <c r="D389" s="702" t="s">
        <v>1545</v>
      </c>
      <c r="E389" s="702" t="s">
        <v>1911</v>
      </c>
      <c r="F389" s="717">
        <v>1</v>
      </c>
      <c r="G389" s="717">
        <v>1</v>
      </c>
      <c r="H389" s="687">
        <v>10</v>
      </c>
      <c r="I389" s="687" t="s">
        <v>2676</v>
      </c>
      <c r="J389" s="687" t="s">
        <v>2677</v>
      </c>
      <c r="K389" s="687"/>
      <c r="L389" s="687" t="s">
        <v>2630</v>
      </c>
      <c r="M389" s="687" t="s">
        <v>143</v>
      </c>
      <c r="N389" s="688">
        <v>2008</v>
      </c>
      <c r="O389" s="687"/>
      <c r="P389" s="687" t="s">
        <v>2657</v>
      </c>
      <c r="Q389" s="687" t="s">
        <v>133</v>
      </c>
      <c r="R389" s="1386">
        <v>1</v>
      </c>
      <c r="S389" s="745">
        <v>4160000</v>
      </c>
      <c r="T389" s="781"/>
      <c r="Y389" s="802"/>
      <c r="Z389" s="802"/>
      <c r="AA389" s="802"/>
      <c r="AB389" s="802"/>
    </row>
    <row r="390" spans="1:28" s="674" customFormat="1" ht="12.95" customHeight="1">
      <c r="A390" s="662">
        <f t="shared" si="11"/>
        <v>78</v>
      </c>
      <c r="B390" s="685"/>
      <c r="C390" s="702" t="s">
        <v>1911</v>
      </c>
      <c r="D390" s="702" t="s">
        <v>1545</v>
      </c>
      <c r="E390" s="702" t="s">
        <v>1911</v>
      </c>
      <c r="F390" s="717">
        <v>1</v>
      </c>
      <c r="G390" s="717">
        <v>1</v>
      </c>
      <c r="H390" s="687">
        <v>11</v>
      </c>
      <c r="I390" s="687" t="s">
        <v>2678</v>
      </c>
      <c r="J390" s="687" t="s">
        <v>2679</v>
      </c>
      <c r="K390" s="687"/>
      <c r="L390" s="687" t="s">
        <v>2630</v>
      </c>
      <c r="M390" s="687" t="s">
        <v>143</v>
      </c>
      <c r="N390" s="688">
        <v>2008</v>
      </c>
      <c r="O390" s="687"/>
      <c r="P390" s="687" t="s">
        <v>2657</v>
      </c>
      <c r="Q390" s="687" t="s">
        <v>133</v>
      </c>
      <c r="R390" s="1386">
        <v>1</v>
      </c>
      <c r="S390" s="745">
        <v>1580000</v>
      </c>
      <c r="T390" s="781"/>
      <c r="Y390" s="802"/>
      <c r="Z390" s="944"/>
      <c r="AA390" s="963"/>
      <c r="AB390" s="802"/>
    </row>
    <row r="391" spans="1:28" s="674" customFormat="1" ht="12.95" customHeight="1">
      <c r="A391" s="662">
        <f t="shared" ref="A391:A403" si="12">A390+1</f>
        <v>79</v>
      </c>
      <c r="B391" s="685"/>
      <c r="C391" s="702" t="s">
        <v>1911</v>
      </c>
      <c r="D391" s="702" t="s">
        <v>1545</v>
      </c>
      <c r="E391" s="702" t="s">
        <v>1911</v>
      </c>
      <c r="F391" s="717">
        <v>1</v>
      </c>
      <c r="G391" s="717">
        <v>4</v>
      </c>
      <c r="H391" s="687">
        <v>12</v>
      </c>
      <c r="I391" s="687" t="s">
        <v>1081</v>
      </c>
      <c r="J391" s="687"/>
      <c r="K391" s="687"/>
      <c r="L391" s="687" t="s">
        <v>420</v>
      </c>
      <c r="M391" s="687" t="s">
        <v>143</v>
      </c>
      <c r="N391" s="688">
        <v>1996</v>
      </c>
      <c r="O391" s="687"/>
      <c r="P391" s="687" t="s">
        <v>2558</v>
      </c>
      <c r="Q391" s="1418" t="s">
        <v>133</v>
      </c>
      <c r="R391" s="1386">
        <v>1</v>
      </c>
      <c r="S391" s="745">
        <v>50000</v>
      </c>
      <c r="T391" s="781" t="s">
        <v>3081</v>
      </c>
      <c r="Y391" s="802"/>
      <c r="Z391" s="944"/>
      <c r="AA391" s="963"/>
      <c r="AB391" s="802"/>
    </row>
    <row r="392" spans="1:28" s="674" customFormat="1" ht="12.95" customHeight="1">
      <c r="A392" s="662">
        <f t="shared" si="12"/>
        <v>80</v>
      </c>
      <c r="B392" s="685"/>
      <c r="C392" s="702" t="s">
        <v>1911</v>
      </c>
      <c r="D392" s="702" t="s">
        <v>1545</v>
      </c>
      <c r="E392" s="702" t="s">
        <v>1911</v>
      </c>
      <c r="F392" s="717">
        <v>1</v>
      </c>
      <c r="G392" s="717">
        <v>4</v>
      </c>
      <c r="H392" s="687">
        <v>13</v>
      </c>
      <c r="I392" s="687" t="s">
        <v>1090</v>
      </c>
      <c r="J392" s="687"/>
      <c r="K392" s="687"/>
      <c r="L392" s="687" t="s">
        <v>2549</v>
      </c>
      <c r="M392" s="687" t="s">
        <v>143</v>
      </c>
      <c r="N392" s="688">
        <v>1999</v>
      </c>
      <c r="O392" s="687"/>
      <c r="P392" s="687" t="s">
        <v>2558</v>
      </c>
      <c r="Q392" s="1418" t="s">
        <v>2547</v>
      </c>
      <c r="R392" s="1386">
        <v>1</v>
      </c>
      <c r="S392" s="745">
        <v>50000</v>
      </c>
      <c r="T392" s="781" t="s">
        <v>3081</v>
      </c>
      <c r="Y392" s="802"/>
      <c r="Z392" s="802"/>
      <c r="AA392" s="802"/>
      <c r="AB392" s="802"/>
    </row>
    <row r="393" spans="1:28" s="674" customFormat="1" ht="12.95" customHeight="1">
      <c r="A393" s="662">
        <f t="shared" si="12"/>
        <v>81</v>
      </c>
      <c r="B393" s="685"/>
      <c r="C393" s="702" t="s">
        <v>1911</v>
      </c>
      <c r="D393" s="702" t="s">
        <v>1545</v>
      </c>
      <c r="E393" s="702" t="s">
        <v>1911</v>
      </c>
      <c r="F393" s="717">
        <v>1</v>
      </c>
      <c r="G393" s="717">
        <v>4</v>
      </c>
      <c r="H393" s="687">
        <v>14</v>
      </c>
      <c r="I393" s="687" t="s">
        <v>1090</v>
      </c>
      <c r="J393" s="687"/>
      <c r="K393" s="687"/>
      <c r="L393" s="687" t="s">
        <v>2549</v>
      </c>
      <c r="M393" s="687" t="s">
        <v>143</v>
      </c>
      <c r="N393" s="688">
        <v>1999</v>
      </c>
      <c r="O393" s="687"/>
      <c r="P393" s="687" t="s">
        <v>2558</v>
      </c>
      <c r="Q393" s="1418" t="s">
        <v>133</v>
      </c>
      <c r="R393" s="1386">
        <v>1</v>
      </c>
      <c r="S393" s="745">
        <v>50000</v>
      </c>
      <c r="T393" s="781" t="s">
        <v>3081</v>
      </c>
      <c r="Y393" s="802"/>
      <c r="Z393" s="802"/>
      <c r="AA393" s="802"/>
      <c r="AB393" s="802"/>
    </row>
    <row r="394" spans="1:28" s="674" customFormat="1" ht="12.95" customHeight="1">
      <c r="A394" s="662">
        <f t="shared" si="12"/>
        <v>82</v>
      </c>
      <c r="B394" s="685"/>
      <c r="C394" s="702" t="s">
        <v>1911</v>
      </c>
      <c r="D394" s="702" t="s">
        <v>1545</v>
      </c>
      <c r="E394" s="702" t="s">
        <v>1911</v>
      </c>
      <c r="F394" s="717">
        <v>1</v>
      </c>
      <c r="G394" s="717">
        <v>4</v>
      </c>
      <c r="H394" s="687">
        <v>15</v>
      </c>
      <c r="I394" s="687" t="s">
        <v>1090</v>
      </c>
      <c r="J394" s="687"/>
      <c r="K394" s="687"/>
      <c r="L394" s="687" t="s">
        <v>2549</v>
      </c>
      <c r="M394" s="687" t="s">
        <v>143</v>
      </c>
      <c r="N394" s="688">
        <v>1999</v>
      </c>
      <c r="O394" s="687"/>
      <c r="P394" s="687" t="s">
        <v>2558</v>
      </c>
      <c r="Q394" s="1418" t="s">
        <v>133</v>
      </c>
      <c r="R394" s="1386">
        <v>1</v>
      </c>
      <c r="S394" s="745">
        <v>50000</v>
      </c>
      <c r="T394" s="781" t="s">
        <v>3081</v>
      </c>
      <c r="Y394" s="802"/>
      <c r="Z394" s="802"/>
      <c r="AA394" s="802"/>
      <c r="AB394" s="802"/>
    </row>
    <row r="395" spans="1:28" s="674" customFormat="1" ht="12.95" customHeight="1">
      <c r="A395" s="662">
        <f t="shared" si="12"/>
        <v>83</v>
      </c>
      <c r="B395" s="685"/>
      <c r="C395" s="702" t="s">
        <v>1911</v>
      </c>
      <c r="D395" s="702" t="s">
        <v>1545</v>
      </c>
      <c r="E395" s="702" t="s">
        <v>1911</v>
      </c>
      <c r="F395" s="717">
        <v>1</v>
      </c>
      <c r="G395" s="717">
        <v>4</v>
      </c>
      <c r="H395" s="687">
        <v>16</v>
      </c>
      <c r="I395" s="687" t="s">
        <v>1090</v>
      </c>
      <c r="J395" s="687" t="s">
        <v>2637</v>
      </c>
      <c r="K395" s="687"/>
      <c r="L395" s="687" t="s">
        <v>2549</v>
      </c>
      <c r="M395" s="687" t="s">
        <v>143</v>
      </c>
      <c r="N395" s="688">
        <v>2000</v>
      </c>
      <c r="O395" s="687"/>
      <c r="P395" s="687" t="s">
        <v>2558</v>
      </c>
      <c r="Q395" s="1418" t="s">
        <v>133</v>
      </c>
      <c r="R395" s="1386">
        <v>1</v>
      </c>
      <c r="S395" s="745">
        <v>50000</v>
      </c>
      <c r="T395" s="781" t="s">
        <v>3081</v>
      </c>
      <c r="Y395" s="802"/>
      <c r="Z395" s="802"/>
      <c r="AA395" s="802"/>
      <c r="AB395" s="802"/>
    </row>
    <row r="396" spans="1:28" s="674" customFormat="1" ht="12.95" customHeight="1">
      <c r="A396" s="662">
        <f t="shared" si="12"/>
        <v>84</v>
      </c>
      <c r="B396" s="685"/>
      <c r="C396" s="702" t="s">
        <v>1911</v>
      </c>
      <c r="D396" s="702" t="s">
        <v>1545</v>
      </c>
      <c r="E396" s="702" t="s">
        <v>1911</v>
      </c>
      <c r="F396" s="717">
        <v>1</v>
      </c>
      <c r="G396" s="717">
        <v>4</v>
      </c>
      <c r="H396" s="687">
        <v>17</v>
      </c>
      <c r="I396" s="687" t="s">
        <v>1090</v>
      </c>
      <c r="J396" s="687" t="s">
        <v>2637</v>
      </c>
      <c r="K396" s="687"/>
      <c r="L396" s="687" t="s">
        <v>2549</v>
      </c>
      <c r="M396" s="687" t="s">
        <v>143</v>
      </c>
      <c r="N396" s="688">
        <v>2000</v>
      </c>
      <c r="O396" s="687"/>
      <c r="P396" s="687" t="s">
        <v>2558</v>
      </c>
      <c r="Q396" s="1418" t="s">
        <v>133</v>
      </c>
      <c r="R396" s="1386">
        <v>1</v>
      </c>
      <c r="S396" s="745">
        <v>50000</v>
      </c>
      <c r="T396" s="781" t="s">
        <v>3081</v>
      </c>
      <c r="Y396" s="802"/>
      <c r="Z396" s="802"/>
      <c r="AA396" s="802"/>
      <c r="AB396" s="802"/>
    </row>
    <row r="397" spans="1:28" s="674" customFormat="1" ht="12.95" customHeight="1">
      <c r="A397" s="662">
        <f t="shared" si="12"/>
        <v>85</v>
      </c>
      <c r="B397" s="685"/>
      <c r="C397" s="702" t="s">
        <v>1911</v>
      </c>
      <c r="D397" s="702" t="s">
        <v>1545</v>
      </c>
      <c r="E397" s="702" t="s">
        <v>1911</v>
      </c>
      <c r="F397" s="717">
        <v>1</v>
      </c>
      <c r="G397" s="717">
        <v>4</v>
      </c>
      <c r="H397" s="687">
        <v>17</v>
      </c>
      <c r="I397" s="687" t="s">
        <v>2968</v>
      </c>
      <c r="J397" s="687" t="s">
        <v>2969</v>
      </c>
      <c r="K397" s="687"/>
      <c r="L397" s="687" t="s">
        <v>2550</v>
      </c>
      <c r="M397" s="687" t="s">
        <v>2792</v>
      </c>
      <c r="N397" s="688">
        <v>2015</v>
      </c>
      <c r="O397" s="687"/>
      <c r="P397" s="687" t="s">
        <v>2558</v>
      </c>
      <c r="Q397" s="1191" t="s">
        <v>133</v>
      </c>
      <c r="R397" s="1386">
        <v>2</v>
      </c>
      <c r="S397" s="745">
        <v>2464000</v>
      </c>
      <c r="T397" s="781"/>
      <c r="Y397" s="802"/>
      <c r="Z397" s="802"/>
      <c r="AA397" s="802"/>
      <c r="AB397" s="802"/>
    </row>
    <row r="398" spans="1:28" s="674" customFormat="1" ht="12.95" customHeight="1">
      <c r="A398" s="662">
        <f t="shared" si="12"/>
        <v>86</v>
      </c>
      <c r="B398" s="685"/>
      <c r="C398" s="702" t="s">
        <v>1911</v>
      </c>
      <c r="D398" s="702" t="s">
        <v>1545</v>
      </c>
      <c r="E398" s="702" t="s">
        <v>1911</v>
      </c>
      <c r="F398" s="717">
        <v>1</v>
      </c>
      <c r="G398" s="717">
        <v>5</v>
      </c>
      <c r="H398" s="687">
        <v>1</v>
      </c>
      <c r="I398" s="687" t="s">
        <v>2376</v>
      </c>
      <c r="J398" s="687" t="s">
        <v>2637</v>
      </c>
      <c r="K398" s="687"/>
      <c r="L398" s="687" t="s">
        <v>2549</v>
      </c>
      <c r="M398" s="687" t="s">
        <v>143</v>
      </c>
      <c r="N398" s="688">
        <v>1999</v>
      </c>
      <c r="O398" s="687"/>
      <c r="P398" s="687" t="s">
        <v>2558</v>
      </c>
      <c r="Q398" s="687" t="s">
        <v>2547</v>
      </c>
      <c r="R398" s="1386">
        <v>1</v>
      </c>
      <c r="S398" s="745">
        <v>320200</v>
      </c>
      <c r="T398" s="781"/>
      <c r="Y398" s="802"/>
      <c r="Z398" s="944"/>
      <c r="AA398" s="963"/>
      <c r="AB398" s="802"/>
    </row>
    <row r="399" spans="1:28" s="674" customFormat="1" ht="12.95" customHeight="1">
      <c r="A399" s="662">
        <f t="shared" si="12"/>
        <v>87</v>
      </c>
      <c r="B399" s="685"/>
      <c r="C399" s="702" t="s">
        <v>1911</v>
      </c>
      <c r="D399" s="702" t="s">
        <v>1545</v>
      </c>
      <c r="E399" s="702" t="s">
        <v>1911</v>
      </c>
      <c r="F399" s="717">
        <v>1</v>
      </c>
      <c r="G399" s="717">
        <v>5</v>
      </c>
      <c r="H399" s="687">
        <v>2</v>
      </c>
      <c r="I399" s="687" t="s">
        <v>2376</v>
      </c>
      <c r="J399" s="687" t="s">
        <v>2637</v>
      </c>
      <c r="K399" s="687"/>
      <c r="L399" s="687" t="s">
        <v>139</v>
      </c>
      <c r="M399" s="687" t="s">
        <v>143</v>
      </c>
      <c r="N399" s="688">
        <v>1999</v>
      </c>
      <c r="O399" s="687"/>
      <c r="P399" s="687" t="s">
        <v>2558</v>
      </c>
      <c r="Q399" s="687" t="s">
        <v>133</v>
      </c>
      <c r="R399" s="1386">
        <v>1</v>
      </c>
      <c r="S399" s="745">
        <v>320200</v>
      </c>
      <c r="T399" s="781"/>
      <c r="Y399" s="802"/>
      <c r="Z399" s="944"/>
      <c r="AA399" s="963"/>
      <c r="AB399" s="802"/>
    </row>
    <row r="400" spans="1:28" s="674" customFormat="1" ht="12.95" customHeight="1">
      <c r="A400" s="662">
        <f t="shared" si="12"/>
        <v>88</v>
      </c>
      <c r="B400" s="685"/>
      <c r="C400" s="702" t="s">
        <v>1911</v>
      </c>
      <c r="D400" s="702" t="s">
        <v>1545</v>
      </c>
      <c r="E400" s="702" t="s">
        <v>1911</v>
      </c>
      <c r="F400" s="717">
        <v>1</v>
      </c>
      <c r="G400" s="717">
        <v>5</v>
      </c>
      <c r="H400" s="687">
        <v>3</v>
      </c>
      <c r="I400" s="687" t="s">
        <v>2376</v>
      </c>
      <c r="J400" s="687" t="s">
        <v>2637</v>
      </c>
      <c r="K400" s="687"/>
      <c r="L400" s="687" t="s">
        <v>139</v>
      </c>
      <c r="M400" s="687" t="s">
        <v>143</v>
      </c>
      <c r="N400" s="688">
        <v>1999</v>
      </c>
      <c r="O400" s="687"/>
      <c r="P400" s="687" t="s">
        <v>2558</v>
      </c>
      <c r="Q400" s="687" t="s">
        <v>2547</v>
      </c>
      <c r="R400" s="1386">
        <v>1</v>
      </c>
      <c r="S400" s="745">
        <v>320200</v>
      </c>
      <c r="T400" s="781"/>
      <c r="Y400" s="802"/>
      <c r="Z400" s="944"/>
      <c r="AA400" s="963"/>
      <c r="AB400" s="802"/>
    </row>
    <row r="401" spans="1:28" s="674" customFormat="1" ht="12.95" customHeight="1">
      <c r="A401" s="662">
        <f t="shared" si="12"/>
        <v>89</v>
      </c>
      <c r="B401" s="685"/>
      <c r="C401" s="702" t="s">
        <v>1911</v>
      </c>
      <c r="D401" s="702" t="s">
        <v>1545</v>
      </c>
      <c r="E401" s="702" t="s">
        <v>1911</v>
      </c>
      <c r="F401" s="717">
        <v>1</v>
      </c>
      <c r="G401" s="717">
        <v>5</v>
      </c>
      <c r="H401" s="687">
        <v>4</v>
      </c>
      <c r="I401" s="687" t="s">
        <v>2376</v>
      </c>
      <c r="J401" s="687" t="s">
        <v>2637</v>
      </c>
      <c r="K401" s="687"/>
      <c r="L401" s="687" t="s">
        <v>139</v>
      </c>
      <c r="M401" s="687" t="s">
        <v>143</v>
      </c>
      <c r="N401" s="688">
        <v>1999</v>
      </c>
      <c r="O401" s="687"/>
      <c r="P401" s="687" t="s">
        <v>2558</v>
      </c>
      <c r="Q401" s="687" t="s">
        <v>2547</v>
      </c>
      <c r="R401" s="1386">
        <v>1</v>
      </c>
      <c r="S401" s="745">
        <v>320200</v>
      </c>
      <c r="T401" s="781"/>
      <c r="Y401" s="802"/>
      <c r="Z401" s="802"/>
      <c r="AA401" s="802"/>
      <c r="AB401" s="802"/>
    </row>
    <row r="402" spans="1:28" s="674" customFormat="1" ht="12.95" customHeight="1">
      <c r="A402" s="662">
        <f>A401+1</f>
        <v>90</v>
      </c>
      <c r="B402" s="685"/>
      <c r="C402" s="702" t="s">
        <v>1911</v>
      </c>
      <c r="D402" s="702" t="s">
        <v>1545</v>
      </c>
      <c r="E402" s="702" t="s">
        <v>1911</v>
      </c>
      <c r="F402" s="717">
        <v>1</v>
      </c>
      <c r="G402" s="717">
        <v>5</v>
      </c>
      <c r="H402" s="687">
        <v>5</v>
      </c>
      <c r="I402" s="687" t="s">
        <v>2376</v>
      </c>
      <c r="J402" s="687" t="s">
        <v>2637</v>
      </c>
      <c r="K402" s="687"/>
      <c r="L402" s="687" t="s">
        <v>139</v>
      </c>
      <c r="M402" s="687" t="s">
        <v>143</v>
      </c>
      <c r="N402" s="688">
        <v>1999</v>
      </c>
      <c r="O402" s="687"/>
      <c r="P402" s="687" t="s">
        <v>2558</v>
      </c>
      <c r="Q402" s="687" t="s">
        <v>2547</v>
      </c>
      <c r="R402" s="1386">
        <v>1</v>
      </c>
      <c r="S402" s="745">
        <v>320200</v>
      </c>
      <c r="T402" s="781"/>
      <c r="Y402" s="802"/>
      <c r="Z402" s="802"/>
      <c r="AA402" s="802"/>
      <c r="AB402" s="802"/>
    </row>
    <row r="403" spans="1:28" s="674" customFormat="1" ht="12.95" customHeight="1">
      <c r="A403" s="662">
        <f t="shared" si="12"/>
        <v>91</v>
      </c>
      <c r="B403" s="685"/>
      <c r="C403" s="702" t="s">
        <v>1911</v>
      </c>
      <c r="D403" s="702" t="s">
        <v>1545</v>
      </c>
      <c r="E403" s="702" t="s">
        <v>1911</v>
      </c>
      <c r="F403" s="717">
        <v>1</v>
      </c>
      <c r="G403" s="717">
        <v>5</v>
      </c>
      <c r="H403" s="687">
        <v>6</v>
      </c>
      <c r="I403" s="687" t="s">
        <v>2376</v>
      </c>
      <c r="J403" s="687" t="s">
        <v>917</v>
      </c>
      <c r="K403" s="687"/>
      <c r="L403" s="687" t="s">
        <v>139</v>
      </c>
      <c r="M403" s="687" t="s">
        <v>143</v>
      </c>
      <c r="N403" s="688">
        <v>2007</v>
      </c>
      <c r="O403" s="687"/>
      <c r="P403" s="687" t="s">
        <v>2558</v>
      </c>
      <c r="Q403" s="795" t="s">
        <v>1407</v>
      </c>
      <c r="R403" s="1386">
        <v>1</v>
      </c>
      <c r="S403" s="745">
        <v>1000000</v>
      </c>
      <c r="T403" s="781" t="s">
        <v>3089</v>
      </c>
      <c r="Y403" s="802"/>
      <c r="Z403" s="802"/>
      <c r="AA403" s="802"/>
      <c r="AB403" s="802"/>
    </row>
    <row r="404" spans="1:28" s="674" customFormat="1" ht="12.95" customHeight="1">
      <c r="A404" s="662">
        <f>A403+1</f>
        <v>92</v>
      </c>
      <c r="B404" s="685"/>
      <c r="C404" s="702" t="s">
        <v>1911</v>
      </c>
      <c r="D404" s="702" t="s">
        <v>1545</v>
      </c>
      <c r="E404" s="702" t="s">
        <v>1911</v>
      </c>
      <c r="F404" s="717">
        <v>1</v>
      </c>
      <c r="G404" s="717">
        <v>5</v>
      </c>
      <c r="H404" s="687">
        <v>7</v>
      </c>
      <c r="I404" s="687" t="s">
        <v>2376</v>
      </c>
      <c r="J404" s="687" t="s">
        <v>917</v>
      </c>
      <c r="K404" s="687"/>
      <c r="L404" s="687" t="s">
        <v>139</v>
      </c>
      <c r="M404" s="687" t="s">
        <v>143</v>
      </c>
      <c r="N404" s="688">
        <v>2007</v>
      </c>
      <c r="O404" s="687"/>
      <c r="P404" s="687" t="s">
        <v>2558</v>
      </c>
      <c r="Q404" s="795" t="s">
        <v>1407</v>
      </c>
      <c r="R404" s="1386">
        <v>1</v>
      </c>
      <c r="S404" s="745">
        <v>1000000</v>
      </c>
      <c r="T404" s="781" t="s">
        <v>3089</v>
      </c>
      <c r="Y404" s="802"/>
      <c r="Z404" s="802"/>
      <c r="AA404" s="802"/>
      <c r="AB404" s="802"/>
    </row>
    <row r="405" spans="1:28" s="674" customFormat="1" ht="12.95" customHeight="1">
      <c r="A405" s="662">
        <f t="shared" ref="A405:A418" si="13">A404+1</f>
        <v>93</v>
      </c>
      <c r="B405" s="685"/>
      <c r="C405" s="702" t="s">
        <v>1911</v>
      </c>
      <c r="D405" s="702" t="s">
        <v>1545</v>
      </c>
      <c r="E405" s="702" t="s">
        <v>1911</v>
      </c>
      <c r="F405" s="717">
        <v>1</v>
      </c>
      <c r="G405" s="717">
        <v>5</v>
      </c>
      <c r="H405" s="687">
        <v>7</v>
      </c>
      <c r="I405" s="687" t="s">
        <v>2376</v>
      </c>
      <c r="J405" s="687" t="s">
        <v>948</v>
      </c>
      <c r="K405" s="687"/>
      <c r="L405" s="687" t="s">
        <v>424</v>
      </c>
      <c r="M405" s="687" t="s">
        <v>2792</v>
      </c>
      <c r="N405" s="688">
        <v>2015</v>
      </c>
      <c r="O405" s="687"/>
      <c r="P405" s="687" t="s">
        <v>2558</v>
      </c>
      <c r="Q405" s="1191" t="s">
        <v>133</v>
      </c>
      <c r="R405" s="1386">
        <v>1</v>
      </c>
      <c r="S405" s="745">
        <v>455000</v>
      </c>
      <c r="T405" s="781"/>
      <c r="Y405" s="802"/>
      <c r="Z405" s="802"/>
      <c r="AA405" s="802"/>
      <c r="AB405" s="802"/>
    </row>
    <row r="406" spans="1:28" s="674" customFormat="1" ht="12.95" customHeight="1">
      <c r="A406" s="662">
        <f t="shared" si="13"/>
        <v>94</v>
      </c>
      <c r="B406" s="685"/>
      <c r="C406" s="702" t="s">
        <v>1911</v>
      </c>
      <c r="D406" s="702" t="s">
        <v>1545</v>
      </c>
      <c r="E406" s="702" t="s">
        <v>1911</v>
      </c>
      <c r="F406" s="717">
        <v>1</v>
      </c>
      <c r="G406" s="717">
        <v>5</v>
      </c>
      <c r="H406" s="687">
        <v>7</v>
      </c>
      <c r="I406" s="687" t="s">
        <v>2376</v>
      </c>
      <c r="J406" s="687" t="s">
        <v>948</v>
      </c>
      <c r="K406" s="687"/>
      <c r="L406" s="687" t="s">
        <v>424</v>
      </c>
      <c r="M406" s="687" t="s">
        <v>2792</v>
      </c>
      <c r="N406" s="688">
        <v>2015</v>
      </c>
      <c r="O406" s="687"/>
      <c r="P406" s="687" t="s">
        <v>2558</v>
      </c>
      <c r="Q406" s="1191" t="s">
        <v>133</v>
      </c>
      <c r="R406" s="1386">
        <v>1</v>
      </c>
      <c r="S406" s="745">
        <v>455000</v>
      </c>
      <c r="T406" s="781"/>
      <c r="Y406" s="802"/>
      <c r="Z406" s="802"/>
      <c r="AA406" s="802"/>
      <c r="AB406" s="802"/>
    </row>
    <row r="407" spans="1:28" s="674" customFormat="1" ht="12.95" customHeight="1">
      <c r="A407" s="662">
        <f t="shared" si="13"/>
        <v>95</v>
      </c>
      <c r="B407" s="685"/>
      <c r="C407" s="702"/>
      <c r="D407" s="702"/>
      <c r="E407" s="702"/>
      <c r="F407" s="717"/>
      <c r="G407" s="717"/>
      <c r="H407" s="687"/>
      <c r="I407" s="687" t="s">
        <v>3048</v>
      </c>
      <c r="J407" s="687" t="s">
        <v>3043</v>
      </c>
      <c r="K407" s="687"/>
      <c r="L407" s="687" t="s">
        <v>420</v>
      </c>
      <c r="M407" s="687" t="s">
        <v>2792</v>
      </c>
      <c r="N407" s="688">
        <v>2015</v>
      </c>
      <c r="O407" s="687"/>
      <c r="P407" s="687" t="s">
        <v>2558</v>
      </c>
      <c r="Q407" s="1191" t="s">
        <v>133</v>
      </c>
      <c r="R407" s="1386">
        <v>3</v>
      </c>
      <c r="S407" s="745">
        <v>565500</v>
      </c>
      <c r="T407" s="781"/>
      <c r="Y407" s="802"/>
      <c r="Z407" s="802"/>
      <c r="AA407" s="802"/>
      <c r="AB407" s="802"/>
    </row>
    <row r="408" spans="1:28" s="674" customFormat="1" ht="12.95" customHeight="1">
      <c r="A408" s="662">
        <f t="shared" si="13"/>
        <v>96</v>
      </c>
      <c r="B408" s="685"/>
      <c r="C408" s="702"/>
      <c r="D408" s="702"/>
      <c r="E408" s="702"/>
      <c r="F408" s="717"/>
      <c r="G408" s="717"/>
      <c r="H408" s="687"/>
      <c r="I408" s="687" t="s">
        <v>3056</v>
      </c>
      <c r="J408" s="687" t="s">
        <v>3057</v>
      </c>
      <c r="K408" s="687"/>
      <c r="L408" s="687" t="s">
        <v>420</v>
      </c>
      <c r="M408" s="687" t="s">
        <v>2792</v>
      </c>
      <c r="N408" s="688">
        <v>2015</v>
      </c>
      <c r="O408" s="687"/>
      <c r="P408" s="687" t="s">
        <v>2558</v>
      </c>
      <c r="Q408" s="1191" t="s">
        <v>133</v>
      </c>
      <c r="R408" s="1386">
        <v>2</v>
      </c>
      <c r="S408" s="745">
        <v>117000</v>
      </c>
      <c r="T408" s="781"/>
      <c r="Y408" s="802"/>
      <c r="Z408" s="802"/>
      <c r="AA408" s="802"/>
      <c r="AB408" s="802"/>
    </row>
    <row r="409" spans="1:28" s="674" customFormat="1" ht="12.95" customHeight="1">
      <c r="A409" s="662">
        <f t="shared" si="13"/>
        <v>97</v>
      </c>
      <c r="B409" s="685"/>
      <c r="C409" s="702"/>
      <c r="D409" s="702"/>
      <c r="E409" s="702"/>
      <c r="F409" s="717"/>
      <c r="G409" s="717"/>
      <c r="H409" s="687"/>
      <c r="I409" s="687" t="s">
        <v>3053</v>
      </c>
      <c r="J409" s="687" t="s">
        <v>3054</v>
      </c>
      <c r="K409" s="687"/>
      <c r="L409" s="687" t="s">
        <v>3055</v>
      </c>
      <c r="M409" s="687" t="s">
        <v>2792</v>
      </c>
      <c r="N409" s="688">
        <v>2015</v>
      </c>
      <c r="O409" s="687"/>
      <c r="P409" s="687" t="s">
        <v>2558</v>
      </c>
      <c r="Q409" s="1191" t="s">
        <v>133</v>
      </c>
      <c r="R409" s="1386">
        <v>10</v>
      </c>
      <c r="S409" s="745">
        <v>215000</v>
      </c>
      <c r="T409" s="781"/>
      <c r="Y409" s="802"/>
      <c r="Z409" s="802"/>
      <c r="AA409" s="802"/>
      <c r="AB409" s="802"/>
    </row>
    <row r="410" spans="1:28" s="674" customFormat="1" ht="12.95" customHeight="1">
      <c r="A410" s="662">
        <f t="shared" si="13"/>
        <v>98</v>
      </c>
      <c r="B410" s="685"/>
      <c r="C410" s="702"/>
      <c r="D410" s="702"/>
      <c r="E410" s="702"/>
      <c r="F410" s="717"/>
      <c r="G410" s="717"/>
      <c r="H410" s="687"/>
      <c r="I410" s="687" t="s">
        <v>3049</v>
      </c>
      <c r="J410" s="687" t="s">
        <v>3043</v>
      </c>
      <c r="K410" s="687"/>
      <c r="L410" s="687" t="s">
        <v>365</v>
      </c>
      <c r="M410" s="687" t="s">
        <v>2792</v>
      </c>
      <c r="N410" s="688">
        <v>2015</v>
      </c>
      <c r="O410" s="687"/>
      <c r="P410" s="687" t="s">
        <v>2558</v>
      </c>
      <c r="Q410" s="1191" t="s">
        <v>133</v>
      </c>
      <c r="R410" s="1386">
        <v>1</v>
      </c>
      <c r="S410" s="745">
        <v>1373000</v>
      </c>
      <c r="T410" s="781"/>
      <c r="Y410" s="802"/>
      <c r="Z410" s="802"/>
      <c r="AA410" s="802"/>
      <c r="AB410" s="802"/>
    </row>
    <row r="411" spans="1:28" s="674" customFormat="1" ht="12.95" customHeight="1">
      <c r="A411" s="662">
        <f t="shared" si="13"/>
        <v>99</v>
      </c>
      <c r="B411" s="685"/>
      <c r="C411" s="702"/>
      <c r="D411" s="702"/>
      <c r="E411" s="702"/>
      <c r="F411" s="717"/>
      <c r="G411" s="717"/>
      <c r="H411" s="687"/>
      <c r="I411" s="687" t="s">
        <v>3050</v>
      </c>
      <c r="J411" s="687" t="s">
        <v>3051</v>
      </c>
      <c r="K411" s="687"/>
      <c r="L411" s="687" t="s">
        <v>365</v>
      </c>
      <c r="M411" s="687" t="s">
        <v>2792</v>
      </c>
      <c r="N411" s="688">
        <v>2015</v>
      </c>
      <c r="O411" s="687"/>
      <c r="P411" s="687" t="s">
        <v>2558</v>
      </c>
      <c r="Q411" s="1191" t="s">
        <v>133</v>
      </c>
      <c r="R411" s="1386">
        <v>1</v>
      </c>
      <c r="S411" s="745">
        <v>2517000</v>
      </c>
      <c r="T411" s="781"/>
      <c r="Y411" s="802"/>
      <c r="Z411" s="802"/>
      <c r="AA411" s="802"/>
      <c r="AB411" s="802"/>
    </row>
    <row r="412" spans="1:28" s="674" customFormat="1" ht="12.95" customHeight="1">
      <c r="A412" s="662">
        <f t="shared" si="13"/>
        <v>100</v>
      </c>
      <c r="B412" s="685"/>
      <c r="C412" s="702" t="s">
        <v>1911</v>
      </c>
      <c r="D412" s="702" t="s">
        <v>1545</v>
      </c>
      <c r="E412" s="702" t="s">
        <v>1911</v>
      </c>
      <c r="F412" s="717">
        <v>1</v>
      </c>
      <c r="G412" s="717">
        <v>5</v>
      </c>
      <c r="H412" s="687">
        <v>6</v>
      </c>
      <c r="I412" s="687" t="s">
        <v>2651</v>
      </c>
      <c r="J412" s="687" t="s">
        <v>2680</v>
      </c>
      <c r="K412" s="687"/>
      <c r="L412" s="687" t="s">
        <v>139</v>
      </c>
      <c r="M412" s="687" t="s">
        <v>143</v>
      </c>
      <c r="N412" s="688">
        <v>2008</v>
      </c>
      <c r="O412" s="687"/>
      <c r="P412" s="687" t="s">
        <v>2657</v>
      </c>
      <c r="Q412" s="687" t="s">
        <v>2547</v>
      </c>
      <c r="R412" s="1386">
        <v>1</v>
      </c>
      <c r="S412" s="745">
        <v>37475000</v>
      </c>
      <c r="T412" s="781"/>
      <c r="Y412" s="802"/>
      <c r="Z412" s="802"/>
      <c r="AA412" s="802"/>
      <c r="AB412" s="802"/>
    </row>
    <row r="413" spans="1:28" s="674" customFormat="1" ht="12.95" customHeight="1">
      <c r="A413" s="662">
        <f t="shared" si="13"/>
        <v>101</v>
      </c>
      <c r="B413" s="685"/>
      <c r="C413" s="702" t="s">
        <v>1911</v>
      </c>
      <c r="D413" s="702" t="s">
        <v>1545</v>
      </c>
      <c r="E413" s="702" t="s">
        <v>1911</v>
      </c>
      <c r="F413" s="717">
        <v>1</v>
      </c>
      <c r="G413" s="717">
        <v>5</v>
      </c>
      <c r="H413" s="687">
        <v>1</v>
      </c>
      <c r="I413" s="687" t="s">
        <v>2681</v>
      </c>
      <c r="J413" s="687" t="s">
        <v>1018</v>
      </c>
      <c r="K413" s="687" t="s">
        <v>2682</v>
      </c>
      <c r="L413" s="687" t="s">
        <v>420</v>
      </c>
      <c r="M413" s="687" t="s">
        <v>143</v>
      </c>
      <c r="N413" s="688">
        <v>1990</v>
      </c>
      <c r="O413" s="687"/>
      <c r="P413" s="687" t="s">
        <v>2657</v>
      </c>
      <c r="Q413" s="795" t="s">
        <v>1407</v>
      </c>
      <c r="R413" s="1386">
        <v>1</v>
      </c>
      <c r="S413" s="745">
        <v>500000</v>
      </c>
      <c r="T413" s="781" t="s">
        <v>3089</v>
      </c>
      <c r="Y413" s="802"/>
      <c r="Z413" s="802"/>
      <c r="AA413" s="802"/>
      <c r="AB413" s="802"/>
    </row>
    <row r="414" spans="1:28" s="674" customFormat="1" ht="12.95" customHeight="1">
      <c r="A414" s="662">
        <f t="shared" si="13"/>
        <v>102</v>
      </c>
      <c r="B414" s="685"/>
      <c r="C414" s="702" t="s">
        <v>1911</v>
      </c>
      <c r="D414" s="702" t="s">
        <v>1545</v>
      </c>
      <c r="E414" s="702" t="s">
        <v>1911</v>
      </c>
      <c r="F414" s="717">
        <v>1</v>
      </c>
      <c r="G414" s="717">
        <v>5</v>
      </c>
      <c r="H414" s="687">
        <v>2</v>
      </c>
      <c r="I414" s="687" t="s">
        <v>2683</v>
      </c>
      <c r="J414" s="687" t="s">
        <v>2560</v>
      </c>
      <c r="K414" s="687" t="s">
        <v>2684</v>
      </c>
      <c r="L414" s="687" t="s">
        <v>420</v>
      </c>
      <c r="M414" s="687" t="s">
        <v>143</v>
      </c>
      <c r="N414" s="688">
        <v>2006</v>
      </c>
      <c r="O414" s="687"/>
      <c r="P414" s="687" t="s">
        <v>2657</v>
      </c>
      <c r="Q414" s="687" t="s">
        <v>133</v>
      </c>
      <c r="R414" s="1386">
        <v>1</v>
      </c>
      <c r="S414" s="745">
        <v>500000</v>
      </c>
      <c r="T414" s="781"/>
      <c r="Y414" s="802"/>
      <c r="Z414" s="944"/>
      <c r="AA414" s="963"/>
      <c r="AB414" s="802"/>
    </row>
    <row r="415" spans="1:28" s="674" customFormat="1" ht="12.95" customHeight="1">
      <c r="A415" s="662">
        <f t="shared" si="13"/>
        <v>103</v>
      </c>
      <c r="B415" s="685"/>
      <c r="C415" s="702" t="s">
        <v>1911</v>
      </c>
      <c r="D415" s="702" t="s">
        <v>1545</v>
      </c>
      <c r="E415" s="702" t="s">
        <v>1911</v>
      </c>
      <c r="F415" s="717">
        <v>1</v>
      </c>
      <c r="G415" s="717">
        <v>11</v>
      </c>
      <c r="H415" s="687">
        <v>3</v>
      </c>
      <c r="I415" s="687" t="s">
        <v>2683</v>
      </c>
      <c r="J415" s="687" t="s">
        <v>2560</v>
      </c>
      <c r="K415" s="687" t="s">
        <v>2685</v>
      </c>
      <c r="L415" s="687" t="s">
        <v>420</v>
      </c>
      <c r="M415" s="687" t="s">
        <v>143</v>
      </c>
      <c r="N415" s="688">
        <v>2007</v>
      </c>
      <c r="O415" s="687"/>
      <c r="P415" s="687" t="s">
        <v>2657</v>
      </c>
      <c r="Q415" s="687" t="s">
        <v>133</v>
      </c>
      <c r="R415" s="1386">
        <v>1</v>
      </c>
      <c r="S415" s="745">
        <v>3000000</v>
      </c>
      <c r="T415" s="781"/>
      <c r="Y415" s="802"/>
      <c r="Z415" s="944"/>
      <c r="AA415" s="963"/>
      <c r="AB415" s="802"/>
    </row>
    <row r="416" spans="1:28" s="674" customFormat="1" ht="12.95" customHeight="1">
      <c r="A416" s="662">
        <f t="shared" si="13"/>
        <v>104</v>
      </c>
      <c r="B416" s="685"/>
      <c r="C416" s="702" t="s">
        <v>1911</v>
      </c>
      <c r="D416" s="702" t="s">
        <v>1545</v>
      </c>
      <c r="E416" s="702" t="s">
        <v>1911</v>
      </c>
      <c r="F416" s="717">
        <v>1</v>
      </c>
      <c r="G416" s="717">
        <v>11</v>
      </c>
      <c r="H416" s="687">
        <v>4</v>
      </c>
      <c r="I416" s="687" t="s">
        <v>2683</v>
      </c>
      <c r="J416" s="687" t="s">
        <v>2560</v>
      </c>
      <c r="K416" s="687" t="s">
        <v>2686</v>
      </c>
      <c r="L416" s="687" t="s">
        <v>420</v>
      </c>
      <c r="M416" s="687" t="s">
        <v>143</v>
      </c>
      <c r="N416" s="688">
        <v>2008</v>
      </c>
      <c r="O416" s="687"/>
      <c r="P416" s="687" t="s">
        <v>2657</v>
      </c>
      <c r="Q416" s="687" t="s">
        <v>133</v>
      </c>
      <c r="R416" s="1386">
        <v>1</v>
      </c>
      <c r="S416" s="745">
        <v>5700000</v>
      </c>
      <c r="T416" s="781"/>
      <c r="Y416" s="802"/>
      <c r="Z416" s="944"/>
      <c r="AA416" s="963"/>
      <c r="AB416" s="802"/>
    </row>
    <row r="417" spans="1:28" s="674" customFormat="1" ht="12.95" customHeight="1">
      <c r="A417" s="662">
        <f>A416+1</f>
        <v>105</v>
      </c>
      <c r="B417" s="685"/>
      <c r="C417" s="702" t="s">
        <v>1911</v>
      </c>
      <c r="D417" s="702" t="s">
        <v>1545</v>
      </c>
      <c r="E417" s="702" t="s">
        <v>1911</v>
      </c>
      <c r="F417" s="717">
        <v>1</v>
      </c>
      <c r="G417" s="717">
        <v>11</v>
      </c>
      <c r="H417" s="687">
        <v>5</v>
      </c>
      <c r="I417" s="687" t="s">
        <v>2683</v>
      </c>
      <c r="J417" s="687" t="s">
        <v>2560</v>
      </c>
      <c r="K417" s="687" t="s">
        <v>2687</v>
      </c>
      <c r="L417" s="687" t="s">
        <v>420</v>
      </c>
      <c r="M417" s="687" t="s">
        <v>143</v>
      </c>
      <c r="N417" s="688">
        <v>2008</v>
      </c>
      <c r="O417" s="687"/>
      <c r="P417" s="687" t="s">
        <v>2657</v>
      </c>
      <c r="Q417" s="687" t="s">
        <v>133</v>
      </c>
      <c r="R417" s="1386">
        <v>1</v>
      </c>
      <c r="S417" s="745">
        <v>6500000</v>
      </c>
      <c r="T417" s="781"/>
      <c r="Y417" s="802"/>
      <c r="Z417" s="944"/>
      <c r="AA417" s="963"/>
      <c r="AB417" s="802"/>
    </row>
    <row r="418" spans="1:28" s="674" customFormat="1" ht="12.95" customHeight="1">
      <c r="A418" s="662">
        <f t="shared" si="13"/>
        <v>106</v>
      </c>
      <c r="B418" s="685"/>
      <c r="C418" s="702" t="s">
        <v>1911</v>
      </c>
      <c r="D418" s="702" t="s">
        <v>1545</v>
      </c>
      <c r="E418" s="702" t="s">
        <v>1911</v>
      </c>
      <c r="F418" s="717">
        <v>1</v>
      </c>
      <c r="G418" s="717">
        <v>11</v>
      </c>
      <c r="H418" s="687">
        <v>6</v>
      </c>
      <c r="I418" s="687" t="s">
        <v>2688</v>
      </c>
      <c r="J418" s="687"/>
      <c r="K418" s="687"/>
      <c r="L418" s="687" t="s">
        <v>420</v>
      </c>
      <c r="M418" s="687" t="s">
        <v>143</v>
      </c>
      <c r="N418" s="688">
        <v>1999</v>
      </c>
      <c r="O418" s="687"/>
      <c r="P418" s="687" t="s">
        <v>2558</v>
      </c>
      <c r="Q418" s="795" t="s">
        <v>1407</v>
      </c>
      <c r="R418" s="1386">
        <v>1</v>
      </c>
      <c r="S418" s="745">
        <v>100000</v>
      </c>
      <c r="T418" s="781" t="s">
        <v>3089</v>
      </c>
      <c r="Y418" s="802"/>
      <c r="Z418" s="944"/>
      <c r="AA418" s="963"/>
      <c r="AB418" s="802"/>
    </row>
    <row r="419" spans="1:28" s="674" customFormat="1" ht="12.95" customHeight="1">
      <c r="A419" s="662">
        <f>A418+1</f>
        <v>107</v>
      </c>
      <c r="B419" s="685"/>
      <c r="C419" s="702" t="s">
        <v>1911</v>
      </c>
      <c r="D419" s="702" t="s">
        <v>1545</v>
      </c>
      <c r="E419" s="702" t="s">
        <v>1911</v>
      </c>
      <c r="F419" s="717">
        <v>1</v>
      </c>
      <c r="G419" s="717">
        <v>11</v>
      </c>
      <c r="H419" s="687">
        <v>7</v>
      </c>
      <c r="I419" s="687" t="s">
        <v>2688</v>
      </c>
      <c r="J419" s="687"/>
      <c r="K419" s="687"/>
      <c r="L419" s="687" t="s">
        <v>420</v>
      </c>
      <c r="M419" s="687" t="s">
        <v>143</v>
      </c>
      <c r="N419" s="688">
        <v>1999</v>
      </c>
      <c r="O419" s="687"/>
      <c r="P419" s="687" t="s">
        <v>2558</v>
      </c>
      <c r="Q419" s="795" t="s">
        <v>1407</v>
      </c>
      <c r="R419" s="1386">
        <v>1</v>
      </c>
      <c r="S419" s="745">
        <v>100000</v>
      </c>
      <c r="T419" s="781" t="s">
        <v>3089</v>
      </c>
      <c r="Y419" s="802"/>
      <c r="Z419" s="802"/>
      <c r="AA419" s="802"/>
      <c r="AB419" s="802"/>
    </row>
    <row r="420" spans="1:28" s="674" customFormat="1" ht="12.95" customHeight="1">
      <c r="A420" s="662">
        <f t="shared" ref="A420:A448" si="14">A419+1</f>
        <v>108</v>
      </c>
      <c r="B420" s="685"/>
      <c r="C420" s="702" t="s">
        <v>1911</v>
      </c>
      <c r="D420" s="702" t="s">
        <v>1545</v>
      </c>
      <c r="E420" s="702" t="s">
        <v>1911</v>
      </c>
      <c r="F420" s="717">
        <v>1</v>
      </c>
      <c r="G420" s="717">
        <v>11</v>
      </c>
      <c r="H420" s="687">
        <v>8</v>
      </c>
      <c r="I420" s="687" t="s">
        <v>2688</v>
      </c>
      <c r="J420" s="687"/>
      <c r="K420" s="687"/>
      <c r="L420" s="687" t="s">
        <v>420</v>
      </c>
      <c r="M420" s="687" t="s">
        <v>143</v>
      </c>
      <c r="N420" s="688">
        <v>1999</v>
      </c>
      <c r="O420" s="687"/>
      <c r="P420" s="687" t="s">
        <v>2558</v>
      </c>
      <c r="Q420" s="795" t="s">
        <v>1407</v>
      </c>
      <c r="R420" s="1386">
        <v>1</v>
      </c>
      <c r="S420" s="745">
        <v>100000</v>
      </c>
      <c r="T420" s="781" t="s">
        <v>3089</v>
      </c>
      <c r="Y420" s="802"/>
      <c r="Z420" s="802"/>
      <c r="AA420" s="802"/>
      <c r="AB420" s="802"/>
    </row>
    <row r="421" spans="1:28" s="674" customFormat="1" ht="12.95" customHeight="1">
      <c r="A421" s="662">
        <f t="shared" si="14"/>
        <v>109</v>
      </c>
      <c r="B421" s="685"/>
      <c r="C421" s="702" t="s">
        <v>1911</v>
      </c>
      <c r="D421" s="702" t="s">
        <v>1545</v>
      </c>
      <c r="E421" s="702" t="s">
        <v>1911</v>
      </c>
      <c r="F421" s="717">
        <v>1</v>
      </c>
      <c r="G421" s="717">
        <v>11</v>
      </c>
      <c r="H421" s="687">
        <v>9</v>
      </c>
      <c r="I421" s="687" t="s">
        <v>2688</v>
      </c>
      <c r="J421" s="687"/>
      <c r="K421" s="687"/>
      <c r="L421" s="687" t="s">
        <v>420</v>
      </c>
      <c r="M421" s="687" t="s">
        <v>143</v>
      </c>
      <c r="N421" s="688">
        <v>1999</v>
      </c>
      <c r="O421" s="687"/>
      <c r="P421" s="687" t="s">
        <v>2558</v>
      </c>
      <c r="Q421" s="1418" t="s">
        <v>133</v>
      </c>
      <c r="R421" s="1386">
        <v>1</v>
      </c>
      <c r="S421" s="745">
        <v>100000</v>
      </c>
      <c r="T421" s="781" t="s">
        <v>3081</v>
      </c>
      <c r="Y421" s="802"/>
      <c r="Z421" s="802"/>
      <c r="AA421" s="802"/>
      <c r="AB421" s="802"/>
    </row>
    <row r="422" spans="1:28" s="674" customFormat="1" ht="12.95" customHeight="1">
      <c r="A422" s="662">
        <f t="shared" si="14"/>
        <v>110</v>
      </c>
      <c r="B422" s="685"/>
      <c r="C422" s="702" t="s">
        <v>1911</v>
      </c>
      <c r="D422" s="702" t="s">
        <v>1545</v>
      </c>
      <c r="E422" s="702" t="s">
        <v>1911</v>
      </c>
      <c r="F422" s="717">
        <v>1</v>
      </c>
      <c r="G422" s="717">
        <v>11</v>
      </c>
      <c r="H422" s="687">
        <v>10</v>
      </c>
      <c r="I422" s="687" t="s">
        <v>2688</v>
      </c>
      <c r="J422" s="687"/>
      <c r="K422" s="687"/>
      <c r="L422" s="687" t="s">
        <v>420</v>
      </c>
      <c r="M422" s="687" t="s">
        <v>143</v>
      </c>
      <c r="N422" s="688">
        <v>1999</v>
      </c>
      <c r="O422" s="687"/>
      <c r="P422" s="687" t="s">
        <v>2558</v>
      </c>
      <c r="Q422" s="1418" t="s">
        <v>133</v>
      </c>
      <c r="R422" s="1386">
        <v>1</v>
      </c>
      <c r="S422" s="745">
        <v>100000</v>
      </c>
      <c r="T422" s="781" t="s">
        <v>3081</v>
      </c>
      <c r="Y422" s="802"/>
      <c r="Z422" s="802"/>
      <c r="AA422" s="802"/>
      <c r="AB422" s="802"/>
    </row>
    <row r="423" spans="1:28" s="674" customFormat="1" ht="12.95" customHeight="1">
      <c r="A423" s="662">
        <f t="shared" si="14"/>
        <v>111</v>
      </c>
      <c r="B423" s="685"/>
      <c r="C423" s="702" t="s">
        <v>1911</v>
      </c>
      <c r="D423" s="702" t="s">
        <v>1545</v>
      </c>
      <c r="E423" s="702" t="s">
        <v>1911</v>
      </c>
      <c r="F423" s="717">
        <v>1</v>
      </c>
      <c r="G423" s="717">
        <v>11</v>
      </c>
      <c r="H423" s="687">
        <v>11</v>
      </c>
      <c r="I423" s="687" t="s">
        <v>2688</v>
      </c>
      <c r="J423" s="687"/>
      <c r="K423" s="687"/>
      <c r="L423" s="687" t="s">
        <v>420</v>
      </c>
      <c r="M423" s="687" t="s">
        <v>143</v>
      </c>
      <c r="N423" s="688">
        <v>1999</v>
      </c>
      <c r="O423" s="687"/>
      <c r="P423" s="687" t="s">
        <v>2558</v>
      </c>
      <c r="Q423" s="1418" t="s">
        <v>133</v>
      </c>
      <c r="R423" s="1386">
        <v>1</v>
      </c>
      <c r="S423" s="745">
        <v>100000</v>
      </c>
      <c r="T423" s="781" t="s">
        <v>3081</v>
      </c>
      <c r="Y423" s="802"/>
      <c r="Z423" s="802"/>
      <c r="AA423" s="802"/>
      <c r="AB423" s="802"/>
    </row>
    <row r="424" spans="1:28" s="674" customFormat="1" ht="12.95" customHeight="1">
      <c r="A424" s="662">
        <f t="shared" si="14"/>
        <v>112</v>
      </c>
      <c r="B424" s="685"/>
      <c r="C424" s="702" t="s">
        <v>1911</v>
      </c>
      <c r="D424" s="702" t="s">
        <v>1545</v>
      </c>
      <c r="E424" s="702" t="s">
        <v>1911</v>
      </c>
      <c r="F424" s="717">
        <v>1</v>
      </c>
      <c r="G424" s="717">
        <v>11</v>
      </c>
      <c r="H424" s="687">
        <v>12</v>
      </c>
      <c r="I424" s="687" t="s">
        <v>2688</v>
      </c>
      <c r="J424" s="687"/>
      <c r="K424" s="687"/>
      <c r="L424" s="687" t="s">
        <v>420</v>
      </c>
      <c r="M424" s="687" t="s">
        <v>143</v>
      </c>
      <c r="N424" s="688">
        <v>1999</v>
      </c>
      <c r="O424" s="687"/>
      <c r="P424" s="687" t="s">
        <v>2558</v>
      </c>
      <c r="Q424" s="1418" t="s">
        <v>133</v>
      </c>
      <c r="R424" s="1386">
        <v>1</v>
      </c>
      <c r="S424" s="745">
        <v>100000</v>
      </c>
      <c r="T424" s="781" t="s">
        <v>3081</v>
      </c>
      <c r="Y424" s="802"/>
      <c r="Z424" s="802"/>
      <c r="AA424" s="802"/>
      <c r="AB424" s="802"/>
    </row>
    <row r="425" spans="1:28" s="674" customFormat="1" ht="12.95" customHeight="1">
      <c r="A425" s="662">
        <f t="shared" si="14"/>
        <v>113</v>
      </c>
      <c r="B425" s="685"/>
      <c r="C425" s="702" t="s">
        <v>1911</v>
      </c>
      <c r="D425" s="702" t="s">
        <v>1545</v>
      </c>
      <c r="E425" s="702" t="s">
        <v>1911</v>
      </c>
      <c r="F425" s="717">
        <v>1</v>
      </c>
      <c r="G425" s="717">
        <v>11</v>
      </c>
      <c r="H425" s="687">
        <v>13</v>
      </c>
      <c r="I425" s="687" t="s">
        <v>2688</v>
      </c>
      <c r="J425" s="687"/>
      <c r="K425" s="687"/>
      <c r="L425" s="687" t="s">
        <v>420</v>
      </c>
      <c r="M425" s="687" t="s">
        <v>143</v>
      </c>
      <c r="N425" s="688">
        <v>1999</v>
      </c>
      <c r="O425" s="687"/>
      <c r="P425" s="687" t="s">
        <v>2558</v>
      </c>
      <c r="Q425" s="1418" t="s">
        <v>133</v>
      </c>
      <c r="R425" s="1386">
        <v>1</v>
      </c>
      <c r="S425" s="745">
        <v>100000</v>
      </c>
      <c r="T425" s="781" t="s">
        <v>3081</v>
      </c>
      <c r="Y425" s="802"/>
      <c r="Z425" s="802"/>
      <c r="AA425" s="802"/>
      <c r="AB425" s="802"/>
    </row>
    <row r="426" spans="1:28" s="674" customFormat="1" ht="12.95" customHeight="1">
      <c r="A426" s="662">
        <f t="shared" si="14"/>
        <v>114</v>
      </c>
      <c r="B426" s="685"/>
      <c r="C426" s="702" t="s">
        <v>1911</v>
      </c>
      <c r="D426" s="702" t="s">
        <v>1545</v>
      </c>
      <c r="E426" s="702" t="s">
        <v>1911</v>
      </c>
      <c r="F426" s="717">
        <v>1</v>
      </c>
      <c r="G426" s="717">
        <v>11</v>
      </c>
      <c r="H426" s="687">
        <v>14</v>
      </c>
      <c r="I426" s="687" t="s">
        <v>2688</v>
      </c>
      <c r="J426" s="687"/>
      <c r="K426" s="687"/>
      <c r="L426" s="687" t="s">
        <v>420</v>
      </c>
      <c r="M426" s="687" t="s">
        <v>143</v>
      </c>
      <c r="N426" s="688">
        <v>1999</v>
      </c>
      <c r="O426" s="687"/>
      <c r="P426" s="687" t="s">
        <v>2558</v>
      </c>
      <c r="Q426" s="1418" t="s">
        <v>133</v>
      </c>
      <c r="R426" s="1386">
        <v>1</v>
      </c>
      <c r="S426" s="745">
        <v>100000</v>
      </c>
      <c r="T426" s="781" t="s">
        <v>3081</v>
      </c>
      <c r="Y426" s="802"/>
      <c r="Z426" s="802"/>
      <c r="AA426" s="802"/>
      <c r="AB426" s="802"/>
    </row>
    <row r="427" spans="1:28" s="674" customFormat="1" ht="12.95" customHeight="1">
      <c r="A427" s="662">
        <f t="shared" si="14"/>
        <v>115</v>
      </c>
      <c r="B427" s="685"/>
      <c r="C427" s="702" t="s">
        <v>1911</v>
      </c>
      <c r="D427" s="702" t="s">
        <v>1545</v>
      </c>
      <c r="E427" s="702" t="s">
        <v>1911</v>
      </c>
      <c r="F427" s="717">
        <v>1</v>
      </c>
      <c r="G427" s="717">
        <v>11</v>
      </c>
      <c r="H427" s="687">
        <v>15</v>
      </c>
      <c r="I427" s="687" t="s">
        <v>2688</v>
      </c>
      <c r="J427" s="687" t="s">
        <v>2689</v>
      </c>
      <c r="K427" s="687"/>
      <c r="L427" s="687" t="s">
        <v>420</v>
      </c>
      <c r="M427" s="687" t="s">
        <v>143</v>
      </c>
      <c r="N427" s="688">
        <v>2000</v>
      </c>
      <c r="O427" s="687"/>
      <c r="P427" s="687" t="s">
        <v>2558</v>
      </c>
      <c r="Q427" s="1418" t="s">
        <v>133</v>
      </c>
      <c r="R427" s="1386">
        <v>1</v>
      </c>
      <c r="S427" s="745">
        <v>100000</v>
      </c>
      <c r="T427" s="781" t="s">
        <v>3081</v>
      </c>
      <c r="Y427" s="802"/>
      <c r="Z427" s="802"/>
      <c r="AA427" s="802"/>
      <c r="AB427" s="802"/>
    </row>
    <row r="428" spans="1:28" s="674" customFormat="1" ht="12.95" customHeight="1">
      <c r="A428" s="662">
        <f t="shared" si="14"/>
        <v>116</v>
      </c>
      <c r="B428" s="685"/>
      <c r="C428" s="702" t="s">
        <v>1911</v>
      </c>
      <c r="D428" s="702" t="s">
        <v>1545</v>
      </c>
      <c r="E428" s="702" t="s">
        <v>1911</v>
      </c>
      <c r="F428" s="717">
        <v>1</v>
      </c>
      <c r="G428" s="717">
        <v>11</v>
      </c>
      <c r="H428" s="687">
        <v>16</v>
      </c>
      <c r="I428" s="687" t="s">
        <v>2688</v>
      </c>
      <c r="J428" s="687" t="s">
        <v>2689</v>
      </c>
      <c r="K428" s="687"/>
      <c r="L428" s="687" t="s">
        <v>420</v>
      </c>
      <c r="M428" s="687" t="s">
        <v>143</v>
      </c>
      <c r="N428" s="688">
        <v>2000</v>
      </c>
      <c r="O428" s="687"/>
      <c r="P428" s="687" t="s">
        <v>2558</v>
      </c>
      <c r="Q428" s="1418" t="s">
        <v>133</v>
      </c>
      <c r="R428" s="1386">
        <v>1</v>
      </c>
      <c r="S428" s="745">
        <v>100000</v>
      </c>
      <c r="T428" s="781" t="s">
        <v>3081</v>
      </c>
      <c r="Y428" s="802"/>
      <c r="Z428" s="802"/>
      <c r="AA428" s="802"/>
      <c r="AB428" s="802"/>
    </row>
    <row r="429" spans="1:28" s="674" customFormat="1" ht="12.95" customHeight="1">
      <c r="A429" s="662">
        <f t="shared" si="14"/>
        <v>117</v>
      </c>
      <c r="B429" s="685"/>
      <c r="C429" s="702" t="s">
        <v>1911</v>
      </c>
      <c r="D429" s="702" t="s">
        <v>1545</v>
      </c>
      <c r="E429" s="702" t="s">
        <v>1911</v>
      </c>
      <c r="F429" s="717">
        <v>1</v>
      </c>
      <c r="G429" s="717">
        <v>22</v>
      </c>
      <c r="H429" s="687">
        <v>1</v>
      </c>
      <c r="I429" s="687" t="s">
        <v>2570</v>
      </c>
      <c r="J429" s="687"/>
      <c r="K429" s="687"/>
      <c r="L429" s="687" t="s">
        <v>2630</v>
      </c>
      <c r="M429" s="687" t="s">
        <v>143</v>
      </c>
      <c r="N429" s="688">
        <v>1986</v>
      </c>
      <c r="O429" s="687"/>
      <c r="P429" s="687" t="s">
        <v>2558</v>
      </c>
      <c r="Q429" s="1418" t="s">
        <v>133</v>
      </c>
      <c r="R429" s="1386">
        <v>1</v>
      </c>
      <c r="S429" s="745">
        <v>10000</v>
      </c>
      <c r="T429" s="781" t="s">
        <v>3081</v>
      </c>
      <c r="Y429" s="802"/>
      <c r="Z429" s="802"/>
      <c r="AA429" s="802"/>
      <c r="AB429" s="802"/>
    </row>
    <row r="430" spans="1:28" s="674" customFormat="1" ht="12.95" customHeight="1">
      <c r="A430" s="662">
        <f t="shared" si="14"/>
        <v>118</v>
      </c>
      <c r="B430" s="685"/>
      <c r="C430" s="702" t="s">
        <v>1911</v>
      </c>
      <c r="D430" s="702" t="s">
        <v>1545</v>
      </c>
      <c r="E430" s="702" t="s">
        <v>1911</v>
      </c>
      <c r="F430" s="717">
        <v>1</v>
      </c>
      <c r="G430" s="717">
        <v>22</v>
      </c>
      <c r="H430" s="687">
        <v>2</v>
      </c>
      <c r="I430" s="687" t="s">
        <v>2570</v>
      </c>
      <c r="J430" s="687"/>
      <c r="K430" s="687"/>
      <c r="L430" s="687" t="s">
        <v>2630</v>
      </c>
      <c r="M430" s="687" t="s">
        <v>143</v>
      </c>
      <c r="N430" s="688">
        <v>1986</v>
      </c>
      <c r="O430" s="687"/>
      <c r="P430" s="687" t="s">
        <v>2558</v>
      </c>
      <c r="Q430" s="1418" t="s">
        <v>133</v>
      </c>
      <c r="R430" s="1386">
        <v>1</v>
      </c>
      <c r="S430" s="745">
        <v>10000</v>
      </c>
      <c r="T430" s="781" t="s">
        <v>3081</v>
      </c>
      <c r="Y430" s="802"/>
      <c r="Z430" s="802"/>
      <c r="AA430" s="802"/>
      <c r="AB430" s="802"/>
    </row>
    <row r="431" spans="1:28" s="674" customFormat="1" ht="12.95" customHeight="1">
      <c r="A431" s="662">
        <f t="shared" si="14"/>
        <v>119</v>
      </c>
      <c r="B431" s="685"/>
      <c r="C431" s="702" t="s">
        <v>1911</v>
      </c>
      <c r="D431" s="702" t="s">
        <v>1545</v>
      </c>
      <c r="E431" s="702" t="s">
        <v>1911</v>
      </c>
      <c r="F431" s="717">
        <v>1</v>
      </c>
      <c r="G431" s="717">
        <v>29</v>
      </c>
      <c r="H431" s="687">
        <v>1</v>
      </c>
      <c r="I431" s="687" t="s">
        <v>2690</v>
      </c>
      <c r="J431" s="687"/>
      <c r="K431" s="687"/>
      <c r="L431" s="687" t="s">
        <v>2660</v>
      </c>
      <c r="M431" s="687" t="s">
        <v>143</v>
      </c>
      <c r="N431" s="688">
        <v>1986</v>
      </c>
      <c r="O431" s="687"/>
      <c r="P431" s="687" t="s">
        <v>2558</v>
      </c>
      <c r="Q431" s="1418" t="s">
        <v>2547</v>
      </c>
      <c r="R431" s="1386">
        <v>1</v>
      </c>
      <c r="S431" s="745">
        <v>75000</v>
      </c>
      <c r="T431" s="781" t="s">
        <v>3081</v>
      </c>
      <c r="Y431" s="802"/>
      <c r="Z431" s="802"/>
      <c r="AA431" s="802"/>
      <c r="AB431" s="802"/>
    </row>
    <row r="432" spans="1:28" s="674" customFormat="1" ht="12.95" customHeight="1">
      <c r="A432" s="662">
        <f t="shared" si="14"/>
        <v>120</v>
      </c>
      <c r="B432" s="685"/>
      <c r="C432" s="702" t="s">
        <v>1911</v>
      </c>
      <c r="D432" s="702" t="s">
        <v>1545</v>
      </c>
      <c r="E432" s="702" t="s">
        <v>1911</v>
      </c>
      <c r="F432" s="717">
        <v>1</v>
      </c>
      <c r="G432" s="717">
        <v>29</v>
      </c>
      <c r="H432" s="687">
        <v>2</v>
      </c>
      <c r="I432" s="687" t="s">
        <v>2690</v>
      </c>
      <c r="J432" s="687"/>
      <c r="K432" s="687"/>
      <c r="L432" s="687" t="s">
        <v>2660</v>
      </c>
      <c r="M432" s="687" t="s">
        <v>143</v>
      </c>
      <c r="N432" s="688">
        <v>1986</v>
      </c>
      <c r="O432" s="687"/>
      <c r="P432" s="687" t="s">
        <v>2558</v>
      </c>
      <c r="Q432" s="1418" t="s">
        <v>2547</v>
      </c>
      <c r="R432" s="1386">
        <v>1</v>
      </c>
      <c r="S432" s="745">
        <v>75000</v>
      </c>
      <c r="T432" s="781" t="s">
        <v>3081</v>
      </c>
      <c r="Y432" s="802"/>
      <c r="Z432" s="802"/>
      <c r="AA432" s="802"/>
      <c r="AB432" s="802"/>
    </row>
    <row r="433" spans="1:28" s="674" customFormat="1" ht="12.95" customHeight="1">
      <c r="A433" s="662">
        <f t="shared" si="14"/>
        <v>121</v>
      </c>
      <c r="B433" s="685"/>
      <c r="C433" s="702" t="s">
        <v>1911</v>
      </c>
      <c r="D433" s="702" t="s">
        <v>1545</v>
      </c>
      <c r="E433" s="702" t="s">
        <v>1911</v>
      </c>
      <c r="F433" s="717">
        <v>1</v>
      </c>
      <c r="G433" s="717">
        <v>68</v>
      </c>
      <c r="H433" s="687">
        <v>1</v>
      </c>
      <c r="I433" s="687" t="s">
        <v>2691</v>
      </c>
      <c r="J433" s="687"/>
      <c r="K433" s="687"/>
      <c r="L433" s="687" t="s">
        <v>2630</v>
      </c>
      <c r="M433" s="687" t="s">
        <v>143</v>
      </c>
      <c r="N433" s="688">
        <v>1999</v>
      </c>
      <c r="O433" s="687"/>
      <c r="P433" s="687" t="s">
        <v>2558</v>
      </c>
      <c r="Q433" s="1418" t="s">
        <v>2547</v>
      </c>
      <c r="R433" s="1386">
        <v>1</v>
      </c>
      <c r="S433" s="745">
        <v>20000</v>
      </c>
      <c r="T433" s="781" t="s">
        <v>3081</v>
      </c>
      <c r="Y433" s="802"/>
      <c r="Z433" s="802"/>
      <c r="AA433" s="802"/>
      <c r="AB433" s="802"/>
    </row>
    <row r="434" spans="1:28" s="674" customFormat="1" ht="12.95" customHeight="1">
      <c r="A434" s="662">
        <f t="shared" si="14"/>
        <v>122</v>
      </c>
      <c r="B434" s="685"/>
      <c r="C434" s="702" t="s">
        <v>1911</v>
      </c>
      <c r="D434" s="702" t="s">
        <v>1545</v>
      </c>
      <c r="E434" s="702" t="s">
        <v>1911</v>
      </c>
      <c r="F434" s="717">
        <v>1</v>
      </c>
      <c r="G434" s="717">
        <v>68</v>
      </c>
      <c r="H434" s="687">
        <v>2</v>
      </c>
      <c r="I434" s="687" t="s">
        <v>538</v>
      </c>
      <c r="J434" s="687"/>
      <c r="K434" s="687"/>
      <c r="L434" s="687" t="s">
        <v>2630</v>
      </c>
      <c r="M434" s="687" t="s">
        <v>143</v>
      </c>
      <c r="N434" s="688">
        <v>1985</v>
      </c>
      <c r="O434" s="687"/>
      <c r="P434" s="687" t="s">
        <v>2558</v>
      </c>
      <c r="Q434" s="795" t="s">
        <v>1407</v>
      </c>
      <c r="R434" s="1386">
        <v>1</v>
      </c>
      <c r="S434" s="745">
        <v>10000</v>
      </c>
      <c r="T434" s="781" t="s">
        <v>3089</v>
      </c>
      <c r="Y434" s="802"/>
      <c r="Z434" s="802"/>
      <c r="AA434" s="802"/>
      <c r="AB434" s="802"/>
    </row>
    <row r="435" spans="1:28" s="674" customFormat="1" ht="12.95" customHeight="1">
      <c r="A435" s="662">
        <f t="shared" si="14"/>
        <v>123</v>
      </c>
      <c r="B435" s="685"/>
      <c r="C435" s="702" t="s">
        <v>1911</v>
      </c>
      <c r="D435" s="702" t="s">
        <v>1545</v>
      </c>
      <c r="E435" s="702" t="s">
        <v>1911</v>
      </c>
      <c r="F435" s="717">
        <v>1</v>
      </c>
      <c r="G435" s="717">
        <v>68</v>
      </c>
      <c r="H435" s="687">
        <v>3</v>
      </c>
      <c r="I435" s="687" t="s">
        <v>538</v>
      </c>
      <c r="J435" s="687"/>
      <c r="K435" s="687"/>
      <c r="L435" s="687" t="s">
        <v>2630</v>
      </c>
      <c r="M435" s="687" t="s">
        <v>143</v>
      </c>
      <c r="N435" s="688">
        <v>1985</v>
      </c>
      <c r="O435" s="687"/>
      <c r="P435" s="687" t="s">
        <v>2558</v>
      </c>
      <c r="Q435" s="795" t="s">
        <v>1407</v>
      </c>
      <c r="R435" s="1386">
        <v>1</v>
      </c>
      <c r="S435" s="745">
        <v>10000</v>
      </c>
      <c r="T435" s="781" t="s">
        <v>3089</v>
      </c>
      <c r="Y435" s="802"/>
      <c r="Z435" s="802"/>
      <c r="AA435" s="802"/>
      <c r="AB435" s="802"/>
    </row>
    <row r="436" spans="1:28" s="674" customFormat="1" ht="12.95" customHeight="1">
      <c r="A436" s="662">
        <f t="shared" si="14"/>
        <v>124</v>
      </c>
      <c r="B436" s="685"/>
      <c r="C436" s="702" t="s">
        <v>1911</v>
      </c>
      <c r="D436" s="702" t="s">
        <v>1545</v>
      </c>
      <c r="E436" s="702" t="s">
        <v>1911</v>
      </c>
      <c r="F436" s="717">
        <v>1</v>
      </c>
      <c r="G436" s="717">
        <v>68</v>
      </c>
      <c r="H436" s="687">
        <v>4</v>
      </c>
      <c r="I436" s="687" t="s">
        <v>538</v>
      </c>
      <c r="J436" s="687"/>
      <c r="K436" s="687"/>
      <c r="L436" s="687" t="s">
        <v>2660</v>
      </c>
      <c r="M436" s="687" t="s">
        <v>143</v>
      </c>
      <c r="N436" s="688">
        <v>1986</v>
      </c>
      <c r="O436" s="687"/>
      <c r="P436" s="687" t="s">
        <v>2558</v>
      </c>
      <c r="Q436" s="795" t="s">
        <v>1407</v>
      </c>
      <c r="R436" s="1386">
        <v>1</v>
      </c>
      <c r="S436" s="745">
        <v>10000</v>
      </c>
      <c r="T436" s="781" t="s">
        <v>3089</v>
      </c>
      <c r="Y436" s="802"/>
      <c r="Z436" s="802"/>
      <c r="AA436" s="802"/>
      <c r="AB436" s="802"/>
    </row>
    <row r="437" spans="1:28" s="674" customFormat="1" ht="12.95" customHeight="1">
      <c r="A437" s="662">
        <f t="shared" si="14"/>
        <v>125</v>
      </c>
      <c r="B437" s="685"/>
      <c r="C437" s="702" t="s">
        <v>1911</v>
      </c>
      <c r="D437" s="702" t="s">
        <v>1545</v>
      </c>
      <c r="E437" s="702" t="s">
        <v>1911</v>
      </c>
      <c r="F437" s="717">
        <v>1</v>
      </c>
      <c r="G437" s="717">
        <v>68</v>
      </c>
      <c r="H437" s="687">
        <v>5</v>
      </c>
      <c r="I437" s="687" t="s">
        <v>538</v>
      </c>
      <c r="J437" s="687"/>
      <c r="K437" s="687"/>
      <c r="L437" s="687" t="s">
        <v>2660</v>
      </c>
      <c r="M437" s="687" t="s">
        <v>143</v>
      </c>
      <c r="N437" s="688">
        <v>1986</v>
      </c>
      <c r="O437" s="687"/>
      <c r="P437" s="687" t="s">
        <v>2558</v>
      </c>
      <c r="Q437" s="795" t="s">
        <v>1407</v>
      </c>
      <c r="R437" s="1386">
        <v>1</v>
      </c>
      <c r="S437" s="745">
        <v>10000</v>
      </c>
      <c r="T437" s="781" t="s">
        <v>3089</v>
      </c>
      <c r="Y437" s="802"/>
      <c r="Z437" s="944"/>
      <c r="AA437" s="963"/>
      <c r="AB437" s="802"/>
    </row>
    <row r="438" spans="1:28" s="674" customFormat="1" ht="12.95" customHeight="1">
      <c r="A438" s="662">
        <f t="shared" si="14"/>
        <v>126</v>
      </c>
      <c r="B438" s="685"/>
      <c r="C438" s="702" t="s">
        <v>1911</v>
      </c>
      <c r="D438" s="702" t="s">
        <v>1545</v>
      </c>
      <c r="E438" s="702" t="s">
        <v>1911</v>
      </c>
      <c r="F438" s="717">
        <v>1</v>
      </c>
      <c r="G438" s="717">
        <v>68</v>
      </c>
      <c r="H438" s="687">
        <v>6</v>
      </c>
      <c r="I438" s="687" t="s">
        <v>538</v>
      </c>
      <c r="J438" s="687"/>
      <c r="K438" s="687"/>
      <c r="L438" s="687" t="s">
        <v>2660</v>
      </c>
      <c r="M438" s="687" t="s">
        <v>143</v>
      </c>
      <c r="N438" s="688">
        <v>1986</v>
      </c>
      <c r="O438" s="687"/>
      <c r="P438" s="687" t="s">
        <v>2558</v>
      </c>
      <c r="Q438" s="795" t="s">
        <v>1407</v>
      </c>
      <c r="R438" s="1386">
        <v>1</v>
      </c>
      <c r="S438" s="745">
        <v>10000</v>
      </c>
      <c r="T438" s="781" t="s">
        <v>3089</v>
      </c>
      <c r="Y438" s="802"/>
      <c r="Z438" s="802"/>
      <c r="AA438" s="802"/>
      <c r="AB438" s="802"/>
    </row>
    <row r="439" spans="1:28" s="674" customFormat="1" ht="12.95" customHeight="1">
      <c r="A439" s="662">
        <f t="shared" si="14"/>
        <v>127</v>
      </c>
      <c r="B439" s="685"/>
      <c r="C439" s="702" t="s">
        <v>1911</v>
      </c>
      <c r="D439" s="702" t="s">
        <v>1545</v>
      </c>
      <c r="E439" s="702" t="s">
        <v>1911</v>
      </c>
      <c r="F439" s="717">
        <v>1</v>
      </c>
      <c r="G439" s="717">
        <v>68</v>
      </c>
      <c r="H439" s="687">
        <v>7</v>
      </c>
      <c r="I439" s="687" t="s">
        <v>538</v>
      </c>
      <c r="J439" s="687"/>
      <c r="K439" s="687"/>
      <c r="L439" s="687" t="s">
        <v>2630</v>
      </c>
      <c r="M439" s="687" t="s">
        <v>143</v>
      </c>
      <c r="N439" s="688">
        <v>1999</v>
      </c>
      <c r="O439" s="687"/>
      <c r="P439" s="687" t="s">
        <v>2558</v>
      </c>
      <c r="Q439" s="1418" t="s">
        <v>133</v>
      </c>
      <c r="R439" s="1386">
        <v>1</v>
      </c>
      <c r="S439" s="745">
        <v>10000</v>
      </c>
      <c r="T439" s="781" t="s">
        <v>3081</v>
      </c>
      <c r="Y439" s="802"/>
      <c r="Z439" s="802"/>
      <c r="AA439" s="802"/>
      <c r="AB439" s="802"/>
    </row>
    <row r="440" spans="1:28" s="674" customFormat="1" ht="12.95" customHeight="1">
      <c r="A440" s="662">
        <f t="shared" si="14"/>
        <v>128</v>
      </c>
      <c r="B440" s="685"/>
      <c r="C440" s="702" t="s">
        <v>1911</v>
      </c>
      <c r="D440" s="702" t="s">
        <v>1545</v>
      </c>
      <c r="E440" s="702" t="s">
        <v>1911</v>
      </c>
      <c r="F440" s="717">
        <v>1</v>
      </c>
      <c r="G440" s="717">
        <v>68</v>
      </c>
      <c r="H440" s="687">
        <v>8</v>
      </c>
      <c r="I440" s="687" t="s">
        <v>538</v>
      </c>
      <c r="J440" s="687"/>
      <c r="K440" s="687"/>
      <c r="L440" s="687" t="s">
        <v>2660</v>
      </c>
      <c r="M440" s="687" t="s">
        <v>143</v>
      </c>
      <c r="N440" s="688">
        <v>1986</v>
      </c>
      <c r="O440" s="687"/>
      <c r="P440" s="687" t="s">
        <v>2558</v>
      </c>
      <c r="Q440" s="1418" t="s">
        <v>133</v>
      </c>
      <c r="R440" s="1386">
        <v>1</v>
      </c>
      <c r="S440" s="745">
        <v>10000</v>
      </c>
      <c r="T440" s="781" t="s">
        <v>3081</v>
      </c>
      <c r="Y440" s="802"/>
      <c r="Z440" s="802"/>
      <c r="AA440" s="802"/>
      <c r="AB440" s="802"/>
    </row>
    <row r="441" spans="1:28" s="674" customFormat="1" ht="12.95" customHeight="1">
      <c r="A441" s="662">
        <f t="shared" si="14"/>
        <v>129</v>
      </c>
      <c r="B441" s="685"/>
      <c r="C441" s="702" t="s">
        <v>1911</v>
      </c>
      <c r="D441" s="702" t="s">
        <v>1545</v>
      </c>
      <c r="E441" s="702" t="s">
        <v>1911</v>
      </c>
      <c r="F441" s="717">
        <v>1</v>
      </c>
      <c r="G441" s="717">
        <v>68</v>
      </c>
      <c r="H441" s="687">
        <v>9</v>
      </c>
      <c r="I441" s="687" t="s">
        <v>538</v>
      </c>
      <c r="J441" s="687"/>
      <c r="K441" s="687"/>
      <c r="L441" s="687" t="s">
        <v>2660</v>
      </c>
      <c r="M441" s="687" t="s">
        <v>143</v>
      </c>
      <c r="N441" s="688">
        <v>1986</v>
      </c>
      <c r="O441" s="687"/>
      <c r="P441" s="687" t="s">
        <v>2558</v>
      </c>
      <c r="Q441" s="1418" t="s">
        <v>133</v>
      </c>
      <c r="R441" s="1386">
        <v>1</v>
      </c>
      <c r="S441" s="745">
        <v>10000</v>
      </c>
      <c r="T441" s="781" t="s">
        <v>3081</v>
      </c>
      <c r="Y441" s="802"/>
      <c r="Z441" s="802"/>
      <c r="AA441" s="802"/>
      <c r="AB441" s="802"/>
    </row>
    <row r="442" spans="1:28" s="674" customFormat="1" ht="12.95" customHeight="1">
      <c r="A442" s="662">
        <f t="shared" si="14"/>
        <v>130</v>
      </c>
      <c r="B442" s="685"/>
      <c r="C442" s="702" t="s">
        <v>1911</v>
      </c>
      <c r="D442" s="702" t="s">
        <v>1545</v>
      </c>
      <c r="E442" s="702" t="s">
        <v>1911</v>
      </c>
      <c r="F442" s="717">
        <v>1</v>
      </c>
      <c r="G442" s="717">
        <v>68</v>
      </c>
      <c r="H442" s="687">
        <v>10</v>
      </c>
      <c r="I442" s="687" t="s">
        <v>538</v>
      </c>
      <c r="J442" s="687"/>
      <c r="K442" s="687"/>
      <c r="L442" s="687" t="s">
        <v>2660</v>
      </c>
      <c r="M442" s="687" t="s">
        <v>143</v>
      </c>
      <c r="N442" s="688">
        <v>1986</v>
      </c>
      <c r="O442" s="687"/>
      <c r="P442" s="687" t="s">
        <v>2558</v>
      </c>
      <c r="Q442" s="1418" t="s">
        <v>133</v>
      </c>
      <c r="R442" s="1386">
        <v>1</v>
      </c>
      <c r="S442" s="745">
        <v>10000</v>
      </c>
      <c r="T442" s="781" t="s">
        <v>3081</v>
      </c>
      <c r="Y442" s="802"/>
      <c r="Z442" s="802"/>
      <c r="AA442" s="802"/>
      <c r="AB442" s="802"/>
    </row>
    <row r="443" spans="1:28" s="674" customFormat="1" ht="12.95" customHeight="1">
      <c r="A443" s="662">
        <f t="shared" si="14"/>
        <v>131</v>
      </c>
      <c r="B443" s="685"/>
      <c r="C443" s="702" t="s">
        <v>1911</v>
      </c>
      <c r="D443" s="702" t="s">
        <v>1545</v>
      </c>
      <c r="E443" s="702" t="s">
        <v>1911</v>
      </c>
      <c r="F443" s="717">
        <v>1</v>
      </c>
      <c r="G443" s="717">
        <v>68</v>
      </c>
      <c r="H443" s="687">
        <v>11</v>
      </c>
      <c r="I443" s="687" t="s">
        <v>538</v>
      </c>
      <c r="J443" s="687"/>
      <c r="K443" s="687"/>
      <c r="L443" s="687" t="s">
        <v>2630</v>
      </c>
      <c r="M443" s="687" t="s">
        <v>143</v>
      </c>
      <c r="N443" s="688">
        <v>1999</v>
      </c>
      <c r="O443" s="687"/>
      <c r="P443" s="687" t="s">
        <v>2558</v>
      </c>
      <c r="Q443" s="1418" t="s">
        <v>133</v>
      </c>
      <c r="R443" s="1386">
        <v>1</v>
      </c>
      <c r="S443" s="745">
        <v>10000</v>
      </c>
      <c r="T443" s="781" t="s">
        <v>3081</v>
      </c>
      <c r="Y443" s="802"/>
      <c r="Z443" s="802"/>
      <c r="AA443" s="802"/>
      <c r="AB443" s="802"/>
    </row>
    <row r="444" spans="1:28" s="674" customFormat="1" ht="12.95" customHeight="1">
      <c r="A444" s="662">
        <f t="shared" si="14"/>
        <v>132</v>
      </c>
      <c r="B444" s="685"/>
      <c r="C444" s="702" t="s">
        <v>1911</v>
      </c>
      <c r="D444" s="702" t="s">
        <v>1545</v>
      </c>
      <c r="E444" s="702" t="s">
        <v>1911</v>
      </c>
      <c r="F444" s="717">
        <v>1</v>
      </c>
      <c r="G444" s="717">
        <v>68</v>
      </c>
      <c r="H444" s="687">
        <v>12</v>
      </c>
      <c r="I444" s="687" t="s">
        <v>538</v>
      </c>
      <c r="J444" s="687"/>
      <c r="K444" s="687"/>
      <c r="L444" s="687" t="s">
        <v>2630</v>
      </c>
      <c r="M444" s="687" t="s">
        <v>143</v>
      </c>
      <c r="N444" s="688">
        <v>1999</v>
      </c>
      <c r="O444" s="687"/>
      <c r="P444" s="687" t="s">
        <v>2558</v>
      </c>
      <c r="Q444" s="1418" t="s">
        <v>133</v>
      </c>
      <c r="R444" s="1386">
        <v>1</v>
      </c>
      <c r="S444" s="745">
        <v>10000</v>
      </c>
      <c r="T444" s="781" t="s">
        <v>3081</v>
      </c>
      <c r="Y444" s="802"/>
      <c r="Z444" s="802"/>
      <c r="AA444" s="802"/>
      <c r="AB444" s="802"/>
    </row>
    <row r="445" spans="1:28" s="674" customFormat="1" ht="12.95" customHeight="1">
      <c r="A445" s="662">
        <f t="shared" si="14"/>
        <v>133</v>
      </c>
      <c r="B445" s="685"/>
      <c r="C445" s="702" t="s">
        <v>1911</v>
      </c>
      <c r="D445" s="702" t="s">
        <v>1545</v>
      </c>
      <c r="E445" s="702" t="s">
        <v>1911</v>
      </c>
      <c r="F445" s="717">
        <v>1</v>
      </c>
      <c r="G445" s="717">
        <v>68</v>
      </c>
      <c r="H445" s="687">
        <v>14</v>
      </c>
      <c r="I445" s="687" t="s">
        <v>2652</v>
      </c>
      <c r="J445" s="687"/>
      <c r="K445" s="687"/>
      <c r="L445" s="687" t="s">
        <v>2550</v>
      </c>
      <c r="M445" s="687" t="s">
        <v>143</v>
      </c>
      <c r="N445" s="688">
        <v>2007</v>
      </c>
      <c r="O445" s="687"/>
      <c r="P445" s="687" t="s">
        <v>2624</v>
      </c>
      <c r="Q445" s="687" t="s">
        <v>2547</v>
      </c>
      <c r="R445" s="1386">
        <v>1</v>
      </c>
      <c r="S445" s="745">
        <v>1000000</v>
      </c>
      <c r="T445" s="781"/>
      <c r="Y445" s="802"/>
      <c r="Z445" s="802"/>
      <c r="AA445" s="802"/>
      <c r="AB445" s="802"/>
    </row>
    <row r="446" spans="1:28" s="674" customFormat="1" ht="12.95" customHeight="1">
      <c r="A446" s="662">
        <f t="shared" si="14"/>
        <v>134</v>
      </c>
      <c r="B446" s="685"/>
      <c r="C446" s="702" t="s">
        <v>1911</v>
      </c>
      <c r="D446" s="702" t="s">
        <v>1545</v>
      </c>
      <c r="E446" s="702" t="s">
        <v>1911</v>
      </c>
      <c r="F446" s="717">
        <v>1</v>
      </c>
      <c r="G446" s="717">
        <v>68</v>
      </c>
      <c r="H446" s="687">
        <v>15</v>
      </c>
      <c r="I446" s="687" t="s">
        <v>2652</v>
      </c>
      <c r="J446" s="687"/>
      <c r="K446" s="687"/>
      <c r="L446" s="687" t="s">
        <v>2550</v>
      </c>
      <c r="M446" s="687" t="s">
        <v>143</v>
      </c>
      <c r="N446" s="688">
        <v>2007</v>
      </c>
      <c r="O446" s="687"/>
      <c r="P446" s="687" t="s">
        <v>2624</v>
      </c>
      <c r="Q446" s="687" t="s">
        <v>2547</v>
      </c>
      <c r="R446" s="1386">
        <v>1</v>
      </c>
      <c r="S446" s="745">
        <v>1000000</v>
      </c>
      <c r="T446" s="781"/>
      <c r="Y446" s="802"/>
      <c r="Z446" s="802"/>
      <c r="AA446" s="802"/>
      <c r="AB446" s="802"/>
    </row>
    <row r="447" spans="1:28" s="674" customFormat="1" ht="12.95" customHeight="1">
      <c r="A447" s="662">
        <f t="shared" si="14"/>
        <v>135</v>
      </c>
      <c r="B447" s="685"/>
      <c r="C447" s="702" t="s">
        <v>1911</v>
      </c>
      <c r="D447" s="702" t="s">
        <v>1545</v>
      </c>
      <c r="E447" s="702" t="s">
        <v>1911</v>
      </c>
      <c r="F447" s="717">
        <v>1</v>
      </c>
      <c r="G447" s="717">
        <v>68</v>
      </c>
      <c r="H447" s="687">
        <v>16</v>
      </c>
      <c r="I447" s="687" t="s">
        <v>2652</v>
      </c>
      <c r="J447" s="687"/>
      <c r="K447" s="687"/>
      <c r="L447" s="687" t="s">
        <v>2550</v>
      </c>
      <c r="M447" s="687" t="s">
        <v>143</v>
      </c>
      <c r="N447" s="688">
        <v>2007</v>
      </c>
      <c r="O447" s="687"/>
      <c r="P447" s="687" t="s">
        <v>2624</v>
      </c>
      <c r="Q447" s="894" t="s">
        <v>1407</v>
      </c>
      <c r="R447" s="1386">
        <v>1</v>
      </c>
      <c r="S447" s="745">
        <v>1000000</v>
      </c>
      <c r="T447" s="781" t="s">
        <v>3089</v>
      </c>
      <c r="Y447" s="802"/>
      <c r="Z447" s="802"/>
      <c r="AA447" s="802"/>
      <c r="AB447" s="802"/>
    </row>
    <row r="448" spans="1:28" s="674" customFormat="1" ht="12.95" customHeight="1">
      <c r="A448" s="662">
        <f t="shared" si="14"/>
        <v>136</v>
      </c>
      <c r="B448" s="685"/>
      <c r="C448" s="702" t="s">
        <v>1911</v>
      </c>
      <c r="D448" s="702" t="s">
        <v>1545</v>
      </c>
      <c r="E448" s="702" t="s">
        <v>1911</v>
      </c>
      <c r="F448" s="717">
        <v>1</v>
      </c>
      <c r="G448" s="717">
        <v>68</v>
      </c>
      <c r="H448" s="687">
        <v>17</v>
      </c>
      <c r="I448" s="687" t="s">
        <v>2636</v>
      </c>
      <c r="J448" s="687"/>
      <c r="K448" s="687"/>
      <c r="L448" s="687" t="s">
        <v>2630</v>
      </c>
      <c r="M448" s="687" t="s">
        <v>143</v>
      </c>
      <c r="N448" s="688">
        <v>2007</v>
      </c>
      <c r="O448" s="687"/>
      <c r="P448" s="687" t="s">
        <v>2624</v>
      </c>
      <c r="Q448" s="687" t="s">
        <v>2547</v>
      </c>
      <c r="R448" s="1386">
        <v>1</v>
      </c>
      <c r="S448" s="745">
        <v>1500000</v>
      </c>
      <c r="T448" s="781"/>
      <c r="Y448" s="802"/>
      <c r="Z448" s="802"/>
      <c r="AA448" s="802"/>
      <c r="AB448" s="802"/>
    </row>
    <row r="449" spans="1:28" s="674" customFormat="1" ht="12.95" customHeight="1">
      <c r="A449" s="662">
        <f>A448+1</f>
        <v>137</v>
      </c>
      <c r="B449" s="685"/>
      <c r="C449" s="702" t="s">
        <v>1911</v>
      </c>
      <c r="D449" s="702" t="s">
        <v>1545</v>
      </c>
      <c r="E449" s="702" t="s">
        <v>1911</v>
      </c>
      <c r="F449" s="717">
        <v>1</v>
      </c>
      <c r="G449" s="717">
        <v>68</v>
      </c>
      <c r="H449" s="687">
        <v>18</v>
      </c>
      <c r="I449" s="687" t="s">
        <v>2636</v>
      </c>
      <c r="J449" s="687"/>
      <c r="K449" s="687"/>
      <c r="L449" s="687" t="s">
        <v>2550</v>
      </c>
      <c r="M449" s="687" t="s">
        <v>143</v>
      </c>
      <c r="N449" s="688">
        <v>2007</v>
      </c>
      <c r="O449" s="687"/>
      <c r="P449" s="687" t="s">
        <v>2624</v>
      </c>
      <c r="Q449" s="687" t="s">
        <v>2547</v>
      </c>
      <c r="R449" s="1386">
        <v>1</v>
      </c>
      <c r="S449" s="745">
        <v>1500000</v>
      </c>
      <c r="T449" s="781"/>
      <c r="Y449" s="802"/>
      <c r="Z449" s="802"/>
      <c r="AA449" s="802"/>
      <c r="AB449" s="802"/>
    </row>
    <row r="450" spans="1:28" s="674" customFormat="1" ht="12.95" customHeight="1">
      <c r="A450" s="662">
        <f>A449+1</f>
        <v>138</v>
      </c>
      <c r="B450" s="685"/>
      <c r="C450" s="702" t="s">
        <v>1911</v>
      </c>
      <c r="D450" s="702" t="s">
        <v>1545</v>
      </c>
      <c r="E450" s="702" t="s">
        <v>1911</v>
      </c>
      <c r="F450" s="717">
        <v>1</v>
      </c>
      <c r="G450" s="717">
        <v>68</v>
      </c>
      <c r="H450" s="687">
        <v>19</v>
      </c>
      <c r="I450" s="687" t="s">
        <v>2692</v>
      </c>
      <c r="J450" s="687" t="s">
        <v>2640</v>
      </c>
      <c r="K450" s="687"/>
      <c r="L450" s="687" t="s">
        <v>419</v>
      </c>
      <c r="M450" s="687" t="s">
        <v>143</v>
      </c>
      <c r="N450" s="688">
        <v>2000</v>
      </c>
      <c r="O450" s="687"/>
      <c r="P450" s="687" t="s">
        <v>2624</v>
      </c>
      <c r="Q450" s="795" t="s">
        <v>1407</v>
      </c>
      <c r="R450" s="1386">
        <v>1</v>
      </c>
      <c r="S450" s="745">
        <v>350000</v>
      </c>
      <c r="T450" s="781" t="s">
        <v>3089</v>
      </c>
      <c r="Y450" s="802"/>
      <c r="Z450" s="802"/>
      <c r="AA450" s="802"/>
      <c r="AB450" s="802"/>
    </row>
    <row r="451" spans="1:28" s="674" customFormat="1" ht="12.95" customHeight="1">
      <c r="A451" s="662">
        <f>A450+1</f>
        <v>139</v>
      </c>
      <c r="B451" s="685"/>
      <c r="C451" s="702" t="s">
        <v>1911</v>
      </c>
      <c r="D451" s="702" t="s">
        <v>1545</v>
      </c>
      <c r="E451" s="702" t="s">
        <v>1911</v>
      </c>
      <c r="F451" s="717">
        <v>1</v>
      </c>
      <c r="G451" s="717">
        <v>68</v>
      </c>
      <c r="H451" s="687">
        <v>20</v>
      </c>
      <c r="I451" s="687" t="s">
        <v>2692</v>
      </c>
      <c r="J451" s="687" t="s">
        <v>2640</v>
      </c>
      <c r="K451" s="687"/>
      <c r="L451" s="687" t="s">
        <v>419</v>
      </c>
      <c r="M451" s="687" t="s">
        <v>143</v>
      </c>
      <c r="N451" s="688">
        <v>2000</v>
      </c>
      <c r="O451" s="687"/>
      <c r="P451" s="687" t="s">
        <v>2624</v>
      </c>
      <c r="Q451" s="795" t="s">
        <v>1407</v>
      </c>
      <c r="R451" s="1386">
        <v>1</v>
      </c>
      <c r="S451" s="745">
        <v>350000</v>
      </c>
      <c r="T451" s="781" t="s">
        <v>3089</v>
      </c>
      <c r="Y451" s="802"/>
      <c r="Z451" s="802"/>
      <c r="AA451" s="802"/>
      <c r="AB451" s="802"/>
    </row>
    <row r="452" spans="1:28" s="674" customFormat="1" ht="12.95" customHeight="1">
      <c r="A452" s="662">
        <f>A451+1</f>
        <v>140</v>
      </c>
      <c r="B452" s="685"/>
      <c r="C452" s="702" t="s">
        <v>1911</v>
      </c>
      <c r="D452" s="702" t="s">
        <v>1545</v>
      </c>
      <c r="E452" s="702" t="s">
        <v>1911</v>
      </c>
      <c r="F452" s="717">
        <v>1</v>
      </c>
      <c r="G452" s="717">
        <v>68</v>
      </c>
      <c r="H452" s="687">
        <v>21</v>
      </c>
      <c r="I452" s="687" t="s">
        <v>2692</v>
      </c>
      <c r="J452" s="687" t="s">
        <v>2640</v>
      </c>
      <c r="K452" s="687"/>
      <c r="L452" s="687" t="s">
        <v>419</v>
      </c>
      <c r="M452" s="687" t="s">
        <v>143</v>
      </c>
      <c r="N452" s="688">
        <v>2008</v>
      </c>
      <c r="O452" s="687"/>
      <c r="P452" s="687" t="s">
        <v>2624</v>
      </c>
      <c r="Q452" s="795" t="s">
        <v>1407</v>
      </c>
      <c r="R452" s="1386">
        <v>1</v>
      </c>
      <c r="S452" s="745">
        <v>350000</v>
      </c>
      <c r="T452" s="781" t="s">
        <v>3089</v>
      </c>
      <c r="Y452" s="802"/>
      <c r="Z452" s="802"/>
      <c r="AA452" s="802"/>
      <c r="AB452" s="802"/>
    </row>
    <row r="453" spans="1:28" s="674" customFormat="1" ht="12.95" customHeight="1">
      <c r="A453" s="662">
        <f t="shared" ref="A453:A470" si="15">A452+1</f>
        <v>141</v>
      </c>
      <c r="B453" s="685"/>
      <c r="C453" s="702" t="s">
        <v>1911</v>
      </c>
      <c r="D453" s="702" t="s">
        <v>1545</v>
      </c>
      <c r="E453" s="702" t="s">
        <v>1911</v>
      </c>
      <c r="F453" s="717">
        <v>1</v>
      </c>
      <c r="G453" s="717">
        <v>68</v>
      </c>
      <c r="H453" s="687">
        <v>22</v>
      </c>
      <c r="I453" s="687" t="s">
        <v>2692</v>
      </c>
      <c r="J453" s="687" t="s">
        <v>2640</v>
      </c>
      <c r="K453" s="687"/>
      <c r="L453" s="687" t="s">
        <v>419</v>
      </c>
      <c r="M453" s="687" t="s">
        <v>143</v>
      </c>
      <c r="N453" s="688">
        <v>2008</v>
      </c>
      <c r="O453" s="687"/>
      <c r="P453" s="687" t="s">
        <v>2624</v>
      </c>
      <c r="Q453" s="795" t="s">
        <v>1407</v>
      </c>
      <c r="R453" s="1386">
        <v>1</v>
      </c>
      <c r="S453" s="745">
        <v>350000</v>
      </c>
      <c r="T453" s="781" t="s">
        <v>3089</v>
      </c>
      <c r="Y453" s="802"/>
      <c r="Z453" s="802"/>
      <c r="AA453" s="802"/>
      <c r="AB453" s="802"/>
    </row>
    <row r="454" spans="1:28" s="674" customFormat="1" ht="12.95" customHeight="1">
      <c r="A454" s="662">
        <f t="shared" si="15"/>
        <v>142</v>
      </c>
      <c r="B454" s="685"/>
      <c r="C454" s="702" t="s">
        <v>1911</v>
      </c>
      <c r="D454" s="702" t="s">
        <v>1545</v>
      </c>
      <c r="E454" s="702" t="s">
        <v>1911</v>
      </c>
      <c r="F454" s="717">
        <v>1</v>
      </c>
      <c r="G454" s="717">
        <v>68</v>
      </c>
      <c r="H454" s="687">
        <v>23</v>
      </c>
      <c r="I454" s="687" t="s">
        <v>2692</v>
      </c>
      <c r="J454" s="687" t="s">
        <v>2640</v>
      </c>
      <c r="K454" s="687"/>
      <c r="L454" s="687" t="s">
        <v>419</v>
      </c>
      <c r="M454" s="687" t="s">
        <v>143</v>
      </c>
      <c r="N454" s="688">
        <v>2008</v>
      </c>
      <c r="O454" s="687"/>
      <c r="P454" s="687" t="s">
        <v>2624</v>
      </c>
      <c r="Q454" s="795" t="s">
        <v>1407</v>
      </c>
      <c r="R454" s="1386">
        <v>1</v>
      </c>
      <c r="S454" s="745">
        <v>350000</v>
      </c>
      <c r="T454" s="781" t="s">
        <v>3089</v>
      </c>
      <c r="Y454" s="802"/>
      <c r="Z454" s="802"/>
      <c r="AA454" s="802"/>
      <c r="AB454" s="802"/>
    </row>
    <row r="455" spans="1:28" s="674" customFormat="1" ht="12.95" customHeight="1">
      <c r="A455" s="662">
        <f t="shared" si="15"/>
        <v>143</v>
      </c>
      <c r="B455" s="685"/>
      <c r="C455" s="702" t="s">
        <v>1911</v>
      </c>
      <c r="D455" s="702" t="s">
        <v>1545</v>
      </c>
      <c r="E455" s="702" t="s">
        <v>1911</v>
      </c>
      <c r="F455" s="717">
        <v>1</v>
      </c>
      <c r="G455" s="717">
        <v>68</v>
      </c>
      <c r="H455" s="687">
        <v>24</v>
      </c>
      <c r="I455" s="687" t="s">
        <v>2692</v>
      </c>
      <c r="J455" s="687" t="s">
        <v>2640</v>
      </c>
      <c r="K455" s="687"/>
      <c r="L455" s="687" t="s">
        <v>419</v>
      </c>
      <c r="M455" s="687" t="s">
        <v>143</v>
      </c>
      <c r="N455" s="688">
        <v>2008</v>
      </c>
      <c r="O455" s="687"/>
      <c r="P455" s="687" t="s">
        <v>2624</v>
      </c>
      <c r="Q455" s="795" t="s">
        <v>1407</v>
      </c>
      <c r="R455" s="1386">
        <v>1</v>
      </c>
      <c r="S455" s="745">
        <v>350000</v>
      </c>
      <c r="T455" s="781" t="s">
        <v>3089</v>
      </c>
      <c r="Y455" s="802"/>
      <c r="Z455" s="802"/>
      <c r="AA455" s="802"/>
      <c r="AB455" s="802"/>
    </row>
    <row r="456" spans="1:28" s="674" customFormat="1" ht="12.95" customHeight="1">
      <c r="A456" s="662">
        <f t="shared" si="15"/>
        <v>144</v>
      </c>
      <c r="B456" s="685"/>
      <c r="C456" s="702" t="s">
        <v>1911</v>
      </c>
      <c r="D456" s="702" t="s">
        <v>1545</v>
      </c>
      <c r="E456" s="702" t="s">
        <v>1911</v>
      </c>
      <c r="F456" s="717">
        <v>1</v>
      </c>
      <c r="G456" s="717">
        <v>68</v>
      </c>
      <c r="H456" s="687">
        <v>25</v>
      </c>
      <c r="I456" s="687" t="s">
        <v>2692</v>
      </c>
      <c r="J456" s="687" t="s">
        <v>2640</v>
      </c>
      <c r="K456" s="687"/>
      <c r="L456" s="687" t="s">
        <v>419</v>
      </c>
      <c r="M456" s="687" t="s">
        <v>143</v>
      </c>
      <c r="N456" s="688">
        <v>2008</v>
      </c>
      <c r="O456" s="687"/>
      <c r="P456" s="687" t="s">
        <v>2624</v>
      </c>
      <c r="Q456" s="795" t="s">
        <v>1407</v>
      </c>
      <c r="R456" s="1386">
        <v>1</v>
      </c>
      <c r="S456" s="745">
        <v>350000</v>
      </c>
      <c r="T456" s="781" t="s">
        <v>3089</v>
      </c>
      <c r="Y456" s="802"/>
      <c r="Z456" s="802"/>
      <c r="AA456" s="802"/>
      <c r="AB456" s="802"/>
    </row>
    <row r="457" spans="1:28" s="674" customFormat="1" ht="12.95" customHeight="1">
      <c r="A457" s="662">
        <f t="shared" si="15"/>
        <v>145</v>
      </c>
      <c r="B457" s="685"/>
      <c r="C457" s="702" t="s">
        <v>1911</v>
      </c>
      <c r="D457" s="702" t="s">
        <v>1545</v>
      </c>
      <c r="E457" s="702" t="s">
        <v>1911</v>
      </c>
      <c r="F457" s="717">
        <v>1</v>
      </c>
      <c r="G457" s="717">
        <v>68</v>
      </c>
      <c r="H457" s="687">
        <v>26</v>
      </c>
      <c r="I457" s="687" t="s">
        <v>2693</v>
      </c>
      <c r="J457" s="687"/>
      <c r="K457" s="687"/>
      <c r="L457" s="687" t="s">
        <v>2549</v>
      </c>
      <c r="M457" s="687" t="s">
        <v>143</v>
      </c>
      <c r="N457" s="688">
        <v>2008</v>
      </c>
      <c r="O457" s="687"/>
      <c r="P457" s="687" t="s">
        <v>2624</v>
      </c>
      <c r="Q457" s="894" t="s">
        <v>1407</v>
      </c>
      <c r="R457" s="1386">
        <v>5</v>
      </c>
      <c r="S457" s="745">
        <v>2310000</v>
      </c>
      <c r="T457" s="781" t="s">
        <v>3089</v>
      </c>
      <c r="Y457" s="802"/>
      <c r="Z457" s="802"/>
      <c r="AA457" s="802"/>
      <c r="AB457" s="802"/>
    </row>
    <row r="458" spans="1:28" s="674" customFormat="1" ht="12.95" customHeight="1">
      <c r="A458" s="662">
        <f t="shared" si="15"/>
        <v>146</v>
      </c>
      <c r="B458" s="685"/>
      <c r="C458" s="702" t="s">
        <v>1911</v>
      </c>
      <c r="D458" s="702" t="s">
        <v>1545</v>
      </c>
      <c r="E458" s="702" t="s">
        <v>1911</v>
      </c>
      <c r="F458" s="717">
        <v>1</v>
      </c>
      <c r="G458" s="717">
        <v>68</v>
      </c>
      <c r="H458" s="687">
        <v>26</v>
      </c>
      <c r="I458" s="687" t="s">
        <v>2693</v>
      </c>
      <c r="J458" s="687"/>
      <c r="K458" s="687"/>
      <c r="L458" s="687" t="s">
        <v>2549</v>
      </c>
      <c r="M458" s="687" t="s">
        <v>143</v>
      </c>
      <c r="N458" s="688">
        <v>2010</v>
      </c>
      <c r="O458" s="687"/>
      <c r="P458" s="687" t="s">
        <v>2624</v>
      </c>
      <c r="Q458" s="687" t="s">
        <v>133</v>
      </c>
      <c r="R458" s="1386">
        <v>1</v>
      </c>
      <c r="S458" s="745">
        <v>462000</v>
      </c>
      <c r="T458" s="781"/>
      <c r="Y458" s="802"/>
      <c r="Z458" s="802"/>
      <c r="AA458" s="802"/>
      <c r="AB458" s="802"/>
    </row>
    <row r="459" spans="1:28" s="674" customFormat="1" ht="12.95" customHeight="1">
      <c r="A459" s="662">
        <f t="shared" si="15"/>
        <v>147</v>
      </c>
      <c r="B459" s="685"/>
      <c r="C459" s="717"/>
      <c r="D459" s="717"/>
      <c r="E459" s="717"/>
      <c r="F459" s="717"/>
      <c r="G459" s="717"/>
      <c r="H459" s="687"/>
      <c r="I459" s="687" t="s">
        <v>2694</v>
      </c>
      <c r="J459" s="687" t="s">
        <v>2695</v>
      </c>
      <c r="K459" s="687"/>
      <c r="L459" s="687"/>
      <c r="M459" s="687"/>
      <c r="N459" s="688"/>
      <c r="O459" s="687"/>
      <c r="P459" s="687"/>
      <c r="Q459" s="687"/>
      <c r="R459" s="1386"/>
      <c r="S459" s="745"/>
      <c r="T459" s="781"/>
      <c r="Y459" s="802"/>
      <c r="Z459" s="802"/>
      <c r="AA459" s="802"/>
      <c r="AB459" s="802"/>
    </row>
    <row r="460" spans="1:28" s="674" customFormat="1" ht="12.95" customHeight="1">
      <c r="A460" s="662">
        <f t="shared" si="15"/>
        <v>148</v>
      </c>
      <c r="B460" s="685"/>
      <c r="C460" s="717"/>
      <c r="D460" s="717"/>
      <c r="E460" s="717"/>
      <c r="F460" s="717"/>
      <c r="G460" s="717"/>
      <c r="H460" s="687"/>
      <c r="I460" s="687" t="s">
        <v>2696</v>
      </c>
      <c r="J460" s="687" t="s">
        <v>2697</v>
      </c>
      <c r="K460" s="687"/>
      <c r="L460" s="687"/>
      <c r="M460" s="687"/>
      <c r="N460" s="688"/>
      <c r="O460" s="687"/>
      <c r="P460" s="687"/>
      <c r="Q460" s="687"/>
      <c r="R460" s="1386"/>
      <c r="S460" s="745"/>
      <c r="T460" s="781"/>
      <c r="Y460" s="802"/>
      <c r="Z460" s="802"/>
      <c r="AA460" s="802"/>
      <c r="AB460" s="802"/>
    </row>
    <row r="461" spans="1:28" s="674" customFormat="1" ht="12.95" customHeight="1">
      <c r="A461" s="662">
        <f t="shared" si="15"/>
        <v>149</v>
      </c>
      <c r="B461" s="685"/>
      <c r="C461" s="717"/>
      <c r="D461" s="717"/>
      <c r="E461" s="717"/>
      <c r="F461" s="717"/>
      <c r="G461" s="717"/>
      <c r="H461" s="687"/>
      <c r="I461" s="687" t="s">
        <v>2642</v>
      </c>
      <c r="J461" s="687" t="s">
        <v>2669</v>
      </c>
      <c r="K461" s="687"/>
      <c r="L461" s="687"/>
      <c r="M461" s="687"/>
      <c r="N461" s="688"/>
      <c r="O461" s="687"/>
      <c r="P461" s="687"/>
      <c r="Q461" s="687"/>
      <c r="R461" s="1386"/>
      <c r="S461" s="745"/>
      <c r="T461" s="781"/>
      <c r="Y461" s="802"/>
      <c r="Z461" s="802"/>
      <c r="AA461" s="802"/>
      <c r="AB461" s="802"/>
    </row>
    <row r="462" spans="1:28" s="674" customFormat="1" ht="12.95" customHeight="1">
      <c r="A462" s="662">
        <f t="shared" si="15"/>
        <v>150</v>
      </c>
      <c r="B462" s="685"/>
      <c r="C462" s="717"/>
      <c r="D462" s="717"/>
      <c r="E462" s="717"/>
      <c r="F462" s="717"/>
      <c r="G462" s="717"/>
      <c r="H462" s="687"/>
      <c r="I462" s="687" t="s">
        <v>2698</v>
      </c>
      <c r="J462" s="687" t="s">
        <v>2699</v>
      </c>
      <c r="K462" s="687"/>
      <c r="L462" s="687"/>
      <c r="M462" s="687"/>
      <c r="N462" s="688"/>
      <c r="O462" s="687"/>
      <c r="P462" s="687"/>
      <c r="Q462" s="687"/>
      <c r="R462" s="1386"/>
      <c r="S462" s="745"/>
      <c r="T462" s="781"/>
      <c r="Y462" s="802"/>
      <c r="Z462" s="802"/>
      <c r="AA462" s="802"/>
      <c r="AB462" s="802"/>
    </row>
    <row r="463" spans="1:28" s="674" customFormat="1" ht="12.95" customHeight="1">
      <c r="A463" s="662">
        <f t="shared" si="15"/>
        <v>151</v>
      </c>
      <c r="B463" s="685"/>
      <c r="C463" s="717">
        <v>2</v>
      </c>
      <c r="D463" s="717">
        <v>8</v>
      </c>
      <c r="E463" s="717">
        <v>2</v>
      </c>
      <c r="F463" s="717">
        <v>1</v>
      </c>
      <c r="G463" s="717">
        <v>68</v>
      </c>
      <c r="H463" s="687">
        <v>27</v>
      </c>
      <c r="I463" s="687" t="s">
        <v>2693</v>
      </c>
      <c r="J463" s="687"/>
      <c r="K463" s="687"/>
      <c r="L463" s="687" t="s">
        <v>2549</v>
      </c>
      <c r="M463" s="687" t="s">
        <v>143</v>
      </c>
      <c r="N463" s="688">
        <v>2010</v>
      </c>
      <c r="O463" s="687"/>
      <c r="P463" s="687" t="s">
        <v>2624</v>
      </c>
      <c r="Q463" s="687" t="s">
        <v>133</v>
      </c>
      <c r="R463" s="1386">
        <v>1</v>
      </c>
      <c r="S463" s="745">
        <v>462000</v>
      </c>
      <c r="T463" s="781"/>
      <c r="Y463" s="802"/>
      <c r="Z463" s="944"/>
      <c r="AA463" s="963"/>
      <c r="AB463" s="802"/>
    </row>
    <row r="464" spans="1:28" s="674" customFormat="1" ht="12.95" customHeight="1">
      <c r="A464" s="662">
        <f t="shared" si="15"/>
        <v>152</v>
      </c>
      <c r="B464" s="685"/>
      <c r="C464" s="717"/>
      <c r="D464" s="717"/>
      <c r="E464" s="717"/>
      <c r="F464" s="717"/>
      <c r="G464" s="717"/>
      <c r="H464" s="687"/>
      <c r="I464" s="687" t="s">
        <v>2694</v>
      </c>
      <c r="J464" s="687" t="s">
        <v>2695</v>
      </c>
      <c r="K464" s="687"/>
      <c r="L464" s="687"/>
      <c r="M464" s="687"/>
      <c r="N464" s="688"/>
      <c r="O464" s="687"/>
      <c r="P464" s="687"/>
      <c r="Q464" s="687"/>
      <c r="R464" s="1386"/>
      <c r="S464" s="745"/>
      <c r="T464" s="781"/>
      <c r="Y464" s="802"/>
      <c r="Z464" s="944"/>
      <c r="AA464" s="963"/>
      <c r="AB464" s="802"/>
    </row>
    <row r="465" spans="1:28" s="674" customFormat="1" ht="12.95" customHeight="1">
      <c r="A465" s="662">
        <f t="shared" si="15"/>
        <v>153</v>
      </c>
      <c r="B465" s="685"/>
      <c r="C465" s="717"/>
      <c r="D465" s="717"/>
      <c r="E465" s="717"/>
      <c r="F465" s="717"/>
      <c r="G465" s="717"/>
      <c r="H465" s="687"/>
      <c r="I465" s="687" t="s">
        <v>2696</v>
      </c>
      <c r="J465" s="687" t="s">
        <v>2697</v>
      </c>
      <c r="K465" s="687"/>
      <c r="L465" s="687"/>
      <c r="M465" s="687"/>
      <c r="N465" s="688"/>
      <c r="O465" s="687"/>
      <c r="P465" s="687"/>
      <c r="Q465" s="687"/>
      <c r="R465" s="1386"/>
      <c r="S465" s="745"/>
      <c r="T465" s="781"/>
      <c r="Y465" s="802"/>
      <c r="Z465" s="802"/>
      <c r="AA465" s="802"/>
      <c r="AB465" s="802"/>
    </row>
    <row r="466" spans="1:28" s="674" customFormat="1" ht="12.95" customHeight="1">
      <c r="A466" s="662">
        <f t="shared" si="15"/>
        <v>154</v>
      </c>
      <c r="B466" s="685"/>
      <c r="C466" s="717"/>
      <c r="D466" s="717"/>
      <c r="E466" s="717"/>
      <c r="F466" s="717"/>
      <c r="G466" s="717"/>
      <c r="H466" s="687"/>
      <c r="I466" s="687" t="s">
        <v>2642</v>
      </c>
      <c r="J466" s="687" t="s">
        <v>2669</v>
      </c>
      <c r="K466" s="687"/>
      <c r="L466" s="687"/>
      <c r="M466" s="687"/>
      <c r="N466" s="688"/>
      <c r="O466" s="687"/>
      <c r="P466" s="687"/>
      <c r="Q466" s="687"/>
      <c r="R466" s="1386"/>
      <c r="S466" s="745"/>
      <c r="T466" s="781"/>
      <c r="Y466" s="802"/>
      <c r="Z466" s="944"/>
      <c r="AA466" s="963"/>
      <c r="AB466" s="802"/>
    </row>
    <row r="467" spans="1:28" s="674" customFormat="1" ht="12.95" customHeight="1">
      <c r="A467" s="662">
        <f t="shared" si="15"/>
        <v>155</v>
      </c>
      <c r="B467" s="685"/>
      <c r="C467" s="717"/>
      <c r="D467" s="717"/>
      <c r="E467" s="717"/>
      <c r="F467" s="717"/>
      <c r="G467" s="717"/>
      <c r="H467" s="687"/>
      <c r="I467" s="687" t="s">
        <v>2698</v>
      </c>
      <c r="J467" s="687" t="s">
        <v>2699</v>
      </c>
      <c r="K467" s="687"/>
      <c r="L467" s="687"/>
      <c r="M467" s="687"/>
      <c r="N467" s="688"/>
      <c r="O467" s="687"/>
      <c r="P467" s="687"/>
      <c r="Q467" s="687"/>
      <c r="R467" s="1386"/>
      <c r="S467" s="745"/>
      <c r="T467" s="781"/>
      <c r="Y467" s="802"/>
      <c r="Z467" s="802"/>
      <c r="AA467" s="802"/>
      <c r="AB467" s="802"/>
    </row>
    <row r="468" spans="1:28" s="674" customFormat="1" ht="12.95" customHeight="1">
      <c r="A468" s="662">
        <f t="shared" si="15"/>
        <v>156</v>
      </c>
      <c r="B468" s="685"/>
      <c r="C468" s="717">
        <v>2</v>
      </c>
      <c r="D468" s="717">
        <v>8</v>
      </c>
      <c r="E468" s="717">
        <v>2</v>
      </c>
      <c r="F468" s="717">
        <v>1</v>
      </c>
      <c r="G468" s="717">
        <v>68</v>
      </c>
      <c r="H468" s="687">
        <v>33</v>
      </c>
      <c r="I468" s="687" t="s">
        <v>2700</v>
      </c>
      <c r="J468" s="687"/>
      <c r="K468" s="687"/>
      <c r="L468" s="687" t="s">
        <v>2660</v>
      </c>
      <c r="M468" s="687" t="s">
        <v>143</v>
      </c>
      <c r="N468" s="688">
        <v>1986</v>
      </c>
      <c r="O468" s="687"/>
      <c r="P468" s="687" t="s">
        <v>2558</v>
      </c>
      <c r="Q468" s="1418" t="s">
        <v>133</v>
      </c>
      <c r="R468" s="1386">
        <v>1</v>
      </c>
      <c r="S468" s="745">
        <v>10000</v>
      </c>
      <c r="T468" s="781" t="s">
        <v>3081</v>
      </c>
      <c r="Y468" s="802"/>
      <c r="Z468" s="802"/>
      <c r="AA468" s="802"/>
      <c r="AB468" s="802"/>
    </row>
    <row r="469" spans="1:28" s="674" customFormat="1" ht="12.95" customHeight="1">
      <c r="A469" s="662">
        <f t="shared" si="15"/>
        <v>157</v>
      </c>
      <c r="B469" s="685"/>
      <c r="C469" s="717">
        <v>2</v>
      </c>
      <c r="D469" s="717">
        <v>8</v>
      </c>
      <c r="E469" s="717">
        <v>2</v>
      </c>
      <c r="F469" s="717">
        <v>1</v>
      </c>
      <c r="G469" s="717">
        <v>68</v>
      </c>
      <c r="H469" s="687">
        <v>34</v>
      </c>
      <c r="I469" s="687" t="s">
        <v>2700</v>
      </c>
      <c r="J469" s="687"/>
      <c r="K469" s="687"/>
      <c r="L469" s="687" t="s">
        <v>2660</v>
      </c>
      <c r="M469" s="687" t="s">
        <v>143</v>
      </c>
      <c r="N469" s="688">
        <v>1986</v>
      </c>
      <c r="O469" s="687"/>
      <c r="P469" s="687" t="s">
        <v>2558</v>
      </c>
      <c r="Q469" s="1418" t="s">
        <v>133</v>
      </c>
      <c r="R469" s="1386">
        <v>1</v>
      </c>
      <c r="S469" s="745">
        <v>10000</v>
      </c>
      <c r="T469" s="781" t="s">
        <v>3081</v>
      </c>
      <c r="Y469" s="802"/>
      <c r="Z469" s="802"/>
      <c r="AA469" s="802"/>
      <c r="AB469" s="802"/>
    </row>
    <row r="470" spans="1:28" s="674" customFormat="1" ht="12.95" customHeight="1">
      <c r="A470" s="662">
        <f t="shared" si="15"/>
        <v>158</v>
      </c>
      <c r="B470" s="685"/>
      <c r="C470" s="717">
        <v>2</v>
      </c>
      <c r="D470" s="717">
        <v>8</v>
      </c>
      <c r="E470" s="717">
        <v>2</v>
      </c>
      <c r="F470" s="717">
        <v>1</v>
      </c>
      <c r="G470" s="717">
        <v>68</v>
      </c>
      <c r="H470" s="687">
        <v>35</v>
      </c>
      <c r="I470" s="687" t="s">
        <v>2700</v>
      </c>
      <c r="J470" s="687"/>
      <c r="K470" s="687"/>
      <c r="L470" s="687" t="s">
        <v>2660</v>
      </c>
      <c r="M470" s="687" t="s">
        <v>143</v>
      </c>
      <c r="N470" s="688">
        <v>1986</v>
      </c>
      <c r="O470" s="687"/>
      <c r="P470" s="687" t="s">
        <v>2558</v>
      </c>
      <c r="Q470" s="1418" t="s">
        <v>133</v>
      </c>
      <c r="R470" s="1386">
        <v>1</v>
      </c>
      <c r="S470" s="745">
        <v>10000</v>
      </c>
      <c r="T470" s="781" t="s">
        <v>3081</v>
      </c>
      <c r="Y470" s="802"/>
      <c r="Z470" s="802"/>
      <c r="AA470" s="802"/>
      <c r="AB470" s="802"/>
    </row>
    <row r="471" spans="1:28" s="674" customFormat="1" ht="12.95" customHeight="1">
      <c r="A471" s="662">
        <f t="shared" ref="A471:A480" si="16">A470+1</f>
        <v>159</v>
      </c>
      <c r="B471" s="685"/>
      <c r="C471" s="717">
        <v>2</v>
      </c>
      <c r="D471" s="717">
        <v>8</v>
      </c>
      <c r="E471" s="717">
        <v>2</v>
      </c>
      <c r="F471" s="717">
        <v>1</v>
      </c>
      <c r="G471" s="717">
        <v>68</v>
      </c>
      <c r="H471" s="687">
        <v>36</v>
      </c>
      <c r="I471" s="687" t="s">
        <v>2700</v>
      </c>
      <c r="J471" s="687"/>
      <c r="K471" s="687"/>
      <c r="L471" s="687" t="s">
        <v>2660</v>
      </c>
      <c r="M471" s="687" t="s">
        <v>143</v>
      </c>
      <c r="N471" s="688">
        <v>1986</v>
      </c>
      <c r="O471" s="687"/>
      <c r="P471" s="687" t="s">
        <v>2558</v>
      </c>
      <c r="Q471" s="1418" t="s">
        <v>133</v>
      </c>
      <c r="R471" s="1386">
        <v>1</v>
      </c>
      <c r="S471" s="745">
        <v>10000</v>
      </c>
      <c r="T471" s="781" t="s">
        <v>3081</v>
      </c>
      <c r="Y471" s="802"/>
      <c r="Z471" s="802"/>
      <c r="AA471" s="802"/>
      <c r="AB471" s="802"/>
    </row>
    <row r="472" spans="1:28" s="674" customFormat="1" ht="12.95" customHeight="1">
      <c r="A472" s="662">
        <f t="shared" si="16"/>
        <v>160</v>
      </c>
      <c r="B472" s="685"/>
      <c r="C472" s="717">
        <v>2</v>
      </c>
      <c r="D472" s="717">
        <v>8</v>
      </c>
      <c r="E472" s="717">
        <v>2</v>
      </c>
      <c r="F472" s="717">
        <v>1</v>
      </c>
      <c r="G472" s="717">
        <v>68</v>
      </c>
      <c r="H472" s="687">
        <v>36</v>
      </c>
      <c r="I472" s="687" t="s">
        <v>3067</v>
      </c>
      <c r="J472" s="687"/>
      <c r="K472" s="687"/>
      <c r="L472" s="687" t="s">
        <v>2660</v>
      </c>
      <c r="M472" s="687" t="s">
        <v>2792</v>
      </c>
      <c r="N472" s="688">
        <v>2015</v>
      </c>
      <c r="O472" s="687"/>
      <c r="P472" s="687" t="s">
        <v>2558</v>
      </c>
      <c r="Q472" s="1191" t="s">
        <v>133</v>
      </c>
      <c r="R472" s="1386">
        <v>1</v>
      </c>
      <c r="S472" s="745">
        <v>19497</v>
      </c>
      <c r="T472" s="781"/>
      <c r="Y472" s="802"/>
      <c r="Z472" s="802"/>
      <c r="AA472" s="802"/>
      <c r="AB472" s="802"/>
    </row>
    <row r="473" spans="1:28" s="674" customFormat="1" ht="12.95" customHeight="1">
      <c r="A473" s="662">
        <f t="shared" si="16"/>
        <v>161</v>
      </c>
      <c r="B473" s="685"/>
      <c r="C473" s="717">
        <v>2</v>
      </c>
      <c r="D473" s="717">
        <v>8</v>
      </c>
      <c r="E473" s="717">
        <v>2</v>
      </c>
      <c r="F473" s="717">
        <v>1</v>
      </c>
      <c r="G473" s="717">
        <v>68</v>
      </c>
      <c r="H473" s="687">
        <v>37</v>
      </c>
      <c r="I473" s="687" t="s">
        <v>2700</v>
      </c>
      <c r="J473" s="687"/>
      <c r="K473" s="687"/>
      <c r="L473" s="687" t="s">
        <v>2660</v>
      </c>
      <c r="M473" s="687" t="s">
        <v>143</v>
      </c>
      <c r="N473" s="688">
        <v>1986</v>
      </c>
      <c r="O473" s="687"/>
      <c r="P473" s="687" t="s">
        <v>2558</v>
      </c>
      <c r="Q473" s="1418" t="s">
        <v>133</v>
      </c>
      <c r="R473" s="1386">
        <v>1</v>
      </c>
      <c r="S473" s="745">
        <v>10000</v>
      </c>
      <c r="T473" s="781" t="s">
        <v>3081</v>
      </c>
      <c r="Y473" s="802"/>
      <c r="Z473" s="802"/>
      <c r="AA473" s="802"/>
      <c r="AB473" s="802"/>
    </row>
    <row r="474" spans="1:28" s="674" customFormat="1" ht="12.95" customHeight="1">
      <c r="A474" s="662">
        <f t="shared" si="16"/>
        <v>162</v>
      </c>
      <c r="B474" s="685"/>
      <c r="C474" s="717">
        <v>2</v>
      </c>
      <c r="D474" s="717">
        <v>8</v>
      </c>
      <c r="E474" s="717">
        <v>2</v>
      </c>
      <c r="F474" s="717">
        <v>1</v>
      </c>
      <c r="G474" s="717">
        <v>68</v>
      </c>
      <c r="H474" s="687">
        <v>43</v>
      </c>
      <c r="I474" s="687" t="s">
        <v>1781</v>
      </c>
      <c r="J474" s="687"/>
      <c r="K474" s="687"/>
      <c r="L474" s="687" t="s">
        <v>420</v>
      </c>
      <c r="M474" s="687" t="s">
        <v>143</v>
      </c>
      <c r="N474" s="688">
        <v>1986</v>
      </c>
      <c r="O474" s="687"/>
      <c r="P474" s="687" t="s">
        <v>2558</v>
      </c>
      <c r="Q474" s="1418" t="s">
        <v>133</v>
      </c>
      <c r="R474" s="1386">
        <v>1</v>
      </c>
      <c r="S474" s="745">
        <v>10000</v>
      </c>
      <c r="T474" s="781" t="s">
        <v>3081</v>
      </c>
      <c r="Y474" s="802"/>
      <c r="Z474" s="802"/>
      <c r="AA474" s="802"/>
      <c r="AB474" s="802"/>
    </row>
    <row r="475" spans="1:28" s="674" customFormat="1" ht="12.95" customHeight="1">
      <c r="A475" s="662">
        <f t="shared" si="16"/>
        <v>163</v>
      </c>
      <c r="B475" s="685"/>
      <c r="C475" s="717">
        <v>2</v>
      </c>
      <c r="D475" s="717">
        <v>8</v>
      </c>
      <c r="E475" s="717">
        <v>2</v>
      </c>
      <c r="F475" s="717">
        <v>1</v>
      </c>
      <c r="G475" s="717">
        <v>68</v>
      </c>
      <c r="H475" s="687">
        <v>44</v>
      </c>
      <c r="I475" s="687" t="s">
        <v>1781</v>
      </c>
      <c r="J475" s="687"/>
      <c r="K475" s="687"/>
      <c r="L475" s="687" t="s">
        <v>420</v>
      </c>
      <c r="M475" s="687" t="s">
        <v>143</v>
      </c>
      <c r="N475" s="688">
        <v>1986</v>
      </c>
      <c r="O475" s="687"/>
      <c r="P475" s="687" t="s">
        <v>2558</v>
      </c>
      <c r="Q475" s="1418" t="s">
        <v>133</v>
      </c>
      <c r="R475" s="1386">
        <v>1</v>
      </c>
      <c r="S475" s="745">
        <v>10000</v>
      </c>
      <c r="T475" s="781" t="s">
        <v>3081</v>
      </c>
      <c r="Y475" s="802"/>
      <c r="Z475" s="802"/>
      <c r="AA475" s="802"/>
      <c r="AB475" s="802"/>
    </row>
    <row r="476" spans="1:28" s="674" customFormat="1" ht="12.95" customHeight="1">
      <c r="A476" s="662">
        <f t="shared" si="16"/>
        <v>164</v>
      </c>
      <c r="B476" s="685"/>
      <c r="C476" s="717">
        <v>2</v>
      </c>
      <c r="D476" s="717">
        <v>8</v>
      </c>
      <c r="E476" s="717">
        <v>2</v>
      </c>
      <c r="F476" s="717">
        <v>1</v>
      </c>
      <c r="G476" s="717">
        <v>68</v>
      </c>
      <c r="H476" s="687">
        <v>45</v>
      </c>
      <c r="I476" s="687" t="s">
        <v>1781</v>
      </c>
      <c r="J476" s="687"/>
      <c r="K476" s="687"/>
      <c r="L476" s="687" t="s">
        <v>420</v>
      </c>
      <c r="M476" s="687" t="s">
        <v>143</v>
      </c>
      <c r="N476" s="688">
        <v>1986</v>
      </c>
      <c r="O476" s="687"/>
      <c r="P476" s="687" t="s">
        <v>2558</v>
      </c>
      <c r="Q476" s="1418" t="s">
        <v>133</v>
      </c>
      <c r="R476" s="1386">
        <v>1</v>
      </c>
      <c r="S476" s="745">
        <v>10000</v>
      </c>
      <c r="T476" s="781" t="s">
        <v>3081</v>
      </c>
      <c r="Y476" s="802"/>
      <c r="Z476" s="802"/>
      <c r="AA476" s="802"/>
      <c r="AB476" s="802"/>
    </row>
    <row r="477" spans="1:28" s="674" customFormat="1" ht="12.95" customHeight="1">
      <c r="A477" s="662">
        <f t="shared" si="16"/>
        <v>165</v>
      </c>
      <c r="B477" s="685"/>
      <c r="C477" s="717">
        <v>2</v>
      </c>
      <c r="D477" s="717">
        <v>8</v>
      </c>
      <c r="E477" s="717">
        <v>2</v>
      </c>
      <c r="F477" s="717">
        <v>1</v>
      </c>
      <c r="G477" s="717">
        <v>68</v>
      </c>
      <c r="H477" s="687">
        <v>46</v>
      </c>
      <c r="I477" s="687" t="s">
        <v>1781</v>
      </c>
      <c r="J477" s="687"/>
      <c r="K477" s="687"/>
      <c r="L477" s="687" t="s">
        <v>420</v>
      </c>
      <c r="M477" s="687" t="s">
        <v>143</v>
      </c>
      <c r="N477" s="688">
        <v>1986</v>
      </c>
      <c r="O477" s="687"/>
      <c r="P477" s="687" t="s">
        <v>2558</v>
      </c>
      <c r="Q477" s="1418" t="s">
        <v>133</v>
      </c>
      <c r="R477" s="1386">
        <v>1</v>
      </c>
      <c r="S477" s="745">
        <v>10000</v>
      </c>
      <c r="T477" s="781" t="s">
        <v>3081</v>
      </c>
      <c r="Y477" s="802"/>
      <c r="Z477" s="802"/>
      <c r="AA477" s="802"/>
      <c r="AB477" s="802"/>
    </row>
    <row r="478" spans="1:28" s="674" customFormat="1" ht="12.95" customHeight="1">
      <c r="A478" s="662">
        <f t="shared" si="16"/>
        <v>166</v>
      </c>
      <c r="B478" s="685"/>
      <c r="C478" s="717">
        <v>2</v>
      </c>
      <c r="D478" s="717">
        <v>8</v>
      </c>
      <c r="E478" s="717">
        <v>2</v>
      </c>
      <c r="F478" s="717">
        <v>1</v>
      </c>
      <c r="G478" s="717">
        <v>68</v>
      </c>
      <c r="H478" s="687">
        <v>47</v>
      </c>
      <c r="I478" s="687" t="s">
        <v>1781</v>
      </c>
      <c r="J478" s="687"/>
      <c r="K478" s="687"/>
      <c r="L478" s="687" t="s">
        <v>420</v>
      </c>
      <c r="M478" s="687" t="s">
        <v>143</v>
      </c>
      <c r="N478" s="688">
        <v>1986</v>
      </c>
      <c r="O478" s="687"/>
      <c r="P478" s="687" t="s">
        <v>2558</v>
      </c>
      <c r="Q478" s="1418" t="s">
        <v>133</v>
      </c>
      <c r="R478" s="1386">
        <v>1</v>
      </c>
      <c r="S478" s="745">
        <v>10000</v>
      </c>
      <c r="T478" s="781" t="s">
        <v>3081</v>
      </c>
      <c r="Y478" s="802"/>
      <c r="Z478" s="802"/>
      <c r="AA478" s="802"/>
      <c r="AB478" s="802"/>
    </row>
    <row r="479" spans="1:28" s="674" customFormat="1" ht="12.95" customHeight="1">
      <c r="A479" s="662">
        <f t="shared" si="16"/>
        <v>167</v>
      </c>
      <c r="B479" s="685"/>
      <c r="C479" s="717">
        <v>2</v>
      </c>
      <c r="D479" s="717">
        <v>8</v>
      </c>
      <c r="E479" s="717">
        <v>2</v>
      </c>
      <c r="F479" s="717">
        <v>1</v>
      </c>
      <c r="G479" s="717">
        <v>68</v>
      </c>
      <c r="H479" s="687">
        <v>48</v>
      </c>
      <c r="I479" s="687" t="s">
        <v>1781</v>
      </c>
      <c r="J479" s="687"/>
      <c r="K479" s="687"/>
      <c r="L479" s="687" t="s">
        <v>420</v>
      </c>
      <c r="M479" s="687" t="s">
        <v>143</v>
      </c>
      <c r="N479" s="688">
        <v>1986</v>
      </c>
      <c r="O479" s="687"/>
      <c r="P479" s="687" t="s">
        <v>2558</v>
      </c>
      <c r="Q479" s="1418" t="s">
        <v>133</v>
      </c>
      <c r="R479" s="1386">
        <v>1</v>
      </c>
      <c r="S479" s="745">
        <v>10000</v>
      </c>
      <c r="T479" s="781" t="s">
        <v>3081</v>
      </c>
      <c r="Y479" s="802"/>
      <c r="Z479" s="802"/>
      <c r="AA479" s="802"/>
      <c r="AB479" s="802"/>
    </row>
    <row r="480" spans="1:28" s="674" customFormat="1" ht="12.95" customHeight="1">
      <c r="A480" s="662">
        <f t="shared" si="16"/>
        <v>168</v>
      </c>
      <c r="B480" s="685"/>
      <c r="C480" s="717">
        <v>2</v>
      </c>
      <c r="D480" s="717">
        <v>8</v>
      </c>
      <c r="E480" s="717">
        <v>2</v>
      </c>
      <c r="F480" s="717">
        <v>1</v>
      </c>
      <c r="G480" s="717">
        <v>68</v>
      </c>
      <c r="H480" s="687">
        <v>48</v>
      </c>
      <c r="I480" s="687" t="s">
        <v>3042</v>
      </c>
      <c r="J480" s="687" t="s">
        <v>3043</v>
      </c>
      <c r="K480" s="687"/>
      <c r="L480" s="687" t="s">
        <v>420</v>
      </c>
      <c r="M480" s="687" t="s">
        <v>2792</v>
      </c>
      <c r="N480" s="688">
        <v>2015</v>
      </c>
      <c r="O480" s="687"/>
      <c r="P480" s="687" t="s">
        <v>2558</v>
      </c>
      <c r="Q480" s="1191" t="s">
        <v>133</v>
      </c>
      <c r="R480" s="1386">
        <v>5</v>
      </c>
      <c r="S480" s="745">
        <v>285000</v>
      </c>
      <c r="T480" s="781"/>
      <c r="Y480" s="802"/>
      <c r="Z480" s="802"/>
      <c r="AA480" s="802"/>
      <c r="AB480" s="802"/>
    </row>
    <row r="481" spans="1:28" s="674" customFormat="1" ht="12.95" customHeight="1">
      <c r="A481" s="662">
        <f t="shared" ref="A481:A491" si="17">A480+1</f>
        <v>169</v>
      </c>
      <c r="B481" s="685"/>
      <c r="C481" s="717">
        <v>2</v>
      </c>
      <c r="D481" s="717">
        <v>8</v>
      </c>
      <c r="E481" s="717">
        <v>2</v>
      </c>
      <c r="F481" s="717">
        <v>1</v>
      </c>
      <c r="G481" s="717">
        <v>68</v>
      </c>
      <c r="H481" s="687">
        <v>50</v>
      </c>
      <c r="I481" s="687" t="s">
        <v>2701</v>
      </c>
      <c r="J481" s="687" t="s">
        <v>2702</v>
      </c>
      <c r="K481" s="687"/>
      <c r="L481" s="687" t="s">
        <v>2703</v>
      </c>
      <c r="M481" s="687" t="s">
        <v>143</v>
      </c>
      <c r="N481" s="688">
        <v>2000</v>
      </c>
      <c r="O481" s="687"/>
      <c r="P481" s="687" t="s">
        <v>2624</v>
      </c>
      <c r="Q481" s="894" t="s">
        <v>1407</v>
      </c>
      <c r="R481" s="1386">
        <v>1</v>
      </c>
      <c r="S481" s="745">
        <v>150000</v>
      </c>
      <c r="T481" s="781" t="s">
        <v>3089</v>
      </c>
      <c r="Y481" s="802"/>
      <c r="Z481" s="802"/>
      <c r="AA481" s="802"/>
      <c r="AB481" s="802"/>
    </row>
    <row r="482" spans="1:28" s="674" customFormat="1" ht="12.95" customHeight="1">
      <c r="A482" s="662">
        <f t="shared" si="17"/>
        <v>170</v>
      </c>
      <c r="B482" s="685"/>
      <c r="C482" s="717">
        <v>2</v>
      </c>
      <c r="D482" s="717">
        <v>8</v>
      </c>
      <c r="E482" s="717">
        <v>2</v>
      </c>
      <c r="F482" s="717">
        <v>1</v>
      </c>
      <c r="G482" s="717">
        <v>68</v>
      </c>
      <c r="H482" s="687">
        <v>51</v>
      </c>
      <c r="I482" s="687" t="s">
        <v>2701</v>
      </c>
      <c r="J482" s="687" t="s">
        <v>2702</v>
      </c>
      <c r="K482" s="687"/>
      <c r="L482" s="687" t="s">
        <v>2703</v>
      </c>
      <c r="M482" s="687" t="s">
        <v>143</v>
      </c>
      <c r="N482" s="688">
        <v>2000</v>
      </c>
      <c r="O482" s="687"/>
      <c r="P482" s="687" t="s">
        <v>2624</v>
      </c>
      <c r="Q482" s="894" t="s">
        <v>1407</v>
      </c>
      <c r="R482" s="1386">
        <v>1</v>
      </c>
      <c r="S482" s="745">
        <v>150000</v>
      </c>
      <c r="T482" s="781" t="s">
        <v>3089</v>
      </c>
      <c r="Y482" s="802"/>
      <c r="Z482" s="802"/>
      <c r="AA482" s="802"/>
      <c r="AB482" s="802"/>
    </row>
    <row r="483" spans="1:28" s="674" customFormat="1" ht="12.95" customHeight="1">
      <c r="A483" s="662">
        <f t="shared" si="17"/>
        <v>171</v>
      </c>
      <c r="B483" s="685"/>
      <c r="C483" s="717">
        <v>2</v>
      </c>
      <c r="D483" s="717">
        <v>8</v>
      </c>
      <c r="E483" s="717">
        <v>2</v>
      </c>
      <c r="F483" s="717">
        <v>1</v>
      </c>
      <c r="G483" s="717">
        <v>68</v>
      </c>
      <c r="H483" s="687">
        <v>52</v>
      </c>
      <c r="I483" s="687" t="s">
        <v>2701</v>
      </c>
      <c r="J483" s="687" t="s">
        <v>2702</v>
      </c>
      <c r="K483" s="687"/>
      <c r="L483" s="687" t="s">
        <v>2703</v>
      </c>
      <c r="M483" s="687" t="s">
        <v>143</v>
      </c>
      <c r="N483" s="688">
        <v>2000</v>
      </c>
      <c r="O483" s="687"/>
      <c r="P483" s="687" t="s">
        <v>2624</v>
      </c>
      <c r="Q483" s="894" t="s">
        <v>1407</v>
      </c>
      <c r="R483" s="1386">
        <v>1</v>
      </c>
      <c r="S483" s="745">
        <v>150000</v>
      </c>
      <c r="T483" s="781" t="s">
        <v>3089</v>
      </c>
      <c r="Y483" s="802"/>
      <c r="Z483" s="802"/>
      <c r="AA483" s="802"/>
      <c r="AB483" s="802"/>
    </row>
    <row r="484" spans="1:28" s="674" customFormat="1" ht="12.95" customHeight="1">
      <c r="A484" s="662">
        <f t="shared" si="17"/>
        <v>172</v>
      </c>
      <c r="B484" s="685"/>
      <c r="C484" s="717">
        <v>2</v>
      </c>
      <c r="D484" s="717">
        <v>8</v>
      </c>
      <c r="E484" s="717">
        <v>2</v>
      </c>
      <c r="F484" s="717">
        <v>1</v>
      </c>
      <c r="G484" s="717">
        <v>68</v>
      </c>
      <c r="H484" s="687">
        <v>53</v>
      </c>
      <c r="I484" s="687" t="s">
        <v>2701</v>
      </c>
      <c r="J484" s="687" t="s">
        <v>2702</v>
      </c>
      <c r="K484" s="687"/>
      <c r="L484" s="687" t="s">
        <v>2703</v>
      </c>
      <c r="M484" s="687" t="s">
        <v>143</v>
      </c>
      <c r="N484" s="688">
        <v>2000</v>
      </c>
      <c r="O484" s="687"/>
      <c r="P484" s="687" t="s">
        <v>2624</v>
      </c>
      <c r="Q484" s="894" t="s">
        <v>1407</v>
      </c>
      <c r="R484" s="1386">
        <v>1</v>
      </c>
      <c r="S484" s="745">
        <v>150000</v>
      </c>
      <c r="T484" s="781" t="s">
        <v>3089</v>
      </c>
      <c r="Y484" s="802"/>
      <c r="Z484" s="802"/>
      <c r="AA484" s="802"/>
      <c r="AB484" s="802"/>
    </row>
    <row r="485" spans="1:28" s="674" customFormat="1" ht="12.95" customHeight="1">
      <c r="A485" s="662">
        <f>A484+1</f>
        <v>173</v>
      </c>
      <c r="B485" s="685"/>
      <c r="C485" s="717">
        <v>2</v>
      </c>
      <c r="D485" s="717">
        <v>8</v>
      </c>
      <c r="E485" s="717">
        <v>2</v>
      </c>
      <c r="F485" s="717">
        <v>1</v>
      </c>
      <c r="G485" s="717">
        <v>68</v>
      </c>
      <c r="H485" s="687">
        <v>54</v>
      </c>
      <c r="I485" s="687" t="s">
        <v>2704</v>
      </c>
      <c r="J485" s="687" t="s">
        <v>305</v>
      </c>
      <c r="K485" s="687"/>
      <c r="L485" s="687" t="s">
        <v>139</v>
      </c>
      <c r="M485" s="687" t="s">
        <v>143</v>
      </c>
      <c r="N485" s="688">
        <v>2007</v>
      </c>
      <c r="O485" s="687"/>
      <c r="P485" s="687" t="s">
        <v>2624</v>
      </c>
      <c r="Q485" s="894" t="s">
        <v>1407</v>
      </c>
      <c r="R485" s="1386">
        <v>1</v>
      </c>
      <c r="S485" s="745">
        <v>50000</v>
      </c>
      <c r="T485" s="781" t="s">
        <v>3089</v>
      </c>
      <c r="Y485" s="802"/>
      <c r="Z485" s="802"/>
      <c r="AA485" s="802"/>
      <c r="AB485" s="802"/>
    </row>
    <row r="486" spans="1:28" s="674" customFormat="1" ht="12.95" customHeight="1">
      <c r="A486" s="662">
        <f t="shared" si="17"/>
        <v>174</v>
      </c>
      <c r="B486" s="685"/>
      <c r="C486" s="717">
        <v>2</v>
      </c>
      <c r="D486" s="717">
        <v>8</v>
      </c>
      <c r="E486" s="717">
        <v>2</v>
      </c>
      <c r="F486" s="717">
        <v>1</v>
      </c>
      <c r="G486" s="717">
        <v>68</v>
      </c>
      <c r="H486" s="687">
        <v>55</v>
      </c>
      <c r="I486" s="687" t="s">
        <v>2705</v>
      </c>
      <c r="J486" s="687" t="s">
        <v>305</v>
      </c>
      <c r="K486" s="687"/>
      <c r="L486" s="687" t="s">
        <v>307</v>
      </c>
      <c r="M486" s="687" t="s">
        <v>143</v>
      </c>
      <c r="N486" s="688">
        <v>2007</v>
      </c>
      <c r="O486" s="687"/>
      <c r="P486" s="687" t="s">
        <v>2558</v>
      </c>
      <c r="Q486" s="894" t="s">
        <v>1407</v>
      </c>
      <c r="R486" s="1386">
        <v>1</v>
      </c>
      <c r="S486" s="745">
        <v>50000</v>
      </c>
      <c r="T486" s="781" t="s">
        <v>3089</v>
      </c>
      <c r="Y486" s="802"/>
      <c r="Z486" s="802"/>
      <c r="AA486" s="802"/>
      <c r="AB486" s="802"/>
    </row>
    <row r="487" spans="1:28" s="674" customFormat="1" ht="12.95" customHeight="1">
      <c r="A487" s="662">
        <f t="shared" si="17"/>
        <v>175</v>
      </c>
      <c r="B487" s="685"/>
      <c r="C487" s="717">
        <v>2</v>
      </c>
      <c r="D487" s="717">
        <v>8</v>
      </c>
      <c r="E487" s="717">
        <v>2</v>
      </c>
      <c r="F487" s="717">
        <v>1</v>
      </c>
      <c r="G487" s="717">
        <v>68</v>
      </c>
      <c r="H487" s="687">
        <v>56</v>
      </c>
      <c r="I487" s="687" t="s">
        <v>2706</v>
      </c>
      <c r="J487" s="687" t="s">
        <v>2707</v>
      </c>
      <c r="K487" s="687"/>
      <c r="L487" s="687" t="s">
        <v>420</v>
      </c>
      <c r="M487" s="687" t="s">
        <v>143</v>
      </c>
      <c r="N487" s="688">
        <v>2010</v>
      </c>
      <c r="O487" s="687"/>
      <c r="P487" s="687" t="s">
        <v>2624</v>
      </c>
      <c r="Q487" s="687" t="s">
        <v>133</v>
      </c>
      <c r="R487" s="1386">
        <v>1</v>
      </c>
      <c r="S487" s="745">
        <v>3050000</v>
      </c>
      <c r="T487" s="781"/>
      <c r="Y487" s="802"/>
      <c r="Z487" s="802"/>
      <c r="AA487" s="802"/>
      <c r="AB487" s="802"/>
    </row>
    <row r="488" spans="1:28" s="674" customFormat="1" ht="12.95" customHeight="1">
      <c r="A488" s="662">
        <f>A487+1</f>
        <v>176</v>
      </c>
      <c r="B488" s="685"/>
      <c r="C488" s="717">
        <v>2</v>
      </c>
      <c r="D488" s="717">
        <v>8</v>
      </c>
      <c r="E488" s="717">
        <v>2</v>
      </c>
      <c r="F488" s="717">
        <v>1</v>
      </c>
      <c r="G488" s="717">
        <v>68</v>
      </c>
      <c r="H488" s="687">
        <v>57</v>
      </c>
      <c r="I488" s="687" t="s">
        <v>997</v>
      </c>
      <c r="J488" s="687" t="s">
        <v>2640</v>
      </c>
      <c r="K488" s="687"/>
      <c r="L488" s="687" t="s">
        <v>424</v>
      </c>
      <c r="M488" s="687" t="s">
        <v>143</v>
      </c>
      <c r="N488" s="688">
        <v>2008</v>
      </c>
      <c r="O488" s="687"/>
      <c r="P488" s="687" t="s">
        <v>2558</v>
      </c>
      <c r="Q488" s="795" t="s">
        <v>1407</v>
      </c>
      <c r="R488" s="1386">
        <v>1</v>
      </c>
      <c r="S488" s="745">
        <v>330000</v>
      </c>
      <c r="T488" s="781" t="s">
        <v>3089</v>
      </c>
      <c r="Y488" s="802"/>
      <c r="Z488" s="802"/>
      <c r="AA488" s="802"/>
      <c r="AB488" s="802"/>
    </row>
    <row r="489" spans="1:28" s="674" customFormat="1" ht="12.95" customHeight="1">
      <c r="A489" s="662">
        <f t="shared" si="17"/>
        <v>177</v>
      </c>
      <c r="B489" s="685"/>
      <c r="C489" s="717">
        <v>2</v>
      </c>
      <c r="D489" s="717">
        <v>8</v>
      </c>
      <c r="E489" s="717">
        <v>2</v>
      </c>
      <c r="F489" s="717">
        <v>1</v>
      </c>
      <c r="G489" s="717">
        <v>68</v>
      </c>
      <c r="H489" s="687">
        <v>58</v>
      </c>
      <c r="I489" s="687" t="s">
        <v>997</v>
      </c>
      <c r="J489" s="687" t="s">
        <v>2640</v>
      </c>
      <c r="K489" s="687"/>
      <c r="L489" s="687" t="s">
        <v>424</v>
      </c>
      <c r="M489" s="687" t="s">
        <v>143</v>
      </c>
      <c r="N489" s="688">
        <v>2008</v>
      </c>
      <c r="O489" s="687"/>
      <c r="P489" s="687" t="s">
        <v>2558</v>
      </c>
      <c r="Q489" s="687" t="s">
        <v>133</v>
      </c>
      <c r="R489" s="1386">
        <v>1</v>
      </c>
      <c r="S489" s="745">
        <v>330000</v>
      </c>
      <c r="T489" s="781"/>
      <c r="Y489" s="802"/>
      <c r="Z489" s="802"/>
      <c r="AA489" s="802"/>
      <c r="AB489" s="802"/>
    </row>
    <row r="490" spans="1:28" s="674" customFormat="1" ht="12.95" customHeight="1">
      <c r="A490" s="662">
        <f t="shared" si="17"/>
        <v>178</v>
      </c>
      <c r="B490" s="685"/>
      <c r="C490" s="717">
        <v>2</v>
      </c>
      <c r="D490" s="717">
        <v>8</v>
      </c>
      <c r="E490" s="717">
        <v>2</v>
      </c>
      <c r="F490" s="717">
        <v>1</v>
      </c>
      <c r="G490" s="717">
        <v>68</v>
      </c>
      <c r="H490" s="687">
        <v>59</v>
      </c>
      <c r="I490" s="687" t="s">
        <v>997</v>
      </c>
      <c r="J490" s="687" t="s">
        <v>2640</v>
      </c>
      <c r="K490" s="687"/>
      <c r="L490" s="687" t="s">
        <v>424</v>
      </c>
      <c r="M490" s="687" t="s">
        <v>143</v>
      </c>
      <c r="N490" s="688">
        <v>2008</v>
      </c>
      <c r="O490" s="687"/>
      <c r="P490" s="687" t="s">
        <v>2558</v>
      </c>
      <c r="Q490" s="687" t="s">
        <v>133</v>
      </c>
      <c r="R490" s="1386">
        <v>1</v>
      </c>
      <c r="S490" s="745">
        <v>330000</v>
      </c>
      <c r="T490" s="781"/>
      <c r="Y490" s="802"/>
      <c r="Z490" s="802"/>
      <c r="AA490" s="802"/>
      <c r="AB490" s="802"/>
    </row>
    <row r="491" spans="1:28" s="674" customFormat="1" ht="12.95" customHeight="1">
      <c r="A491" s="662">
        <f t="shared" si="17"/>
        <v>179</v>
      </c>
      <c r="B491" s="685"/>
      <c r="C491" s="717">
        <v>2</v>
      </c>
      <c r="D491" s="717">
        <v>8</v>
      </c>
      <c r="E491" s="717">
        <v>2</v>
      </c>
      <c r="F491" s="717">
        <v>1</v>
      </c>
      <c r="G491" s="717">
        <v>68</v>
      </c>
      <c r="H491" s="687">
        <v>60</v>
      </c>
      <c r="I491" s="687" t="s">
        <v>997</v>
      </c>
      <c r="J491" s="687" t="s">
        <v>2640</v>
      </c>
      <c r="K491" s="687"/>
      <c r="L491" s="687" t="s">
        <v>424</v>
      </c>
      <c r="M491" s="687" t="s">
        <v>143</v>
      </c>
      <c r="N491" s="688">
        <v>2008</v>
      </c>
      <c r="O491" s="687"/>
      <c r="P491" s="687" t="s">
        <v>2558</v>
      </c>
      <c r="Q491" s="687" t="s">
        <v>133</v>
      </c>
      <c r="R491" s="1386">
        <v>1</v>
      </c>
      <c r="S491" s="745">
        <v>330000</v>
      </c>
      <c r="T491" s="781"/>
      <c r="Y491" s="802"/>
      <c r="Z491" s="802"/>
      <c r="AA491" s="802"/>
      <c r="AB491" s="802"/>
    </row>
    <row r="492" spans="1:28" s="674" customFormat="1" ht="12.95" customHeight="1">
      <c r="A492" s="662">
        <f>A491+1</f>
        <v>180</v>
      </c>
      <c r="B492" s="685"/>
      <c r="C492" s="717">
        <v>2</v>
      </c>
      <c r="D492" s="717">
        <v>8</v>
      </c>
      <c r="E492" s="717">
        <v>2</v>
      </c>
      <c r="F492" s="717">
        <v>1</v>
      </c>
      <c r="G492" s="717">
        <v>68</v>
      </c>
      <c r="H492" s="687">
        <v>61</v>
      </c>
      <c r="I492" s="687" t="s">
        <v>997</v>
      </c>
      <c r="J492" s="687" t="s">
        <v>2640</v>
      </c>
      <c r="K492" s="687"/>
      <c r="L492" s="687" t="s">
        <v>424</v>
      </c>
      <c r="M492" s="687" t="s">
        <v>143</v>
      </c>
      <c r="N492" s="688">
        <v>2008</v>
      </c>
      <c r="O492" s="687"/>
      <c r="P492" s="687" t="s">
        <v>2558</v>
      </c>
      <c r="Q492" s="687" t="s">
        <v>133</v>
      </c>
      <c r="R492" s="1386">
        <v>1</v>
      </c>
      <c r="S492" s="745">
        <v>330000</v>
      </c>
      <c r="T492" s="781"/>
      <c r="Y492" s="802"/>
      <c r="Z492" s="802"/>
      <c r="AA492" s="802"/>
      <c r="AB492" s="802"/>
    </row>
    <row r="493" spans="1:28" s="674" customFormat="1" ht="12.95" customHeight="1">
      <c r="A493" s="662">
        <f>A492+1</f>
        <v>181</v>
      </c>
      <c r="B493" s="685"/>
      <c r="C493" s="717">
        <v>2</v>
      </c>
      <c r="D493" s="717">
        <v>8</v>
      </c>
      <c r="E493" s="717">
        <v>2</v>
      </c>
      <c r="F493" s="717">
        <v>1</v>
      </c>
      <c r="G493" s="717">
        <v>68</v>
      </c>
      <c r="H493" s="687">
        <v>62</v>
      </c>
      <c r="I493" s="687" t="s">
        <v>997</v>
      </c>
      <c r="J493" s="687" t="s">
        <v>2640</v>
      </c>
      <c r="K493" s="687"/>
      <c r="L493" s="687" t="s">
        <v>424</v>
      </c>
      <c r="M493" s="687" t="s">
        <v>143</v>
      </c>
      <c r="N493" s="688">
        <v>2008</v>
      </c>
      <c r="O493" s="687"/>
      <c r="P493" s="687" t="s">
        <v>2558</v>
      </c>
      <c r="Q493" s="687" t="s">
        <v>133</v>
      </c>
      <c r="R493" s="1386">
        <v>1</v>
      </c>
      <c r="S493" s="745">
        <v>330000</v>
      </c>
      <c r="T493" s="781"/>
      <c r="Y493" s="802"/>
      <c r="Z493" s="802"/>
      <c r="AA493" s="802"/>
      <c r="AB493" s="802"/>
    </row>
    <row r="494" spans="1:28" s="674" customFormat="1" ht="12.95" customHeight="1">
      <c r="A494" s="662">
        <f t="shared" ref="A494:A514" si="18">A493+1</f>
        <v>182</v>
      </c>
      <c r="B494" s="685"/>
      <c r="C494" s="717">
        <v>2</v>
      </c>
      <c r="D494" s="717">
        <v>8</v>
      </c>
      <c r="E494" s="717">
        <v>2</v>
      </c>
      <c r="F494" s="717">
        <v>1</v>
      </c>
      <c r="G494" s="717">
        <v>68</v>
      </c>
      <c r="H494" s="687" t="s">
        <v>2708</v>
      </c>
      <c r="I494" s="687" t="s">
        <v>997</v>
      </c>
      <c r="J494" s="687" t="s">
        <v>2640</v>
      </c>
      <c r="K494" s="687"/>
      <c r="L494" s="687" t="s">
        <v>424</v>
      </c>
      <c r="M494" s="687" t="s">
        <v>143</v>
      </c>
      <c r="N494" s="688">
        <v>2008</v>
      </c>
      <c r="O494" s="687"/>
      <c r="P494" s="687" t="s">
        <v>2558</v>
      </c>
      <c r="Q494" s="687" t="s">
        <v>133</v>
      </c>
      <c r="R494" s="1386">
        <v>3</v>
      </c>
      <c r="S494" s="745">
        <v>990000</v>
      </c>
      <c r="T494" s="781"/>
      <c r="Y494" s="802"/>
      <c r="Z494" s="802"/>
      <c r="AA494" s="802"/>
      <c r="AB494" s="802"/>
    </row>
    <row r="495" spans="1:28" s="674" customFormat="1" ht="12.95" customHeight="1">
      <c r="A495" s="662">
        <f t="shared" si="18"/>
        <v>183</v>
      </c>
      <c r="B495" s="685"/>
      <c r="C495" s="717">
        <v>2</v>
      </c>
      <c r="D495" s="717">
        <v>8</v>
      </c>
      <c r="E495" s="717">
        <v>2</v>
      </c>
      <c r="F495" s="717">
        <v>1</v>
      </c>
      <c r="G495" s="717">
        <v>68</v>
      </c>
      <c r="H495" s="687">
        <v>66</v>
      </c>
      <c r="I495" s="687" t="s">
        <v>997</v>
      </c>
      <c r="J495" s="687" t="s">
        <v>2640</v>
      </c>
      <c r="K495" s="687"/>
      <c r="L495" s="687" t="s">
        <v>2650</v>
      </c>
      <c r="M495" s="687" t="s">
        <v>143</v>
      </c>
      <c r="N495" s="688">
        <v>2012</v>
      </c>
      <c r="O495" s="687"/>
      <c r="P495" s="687" t="s">
        <v>2558</v>
      </c>
      <c r="Q495" s="687" t="s">
        <v>133</v>
      </c>
      <c r="R495" s="1386">
        <v>1</v>
      </c>
      <c r="S495" s="745">
        <v>350000</v>
      </c>
      <c r="T495" s="781"/>
      <c r="Y495" s="802"/>
      <c r="Z495" s="802"/>
      <c r="AA495" s="802"/>
      <c r="AB495" s="802"/>
    </row>
    <row r="496" spans="1:28" s="674" customFormat="1" ht="12.95" customHeight="1">
      <c r="A496" s="662">
        <f t="shared" si="18"/>
        <v>184</v>
      </c>
      <c r="B496" s="685"/>
      <c r="C496" s="717">
        <v>2</v>
      </c>
      <c r="D496" s="717">
        <v>8</v>
      </c>
      <c r="E496" s="717">
        <v>2</v>
      </c>
      <c r="F496" s="717">
        <v>1</v>
      </c>
      <c r="G496" s="717">
        <v>68</v>
      </c>
      <c r="H496" s="687">
        <v>67</v>
      </c>
      <c r="I496" s="687" t="s">
        <v>997</v>
      </c>
      <c r="J496" s="687" t="s">
        <v>2640</v>
      </c>
      <c r="K496" s="687"/>
      <c r="L496" s="687" t="s">
        <v>2650</v>
      </c>
      <c r="M496" s="687" t="s">
        <v>143</v>
      </c>
      <c r="N496" s="688">
        <v>2012</v>
      </c>
      <c r="O496" s="687"/>
      <c r="P496" s="687" t="s">
        <v>2558</v>
      </c>
      <c r="Q496" s="687" t="s">
        <v>133</v>
      </c>
      <c r="R496" s="1386">
        <v>1</v>
      </c>
      <c r="S496" s="745">
        <v>350000</v>
      </c>
      <c r="T496" s="781"/>
      <c r="Y496" s="802"/>
      <c r="Z496" s="802"/>
      <c r="AA496" s="802"/>
      <c r="AB496" s="802"/>
    </row>
    <row r="497" spans="1:28" s="674" customFormat="1" ht="12.95" customHeight="1">
      <c r="A497" s="662">
        <f t="shared" si="18"/>
        <v>185</v>
      </c>
      <c r="B497" s="685"/>
      <c r="C497" s="717">
        <v>2</v>
      </c>
      <c r="D497" s="717">
        <v>8</v>
      </c>
      <c r="E497" s="717">
        <v>2</v>
      </c>
      <c r="F497" s="717">
        <v>1</v>
      </c>
      <c r="G497" s="717">
        <v>68</v>
      </c>
      <c r="H497" s="687">
        <v>68</v>
      </c>
      <c r="I497" s="687" t="s">
        <v>997</v>
      </c>
      <c r="J497" s="687" t="s">
        <v>2640</v>
      </c>
      <c r="K497" s="687"/>
      <c r="L497" s="687" t="s">
        <v>2650</v>
      </c>
      <c r="M497" s="687" t="s">
        <v>143</v>
      </c>
      <c r="N497" s="688">
        <v>2012</v>
      </c>
      <c r="O497" s="687"/>
      <c r="P497" s="687" t="s">
        <v>2558</v>
      </c>
      <c r="Q497" s="687" t="s">
        <v>133</v>
      </c>
      <c r="R497" s="1386">
        <v>1</v>
      </c>
      <c r="S497" s="745">
        <v>350000</v>
      </c>
      <c r="T497" s="781"/>
      <c r="Y497" s="802"/>
      <c r="Z497" s="802"/>
      <c r="AA497" s="802"/>
      <c r="AB497" s="802"/>
    </row>
    <row r="498" spans="1:28" s="674" customFormat="1" ht="12.95" customHeight="1">
      <c r="A498" s="662">
        <f>A497+1</f>
        <v>186</v>
      </c>
      <c r="B498" s="685"/>
      <c r="C498" s="717">
        <v>2</v>
      </c>
      <c r="D498" s="717">
        <v>8</v>
      </c>
      <c r="E498" s="717">
        <v>2</v>
      </c>
      <c r="F498" s="717">
        <v>1</v>
      </c>
      <c r="G498" s="717">
        <v>68</v>
      </c>
      <c r="H498" s="687">
        <v>69</v>
      </c>
      <c r="I498" s="687" t="s">
        <v>997</v>
      </c>
      <c r="J498" s="687" t="s">
        <v>2640</v>
      </c>
      <c r="K498" s="687"/>
      <c r="L498" s="687" t="s">
        <v>2650</v>
      </c>
      <c r="M498" s="687" t="s">
        <v>143</v>
      </c>
      <c r="N498" s="688">
        <v>2012</v>
      </c>
      <c r="O498" s="687"/>
      <c r="P498" s="687" t="s">
        <v>2558</v>
      </c>
      <c r="Q498" s="687" t="s">
        <v>133</v>
      </c>
      <c r="R498" s="1386">
        <v>1</v>
      </c>
      <c r="S498" s="745">
        <v>350000</v>
      </c>
      <c r="T498" s="781"/>
      <c r="Y498" s="802"/>
      <c r="Z498" s="802"/>
      <c r="AA498" s="802"/>
      <c r="AB498" s="802"/>
    </row>
    <row r="499" spans="1:28" s="674" customFormat="1" ht="12.95" customHeight="1">
      <c r="A499" s="662">
        <f t="shared" si="18"/>
        <v>187</v>
      </c>
      <c r="B499" s="685"/>
      <c r="C499" s="717">
        <v>2</v>
      </c>
      <c r="D499" s="717">
        <v>8</v>
      </c>
      <c r="E499" s="717">
        <v>2</v>
      </c>
      <c r="F499" s="717">
        <v>1</v>
      </c>
      <c r="G499" s="717">
        <v>68</v>
      </c>
      <c r="H499" s="687">
        <v>70</v>
      </c>
      <c r="I499" s="687" t="s">
        <v>997</v>
      </c>
      <c r="J499" s="687" t="s">
        <v>2640</v>
      </c>
      <c r="K499" s="687"/>
      <c r="L499" s="687" t="s">
        <v>2650</v>
      </c>
      <c r="M499" s="687" t="s">
        <v>143</v>
      </c>
      <c r="N499" s="688">
        <v>2012</v>
      </c>
      <c r="O499" s="687"/>
      <c r="P499" s="687" t="s">
        <v>2558</v>
      </c>
      <c r="Q499" s="687" t="s">
        <v>133</v>
      </c>
      <c r="R499" s="1386">
        <v>1</v>
      </c>
      <c r="S499" s="745">
        <v>350000</v>
      </c>
      <c r="T499" s="781"/>
      <c r="Y499" s="802"/>
      <c r="Z499" s="802"/>
      <c r="AA499" s="802"/>
      <c r="AB499" s="802"/>
    </row>
    <row r="500" spans="1:28" s="674" customFormat="1" ht="12.95" customHeight="1">
      <c r="A500" s="662">
        <f t="shared" si="18"/>
        <v>188</v>
      </c>
      <c r="B500" s="685"/>
      <c r="C500" s="717">
        <v>2</v>
      </c>
      <c r="D500" s="717">
        <v>8</v>
      </c>
      <c r="E500" s="717">
        <v>2</v>
      </c>
      <c r="F500" s="717">
        <v>1</v>
      </c>
      <c r="G500" s="717">
        <v>68</v>
      </c>
      <c r="H500" s="687">
        <v>71</v>
      </c>
      <c r="I500" s="687" t="s">
        <v>997</v>
      </c>
      <c r="J500" s="687" t="s">
        <v>2640</v>
      </c>
      <c r="K500" s="687"/>
      <c r="L500" s="687" t="s">
        <v>2650</v>
      </c>
      <c r="M500" s="687" t="s">
        <v>143</v>
      </c>
      <c r="N500" s="688">
        <v>2012</v>
      </c>
      <c r="O500" s="687"/>
      <c r="P500" s="687" t="s">
        <v>2558</v>
      </c>
      <c r="Q500" s="687" t="s">
        <v>133</v>
      </c>
      <c r="R500" s="1386">
        <v>1</v>
      </c>
      <c r="S500" s="745">
        <v>350000</v>
      </c>
      <c r="T500" s="781"/>
      <c r="Y500" s="802"/>
      <c r="Z500" s="944"/>
      <c r="AA500" s="963"/>
      <c r="AB500" s="802"/>
    </row>
    <row r="501" spans="1:28" s="674" customFormat="1" ht="12.95" customHeight="1">
      <c r="A501" s="662">
        <f t="shared" ref="A501:A506" si="19">A500+1</f>
        <v>189</v>
      </c>
      <c r="B501" s="685"/>
      <c r="C501" s="717">
        <v>2</v>
      </c>
      <c r="D501" s="717">
        <v>8</v>
      </c>
      <c r="E501" s="717">
        <v>2</v>
      </c>
      <c r="F501" s="717">
        <v>1</v>
      </c>
      <c r="G501" s="717">
        <v>68</v>
      </c>
      <c r="H501" s="687">
        <v>72</v>
      </c>
      <c r="I501" s="687" t="s">
        <v>997</v>
      </c>
      <c r="J501" s="687" t="s">
        <v>2640</v>
      </c>
      <c r="K501" s="687"/>
      <c r="L501" s="687" t="s">
        <v>2650</v>
      </c>
      <c r="M501" s="687" t="s">
        <v>143</v>
      </c>
      <c r="N501" s="688">
        <v>2012</v>
      </c>
      <c r="O501" s="687"/>
      <c r="P501" s="687" t="s">
        <v>2558</v>
      </c>
      <c r="Q501" s="687" t="s">
        <v>133</v>
      </c>
      <c r="R501" s="1386">
        <v>1</v>
      </c>
      <c r="S501" s="745">
        <v>350000</v>
      </c>
      <c r="T501" s="781"/>
      <c r="Y501" s="802"/>
      <c r="Z501" s="802"/>
      <c r="AA501" s="802"/>
      <c r="AB501" s="802"/>
    </row>
    <row r="502" spans="1:28" s="674" customFormat="1" ht="12.95" customHeight="1">
      <c r="A502" s="662">
        <f t="shared" si="19"/>
        <v>190</v>
      </c>
      <c r="B502" s="685"/>
      <c r="C502" s="717">
        <v>2</v>
      </c>
      <c r="D502" s="717">
        <v>8</v>
      </c>
      <c r="E502" s="717">
        <v>2</v>
      </c>
      <c r="F502" s="717">
        <v>1</v>
      </c>
      <c r="G502" s="717">
        <v>68</v>
      </c>
      <c r="H502" s="687">
        <v>73</v>
      </c>
      <c r="I502" s="687" t="s">
        <v>997</v>
      </c>
      <c r="J502" s="687" t="s">
        <v>2640</v>
      </c>
      <c r="K502" s="687"/>
      <c r="L502" s="687" t="s">
        <v>2650</v>
      </c>
      <c r="M502" s="687" t="s">
        <v>143</v>
      </c>
      <c r="N502" s="688">
        <v>2012</v>
      </c>
      <c r="O502" s="687"/>
      <c r="P502" s="687" t="s">
        <v>2558</v>
      </c>
      <c r="Q502" s="687" t="s">
        <v>133</v>
      </c>
      <c r="R502" s="1386">
        <v>1</v>
      </c>
      <c r="S502" s="745">
        <v>350000</v>
      </c>
      <c r="T502" s="781"/>
      <c r="Y502" s="802"/>
      <c r="Z502" s="802"/>
      <c r="AA502" s="802"/>
      <c r="AB502" s="802"/>
    </row>
    <row r="503" spans="1:28" s="674" customFormat="1" ht="12.95" customHeight="1">
      <c r="A503" s="662">
        <f t="shared" si="19"/>
        <v>191</v>
      </c>
      <c r="B503" s="685"/>
      <c r="C503" s="717">
        <v>2</v>
      </c>
      <c r="D503" s="717">
        <v>8</v>
      </c>
      <c r="E503" s="717">
        <v>2</v>
      </c>
      <c r="F503" s="717">
        <v>1</v>
      </c>
      <c r="G503" s="717">
        <v>68</v>
      </c>
      <c r="H503" s="687">
        <v>74</v>
      </c>
      <c r="I503" s="687" t="s">
        <v>997</v>
      </c>
      <c r="J503" s="687" t="s">
        <v>2640</v>
      </c>
      <c r="K503" s="687"/>
      <c r="L503" s="687" t="s">
        <v>2650</v>
      </c>
      <c r="M503" s="687" t="s">
        <v>143</v>
      </c>
      <c r="N503" s="688">
        <v>2012</v>
      </c>
      <c r="O503" s="687"/>
      <c r="P503" s="687" t="s">
        <v>2558</v>
      </c>
      <c r="Q503" s="687" t="s">
        <v>133</v>
      </c>
      <c r="R503" s="1386">
        <v>1</v>
      </c>
      <c r="S503" s="745">
        <v>350000</v>
      </c>
      <c r="T503" s="781"/>
      <c r="Y503" s="802"/>
      <c r="Z503" s="802"/>
      <c r="AA503" s="802"/>
      <c r="AB503" s="802"/>
    </row>
    <row r="504" spans="1:28" s="674" customFormat="1" ht="12.95" customHeight="1">
      <c r="A504" s="662">
        <f t="shared" si="19"/>
        <v>192</v>
      </c>
      <c r="B504" s="685"/>
      <c r="C504" s="717">
        <v>2</v>
      </c>
      <c r="D504" s="717">
        <v>8</v>
      </c>
      <c r="E504" s="717">
        <v>2</v>
      </c>
      <c r="F504" s="717">
        <v>1</v>
      </c>
      <c r="G504" s="717">
        <v>68</v>
      </c>
      <c r="H504" s="687">
        <v>75</v>
      </c>
      <c r="I504" s="687" t="s">
        <v>997</v>
      </c>
      <c r="J504" s="687" t="s">
        <v>2640</v>
      </c>
      <c r="K504" s="687"/>
      <c r="L504" s="687" t="s">
        <v>2650</v>
      </c>
      <c r="M504" s="687" t="s">
        <v>143</v>
      </c>
      <c r="N504" s="688">
        <v>2012</v>
      </c>
      <c r="O504" s="687"/>
      <c r="P504" s="687" t="s">
        <v>2558</v>
      </c>
      <c r="Q504" s="687" t="s">
        <v>133</v>
      </c>
      <c r="R504" s="1386">
        <v>1</v>
      </c>
      <c r="S504" s="745">
        <v>350000</v>
      </c>
      <c r="T504" s="781"/>
      <c r="Y504" s="802"/>
      <c r="Z504" s="802"/>
      <c r="AA504" s="802"/>
      <c r="AB504" s="802"/>
    </row>
    <row r="505" spans="1:28" s="674" customFormat="1" ht="12.95" customHeight="1">
      <c r="A505" s="662">
        <f t="shared" si="19"/>
        <v>193</v>
      </c>
      <c r="B505" s="902"/>
      <c r="C505" s="717">
        <v>2</v>
      </c>
      <c r="D505" s="717">
        <v>8</v>
      </c>
      <c r="E505" s="717">
        <v>2</v>
      </c>
      <c r="F505" s="717">
        <v>1</v>
      </c>
      <c r="G505" s="717">
        <v>68</v>
      </c>
      <c r="H505" s="687">
        <v>76</v>
      </c>
      <c r="I505" s="687" t="s">
        <v>997</v>
      </c>
      <c r="J505" s="687" t="s">
        <v>2640</v>
      </c>
      <c r="K505" s="687"/>
      <c r="L505" s="687" t="s">
        <v>2650</v>
      </c>
      <c r="M505" s="687" t="s">
        <v>143</v>
      </c>
      <c r="N505" s="688">
        <v>2012</v>
      </c>
      <c r="O505" s="687"/>
      <c r="P505" s="687" t="s">
        <v>2558</v>
      </c>
      <c r="Q505" s="687" t="s">
        <v>133</v>
      </c>
      <c r="R505" s="1386">
        <v>1</v>
      </c>
      <c r="S505" s="745">
        <v>350000</v>
      </c>
      <c r="T505" s="781"/>
      <c r="Y505" s="802"/>
      <c r="Z505" s="802"/>
      <c r="AA505" s="802"/>
      <c r="AB505" s="802"/>
    </row>
    <row r="506" spans="1:28" s="674" customFormat="1" ht="12.95" customHeight="1">
      <c r="A506" s="662">
        <f t="shared" si="19"/>
        <v>194</v>
      </c>
      <c r="B506" s="685"/>
      <c r="C506" s="717">
        <v>2</v>
      </c>
      <c r="D506" s="717">
        <v>8</v>
      </c>
      <c r="E506" s="717">
        <v>2</v>
      </c>
      <c r="F506" s="717">
        <v>1</v>
      </c>
      <c r="G506" s="717">
        <v>68</v>
      </c>
      <c r="H506" s="687">
        <v>77</v>
      </c>
      <c r="I506" s="687" t="s">
        <v>997</v>
      </c>
      <c r="J506" s="687" t="s">
        <v>2640</v>
      </c>
      <c r="K506" s="687"/>
      <c r="L506" s="687" t="s">
        <v>2650</v>
      </c>
      <c r="M506" s="687" t="s">
        <v>143</v>
      </c>
      <c r="N506" s="688">
        <v>2012</v>
      </c>
      <c r="O506" s="687"/>
      <c r="P506" s="687" t="s">
        <v>2558</v>
      </c>
      <c r="Q506" s="687" t="s">
        <v>133</v>
      </c>
      <c r="R506" s="1386">
        <v>1</v>
      </c>
      <c r="S506" s="745">
        <v>350000</v>
      </c>
      <c r="T506" s="781"/>
      <c r="Y506" s="802"/>
      <c r="Z506" s="802"/>
      <c r="AA506" s="802"/>
      <c r="AB506" s="802"/>
    </row>
    <row r="507" spans="1:28" s="674" customFormat="1" ht="12.95" customHeight="1">
      <c r="A507" s="662">
        <f t="shared" si="18"/>
        <v>195</v>
      </c>
      <c r="B507" s="685"/>
      <c r="C507" s="717">
        <v>2</v>
      </c>
      <c r="D507" s="717">
        <v>8</v>
      </c>
      <c r="E507" s="717">
        <v>2</v>
      </c>
      <c r="F507" s="717">
        <v>1</v>
      </c>
      <c r="G507" s="717">
        <v>68</v>
      </c>
      <c r="H507" s="687">
        <v>78</v>
      </c>
      <c r="I507" s="687" t="s">
        <v>997</v>
      </c>
      <c r="J507" s="687" t="s">
        <v>2640</v>
      </c>
      <c r="K507" s="687"/>
      <c r="L507" s="687" t="s">
        <v>2650</v>
      </c>
      <c r="M507" s="687" t="s">
        <v>143</v>
      </c>
      <c r="N507" s="688">
        <v>2012</v>
      </c>
      <c r="O507" s="687"/>
      <c r="P507" s="687" t="s">
        <v>2558</v>
      </c>
      <c r="Q507" s="687" t="s">
        <v>133</v>
      </c>
      <c r="R507" s="1386">
        <v>1</v>
      </c>
      <c r="S507" s="745">
        <v>350000</v>
      </c>
      <c r="T507" s="781"/>
      <c r="Y507" s="802"/>
      <c r="Z507" s="802"/>
      <c r="AA507" s="802"/>
      <c r="AB507" s="802"/>
    </row>
    <row r="508" spans="1:28" s="674" customFormat="1" ht="12.95" customHeight="1">
      <c r="A508" s="662">
        <f t="shared" si="18"/>
        <v>196</v>
      </c>
      <c r="B508" s="685"/>
      <c r="C508" s="717">
        <v>2</v>
      </c>
      <c r="D508" s="717">
        <v>8</v>
      </c>
      <c r="E508" s="717">
        <v>2</v>
      </c>
      <c r="F508" s="717">
        <v>1</v>
      </c>
      <c r="G508" s="717">
        <v>68</v>
      </c>
      <c r="H508" s="687">
        <v>79</v>
      </c>
      <c r="I508" s="687" t="s">
        <v>997</v>
      </c>
      <c r="J508" s="687" t="s">
        <v>2640</v>
      </c>
      <c r="K508" s="687"/>
      <c r="L508" s="687" t="s">
        <v>2650</v>
      </c>
      <c r="M508" s="687" t="s">
        <v>143</v>
      </c>
      <c r="N508" s="688">
        <v>2012</v>
      </c>
      <c r="O508" s="687"/>
      <c r="P508" s="687" t="s">
        <v>2558</v>
      </c>
      <c r="Q508" s="687" t="s">
        <v>133</v>
      </c>
      <c r="R508" s="1386">
        <v>1</v>
      </c>
      <c r="S508" s="745">
        <v>350000</v>
      </c>
      <c r="T508" s="781"/>
      <c r="Y508" s="802"/>
      <c r="Z508" s="802"/>
      <c r="AA508" s="802"/>
      <c r="AB508" s="802"/>
    </row>
    <row r="509" spans="1:28" s="674" customFormat="1" ht="12.95" customHeight="1">
      <c r="A509" s="662">
        <f t="shared" si="18"/>
        <v>197</v>
      </c>
      <c r="B509" s="685"/>
      <c r="C509" s="717">
        <v>2</v>
      </c>
      <c r="D509" s="717">
        <v>8</v>
      </c>
      <c r="E509" s="717">
        <v>2</v>
      </c>
      <c r="F509" s="717">
        <v>1</v>
      </c>
      <c r="G509" s="717">
        <v>68</v>
      </c>
      <c r="H509" s="687">
        <v>80</v>
      </c>
      <c r="I509" s="687" t="s">
        <v>997</v>
      </c>
      <c r="J509" s="687" t="s">
        <v>2640</v>
      </c>
      <c r="K509" s="687"/>
      <c r="L509" s="687" t="s">
        <v>2650</v>
      </c>
      <c r="M509" s="687" t="s">
        <v>143</v>
      </c>
      <c r="N509" s="688">
        <v>2012</v>
      </c>
      <c r="O509" s="687"/>
      <c r="P509" s="687" t="s">
        <v>2558</v>
      </c>
      <c r="Q509" s="687" t="s">
        <v>133</v>
      </c>
      <c r="R509" s="1386">
        <v>1</v>
      </c>
      <c r="S509" s="745">
        <v>350000</v>
      </c>
      <c r="T509" s="781"/>
      <c r="Y509" s="802"/>
      <c r="Z509" s="944"/>
      <c r="AA509" s="963"/>
      <c r="AB509" s="802"/>
    </row>
    <row r="510" spans="1:28" s="674" customFormat="1" ht="12.95" customHeight="1">
      <c r="A510" s="662">
        <f t="shared" si="18"/>
        <v>198</v>
      </c>
      <c r="B510" s="685"/>
      <c r="C510" s="717">
        <v>2</v>
      </c>
      <c r="D510" s="717">
        <v>8</v>
      </c>
      <c r="E510" s="717">
        <v>2</v>
      </c>
      <c r="F510" s="717">
        <v>1</v>
      </c>
      <c r="G510" s="717">
        <v>68</v>
      </c>
      <c r="H510" s="687">
        <v>81</v>
      </c>
      <c r="I510" s="687" t="s">
        <v>997</v>
      </c>
      <c r="J510" s="687" t="s">
        <v>2640</v>
      </c>
      <c r="K510" s="687"/>
      <c r="L510" s="687" t="s">
        <v>2650</v>
      </c>
      <c r="M510" s="687" t="s">
        <v>143</v>
      </c>
      <c r="N510" s="688">
        <v>2012</v>
      </c>
      <c r="O510" s="687"/>
      <c r="P510" s="687" t="s">
        <v>2558</v>
      </c>
      <c r="Q510" s="687" t="s">
        <v>133</v>
      </c>
      <c r="R510" s="1386">
        <v>1</v>
      </c>
      <c r="S510" s="745">
        <v>350000</v>
      </c>
      <c r="T510" s="781"/>
      <c r="Y510" s="802"/>
      <c r="Z510" s="802"/>
      <c r="AA510" s="802"/>
      <c r="AB510" s="802"/>
    </row>
    <row r="511" spans="1:28" s="674" customFormat="1" ht="12.95" customHeight="1">
      <c r="A511" s="662">
        <f t="shared" si="18"/>
        <v>199</v>
      </c>
      <c r="B511" s="685"/>
      <c r="C511" s="717">
        <v>2</v>
      </c>
      <c r="D511" s="717">
        <v>8</v>
      </c>
      <c r="E511" s="717">
        <v>2</v>
      </c>
      <c r="F511" s="717">
        <v>1</v>
      </c>
      <c r="G511" s="717">
        <v>68</v>
      </c>
      <c r="H511" s="687">
        <v>82</v>
      </c>
      <c r="I511" s="687" t="s">
        <v>997</v>
      </c>
      <c r="J511" s="687" t="s">
        <v>2640</v>
      </c>
      <c r="K511" s="687"/>
      <c r="L511" s="687" t="s">
        <v>2650</v>
      </c>
      <c r="M511" s="687" t="s">
        <v>143</v>
      </c>
      <c r="N511" s="688">
        <v>2012</v>
      </c>
      <c r="O511" s="687"/>
      <c r="P511" s="687" t="s">
        <v>2558</v>
      </c>
      <c r="Q511" s="687" t="s">
        <v>133</v>
      </c>
      <c r="R511" s="1386">
        <v>1</v>
      </c>
      <c r="S511" s="745">
        <v>350000</v>
      </c>
      <c r="T511" s="781"/>
      <c r="Y511" s="802"/>
      <c r="Z511" s="802"/>
      <c r="AA511" s="802"/>
      <c r="AB511" s="802"/>
    </row>
    <row r="512" spans="1:28" s="674" customFormat="1" ht="12.95" customHeight="1">
      <c r="A512" s="662">
        <f t="shared" si="18"/>
        <v>200</v>
      </c>
      <c r="B512" s="685"/>
      <c r="C512" s="717">
        <v>2</v>
      </c>
      <c r="D512" s="717">
        <v>8</v>
      </c>
      <c r="E512" s="717">
        <v>2</v>
      </c>
      <c r="F512" s="717">
        <v>1</v>
      </c>
      <c r="G512" s="717">
        <v>68</v>
      </c>
      <c r="H512" s="687">
        <v>83</v>
      </c>
      <c r="I512" s="687" t="s">
        <v>997</v>
      </c>
      <c r="J512" s="687" t="s">
        <v>2640</v>
      </c>
      <c r="K512" s="687"/>
      <c r="L512" s="687" t="s">
        <v>2650</v>
      </c>
      <c r="M512" s="687" t="s">
        <v>143</v>
      </c>
      <c r="N512" s="688">
        <v>2012</v>
      </c>
      <c r="O512" s="687"/>
      <c r="P512" s="687" t="s">
        <v>2558</v>
      </c>
      <c r="Q512" s="687" t="s">
        <v>133</v>
      </c>
      <c r="R512" s="1386">
        <v>1</v>
      </c>
      <c r="S512" s="745">
        <v>350000</v>
      </c>
      <c r="T512" s="781"/>
      <c r="Y512" s="802"/>
      <c r="Z512" s="802"/>
      <c r="AA512" s="802"/>
      <c r="AB512" s="802"/>
    </row>
    <row r="513" spans="1:28" s="674" customFormat="1" ht="12.95" customHeight="1">
      <c r="A513" s="662">
        <f t="shared" si="18"/>
        <v>201</v>
      </c>
      <c r="B513" s="685"/>
      <c r="C513" s="717">
        <v>2</v>
      </c>
      <c r="D513" s="717">
        <v>8</v>
      </c>
      <c r="E513" s="717">
        <v>2</v>
      </c>
      <c r="F513" s="717">
        <v>1</v>
      </c>
      <c r="G513" s="717">
        <v>68</v>
      </c>
      <c r="H513" s="687">
        <v>84</v>
      </c>
      <c r="I513" s="687" t="s">
        <v>997</v>
      </c>
      <c r="J513" s="687" t="s">
        <v>2640</v>
      </c>
      <c r="K513" s="687"/>
      <c r="L513" s="687" t="s">
        <v>2650</v>
      </c>
      <c r="M513" s="687" t="s">
        <v>143</v>
      </c>
      <c r="N513" s="688">
        <v>2012</v>
      </c>
      <c r="O513" s="687"/>
      <c r="P513" s="687" t="s">
        <v>2558</v>
      </c>
      <c r="Q513" s="687" t="s">
        <v>133</v>
      </c>
      <c r="R513" s="1386">
        <v>1</v>
      </c>
      <c r="S513" s="745">
        <v>350000</v>
      </c>
      <c r="T513" s="781"/>
      <c r="Y513" s="802"/>
      <c r="Z513" s="802"/>
      <c r="AA513" s="802"/>
      <c r="AB513" s="802"/>
    </row>
    <row r="514" spans="1:28" s="674" customFormat="1" ht="12.95" customHeight="1">
      <c r="A514" s="662">
        <f t="shared" si="18"/>
        <v>202</v>
      </c>
      <c r="B514" s="685"/>
      <c r="C514" s="717">
        <v>2</v>
      </c>
      <c r="D514" s="717">
        <v>8</v>
      </c>
      <c r="E514" s="717">
        <v>2</v>
      </c>
      <c r="F514" s="717">
        <v>1</v>
      </c>
      <c r="G514" s="717">
        <v>68</v>
      </c>
      <c r="H514" s="687">
        <v>85</v>
      </c>
      <c r="I514" s="687" t="s">
        <v>997</v>
      </c>
      <c r="J514" s="687" t="s">
        <v>2640</v>
      </c>
      <c r="K514" s="687"/>
      <c r="L514" s="687" t="s">
        <v>2650</v>
      </c>
      <c r="M514" s="687" t="s">
        <v>143</v>
      </c>
      <c r="N514" s="688">
        <v>2012</v>
      </c>
      <c r="O514" s="687"/>
      <c r="P514" s="687" t="s">
        <v>2558</v>
      </c>
      <c r="Q514" s="687" t="s">
        <v>133</v>
      </c>
      <c r="R514" s="1386">
        <v>1</v>
      </c>
      <c r="S514" s="745">
        <v>350000</v>
      </c>
      <c r="T514" s="781"/>
      <c r="Y514" s="802"/>
      <c r="Z514" s="802"/>
      <c r="AA514" s="802"/>
      <c r="AB514" s="802"/>
    </row>
    <row r="515" spans="1:28" s="674" customFormat="1" ht="12.95" customHeight="1">
      <c r="A515" s="662">
        <f t="shared" ref="A515:A550" si="20">A514+1</f>
        <v>203</v>
      </c>
      <c r="B515" s="685"/>
      <c r="C515" s="717">
        <v>2</v>
      </c>
      <c r="D515" s="717">
        <v>8</v>
      </c>
      <c r="E515" s="717">
        <v>2</v>
      </c>
      <c r="F515" s="717">
        <v>1</v>
      </c>
      <c r="G515" s="717">
        <v>68</v>
      </c>
      <c r="H515" s="687">
        <v>86</v>
      </c>
      <c r="I515" s="687" t="s">
        <v>997</v>
      </c>
      <c r="J515" s="687" t="s">
        <v>2640</v>
      </c>
      <c r="K515" s="687"/>
      <c r="L515" s="687" t="s">
        <v>2650</v>
      </c>
      <c r="M515" s="687" t="s">
        <v>143</v>
      </c>
      <c r="N515" s="688">
        <v>2012</v>
      </c>
      <c r="O515" s="687"/>
      <c r="P515" s="687" t="s">
        <v>2558</v>
      </c>
      <c r="Q515" s="687" t="s">
        <v>133</v>
      </c>
      <c r="R515" s="1386">
        <v>1</v>
      </c>
      <c r="S515" s="745">
        <v>350000</v>
      </c>
      <c r="T515" s="781"/>
      <c r="Y515" s="802"/>
      <c r="Z515" s="802"/>
      <c r="AA515" s="802"/>
      <c r="AB515" s="802"/>
    </row>
    <row r="516" spans="1:28" s="674" customFormat="1" ht="12.95" customHeight="1">
      <c r="A516" s="662">
        <f>A515+1</f>
        <v>204</v>
      </c>
      <c r="B516" s="685"/>
      <c r="C516" s="717">
        <v>2</v>
      </c>
      <c r="D516" s="717">
        <v>8</v>
      </c>
      <c r="E516" s="717">
        <v>2</v>
      </c>
      <c r="F516" s="717">
        <v>1</v>
      </c>
      <c r="G516" s="717">
        <v>68</v>
      </c>
      <c r="H516" s="687">
        <v>87</v>
      </c>
      <c r="I516" s="687" t="s">
        <v>997</v>
      </c>
      <c r="J516" s="687" t="s">
        <v>2640</v>
      </c>
      <c r="K516" s="687"/>
      <c r="L516" s="687" t="s">
        <v>2650</v>
      </c>
      <c r="M516" s="687" t="s">
        <v>143</v>
      </c>
      <c r="N516" s="688">
        <v>2012</v>
      </c>
      <c r="O516" s="687"/>
      <c r="P516" s="687" t="s">
        <v>2558</v>
      </c>
      <c r="Q516" s="687" t="s">
        <v>133</v>
      </c>
      <c r="R516" s="1386">
        <v>1</v>
      </c>
      <c r="S516" s="745">
        <v>350000</v>
      </c>
      <c r="T516" s="781"/>
      <c r="Y516" s="802"/>
      <c r="Z516" s="802"/>
      <c r="AA516" s="802"/>
      <c r="AB516" s="802"/>
    </row>
    <row r="517" spans="1:28" s="674" customFormat="1" ht="12.95" customHeight="1">
      <c r="A517" s="662">
        <f t="shared" si="20"/>
        <v>205</v>
      </c>
      <c r="B517" s="685"/>
      <c r="C517" s="717">
        <v>2</v>
      </c>
      <c r="D517" s="717">
        <v>8</v>
      </c>
      <c r="E517" s="717">
        <v>2</v>
      </c>
      <c r="F517" s="717">
        <v>1</v>
      </c>
      <c r="G517" s="717">
        <v>68</v>
      </c>
      <c r="H517" s="687">
        <v>88</v>
      </c>
      <c r="I517" s="687" t="s">
        <v>997</v>
      </c>
      <c r="J517" s="687" t="s">
        <v>2640</v>
      </c>
      <c r="K517" s="687"/>
      <c r="L517" s="687" t="s">
        <v>2650</v>
      </c>
      <c r="M517" s="687" t="s">
        <v>143</v>
      </c>
      <c r="N517" s="688">
        <v>2012</v>
      </c>
      <c r="O517" s="687"/>
      <c r="P517" s="687" t="s">
        <v>2558</v>
      </c>
      <c r="Q517" s="687" t="s">
        <v>133</v>
      </c>
      <c r="R517" s="1386">
        <v>1</v>
      </c>
      <c r="S517" s="745">
        <v>350000</v>
      </c>
      <c r="T517" s="781"/>
      <c r="Y517" s="802"/>
      <c r="Z517" s="802"/>
      <c r="AA517" s="802"/>
      <c r="AB517" s="802"/>
    </row>
    <row r="518" spans="1:28" s="674" customFormat="1" ht="12.95" customHeight="1">
      <c r="A518" s="662">
        <f t="shared" si="20"/>
        <v>206</v>
      </c>
      <c r="B518" s="685"/>
      <c r="C518" s="717">
        <v>2</v>
      </c>
      <c r="D518" s="717">
        <v>8</v>
      </c>
      <c r="E518" s="717">
        <v>2</v>
      </c>
      <c r="F518" s="717">
        <v>1</v>
      </c>
      <c r="G518" s="717">
        <v>68</v>
      </c>
      <c r="H518" s="687">
        <v>89</v>
      </c>
      <c r="I518" s="687" t="s">
        <v>997</v>
      </c>
      <c r="J518" s="687" t="s">
        <v>2640</v>
      </c>
      <c r="K518" s="687"/>
      <c r="L518" s="687" t="s">
        <v>2650</v>
      </c>
      <c r="M518" s="687" t="s">
        <v>143</v>
      </c>
      <c r="N518" s="688">
        <v>2012</v>
      </c>
      <c r="O518" s="687"/>
      <c r="P518" s="687" t="s">
        <v>2558</v>
      </c>
      <c r="Q518" s="687" t="s">
        <v>133</v>
      </c>
      <c r="R518" s="1386">
        <v>1</v>
      </c>
      <c r="S518" s="745">
        <v>350000</v>
      </c>
      <c r="T518" s="781"/>
      <c r="Y518" s="802"/>
      <c r="Z518" s="802"/>
      <c r="AA518" s="802"/>
      <c r="AB518" s="802"/>
    </row>
    <row r="519" spans="1:28" s="674" customFormat="1" ht="12.95" customHeight="1">
      <c r="A519" s="662">
        <f>A518+1</f>
        <v>207</v>
      </c>
      <c r="B519" s="685"/>
      <c r="C519" s="717">
        <v>2</v>
      </c>
      <c r="D519" s="717">
        <v>8</v>
      </c>
      <c r="E519" s="717">
        <v>2</v>
      </c>
      <c r="F519" s="717">
        <v>1</v>
      </c>
      <c r="G519" s="717">
        <v>68</v>
      </c>
      <c r="H519" s="687">
        <v>90</v>
      </c>
      <c r="I519" s="687" t="s">
        <v>997</v>
      </c>
      <c r="J519" s="687" t="s">
        <v>2640</v>
      </c>
      <c r="K519" s="687"/>
      <c r="L519" s="687" t="s">
        <v>2650</v>
      </c>
      <c r="M519" s="687" t="s">
        <v>143</v>
      </c>
      <c r="N519" s="688">
        <v>2012</v>
      </c>
      <c r="O519" s="687"/>
      <c r="P519" s="687" t="s">
        <v>2558</v>
      </c>
      <c r="Q519" s="687" t="s">
        <v>133</v>
      </c>
      <c r="R519" s="1386">
        <v>1</v>
      </c>
      <c r="S519" s="745">
        <v>350000</v>
      </c>
      <c r="T519" s="781"/>
      <c r="Y519" s="802"/>
      <c r="Z519" s="802"/>
      <c r="AA519" s="802"/>
      <c r="AB519" s="802"/>
    </row>
    <row r="520" spans="1:28" s="674" customFormat="1" ht="12.95" customHeight="1">
      <c r="A520" s="662">
        <f t="shared" si="20"/>
        <v>208</v>
      </c>
      <c r="B520" s="685"/>
      <c r="C520" s="717">
        <v>2</v>
      </c>
      <c r="D520" s="717">
        <v>8</v>
      </c>
      <c r="E520" s="717">
        <v>2</v>
      </c>
      <c r="F520" s="717">
        <v>1</v>
      </c>
      <c r="G520" s="717">
        <v>68</v>
      </c>
      <c r="H520" s="687">
        <v>91</v>
      </c>
      <c r="I520" s="687" t="s">
        <v>997</v>
      </c>
      <c r="J520" s="687" t="s">
        <v>2640</v>
      </c>
      <c r="K520" s="687"/>
      <c r="L520" s="687" t="s">
        <v>2650</v>
      </c>
      <c r="M520" s="687" t="s">
        <v>143</v>
      </c>
      <c r="N520" s="688">
        <v>2012</v>
      </c>
      <c r="O520" s="687"/>
      <c r="P520" s="687" t="s">
        <v>2558</v>
      </c>
      <c r="Q520" s="687" t="s">
        <v>133</v>
      </c>
      <c r="R520" s="1386">
        <v>1</v>
      </c>
      <c r="S520" s="745">
        <v>350000</v>
      </c>
      <c r="T520" s="781"/>
      <c r="Y520" s="802"/>
      <c r="Z520" s="802"/>
      <c r="AA520" s="802"/>
      <c r="AB520" s="802"/>
    </row>
    <row r="521" spans="1:28" s="674" customFormat="1" ht="12.95" customHeight="1">
      <c r="A521" s="662">
        <f t="shared" si="20"/>
        <v>209</v>
      </c>
      <c r="B521" s="685"/>
      <c r="C521" s="717">
        <v>2</v>
      </c>
      <c r="D521" s="717">
        <v>8</v>
      </c>
      <c r="E521" s="717">
        <v>2</v>
      </c>
      <c r="F521" s="717">
        <v>1</v>
      </c>
      <c r="G521" s="717">
        <v>75</v>
      </c>
      <c r="H521" s="687">
        <v>1</v>
      </c>
      <c r="I521" s="687" t="s">
        <v>2709</v>
      </c>
      <c r="J521" s="687" t="s">
        <v>2644</v>
      </c>
      <c r="K521" s="687"/>
      <c r="L521" s="687" t="s">
        <v>420</v>
      </c>
      <c r="M521" s="687" t="s">
        <v>143</v>
      </c>
      <c r="N521" s="688">
        <v>2000</v>
      </c>
      <c r="O521" s="687"/>
      <c r="P521" s="687" t="s">
        <v>2624</v>
      </c>
      <c r="Q521" s="687" t="s">
        <v>133</v>
      </c>
      <c r="R521" s="1386">
        <v>1</v>
      </c>
      <c r="S521" s="745">
        <v>250000</v>
      </c>
      <c r="T521" s="781"/>
      <c r="Y521" s="802"/>
      <c r="Z521" s="802"/>
      <c r="AA521" s="802"/>
      <c r="AB521" s="802"/>
    </row>
    <row r="522" spans="1:28" s="674" customFormat="1" ht="12.95" customHeight="1">
      <c r="A522" s="662">
        <f t="shared" si="20"/>
        <v>210</v>
      </c>
      <c r="B522" s="685"/>
      <c r="C522" s="717">
        <v>2</v>
      </c>
      <c r="D522" s="717">
        <v>8</v>
      </c>
      <c r="E522" s="717">
        <v>2</v>
      </c>
      <c r="F522" s="717">
        <v>1</v>
      </c>
      <c r="G522" s="717">
        <v>75</v>
      </c>
      <c r="H522" s="687">
        <v>2</v>
      </c>
      <c r="I522" s="687" t="s">
        <v>2569</v>
      </c>
      <c r="J522" s="687" t="s">
        <v>940</v>
      </c>
      <c r="K522" s="687"/>
      <c r="L522" s="687" t="s">
        <v>139</v>
      </c>
      <c r="M522" s="687" t="s">
        <v>143</v>
      </c>
      <c r="N522" s="688">
        <v>2008</v>
      </c>
      <c r="O522" s="687"/>
      <c r="P522" s="687" t="s">
        <v>2624</v>
      </c>
      <c r="Q522" s="894" t="s">
        <v>1407</v>
      </c>
      <c r="R522" s="1386">
        <v>1</v>
      </c>
      <c r="S522" s="745">
        <v>9625000</v>
      </c>
      <c r="T522" s="781" t="s">
        <v>3089</v>
      </c>
      <c r="Y522" s="802"/>
      <c r="Z522" s="802"/>
      <c r="AA522" s="802"/>
      <c r="AB522" s="802"/>
    </row>
    <row r="523" spans="1:28" s="674" customFormat="1" ht="12.95" customHeight="1">
      <c r="A523" s="662">
        <f>A522+1</f>
        <v>211</v>
      </c>
      <c r="B523" s="685"/>
      <c r="C523" s="717">
        <v>2</v>
      </c>
      <c r="D523" s="717">
        <v>9</v>
      </c>
      <c r="E523" s="717">
        <v>1</v>
      </c>
      <c r="F523" s="717">
        <v>12</v>
      </c>
      <c r="G523" s="717">
        <v>49</v>
      </c>
      <c r="H523" s="687">
        <v>1</v>
      </c>
      <c r="I523" s="687" t="s">
        <v>2710</v>
      </c>
      <c r="J523" s="687"/>
      <c r="K523" s="687"/>
      <c r="L523" s="687" t="s">
        <v>424</v>
      </c>
      <c r="M523" s="687" t="s">
        <v>143</v>
      </c>
      <c r="N523" s="688">
        <v>2006</v>
      </c>
      <c r="O523" s="687"/>
      <c r="P523" s="687" t="s">
        <v>2624</v>
      </c>
      <c r="Q523" s="687" t="s">
        <v>2547</v>
      </c>
      <c r="R523" s="1386">
        <v>1</v>
      </c>
      <c r="S523" s="745">
        <v>700000</v>
      </c>
      <c r="T523" s="781"/>
      <c r="Y523" s="802"/>
      <c r="Z523" s="802"/>
      <c r="AA523" s="802"/>
      <c r="AB523" s="802"/>
    </row>
    <row r="524" spans="1:28" s="674" customFormat="1" ht="12.95" customHeight="1">
      <c r="A524" s="662">
        <f t="shared" si="20"/>
        <v>212</v>
      </c>
      <c r="B524" s="685"/>
      <c r="C524" s="904">
        <v>2</v>
      </c>
      <c r="D524" s="904">
        <v>9</v>
      </c>
      <c r="E524" s="904">
        <v>1</v>
      </c>
      <c r="F524" s="904">
        <v>12</v>
      </c>
      <c r="G524" s="904">
        <v>49</v>
      </c>
      <c r="H524" s="827">
        <v>2</v>
      </c>
      <c r="I524" s="827" t="s">
        <v>2711</v>
      </c>
      <c r="J524" s="827"/>
      <c r="K524" s="827"/>
      <c r="L524" s="827" t="s">
        <v>424</v>
      </c>
      <c r="M524" s="827" t="s">
        <v>143</v>
      </c>
      <c r="N524" s="905">
        <v>2006</v>
      </c>
      <c r="O524" s="827"/>
      <c r="P524" s="827" t="s">
        <v>2558</v>
      </c>
      <c r="Q524" s="827" t="s">
        <v>2547</v>
      </c>
      <c r="R524" s="889">
        <v>1</v>
      </c>
      <c r="S524" s="908">
        <v>500000</v>
      </c>
      <c r="T524" s="828"/>
      <c r="Y524" s="802"/>
      <c r="Z524" s="802"/>
      <c r="AA524" s="802"/>
      <c r="AB524" s="802"/>
    </row>
    <row r="525" spans="1:28" s="674" customFormat="1" ht="12.95" customHeight="1">
      <c r="A525" s="662">
        <f t="shared" si="20"/>
        <v>213</v>
      </c>
      <c r="B525" s="685"/>
      <c r="C525" s="717">
        <v>2</v>
      </c>
      <c r="D525" s="717">
        <v>9</v>
      </c>
      <c r="E525" s="717">
        <v>1</v>
      </c>
      <c r="F525" s="717">
        <v>12</v>
      </c>
      <c r="G525" s="717">
        <v>49</v>
      </c>
      <c r="H525" s="687">
        <v>1</v>
      </c>
      <c r="I525" s="687" t="s">
        <v>2710</v>
      </c>
      <c r="J525" s="687"/>
      <c r="K525" s="687"/>
      <c r="L525" s="687" t="s">
        <v>424</v>
      </c>
      <c r="M525" s="687" t="s">
        <v>2792</v>
      </c>
      <c r="N525" s="688">
        <v>2015</v>
      </c>
      <c r="O525" s="687"/>
      <c r="P525" s="687" t="s">
        <v>2624</v>
      </c>
      <c r="Q525" s="1191" t="s">
        <v>133</v>
      </c>
      <c r="R525" s="1386">
        <v>3</v>
      </c>
      <c r="S525" s="745">
        <v>1950000</v>
      </c>
      <c r="T525" s="781"/>
      <c r="Y525" s="802"/>
      <c r="Z525" s="802"/>
      <c r="AA525" s="802"/>
      <c r="AB525" s="802"/>
    </row>
    <row r="526" spans="1:28" s="674" customFormat="1" ht="12.95" customHeight="1">
      <c r="A526" s="662">
        <f t="shared" si="20"/>
        <v>214</v>
      </c>
      <c r="B526" s="685"/>
      <c r="C526" s="904"/>
      <c r="D526" s="904"/>
      <c r="E526" s="904"/>
      <c r="F526" s="904"/>
      <c r="G526" s="904"/>
      <c r="H526" s="827"/>
      <c r="I526" s="827" t="s">
        <v>2371</v>
      </c>
      <c r="J526" s="827"/>
      <c r="K526" s="827"/>
      <c r="L526" s="827" t="s">
        <v>139</v>
      </c>
      <c r="M526" s="827" t="s">
        <v>2792</v>
      </c>
      <c r="N526" s="1432">
        <v>2016</v>
      </c>
      <c r="O526" s="827"/>
      <c r="P526" s="827" t="s">
        <v>2624</v>
      </c>
      <c r="Q526" s="827" t="s">
        <v>133</v>
      </c>
      <c r="R526" s="889">
        <v>4</v>
      </c>
      <c r="S526" s="908">
        <v>1474000</v>
      </c>
      <c r="T526" s="828"/>
      <c r="U526" s="612"/>
      <c r="V526" s="612"/>
      <c r="W526" s="877" t="s">
        <v>2924</v>
      </c>
      <c r="X526" s="615"/>
      <c r="Y526" s="615"/>
      <c r="Z526" s="615"/>
      <c r="AA526" s="615"/>
      <c r="AB526" s="615"/>
    </row>
    <row r="527" spans="1:28" s="674" customFormat="1" ht="12.95" customHeight="1">
      <c r="A527" s="662">
        <f t="shared" ref="A527:A532" si="21">A525+1</f>
        <v>214</v>
      </c>
      <c r="B527" s="685"/>
      <c r="C527" s="904"/>
      <c r="D527" s="904"/>
      <c r="E527" s="904"/>
      <c r="F527" s="904"/>
      <c r="G527" s="904"/>
      <c r="H527" s="827"/>
      <c r="I527" s="827" t="s">
        <v>1095</v>
      </c>
      <c r="J527" s="827" t="s">
        <v>2933</v>
      </c>
      <c r="K527" s="827" t="s">
        <v>2934</v>
      </c>
      <c r="L527" s="827" t="s">
        <v>139</v>
      </c>
      <c r="M527" s="827" t="s">
        <v>2792</v>
      </c>
      <c r="N527" s="905">
        <v>2014</v>
      </c>
      <c r="O527" s="827"/>
      <c r="P527" s="827" t="s">
        <v>2624</v>
      </c>
      <c r="Q527" s="1190" t="s">
        <v>133</v>
      </c>
      <c r="R527" s="889">
        <v>1</v>
      </c>
      <c r="S527" s="908">
        <v>1500000</v>
      </c>
      <c r="T527" s="828"/>
      <c r="Y527" s="802"/>
      <c r="Z527" s="802"/>
      <c r="AA527" s="802"/>
      <c r="AB527" s="802"/>
    </row>
    <row r="528" spans="1:28" s="674" customFormat="1" ht="12.95" customHeight="1">
      <c r="A528" s="662">
        <f t="shared" si="21"/>
        <v>215</v>
      </c>
      <c r="B528" s="685"/>
      <c r="C528" s="717">
        <v>2</v>
      </c>
      <c r="D528" s="717">
        <v>8</v>
      </c>
      <c r="E528" s="717">
        <v>2</v>
      </c>
      <c r="F528" s="717">
        <v>1</v>
      </c>
      <c r="G528" s="717">
        <v>75</v>
      </c>
      <c r="H528" s="687">
        <v>2</v>
      </c>
      <c r="I528" s="687" t="s">
        <v>2569</v>
      </c>
      <c r="J528" s="687" t="s">
        <v>2658</v>
      </c>
      <c r="K528" s="687" t="s">
        <v>2932</v>
      </c>
      <c r="L528" s="687" t="s">
        <v>139</v>
      </c>
      <c r="M528" s="687" t="s">
        <v>2792</v>
      </c>
      <c r="N528" s="688">
        <v>2014</v>
      </c>
      <c r="O528" s="687"/>
      <c r="P528" s="687" t="s">
        <v>2624</v>
      </c>
      <c r="Q528" s="1191" t="s">
        <v>133</v>
      </c>
      <c r="R528" s="1386">
        <v>1</v>
      </c>
      <c r="S528" s="745">
        <v>1500000</v>
      </c>
      <c r="T528" s="781"/>
      <c r="Y528" s="802"/>
      <c r="Z528" s="802"/>
      <c r="AA528" s="802"/>
      <c r="AB528" s="802"/>
    </row>
    <row r="529" spans="1:28" s="674" customFormat="1" ht="12.95" customHeight="1">
      <c r="A529" s="662">
        <f t="shared" si="21"/>
        <v>215</v>
      </c>
      <c r="B529" s="685"/>
      <c r="C529" s="904"/>
      <c r="D529" s="904"/>
      <c r="E529" s="904"/>
      <c r="F529" s="904"/>
      <c r="G529" s="904"/>
      <c r="H529" s="827"/>
      <c r="I529" s="827" t="s">
        <v>1095</v>
      </c>
      <c r="J529" s="827"/>
      <c r="K529" s="827"/>
      <c r="L529" s="827" t="s">
        <v>139</v>
      </c>
      <c r="M529" s="827" t="s">
        <v>2792</v>
      </c>
      <c r="N529" s="905">
        <v>2015</v>
      </c>
      <c r="O529" s="827"/>
      <c r="P529" s="827" t="s">
        <v>2624</v>
      </c>
      <c r="Q529" s="1190" t="s">
        <v>133</v>
      </c>
      <c r="R529" s="889">
        <v>1</v>
      </c>
      <c r="S529" s="908">
        <v>1248000</v>
      </c>
      <c r="T529" s="828"/>
      <c r="Y529" s="802"/>
      <c r="Z529" s="802"/>
      <c r="AA529" s="802"/>
      <c r="AB529" s="802"/>
    </row>
    <row r="530" spans="1:28" s="674" customFormat="1" ht="12.95" customHeight="1">
      <c r="A530" s="662">
        <f t="shared" si="21"/>
        <v>216</v>
      </c>
      <c r="B530" s="685"/>
      <c r="C530" s="904"/>
      <c r="D530" s="904"/>
      <c r="E530" s="904"/>
      <c r="F530" s="904"/>
      <c r="G530" s="904"/>
      <c r="H530" s="827"/>
      <c r="I530" s="827" t="s">
        <v>1095</v>
      </c>
      <c r="J530" s="827"/>
      <c r="K530" s="827"/>
      <c r="L530" s="827" t="s">
        <v>139</v>
      </c>
      <c r="M530" s="827" t="s">
        <v>2792</v>
      </c>
      <c r="N530" s="905">
        <v>2015</v>
      </c>
      <c r="O530" s="827"/>
      <c r="P530" s="827" t="s">
        <v>2624</v>
      </c>
      <c r="Q530" s="1190" t="s">
        <v>133</v>
      </c>
      <c r="R530" s="889">
        <v>1</v>
      </c>
      <c r="S530" s="908">
        <v>1755000</v>
      </c>
      <c r="T530" s="828"/>
      <c r="Y530" s="802"/>
      <c r="Z530" s="802"/>
      <c r="AA530" s="802"/>
      <c r="AB530" s="802"/>
    </row>
    <row r="531" spans="1:28" s="674" customFormat="1" ht="12.95" customHeight="1">
      <c r="A531" s="662">
        <f t="shared" si="21"/>
        <v>216</v>
      </c>
      <c r="B531" s="685"/>
      <c r="C531" s="717">
        <v>2</v>
      </c>
      <c r="D531" s="717">
        <v>8</v>
      </c>
      <c r="E531" s="717">
        <v>2</v>
      </c>
      <c r="F531" s="717">
        <v>1</v>
      </c>
      <c r="G531" s="717">
        <v>75</v>
      </c>
      <c r="H531" s="687">
        <v>2</v>
      </c>
      <c r="I531" s="687" t="s">
        <v>2569</v>
      </c>
      <c r="J531" s="687" t="s">
        <v>948</v>
      </c>
      <c r="K531" s="687"/>
      <c r="L531" s="687" t="s">
        <v>139</v>
      </c>
      <c r="M531" s="687" t="s">
        <v>2792</v>
      </c>
      <c r="N531" s="688">
        <v>2015</v>
      </c>
      <c r="O531" s="687"/>
      <c r="P531" s="687" t="s">
        <v>2624</v>
      </c>
      <c r="Q531" s="1191" t="s">
        <v>133</v>
      </c>
      <c r="R531" s="1386">
        <v>2</v>
      </c>
      <c r="S531" s="745">
        <v>2457000</v>
      </c>
      <c r="T531" s="781"/>
      <c r="Y531" s="802"/>
      <c r="Z531" s="802"/>
      <c r="AA531" s="802"/>
      <c r="AB531" s="802"/>
    </row>
    <row r="532" spans="1:28" s="674" customFormat="1" ht="12.95" customHeight="1">
      <c r="A532" s="662">
        <f t="shared" si="21"/>
        <v>217</v>
      </c>
      <c r="B532" s="685"/>
      <c r="C532" s="904"/>
      <c r="D532" s="904"/>
      <c r="E532" s="904"/>
      <c r="F532" s="904"/>
      <c r="G532" s="904"/>
      <c r="H532" s="827"/>
      <c r="I532" s="827" t="s">
        <v>3044</v>
      </c>
      <c r="J532" s="827"/>
      <c r="K532" s="827"/>
      <c r="L532" s="827" t="s">
        <v>420</v>
      </c>
      <c r="M532" s="827" t="s">
        <v>2792</v>
      </c>
      <c r="N532" s="905">
        <v>2015</v>
      </c>
      <c r="O532" s="827"/>
      <c r="P532" s="827" t="s">
        <v>2558</v>
      </c>
      <c r="Q532" s="1190" t="s">
        <v>133</v>
      </c>
      <c r="R532" s="889">
        <v>1</v>
      </c>
      <c r="S532" s="908">
        <v>322000</v>
      </c>
      <c r="T532" s="828"/>
      <c r="Y532" s="802"/>
      <c r="Z532" s="802"/>
      <c r="AA532" s="802"/>
      <c r="AB532" s="802"/>
    </row>
    <row r="533" spans="1:28" s="674" customFormat="1" ht="12.95" customHeight="1">
      <c r="A533" s="662">
        <f t="shared" si="20"/>
        <v>218</v>
      </c>
      <c r="B533" s="685"/>
      <c r="C533" s="904"/>
      <c r="D533" s="904"/>
      <c r="E533" s="904"/>
      <c r="F533" s="904"/>
      <c r="G533" s="904"/>
      <c r="H533" s="827"/>
      <c r="I533" s="827" t="s">
        <v>3069</v>
      </c>
      <c r="J533" s="827"/>
      <c r="K533" s="827"/>
      <c r="L533" s="827" t="s">
        <v>2660</v>
      </c>
      <c r="M533" s="827" t="s">
        <v>2792</v>
      </c>
      <c r="N533" s="905">
        <v>2015</v>
      </c>
      <c r="O533" s="827"/>
      <c r="P533" s="827" t="s">
        <v>2558</v>
      </c>
      <c r="Q533" s="1190" t="s">
        <v>133</v>
      </c>
      <c r="R533" s="889">
        <v>2</v>
      </c>
      <c r="S533" s="908">
        <v>486200</v>
      </c>
      <c r="T533" s="828"/>
      <c r="Y533" s="802"/>
      <c r="Z533" s="802"/>
      <c r="AA533" s="802"/>
      <c r="AB533" s="802"/>
    </row>
    <row r="534" spans="1:28" s="674" customFormat="1" ht="12.95" customHeight="1">
      <c r="A534" s="662">
        <f t="shared" si="20"/>
        <v>219</v>
      </c>
      <c r="B534" s="685"/>
      <c r="C534" s="904"/>
      <c r="D534" s="904"/>
      <c r="E534" s="904"/>
      <c r="F534" s="904"/>
      <c r="G534" s="904"/>
      <c r="H534" s="827"/>
      <c r="I534" s="827" t="s">
        <v>3109</v>
      </c>
      <c r="J534" s="827"/>
      <c r="K534" s="827"/>
      <c r="L534" s="827" t="s">
        <v>2660</v>
      </c>
      <c r="M534" s="827" t="s">
        <v>2792</v>
      </c>
      <c r="N534" s="1432">
        <v>2016</v>
      </c>
      <c r="O534" s="827"/>
      <c r="P534" s="827" t="s">
        <v>2558</v>
      </c>
      <c r="Q534" s="827" t="s">
        <v>133</v>
      </c>
      <c r="R534" s="889">
        <v>2</v>
      </c>
      <c r="S534" s="908">
        <v>2308000</v>
      </c>
      <c r="T534" s="828"/>
      <c r="U534" s="612"/>
      <c r="V534" s="612"/>
      <c r="W534" s="877" t="s">
        <v>2864</v>
      </c>
      <c r="X534" s="615"/>
      <c r="Y534" s="615"/>
      <c r="Z534" s="615"/>
      <c r="AA534" s="615"/>
      <c r="AB534" s="615"/>
    </row>
    <row r="535" spans="1:28" s="674" customFormat="1" ht="12.95" customHeight="1">
      <c r="A535" s="662">
        <f t="shared" si="20"/>
        <v>220</v>
      </c>
      <c r="B535" s="685"/>
      <c r="C535" s="904"/>
      <c r="D535" s="904"/>
      <c r="E535" s="904"/>
      <c r="F535" s="904"/>
      <c r="G535" s="904"/>
      <c r="H535" s="827"/>
      <c r="I535" s="827" t="s">
        <v>3110</v>
      </c>
      <c r="J535" s="827"/>
      <c r="K535" s="827"/>
      <c r="L535" s="827" t="s">
        <v>2630</v>
      </c>
      <c r="M535" s="827" t="s">
        <v>2792</v>
      </c>
      <c r="N535" s="1432">
        <v>2016</v>
      </c>
      <c r="O535" s="827"/>
      <c r="P535" s="827" t="s">
        <v>2558</v>
      </c>
      <c r="Q535" s="827" t="s">
        <v>133</v>
      </c>
      <c r="R535" s="889">
        <v>2</v>
      </c>
      <c r="S535" s="908">
        <v>5060000</v>
      </c>
      <c r="T535" s="828"/>
      <c r="U535" s="612"/>
      <c r="V535" s="612"/>
      <c r="W535" s="877" t="s">
        <v>2864</v>
      </c>
      <c r="X535" s="615"/>
      <c r="Y535" s="615"/>
      <c r="Z535" s="615"/>
      <c r="AA535" s="615"/>
      <c r="AB535" s="615"/>
    </row>
    <row r="536" spans="1:28" s="674" customFormat="1" ht="12.95" customHeight="1">
      <c r="A536" s="662">
        <f t="shared" si="20"/>
        <v>221</v>
      </c>
      <c r="B536" s="685"/>
      <c r="C536" s="904"/>
      <c r="D536" s="904"/>
      <c r="E536" s="904"/>
      <c r="F536" s="904"/>
      <c r="G536" s="904"/>
      <c r="H536" s="827"/>
      <c r="I536" s="827" t="s">
        <v>3111</v>
      </c>
      <c r="J536" s="827"/>
      <c r="K536" s="827"/>
      <c r="L536" s="827" t="s">
        <v>2630</v>
      </c>
      <c r="M536" s="827" t="s">
        <v>2792</v>
      </c>
      <c r="N536" s="1432">
        <v>2016</v>
      </c>
      <c r="O536" s="827"/>
      <c r="P536" s="827" t="s">
        <v>2558</v>
      </c>
      <c r="Q536" s="827" t="s">
        <v>133</v>
      </c>
      <c r="R536" s="889">
        <v>2</v>
      </c>
      <c r="S536" s="908">
        <v>4406600</v>
      </c>
      <c r="T536" s="828"/>
      <c r="U536" s="612"/>
      <c r="V536" s="612"/>
      <c r="W536" s="877" t="s">
        <v>2864</v>
      </c>
      <c r="X536" s="615"/>
      <c r="Y536" s="615"/>
      <c r="Z536" s="615"/>
      <c r="AA536" s="615"/>
      <c r="AB536" s="615"/>
    </row>
    <row r="537" spans="1:28" s="674" customFormat="1" ht="12.95" customHeight="1">
      <c r="A537" s="1196"/>
      <c r="B537" s="1197"/>
      <c r="C537" s="1198"/>
      <c r="D537" s="1198"/>
      <c r="E537" s="1198"/>
      <c r="F537" s="1198"/>
      <c r="G537" s="1198"/>
      <c r="H537" s="1199"/>
      <c r="I537" s="1199"/>
      <c r="J537" s="1199"/>
      <c r="K537" s="1199"/>
      <c r="L537" s="1199"/>
      <c r="M537" s="1199"/>
      <c r="N537" s="1200"/>
      <c r="O537" s="1199"/>
      <c r="P537" s="1199"/>
      <c r="Q537" s="1199"/>
      <c r="R537" s="1201"/>
      <c r="S537" s="1202"/>
      <c r="T537" s="1203"/>
      <c r="Y537" s="802"/>
      <c r="Z537" s="802"/>
      <c r="AA537" s="802"/>
      <c r="AB537" s="802"/>
    </row>
    <row r="538" spans="1:28" s="674" customFormat="1" ht="12.95" customHeight="1">
      <c r="A538" s="701">
        <f>A536+1</f>
        <v>222</v>
      </c>
      <c r="B538" s="679"/>
      <c r="C538" s="945">
        <v>2</v>
      </c>
      <c r="D538" s="945">
        <v>8</v>
      </c>
      <c r="E538" s="945">
        <v>1</v>
      </c>
      <c r="F538" s="945">
        <v>2</v>
      </c>
      <c r="G538" s="945">
        <v>14</v>
      </c>
      <c r="H538" s="946">
        <v>1</v>
      </c>
      <c r="I538" s="946" t="s">
        <v>2712</v>
      </c>
      <c r="J538" s="946"/>
      <c r="K538" s="946"/>
      <c r="L538" s="946" t="s">
        <v>2713</v>
      </c>
      <c r="M538" s="946" t="s">
        <v>143</v>
      </c>
      <c r="N538" s="984">
        <v>1986</v>
      </c>
      <c r="O538" s="946"/>
      <c r="P538" s="946" t="s">
        <v>2558</v>
      </c>
      <c r="Q538" s="1419" t="s">
        <v>133</v>
      </c>
      <c r="R538" s="891">
        <v>1</v>
      </c>
      <c r="S538" s="1106">
        <v>50000</v>
      </c>
      <c r="T538" s="986" t="s">
        <v>3081</v>
      </c>
      <c r="Y538" s="802"/>
      <c r="Z538" s="802"/>
      <c r="AA538" s="802"/>
      <c r="AB538" s="802"/>
    </row>
    <row r="539" spans="1:28" s="674" customFormat="1" ht="12.95" customHeight="1">
      <c r="A539" s="662">
        <f t="shared" si="20"/>
        <v>223</v>
      </c>
      <c r="B539" s="685"/>
      <c r="C539" s="717">
        <v>2</v>
      </c>
      <c r="D539" s="717">
        <v>8</v>
      </c>
      <c r="E539" s="717">
        <v>1</v>
      </c>
      <c r="F539" s="717">
        <v>2</v>
      </c>
      <c r="G539" s="717">
        <v>14</v>
      </c>
      <c r="H539" s="687">
        <v>2</v>
      </c>
      <c r="I539" s="687" t="s">
        <v>2712</v>
      </c>
      <c r="J539" s="687"/>
      <c r="K539" s="687"/>
      <c r="L539" s="687" t="s">
        <v>2713</v>
      </c>
      <c r="M539" s="687" t="s">
        <v>143</v>
      </c>
      <c r="N539" s="688">
        <v>1986</v>
      </c>
      <c r="O539" s="687"/>
      <c r="P539" s="687" t="s">
        <v>2558</v>
      </c>
      <c r="Q539" s="1418" t="s">
        <v>133</v>
      </c>
      <c r="R539" s="1386">
        <v>1</v>
      </c>
      <c r="S539" s="745">
        <v>50000</v>
      </c>
      <c r="T539" s="781" t="s">
        <v>3081</v>
      </c>
      <c r="Y539" s="802"/>
      <c r="Z539" s="802"/>
      <c r="AA539" s="802"/>
      <c r="AB539" s="802"/>
    </row>
    <row r="540" spans="1:28" s="674" customFormat="1" ht="12.95" customHeight="1">
      <c r="A540" s="662">
        <f t="shared" si="20"/>
        <v>224</v>
      </c>
      <c r="B540" s="685"/>
      <c r="C540" s="717">
        <v>2</v>
      </c>
      <c r="D540" s="717">
        <v>8</v>
      </c>
      <c r="E540" s="717">
        <v>1</v>
      </c>
      <c r="F540" s="717">
        <v>2</v>
      </c>
      <c r="G540" s="717">
        <v>14</v>
      </c>
      <c r="H540" s="687">
        <v>3</v>
      </c>
      <c r="I540" s="687" t="s">
        <v>2712</v>
      </c>
      <c r="J540" s="687"/>
      <c r="K540" s="687"/>
      <c r="L540" s="687" t="s">
        <v>2713</v>
      </c>
      <c r="M540" s="687" t="s">
        <v>143</v>
      </c>
      <c r="N540" s="688">
        <v>1986</v>
      </c>
      <c r="O540" s="687"/>
      <c r="P540" s="687" t="s">
        <v>2558</v>
      </c>
      <c r="Q540" s="1418" t="s">
        <v>133</v>
      </c>
      <c r="R540" s="1386">
        <v>1</v>
      </c>
      <c r="S540" s="745">
        <v>50000</v>
      </c>
      <c r="T540" s="781" t="s">
        <v>3081</v>
      </c>
      <c r="Y540" s="802"/>
      <c r="Z540" s="802"/>
      <c r="AA540" s="802"/>
      <c r="AB540" s="802"/>
    </row>
    <row r="541" spans="1:28" s="674" customFormat="1" ht="12.95" customHeight="1">
      <c r="A541" s="662">
        <f t="shared" si="20"/>
        <v>225</v>
      </c>
      <c r="B541" s="685"/>
      <c r="C541" s="717">
        <v>2</v>
      </c>
      <c r="D541" s="717">
        <v>8</v>
      </c>
      <c r="E541" s="717">
        <v>1</v>
      </c>
      <c r="F541" s="717">
        <v>2</v>
      </c>
      <c r="G541" s="717">
        <v>14</v>
      </c>
      <c r="H541" s="687">
        <v>4</v>
      </c>
      <c r="I541" s="687" t="s">
        <v>2643</v>
      </c>
      <c r="J541" s="687" t="s">
        <v>2656</v>
      </c>
      <c r="K541" s="687"/>
      <c r="L541" s="687" t="s">
        <v>424</v>
      </c>
      <c r="M541" s="687" t="s">
        <v>143</v>
      </c>
      <c r="N541" s="688">
        <v>1992</v>
      </c>
      <c r="O541" s="687"/>
      <c r="P541" s="687" t="s">
        <v>2657</v>
      </c>
      <c r="Q541" s="795" t="s">
        <v>1407</v>
      </c>
      <c r="R541" s="1386">
        <v>1</v>
      </c>
      <c r="S541" s="745">
        <v>5000000</v>
      </c>
      <c r="T541" s="781" t="s">
        <v>3089</v>
      </c>
      <c r="Y541" s="802"/>
      <c r="Z541" s="802"/>
      <c r="AA541" s="802"/>
      <c r="AB541" s="802"/>
    </row>
    <row r="542" spans="1:28" s="674" customFormat="1" ht="12.95" customHeight="1">
      <c r="A542" s="662">
        <f t="shared" si="20"/>
        <v>226</v>
      </c>
      <c r="B542" s="685"/>
      <c r="C542" s="717">
        <v>2</v>
      </c>
      <c r="D542" s="717">
        <v>8</v>
      </c>
      <c r="E542" s="717">
        <v>1</v>
      </c>
      <c r="F542" s="717">
        <v>2</v>
      </c>
      <c r="G542" s="717">
        <v>14</v>
      </c>
      <c r="H542" s="687">
        <v>5</v>
      </c>
      <c r="I542" s="687" t="s">
        <v>2643</v>
      </c>
      <c r="J542" s="687" t="s">
        <v>2656</v>
      </c>
      <c r="K542" s="687"/>
      <c r="L542" s="687" t="s">
        <v>424</v>
      </c>
      <c r="M542" s="687" t="s">
        <v>143</v>
      </c>
      <c r="N542" s="688">
        <v>2000</v>
      </c>
      <c r="O542" s="687"/>
      <c r="P542" s="687" t="s">
        <v>2657</v>
      </c>
      <c r="Q542" s="687" t="s">
        <v>133</v>
      </c>
      <c r="R542" s="1386">
        <v>1</v>
      </c>
      <c r="S542" s="745">
        <v>10000000</v>
      </c>
      <c r="T542" s="781"/>
      <c r="Y542" s="802"/>
      <c r="Z542" s="802"/>
      <c r="AA542" s="802"/>
      <c r="AB542" s="802"/>
    </row>
    <row r="543" spans="1:28" s="674" customFormat="1" ht="12.95" customHeight="1">
      <c r="A543" s="662">
        <f t="shared" si="20"/>
        <v>227</v>
      </c>
      <c r="B543" s="685"/>
      <c r="C543" s="717">
        <v>2</v>
      </c>
      <c r="D543" s="717">
        <v>8</v>
      </c>
      <c r="E543" s="717">
        <v>1</v>
      </c>
      <c r="F543" s="717">
        <v>2</v>
      </c>
      <c r="G543" s="717">
        <v>14</v>
      </c>
      <c r="H543" s="687">
        <v>5</v>
      </c>
      <c r="I543" s="687" t="s">
        <v>2643</v>
      </c>
      <c r="J543" s="687"/>
      <c r="K543" s="687"/>
      <c r="L543" s="687" t="s">
        <v>424</v>
      </c>
      <c r="M543" s="687" t="s">
        <v>2792</v>
      </c>
      <c r="N543" s="688">
        <v>2015</v>
      </c>
      <c r="O543" s="687"/>
      <c r="P543" s="687" t="s">
        <v>2657</v>
      </c>
      <c r="Q543" s="1191" t="s">
        <v>133</v>
      </c>
      <c r="R543" s="1386">
        <v>1</v>
      </c>
      <c r="S543" s="745">
        <v>48000000</v>
      </c>
      <c r="T543" s="781"/>
      <c r="Y543" s="802"/>
      <c r="Z543" s="802"/>
      <c r="AA543" s="802"/>
      <c r="AB543" s="802"/>
    </row>
    <row r="544" spans="1:28" s="674" customFormat="1" ht="12.95" customHeight="1">
      <c r="A544" s="662">
        <f>A543+1</f>
        <v>228</v>
      </c>
      <c r="B544" s="685"/>
      <c r="C544" s="717">
        <v>2</v>
      </c>
      <c r="D544" s="717">
        <v>8</v>
      </c>
      <c r="E544" s="717">
        <v>1</v>
      </c>
      <c r="F544" s="717">
        <v>2</v>
      </c>
      <c r="G544" s="717">
        <v>14</v>
      </c>
      <c r="H544" s="687">
        <v>6</v>
      </c>
      <c r="I544" s="687" t="s">
        <v>2714</v>
      </c>
      <c r="J544" s="687"/>
      <c r="K544" s="687"/>
      <c r="L544" s="687" t="s">
        <v>424</v>
      </c>
      <c r="M544" s="687" t="s">
        <v>143</v>
      </c>
      <c r="N544" s="688">
        <v>2002</v>
      </c>
      <c r="O544" s="687"/>
      <c r="P544" s="687" t="s">
        <v>2558</v>
      </c>
      <c r="Q544" s="687" t="s">
        <v>133</v>
      </c>
      <c r="R544" s="1386">
        <v>1</v>
      </c>
      <c r="S544" s="745">
        <v>1000000</v>
      </c>
      <c r="T544" s="781"/>
      <c r="Y544" s="802"/>
      <c r="Z544" s="802"/>
      <c r="AA544" s="802"/>
      <c r="AB544" s="802"/>
    </row>
    <row r="545" spans="1:28" s="674" customFormat="1" ht="12.95" customHeight="1">
      <c r="A545" s="662">
        <f t="shared" si="20"/>
        <v>229</v>
      </c>
      <c r="B545" s="685"/>
      <c r="C545" s="717">
        <v>2</v>
      </c>
      <c r="D545" s="717">
        <v>8</v>
      </c>
      <c r="E545" s="717">
        <v>1</v>
      </c>
      <c r="F545" s="717">
        <v>2</v>
      </c>
      <c r="G545" s="717">
        <v>14</v>
      </c>
      <c r="H545" s="687">
        <v>7</v>
      </c>
      <c r="I545" s="687" t="s">
        <v>2715</v>
      </c>
      <c r="J545" s="687"/>
      <c r="K545" s="687"/>
      <c r="L545" s="687" t="s">
        <v>2713</v>
      </c>
      <c r="M545" s="687" t="s">
        <v>143</v>
      </c>
      <c r="N545" s="688">
        <v>1992</v>
      </c>
      <c r="O545" s="687"/>
      <c r="P545" s="687" t="s">
        <v>2558</v>
      </c>
      <c r="Q545" s="1418" t="s">
        <v>133</v>
      </c>
      <c r="R545" s="1386">
        <v>1</v>
      </c>
      <c r="S545" s="745">
        <v>10000</v>
      </c>
      <c r="T545" s="781" t="s">
        <v>3081</v>
      </c>
      <c r="Y545" s="802"/>
      <c r="Z545" s="802"/>
      <c r="AA545" s="802"/>
      <c r="AB545" s="802"/>
    </row>
    <row r="546" spans="1:28" s="674" customFormat="1" ht="12.95" customHeight="1">
      <c r="A546" s="662">
        <f t="shared" si="20"/>
        <v>230</v>
      </c>
      <c r="B546" s="685"/>
      <c r="C546" s="717">
        <v>2</v>
      </c>
      <c r="D546" s="717">
        <v>8</v>
      </c>
      <c r="E546" s="717">
        <v>1</v>
      </c>
      <c r="F546" s="717">
        <v>2</v>
      </c>
      <c r="G546" s="717">
        <v>14</v>
      </c>
      <c r="H546" s="687">
        <v>8</v>
      </c>
      <c r="I546" s="687" t="s">
        <v>2715</v>
      </c>
      <c r="J546" s="687"/>
      <c r="K546" s="687"/>
      <c r="L546" s="687" t="s">
        <v>2713</v>
      </c>
      <c r="M546" s="687" t="s">
        <v>143</v>
      </c>
      <c r="N546" s="688">
        <v>1992</v>
      </c>
      <c r="O546" s="687"/>
      <c r="P546" s="687" t="s">
        <v>2558</v>
      </c>
      <c r="Q546" s="1418" t="s">
        <v>133</v>
      </c>
      <c r="R546" s="1386">
        <v>1</v>
      </c>
      <c r="S546" s="745">
        <v>10000</v>
      </c>
      <c r="T546" s="781" t="s">
        <v>3081</v>
      </c>
      <c r="Y546" s="802"/>
      <c r="Z546" s="802"/>
      <c r="AA546" s="802"/>
      <c r="AB546" s="802"/>
    </row>
    <row r="547" spans="1:28" s="674" customFormat="1" ht="12.95" customHeight="1">
      <c r="A547" s="662">
        <f>A546+1</f>
        <v>231</v>
      </c>
      <c r="B547" s="685"/>
      <c r="C547" s="717">
        <v>2</v>
      </c>
      <c r="D547" s="717">
        <v>8</v>
      </c>
      <c r="E547" s="717">
        <v>1</v>
      </c>
      <c r="F547" s="717">
        <v>2</v>
      </c>
      <c r="G547" s="717">
        <v>14</v>
      </c>
      <c r="H547" s="687">
        <v>9</v>
      </c>
      <c r="I547" s="687" t="s">
        <v>2716</v>
      </c>
      <c r="J547" s="687"/>
      <c r="K547" s="687"/>
      <c r="L547" s="687" t="s">
        <v>2713</v>
      </c>
      <c r="M547" s="687" t="s">
        <v>143</v>
      </c>
      <c r="N547" s="688">
        <v>1986</v>
      </c>
      <c r="O547" s="687"/>
      <c r="P547" s="687" t="s">
        <v>2558</v>
      </c>
      <c r="Q547" s="1418" t="s">
        <v>133</v>
      </c>
      <c r="R547" s="1386">
        <v>1</v>
      </c>
      <c r="S547" s="745">
        <v>20000</v>
      </c>
      <c r="T547" s="781" t="s">
        <v>3081</v>
      </c>
      <c r="Y547" s="802"/>
      <c r="Z547" s="802"/>
      <c r="AA547" s="802"/>
      <c r="AB547" s="802"/>
    </row>
    <row r="548" spans="1:28" s="674" customFormat="1" ht="12.95" customHeight="1">
      <c r="A548" s="662">
        <f t="shared" si="20"/>
        <v>232</v>
      </c>
      <c r="B548" s="685"/>
      <c r="C548" s="717">
        <v>2</v>
      </c>
      <c r="D548" s="717">
        <v>8</v>
      </c>
      <c r="E548" s="717">
        <v>1</v>
      </c>
      <c r="F548" s="717">
        <v>2</v>
      </c>
      <c r="G548" s="717">
        <v>14</v>
      </c>
      <c r="H548" s="687">
        <v>10</v>
      </c>
      <c r="I548" s="687" t="s">
        <v>2716</v>
      </c>
      <c r="J548" s="687"/>
      <c r="K548" s="687"/>
      <c r="L548" s="687" t="s">
        <v>2713</v>
      </c>
      <c r="M548" s="687" t="s">
        <v>143</v>
      </c>
      <c r="N548" s="688">
        <v>1986</v>
      </c>
      <c r="O548" s="687"/>
      <c r="P548" s="687" t="s">
        <v>2558</v>
      </c>
      <c r="Q548" s="1418" t="s">
        <v>133</v>
      </c>
      <c r="R548" s="1386">
        <v>1</v>
      </c>
      <c r="S548" s="745">
        <v>20000</v>
      </c>
      <c r="T548" s="781" t="s">
        <v>3081</v>
      </c>
      <c r="Y548" s="802"/>
      <c r="Z548" s="802"/>
      <c r="AA548" s="802"/>
      <c r="AB548" s="802"/>
    </row>
    <row r="549" spans="1:28" s="674" customFormat="1" ht="12.95" customHeight="1">
      <c r="A549" s="662">
        <f t="shared" si="20"/>
        <v>233</v>
      </c>
      <c r="B549" s="685"/>
      <c r="C549" s="717">
        <v>2</v>
      </c>
      <c r="D549" s="717">
        <v>8</v>
      </c>
      <c r="E549" s="717">
        <v>1</v>
      </c>
      <c r="F549" s="717">
        <v>2</v>
      </c>
      <c r="G549" s="717">
        <v>14</v>
      </c>
      <c r="H549" s="687">
        <v>11</v>
      </c>
      <c r="I549" s="687" t="s">
        <v>2717</v>
      </c>
      <c r="J549" s="687"/>
      <c r="K549" s="687"/>
      <c r="L549" s="687" t="s">
        <v>2713</v>
      </c>
      <c r="M549" s="687" t="s">
        <v>143</v>
      </c>
      <c r="N549" s="688">
        <v>1992</v>
      </c>
      <c r="O549" s="687"/>
      <c r="P549" s="687" t="s">
        <v>2558</v>
      </c>
      <c r="Q549" s="1418" t="s">
        <v>133</v>
      </c>
      <c r="R549" s="1386">
        <v>1</v>
      </c>
      <c r="S549" s="745">
        <v>10000</v>
      </c>
      <c r="T549" s="781" t="s">
        <v>3081</v>
      </c>
      <c r="Y549" s="802"/>
      <c r="Z549" s="802"/>
      <c r="AA549" s="802"/>
      <c r="AB549" s="802"/>
    </row>
    <row r="550" spans="1:28" s="674" customFormat="1" ht="12.95" customHeight="1">
      <c r="A550" s="662">
        <f t="shared" si="20"/>
        <v>234</v>
      </c>
      <c r="B550" s="685"/>
      <c r="C550" s="717">
        <v>2</v>
      </c>
      <c r="D550" s="717">
        <v>8</v>
      </c>
      <c r="E550" s="717">
        <v>1</v>
      </c>
      <c r="F550" s="717">
        <v>2</v>
      </c>
      <c r="G550" s="717">
        <v>14</v>
      </c>
      <c r="H550" s="687">
        <v>12</v>
      </c>
      <c r="I550" s="687" t="s">
        <v>2717</v>
      </c>
      <c r="J550" s="687"/>
      <c r="K550" s="687"/>
      <c r="L550" s="687" t="s">
        <v>2713</v>
      </c>
      <c r="M550" s="687" t="s">
        <v>143</v>
      </c>
      <c r="N550" s="688">
        <v>1992</v>
      </c>
      <c r="O550" s="687"/>
      <c r="P550" s="687" t="s">
        <v>2558</v>
      </c>
      <c r="Q550" s="1418" t="s">
        <v>133</v>
      </c>
      <c r="R550" s="1386">
        <v>1</v>
      </c>
      <c r="S550" s="745">
        <v>10000</v>
      </c>
      <c r="T550" s="781" t="s">
        <v>3081</v>
      </c>
      <c r="Y550" s="802"/>
      <c r="Z550" s="802"/>
      <c r="AA550" s="802"/>
      <c r="AB550" s="802"/>
    </row>
    <row r="551" spans="1:28" s="674" customFormat="1" ht="12.95" customHeight="1">
      <c r="A551" s="662">
        <f>A550+1</f>
        <v>235</v>
      </c>
      <c r="B551" s="685"/>
      <c r="C551" s="717">
        <v>2</v>
      </c>
      <c r="D551" s="717">
        <v>8</v>
      </c>
      <c r="E551" s="717">
        <v>1</v>
      </c>
      <c r="F551" s="717">
        <v>2</v>
      </c>
      <c r="G551" s="717">
        <v>14</v>
      </c>
      <c r="H551" s="687">
        <v>13</v>
      </c>
      <c r="I551" s="687" t="s">
        <v>2717</v>
      </c>
      <c r="J551" s="687"/>
      <c r="K551" s="687"/>
      <c r="L551" s="687" t="s">
        <v>2713</v>
      </c>
      <c r="M551" s="687" t="s">
        <v>143</v>
      </c>
      <c r="N551" s="688">
        <v>1992</v>
      </c>
      <c r="O551" s="687"/>
      <c r="P551" s="687" t="s">
        <v>2558</v>
      </c>
      <c r="Q551" s="1418" t="s">
        <v>133</v>
      </c>
      <c r="R551" s="1386">
        <v>1</v>
      </c>
      <c r="S551" s="745">
        <v>10000</v>
      </c>
      <c r="T551" s="781" t="s">
        <v>3081</v>
      </c>
      <c r="Y551" s="802"/>
      <c r="Z551" s="802"/>
      <c r="AA551" s="802"/>
      <c r="AB551" s="802"/>
    </row>
    <row r="552" spans="1:28" s="674" customFormat="1" ht="12.95" customHeight="1">
      <c r="A552" s="662">
        <f>A551+1</f>
        <v>236</v>
      </c>
      <c r="B552" s="685"/>
      <c r="C552" s="717">
        <v>2</v>
      </c>
      <c r="D552" s="717">
        <v>8</v>
      </c>
      <c r="E552" s="717">
        <v>1</v>
      </c>
      <c r="F552" s="717">
        <v>2</v>
      </c>
      <c r="G552" s="717">
        <v>14</v>
      </c>
      <c r="H552" s="687">
        <v>14</v>
      </c>
      <c r="I552" s="687" t="s">
        <v>2717</v>
      </c>
      <c r="J552" s="687"/>
      <c r="K552" s="687"/>
      <c r="L552" s="687" t="s">
        <v>2713</v>
      </c>
      <c r="M552" s="687" t="s">
        <v>143</v>
      </c>
      <c r="N552" s="688">
        <v>1992</v>
      </c>
      <c r="O552" s="687"/>
      <c r="P552" s="687" t="s">
        <v>2558</v>
      </c>
      <c r="Q552" s="1418" t="s">
        <v>133</v>
      </c>
      <c r="R552" s="1386">
        <v>1</v>
      </c>
      <c r="S552" s="745">
        <v>10000</v>
      </c>
      <c r="T552" s="781" t="s">
        <v>3081</v>
      </c>
      <c r="Y552" s="802"/>
      <c r="Z552" s="802"/>
      <c r="AA552" s="802"/>
      <c r="AB552" s="802"/>
    </row>
    <row r="553" spans="1:28" s="674" customFormat="1" ht="12.95" customHeight="1">
      <c r="A553" s="662">
        <f t="shared" ref="A553:A590" si="22">A552+1</f>
        <v>237</v>
      </c>
      <c r="B553" s="685"/>
      <c r="C553" s="717">
        <v>2</v>
      </c>
      <c r="D553" s="717">
        <v>8</v>
      </c>
      <c r="E553" s="717">
        <v>1</v>
      </c>
      <c r="F553" s="717">
        <v>2</v>
      </c>
      <c r="G553" s="717">
        <v>14</v>
      </c>
      <c r="H553" s="687">
        <v>15</v>
      </c>
      <c r="I553" s="687" t="s">
        <v>2717</v>
      </c>
      <c r="J553" s="687"/>
      <c r="K553" s="687"/>
      <c r="L553" s="687" t="s">
        <v>2713</v>
      </c>
      <c r="M553" s="687" t="s">
        <v>143</v>
      </c>
      <c r="N553" s="688">
        <v>1992</v>
      </c>
      <c r="O553" s="687"/>
      <c r="P553" s="687" t="s">
        <v>2558</v>
      </c>
      <c r="Q553" s="1418" t="s">
        <v>133</v>
      </c>
      <c r="R553" s="1386">
        <v>1</v>
      </c>
      <c r="S553" s="745">
        <v>10000</v>
      </c>
      <c r="T553" s="781" t="s">
        <v>3081</v>
      </c>
      <c r="Y553" s="802"/>
      <c r="Z553" s="802"/>
      <c r="AA553" s="802"/>
      <c r="AB553" s="802"/>
    </row>
    <row r="554" spans="1:28" s="674" customFormat="1" ht="12.95" customHeight="1">
      <c r="A554" s="662">
        <f t="shared" si="22"/>
        <v>238</v>
      </c>
      <c r="B554" s="685"/>
      <c r="C554" s="717">
        <v>2</v>
      </c>
      <c r="D554" s="717">
        <v>8</v>
      </c>
      <c r="E554" s="717">
        <v>1</v>
      </c>
      <c r="F554" s="717">
        <v>2</v>
      </c>
      <c r="G554" s="717">
        <v>14</v>
      </c>
      <c r="H554" s="687">
        <v>16</v>
      </c>
      <c r="I554" s="687" t="s">
        <v>2718</v>
      </c>
      <c r="J554" s="687" t="s">
        <v>789</v>
      </c>
      <c r="K554" s="687"/>
      <c r="L554" s="687" t="s">
        <v>2713</v>
      </c>
      <c r="M554" s="687" t="s">
        <v>143</v>
      </c>
      <c r="N554" s="688">
        <v>1993</v>
      </c>
      <c r="O554" s="687"/>
      <c r="P554" s="687" t="s">
        <v>2558</v>
      </c>
      <c r="Q554" s="1418" t="s">
        <v>133</v>
      </c>
      <c r="R554" s="1386">
        <v>1</v>
      </c>
      <c r="S554" s="745">
        <v>20000</v>
      </c>
      <c r="T554" s="781" t="s">
        <v>3081</v>
      </c>
      <c r="Y554" s="802"/>
      <c r="Z554" s="802"/>
      <c r="AA554" s="802"/>
      <c r="AB554" s="802"/>
    </row>
    <row r="555" spans="1:28" s="674" customFormat="1" ht="12.95" customHeight="1">
      <c r="A555" s="662">
        <f t="shared" si="22"/>
        <v>239</v>
      </c>
      <c r="B555" s="685"/>
      <c r="C555" s="717">
        <v>2</v>
      </c>
      <c r="D555" s="717">
        <v>8</v>
      </c>
      <c r="E555" s="717">
        <v>1</v>
      </c>
      <c r="F555" s="717">
        <v>2</v>
      </c>
      <c r="G555" s="717">
        <v>14</v>
      </c>
      <c r="H555" s="687">
        <v>17</v>
      </c>
      <c r="I555" s="687" t="s">
        <v>2718</v>
      </c>
      <c r="J555" s="687" t="s">
        <v>789</v>
      </c>
      <c r="K555" s="687"/>
      <c r="L555" s="687" t="s">
        <v>2713</v>
      </c>
      <c r="M555" s="687" t="s">
        <v>143</v>
      </c>
      <c r="N555" s="688">
        <v>1993</v>
      </c>
      <c r="O555" s="687"/>
      <c r="P555" s="687" t="s">
        <v>2558</v>
      </c>
      <c r="Q555" s="1418" t="s">
        <v>133</v>
      </c>
      <c r="R555" s="1386">
        <v>1</v>
      </c>
      <c r="S555" s="745">
        <v>20000</v>
      </c>
      <c r="T555" s="781" t="s">
        <v>3081</v>
      </c>
      <c r="Y555" s="802"/>
      <c r="Z555" s="802"/>
      <c r="AA555" s="802"/>
      <c r="AB555" s="802"/>
    </row>
    <row r="556" spans="1:28" s="674" customFormat="1" ht="12.95" customHeight="1">
      <c r="A556" s="662">
        <f t="shared" si="22"/>
        <v>240</v>
      </c>
      <c r="B556" s="685"/>
      <c r="C556" s="717">
        <v>2</v>
      </c>
      <c r="D556" s="717">
        <v>8</v>
      </c>
      <c r="E556" s="717">
        <v>1</v>
      </c>
      <c r="F556" s="717">
        <v>2</v>
      </c>
      <c r="G556" s="717">
        <v>14</v>
      </c>
      <c r="H556" s="687">
        <v>18</v>
      </c>
      <c r="I556" s="687" t="s">
        <v>2718</v>
      </c>
      <c r="J556" s="687" t="s">
        <v>789</v>
      </c>
      <c r="K556" s="687"/>
      <c r="L556" s="687" t="s">
        <v>2713</v>
      </c>
      <c r="M556" s="687" t="s">
        <v>143</v>
      </c>
      <c r="N556" s="688">
        <v>1993</v>
      </c>
      <c r="O556" s="687"/>
      <c r="P556" s="687" t="s">
        <v>2558</v>
      </c>
      <c r="Q556" s="1418" t="s">
        <v>133</v>
      </c>
      <c r="R556" s="1386">
        <v>1</v>
      </c>
      <c r="S556" s="745">
        <v>20000</v>
      </c>
      <c r="T556" s="781" t="s">
        <v>3081</v>
      </c>
      <c r="Y556" s="802"/>
      <c r="Z556" s="802"/>
      <c r="AA556" s="802"/>
      <c r="AB556" s="802"/>
    </row>
    <row r="557" spans="1:28" s="674" customFormat="1" ht="12.95" customHeight="1">
      <c r="A557" s="662">
        <f>A556+1</f>
        <v>241</v>
      </c>
      <c r="B557" s="685"/>
      <c r="C557" s="717">
        <v>2</v>
      </c>
      <c r="D557" s="717">
        <v>8</v>
      </c>
      <c r="E557" s="717">
        <v>1</v>
      </c>
      <c r="F557" s="717">
        <v>2</v>
      </c>
      <c r="G557" s="717">
        <v>14</v>
      </c>
      <c r="H557" s="687">
        <v>19</v>
      </c>
      <c r="I557" s="687" t="s">
        <v>2718</v>
      </c>
      <c r="J557" s="687" t="s">
        <v>789</v>
      </c>
      <c r="K557" s="687"/>
      <c r="L557" s="687" t="s">
        <v>2713</v>
      </c>
      <c r="M557" s="687" t="s">
        <v>143</v>
      </c>
      <c r="N557" s="688">
        <v>1993</v>
      </c>
      <c r="O557" s="687"/>
      <c r="P557" s="687" t="s">
        <v>2558</v>
      </c>
      <c r="Q557" s="1418" t="s">
        <v>133</v>
      </c>
      <c r="R557" s="1386">
        <v>1</v>
      </c>
      <c r="S557" s="745">
        <v>20000</v>
      </c>
      <c r="T557" s="781" t="s">
        <v>3081</v>
      </c>
      <c r="Y557" s="802"/>
      <c r="Z557" s="802"/>
      <c r="AA557" s="802"/>
      <c r="AB557" s="802"/>
    </row>
    <row r="558" spans="1:28" s="674" customFormat="1" ht="12.95" customHeight="1">
      <c r="A558" s="662">
        <f t="shared" si="22"/>
        <v>242</v>
      </c>
      <c r="B558" s="685"/>
      <c r="C558" s="717">
        <v>2</v>
      </c>
      <c r="D558" s="717">
        <v>8</v>
      </c>
      <c r="E558" s="717">
        <v>1</v>
      </c>
      <c r="F558" s="717">
        <v>2</v>
      </c>
      <c r="G558" s="717">
        <v>14</v>
      </c>
      <c r="H558" s="687">
        <v>20</v>
      </c>
      <c r="I558" s="687" t="s">
        <v>2718</v>
      </c>
      <c r="J558" s="687" t="s">
        <v>789</v>
      </c>
      <c r="K558" s="687"/>
      <c r="L558" s="687" t="s">
        <v>2713</v>
      </c>
      <c r="M558" s="687" t="s">
        <v>143</v>
      </c>
      <c r="N558" s="688">
        <v>1993</v>
      </c>
      <c r="O558" s="687"/>
      <c r="P558" s="687" t="s">
        <v>2558</v>
      </c>
      <c r="Q558" s="1418" t="s">
        <v>133</v>
      </c>
      <c r="R558" s="1386">
        <v>1</v>
      </c>
      <c r="S558" s="745">
        <v>20000</v>
      </c>
      <c r="T558" s="781" t="s">
        <v>3081</v>
      </c>
      <c r="Y558" s="802"/>
      <c r="Z558" s="802"/>
      <c r="AA558" s="802"/>
      <c r="AB558" s="802"/>
    </row>
    <row r="559" spans="1:28" s="674" customFormat="1" ht="12.95" customHeight="1">
      <c r="A559" s="662">
        <f t="shared" si="22"/>
        <v>243</v>
      </c>
      <c r="B559" s="685"/>
      <c r="C559" s="717">
        <v>2</v>
      </c>
      <c r="D559" s="717">
        <v>8</v>
      </c>
      <c r="E559" s="717">
        <v>1</v>
      </c>
      <c r="F559" s="717">
        <v>2</v>
      </c>
      <c r="G559" s="717">
        <v>14</v>
      </c>
      <c r="H559" s="687">
        <v>21</v>
      </c>
      <c r="I559" s="687" t="s">
        <v>2718</v>
      </c>
      <c r="J559" s="687" t="s">
        <v>789</v>
      </c>
      <c r="K559" s="687"/>
      <c r="L559" s="687" t="s">
        <v>2713</v>
      </c>
      <c r="M559" s="687" t="s">
        <v>143</v>
      </c>
      <c r="N559" s="688">
        <v>1993</v>
      </c>
      <c r="O559" s="687"/>
      <c r="P559" s="687" t="s">
        <v>2558</v>
      </c>
      <c r="Q559" s="1418" t="s">
        <v>133</v>
      </c>
      <c r="R559" s="1386">
        <v>1</v>
      </c>
      <c r="S559" s="745">
        <v>20000</v>
      </c>
      <c r="T559" s="781" t="s">
        <v>3081</v>
      </c>
      <c r="Y559" s="802"/>
      <c r="Z559" s="802"/>
      <c r="AA559" s="802"/>
      <c r="AB559" s="802"/>
    </row>
    <row r="560" spans="1:28" s="674" customFormat="1" ht="12.95" customHeight="1">
      <c r="A560" s="662">
        <f t="shared" si="22"/>
        <v>244</v>
      </c>
      <c r="B560" s="685"/>
      <c r="C560" s="717">
        <v>2</v>
      </c>
      <c r="D560" s="717">
        <v>8</v>
      </c>
      <c r="E560" s="717">
        <v>1</v>
      </c>
      <c r="F560" s="717">
        <v>2</v>
      </c>
      <c r="G560" s="717">
        <v>14</v>
      </c>
      <c r="H560" s="687">
        <v>22</v>
      </c>
      <c r="I560" s="687" t="s">
        <v>2718</v>
      </c>
      <c r="J560" s="687" t="s">
        <v>789</v>
      </c>
      <c r="K560" s="687"/>
      <c r="L560" s="687" t="s">
        <v>2713</v>
      </c>
      <c r="M560" s="687" t="s">
        <v>143</v>
      </c>
      <c r="N560" s="688">
        <v>1993</v>
      </c>
      <c r="O560" s="687"/>
      <c r="P560" s="687" t="s">
        <v>2558</v>
      </c>
      <c r="Q560" s="1418" t="s">
        <v>133</v>
      </c>
      <c r="R560" s="1386">
        <v>1</v>
      </c>
      <c r="S560" s="745">
        <v>20000</v>
      </c>
      <c r="T560" s="781" t="s">
        <v>3081</v>
      </c>
      <c r="Y560" s="802"/>
      <c r="Z560" s="802"/>
      <c r="AA560" s="802"/>
      <c r="AB560" s="802"/>
    </row>
    <row r="561" spans="1:28" s="674" customFormat="1" ht="12.95" customHeight="1">
      <c r="A561" s="662">
        <f t="shared" si="22"/>
        <v>245</v>
      </c>
      <c r="B561" s="685"/>
      <c r="C561" s="717">
        <v>2</v>
      </c>
      <c r="D561" s="717">
        <v>8</v>
      </c>
      <c r="E561" s="717">
        <v>1</v>
      </c>
      <c r="F561" s="717">
        <v>2</v>
      </c>
      <c r="G561" s="717">
        <v>14</v>
      </c>
      <c r="H561" s="687">
        <v>23</v>
      </c>
      <c r="I561" s="687" t="s">
        <v>2718</v>
      </c>
      <c r="J561" s="687" t="s">
        <v>789</v>
      </c>
      <c r="K561" s="687"/>
      <c r="L561" s="687" t="s">
        <v>2713</v>
      </c>
      <c r="M561" s="687" t="s">
        <v>143</v>
      </c>
      <c r="N561" s="688">
        <v>1993</v>
      </c>
      <c r="O561" s="687"/>
      <c r="P561" s="687" t="s">
        <v>2558</v>
      </c>
      <c r="Q561" s="1418" t="s">
        <v>133</v>
      </c>
      <c r="R561" s="1386">
        <v>1</v>
      </c>
      <c r="S561" s="745">
        <v>20000</v>
      </c>
      <c r="T561" s="781" t="s">
        <v>3081</v>
      </c>
      <c r="Y561" s="802"/>
      <c r="Z561" s="802"/>
      <c r="AA561" s="802"/>
      <c r="AB561" s="802"/>
    </row>
    <row r="562" spans="1:28" s="674" customFormat="1" ht="12.95" customHeight="1">
      <c r="A562" s="662">
        <f t="shared" si="22"/>
        <v>246</v>
      </c>
      <c r="B562" s="685"/>
      <c r="C562" s="717">
        <v>2</v>
      </c>
      <c r="D562" s="717">
        <v>8</v>
      </c>
      <c r="E562" s="717">
        <v>1</v>
      </c>
      <c r="F562" s="717">
        <v>2</v>
      </c>
      <c r="G562" s="717">
        <v>14</v>
      </c>
      <c r="H562" s="687">
        <v>24</v>
      </c>
      <c r="I562" s="687" t="s">
        <v>2718</v>
      </c>
      <c r="J562" s="687" t="s">
        <v>789</v>
      </c>
      <c r="K562" s="687"/>
      <c r="L562" s="687" t="s">
        <v>2713</v>
      </c>
      <c r="M562" s="687" t="s">
        <v>143</v>
      </c>
      <c r="N562" s="688">
        <v>1993</v>
      </c>
      <c r="O562" s="687"/>
      <c r="P562" s="687" t="s">
        <v>2558</v>
      </c>
      <c r="Q562" s="1418" t="s">
        <v>133</v>
      </c>
      <c r="R562" s="1386">
        <v>1</v>
      </c>
      <c r="S562" s="745">
        <v>20000</v>
      </c>
      <c r="T562" s="781" t="s">
        <v>3081</v>
      </c>
      <c r="Y562" s="802"/>
      <c r="Z562" s="802"/>
      <c r="AA562" s="802"/>
      <c r="AB562" s="802"/>
    </row>
    <row r="563" spans="1:28" s="674" customFormat="1" ht="12.95" customHeight="1">
      <c r="A563" s="662">
        <f t="shared" si="22"/>
        <v>247</v>
      </c>
      <c r="B563" s="685"/>
      <c r="C563" s="717">
        <v>2</v>
      </c>
      <c r="D563" s="717">
        <v>8</v>
      </c>
      <c r="E563" s="717">
        <v>1</v>
      </c>
      <c r="F563" s="717">
        <v>2</v>
      </c>
      <c r="G563" s="717">
        <v>14</v>
      </c>
      <c r="H563" s="687">
        <v>25</v>
      </c>
      <c r="I563" s="687" t="s">
        <v>2719</v>
      </c>
      <c r="J563" s="687"/>
      <c r="K563" s="687"/>
      <c r="L563" s="687" t="s">
        <v>2713</v>
      </c>
      <c r="M563" s="687" t="s">
        <v>143</v>
      </c>
      <c r="N563" s="688">
        <v>1986</v>
      </c>
      <c r="O563" s="687"/>
      <c r="P563" s="687" t="s">
        <v>2558</v>
      </c>
      <c r="Q563" s="1418" t="s">
        <v>133</v>
      </c>
      <c r="R563" s="1386">
        <v>1</v>
      </c>
      <c r="S563" s="745">
        <v>20000</v>
      </c>
      <c r="T563" s="781" t="s">
        <v>3081</v>
      </c>
      <c r="Y563" s="802"/>
      <c r="Z563" s="802"/>
      <c r="AA563" s="802"/>
      <c r="AB563" s="802"/>
    </row>
    <row r="564" spans="1:28" s="674" customFormat="1" ht="12.95" customHeight="1">
      <c r="A564" s="662">
        <f t="shared" si="22"/>
        <v>248</v>
      </c>
      <c r="B564" s="685"/>
      <c r="C564" s="717">
        <v>2</v>
      </c>
      <c r="D564" s="717">
        <v>8</v>
      </c>
      <c r="E564" s="717">
        <v>1</v>
      </c>
      <c r="F564" s="717">
        <v>2</v>
      </c>
      <c r="G564" s="717">
        <v>14</v>
      </c>
      <c r="H564" s="687">
        <v>26</v>
      </c>
      <c r="I564" s="687" t="s">
        <v>2720</v>
      </c>
      <c r="J564" s="687"/>
      <c r="K564" s="687"/>
      <c r="L564" s="687" t="s">
        <v>2713</v>
      </c>
      <c r="M564" s="687" t="s">
        <v>143</v>
      </c>
      <c r="N564" s="688">
        <v>1992</v>
      </c>
      <c r="O564" s="687"/>
      <c r="P564" s="687" t="s">
        <v>2558</v>
      </c>
      <c r="Q564" s="1418" t="s">
        <v>133</v>
      </c>
      <c r="R564" s="1386">
        <v>1</v>
      </c>
      <c r="S564" s="745">
        <v>10000</v>
      </c>
      <c r="T564" s="781" t="s">
        <v>3081</v>
      </c>
      <c r="Y564" s="802"/>
      <c r="Z564" s="802"/>
      <c r="AA564" s="802"/>
      <c r="AB564" s="802"/>
    </row>
    <row r="565" spans="1:28" s="674" customFormat="1" ht="12.95" customHeight="1">
      <c r="A565" s="662">
        <f t="shared" si="22"/>
        <v>249</v>
      </c>
      <c r="B565" s="685"/>
      <c r="C565" s="717">
        <v>2</v>
      </c>
      <c r="D565" s="717">
        <v>8</v>
      </c>
      <c r="E565" s="717">
        <v>1</v>
      </c>
      <c r="F565" s="717">
        <v>2</v>
      </c>
      <c r="G565" s="717">
        <v>14</v>
      </c>
      <c r="H565" s="687">
        <v>27</v>
      </c>
      <c r="I565" s="687" t="s">
        <v>2720</v>
      </c>
      <c r="J565" s="687"/>
      <c r="K565" s="687"/>
      <c r="L565" s="687" t="s">
        <v>2713</v>
      </c>
      <c r="M565" s="687" t="s">
        <v>143</v>
      </c>
      <c r="N565" s="688">
        <v>1992</v>
      </c>
      <c r="O565" s="687"/>
      <c r="P565" s="687" t="s">
        <v>2558</v>
      </c>
      <c r="Q565" s="1418" t="s">
        <v>133</v>
      </c>
      <c r="R565" s="1386">
        <v>1</v>
      </c>
      <c r="S565" s="745">
        <v>10000</v>
      </c>
      <c r="T565" s="781" t="s">
        <v>3081</v>
      </c>
      <c r="Y565" s="802"/>
      <c r="Z565" s="802"/>
      <c r="AA565" s="802"/>
      <c r="AB565" s="802"/>
    </row>
    <row r="566" spans="1:28" s="674" customFormat="1" ht="12.95" customHeight="1">
      <c r="A566" s="662">
        <f t="shared" si="22"/>
        <v>250</v>
      </c>
      <c r="B566" s="685"/>
      <c r="C566" s="717">
        <v>2</v>
      </c>
      <c r="D566" s="717">
        <v>8</v>
      </c>
      <c r="E566" s="717">
        <v>1</v>
      </c>
      <c r="F566" s="717">
        <v>2</v>
      </c>
      <c r="G566" s="717">
        <v>14</v>
      </c>
      <c r="H566" s="687">
        <v>28</v>
      </c>
      <c r="I566" s="687" t="s">
        <v>2720</v>
      </c>
      <c r="J566" s="687"/>
      <c r="K566" s="687"/>
      <c r="L566" s="687" t="s">
        <v>2713</v>
      </c>
      <c r="M566" s="687" t="s">
        <v>143</v>
      </c>
      <c r="N566" s="688">
        <v>1992</v>
      </c>
      <c r="O566" s="687"/>
      <c r="P566" s="687" t="s">
        <v>2558</v>
      </c>
      <c r="Q566" s="1418" t="s">
        <v>133</v>
      </c>
      <c r="R566" s="1386">
        <v>1</v>
      </c>
      <c r="S566" s="745">
        <v>10000</v>
      </c>
      <c r="T566" s="781" t="s">
        <v>3081</v>
      </c>
      <c r="Y566" s="802"/>
      <c r="Z566" s="802"/>
      <c r="AA566" s="802"/>
      <c r="AB566" s="802"/>
    </row>
    <row r="567" spans="1:28" s="674" customFormat="1" ht="12.95" customHeight="1">
      <c r="A567" s="662">
        <f t="shared" si="22"/>
        <v>251</v>
      </c>
      <c r="B567" s="685"/>
      <c r="C567" s="717">
        <v>2</v>
      </c>
      <c r="D567" s="717">
        <v>8</v>
      </c>
      <c r="E567" s="717">
        <v>1</v>
      </c>
      <c r="F567" s="717">
        <v>2</v>
      </c>
      <c r="G567" s="717">
        <v>14</v>
      </c>
      <c r="H567" s="687">
        <v>29</v>
      </c>
      <c r="I567" s="687" t="s">
        <v>2720</v>
      </c>
      <c r="J567" s="687"/>
      <c r="K567" s="687"/>
      <c r="L567" s="687" t="s">
        <v>2713</v>
      </c>
      <c r="M567" s="687" t="s">
        <v>143</v>
      </c>
      <c r="N567" s="688">
        <v>1992</v>
      </c>
      <c r="O567" s="687"/>
      <c r="P567" s="687" t="s">
        <v>2558</v>
      </c>
      <c r="Q567" s="1418" t="s">
        <v>133</v>
      </c>
      <c r="R567" s="1386">
        <v>1</v>
      </c>
      <c r="S567" s="745">
        <v>10000</v>
      </c>
      <c r="T567" s="781" t="s">
        <v>3081</v>
      </c>
      <c r="Y567" s="802"/>
      <c r="Z567" s="802"/>
      <c r="AA567" s="802"/>
      <c r="AB567" s="802"/>
    </row>
    <row r="568" spans="1:28" s="674" customFormat="1" ht="12.95" customHeight="1">
      <c r="A568" s="662">
        <f t="shared" si="22"/>
        <v>252</v>
      </c>
      <c r="B568" s="685"/>
      <c r="C568" s="717">
        <v>2</v>
      </c>
      <c r="D568" s="717">
        <v>8</v>
      </c>
      <c r="E568" s="717">
        <v>1</v>
      </c>
      <c r="F568" s="717">
        <v>2</v>
      </c>
      <c r="G568" s="717">
        <v>14</v>
      </c>
      <c r="H568" s="687">
        <v>30</v>
      </c>
      <c r="I568" s="687" t="s">
        <v>2721</v>
      </c>
      <c r="J568" s="687"/>
      <c r="K568" s="687"/>
      <c r="L568" s="687" t="s">
        <v>420</v>
      </c>
      <c r="M568" s="687" t="s">
        <v>143</v>
      </c>
      <c r="N568" s="688">
        <v>1993</v>
      </c>
      <c r="O568" s="687"/>
      <c r="P568" s="687" t="s">
        <v>2558</v>
      </c>
      <c r="Q568" s="1418" t="s">
        <v>133</v>
      </c>
      <c r="R568" s="1386">
        <v>1</v>
      </c>
      <c r="S568" s="745">
        <v>10000</v>
      </c>
      <c r="T568" s="781" t="s">
        <v>3081</v>
      </c>
      <c r="Y568" s="802"/>
      <c r="Z568" s="802"/>
      <c r="AA568" s="802"/>
      <c r="AB568" s="802"/>
    </row>
    <row r="569" spans="1:28" s="674" customFormat="1" ht="12.95" customHeight="1">
      <c r="A569" s="662">
        <f t="shared" si="22"/>
        <v>253</v>
      </c>
      <c r="B569" s="685"/>
      <c r="C569" s="717">
        <v>2</v>
      </c>
      <c r="D569" s="717">
        <v>8</v>
      </c>
      <c r="E569" s="717">
        <v>1</v>
      </c>
      <c r="F569" s="717">
        <v>2</v>
      </c>
      <c r="G569" s="717">
        <v>14</v>
      </c>
      <c r="H569" s="687">
        <v>31</v>
      </c>
      <c r="I569" s="687" t="s">
        <v>2721</v>
      </c>
      <c r="J569" s="687"/>
      <c r="K569" s="687"/>
      <c r="L569" s="687" t="s">
        <v>420</v>
      </c>
      <c r="M569" s="687" t="s">
        <v>143</v>
      </c>
      <c r="N569" s="688">
        <v>1993</v>
      </c>
      <c r="O569" s="687"/>
      <c r="P569" s="687" t="s">
        <v>2558</v>
      </c>
      <c r="Q569" s="1418" t="s">
        <v>133</v>
      </c>
      <c r="R569" s="1386">
        <v>1</v>
      </c>
      <c r="S569" s="745">
        <v>10000</v>
      </c>
      <c r="T569" s="781" t="s">
        <v>3081</v>
      </c>
      <c r="Y569" s="802"/>
      <c r="Z569" s="802"/>
      <c r="AA569" s="802"/>
      <c r="AB569" s="802"/>
    </row>
    <row r="570" spans="1:28" s="674" customFormat="1" ht="12.95" customHeight="1">
      <c r="A570" s="662">
        <f t="shared" si="22"/>
        <v>254</v>
      </c>
      <c r="B570" s="685"/>
      <c r="C570" s="717">
        <v>2</v>
      </c>
      <c r="D570" s="717">
        <v>8</v>
      </c>
      <c r="E570" s="717">
        <v>1</v>
      </c>
      <c r="F570" s="717">
        <v>2</v>
      </c>
      <c r="G570" s="717">
        <v>14</v>
      </c>
      <c r="H570" s="687">
        <v>32</v>
      </c>
      <c r="I570" s="687" t="s">
        <v>2721</v>
      </c>
      <c r="J570" s="687"/>
      <c r="K570" s="687"/>
      <c r="L570" s="687" t="s">
        <v>420</v>
      </c>
      <c r="M570" s="687" t="s">
        <v>143</v>
      </c>
      <c r="N570" s="688">
        <v>1993</v>
      </c>
      <c r="O570" s="687"/>
      <c r="P570" s="687" t="s">
        <v>2558</v>
      </c>
      <c r="Q570" s="1418" t="s">
        <v>133</v>
      </c>
      <c r="R570" s="1386">
        <v>1</v>
      </c>
      <c r="S570" s="745">
        <v>10000</v>
      </c>
      <c r="T570" s="781" t="s">
        <v>3081</v>
      </c>
      <c r="Y570" s="802"/>
      <c r="Z570" s="802"/>
      <c r="AA570" s="802"/>
      <c r="AB570" s="802"/>
    </row>
    <row r="571" spans="1:28" s="674" customFormat="1" ht="12.95" customHeight="1">
      <c r="A571" s="662">
        <f t="shared" si="22"/>
        <v>255</v>
      </c>
      <c r="B571" s="685"/>
      <c r="C571" s="717">
        <v>2</v>
      </c>
      <c r="D571" s="717">
        <v>8</v>
      </c>
      <c r="E571" s="717">
        <v>1</v>
      </c>
      <c r="F571" s="717">
        <v>2</v>
      </c>
      <c r="G571" s="717">
        <v>14</v>
      </c>
      <c r="H571" s="687">
        <v>33</v>
      </c>
      <c r="I571" s="687" t="s">
        <v>1794</v>
      </c>
      <c r="J571" s="687"/>
      <c r="K571" s="687"/>
      <c r="L571" s="687" t="s">
        <v>2713</v>
      </c>
      <c r="M571" s="687" t="s">
        <v>143</v>
      </c>
      <c r="N571" s="688">
        <v>1993</v>
      </c>
      <c r="O571" s="687"/>
      <c r="P571" s="687" t="s">
        <v>2558</v>
      </c>
      <c r="Q571" s="1418" t="s">
        <v>133</v>
      </c>
      <c r="R571" s="1386">
        <v>1</v>
      </c>
      <c r="S571" s="745">
        <v>10000</v>
      </c>
      <c r="T571" s="781" t="s">
        <v>3081</v>
      </c>
      <c r="Y571" s="802"/>
      <c r="Z571" s="802"/>
      <c r="AA571" s="802"/>
      <c r="AB571" s="802"/>
    </row>
    <row r="572" spans="1:28" s="674" customFormat="1" ht="12.95" customHeight="1">
      <c r="A572" s="662">
        <f t="shared" si="22"/>
        <v>256</v>
      </c>
      <c r="B572" s="685"/>
      <c r="C572" s="717">
        <v>2</v>
      </c>
      <c r="D572" s="717">
        <v>8</v>
      </c>
      <c r="E572" s="717">
        <v>1</v>
      </c>
      <c r="F572" s="717">
        <v>2</v>
      </c>
      <c r="G572" s="717">
        <v>14</v>
      </c>
      <c r="H572" s="687">
        <v>34</v>
      </c>
      <c r="I572" s="687" t="s">
        <v>1794</v>
      </c>
      <c r="J572" s="687"/>
      <c r="K572" s="687"/>
      <c r="L572" s="687" t="s">
        <v>2713</v>
      </c>
      <c r="M572" s="687" t="s">
        <v>143</v>
      </c>
      <c r="N572" s="688">
        <v>1993</v>
      </c>
      <c r="O572" s="687"/>
      <c r="P572" s="687" t="s">
        <v>2558</v>
      </c>
      <c r="Q572" s="1418" t="s">
        <v>133</v>
      </c>
      <c r="R572" s="1386">
        <v>1</v>
      </c>
      <c r="S572" s="745">
        <v>10000</v>
      </c>
      <c r="T572" s="781" t="s">
        <v>3081</v>
      </c>
      <c r="Y572" s="802"/>
      <c r="Z572" s="802"/>
      <c r="AA572" s="802"/>
      <c r="AB572" s="802"/>
    </row>
    <row r="573" spans="1:28" s="674" customFormat="1" ht="12.95" customHeight="1">
      <c r="A573" s="662">
        <f t="shared" si="22"/>
        <v>257</v>
      </c>
      <c r="B573" s="685"/>
      <c r="C573" s="717">
        <v>2</v>
      </c>
      <c r="D573" s="717">
        <v>8</v>
      </c>
      <c r="E573" s="717">
        <v>1</v>
      </c>
      <c r="F573" s="717">
        <v>2</v>
      </c>
      <c r="G573" s="717">
        <v>14</v>
      </c>
      <c r="H573" s="687">
        <v>35</v>
      </c>
      <c r="I573" s="687" t="s">
        <v>1794</v>
      </c>
      <c r="J573" s="687"/>
      <c r="K573" s="687"/>
      <c r="L573" s="687" t="s">
        <v>2713</v>
      </c>
      <c r="M573" s="687" t="s">
        <v>143</v>
      </c>
      <c r="N573" s="688">
        <v>1993</v>
      </c>
      <c r="O573" s="687"/>
      <c r="P573" s="687" t="s">
        <v>2558</v>
      </c>
      <c r="Q573" s="1418" t="s">
        <v>133</v>
      </c>
      <c r="R573" s="1386">
        <v>1</v>
      </c>
      <c r="S573" s="745">
        <v>10000</v>
      </c>
      <c r="T573" s="781" t="s">
        <v>3081</v>
      </c>
      <c r="Y573" s="802"/>
      <c r="Z573" s="802"/>
      <c r="AA573" s="802"/>
      <c r="AB573" s="802"/>
    </row>
    <row r="574" spans="1:28" s="674" customFormat="1" ht="12.95" customHeight="1">
      <c r="A574" s="662">
        <f t="shared" si="22"/>
        <v>258</v>
      </c>
      <c r="B574" s="685"/>
      <c r="C574" s="717">
        <v>2</v>
      </c>
      <c r="D574" s="717">
        <v>8</v>
      </c>
      <c r="E574" s="717">
        <v>1</v>
      </c>
      <c r="F574" s="717">
        <v>2</v>
      </c>
      <c r="G574" s="717">
        <v>14</v>
      </c>
      <c r="H574" s="687">
        <v>36</v>
      </c>
      <c r="I574" s="687" t="s">
        <v>1794</v>
      </c>
      <c r="J574" s="687"/>
      <c r="K574" s="687"/>
      <c r="L574" s="687" t="s">
        <v>2713</v>
      </c>
      <c r="M574" s="687" t="s">
        <v>143</v>
      </c>
      <c r="N574" s="688">
        <v>1993</v>
      </c>
      <c r="O574" s="687"/>
      <c r="P574" s="687" t="s">
        <v>2558</v>
      </c>
      <c r="Q574" s="1418" t="s">
        <v>133</v>
      </c>
      <c r="R574" s="1386">
        <v>1</v>
      </c>
      <c r="S574" s="745">
        <v>10000</v>
      </c>
      <c r="T574" s="781" t="s">
        <v>3081</v>
      </c>
      <c r="Y574" s="802"/>
      <c r="Z574" s="802"/>
      <c r="AA574" s="802"/>
      <c r="AB574" s="802"/>
    </row>
    <row r="575" spans="1:28" s="674" customFormat="1" ht="12.95" customHeight="1">
      <c r="A575" s="662">
        <f t="shared" si="22"/>
        <v>259</v>
      </c>
      <c r="B575" s="685"/>
      <c r="C575" s="717">
        <v>2</v>
      </c>
      <c r="D575" s="717">
        <v>8</v>
      </c>
      <c r="E575" s="717">
        <v>1</v>
      </c>
      <c r="F575" s="717">
        <v>2</v>
      </c>
      <c r="G575" s="717">
        <v>14</v>
      </c>
      <c r="H575" s="687">
        <v>37</v>
      </c>
      <c r="I575" s="687" t="s">
        <v>1794</v>
      </c>
      <c r="J575" s="687"/>
      <c r="K575" s="687"/>
      <c r="L575" s="687" t="s">
        <v>2713</v>
      </c>
      <c r="M575" s="687" t="s">
        <v>143</v>
      </c>
      <c r="N575" s="688">
        <v>1993</v>
      </c>
      <c r="O575" s="687"/>
      <c r="P575" s="687" t="s">
        <v>2558</v>
      </c>
      <c r="Q575" s="1418" t="s">
        <v>133</v>
      </c>
      <c r="R575" s="1386">
        <v>1</v>
      </c>
      <c r="S575" s="745">
        <v>10000</v>
      </c>
      <c r="T575" s="781" t="s">
        <v>3081</v>
      </c>
      <c r="Y575" s="802"/>
      <c r="Z575" s="802"/>
      <c r="AA575" s="802"/>
      <c r="AB575" s="802"/>
    </row>
    <row r="576" spans="1:28" s="674" customFormat="1" ht="12.95" customHeight="1">
      <c r="A576" s="662">
        <f t="shared" si="22"/>
        <v>260</v>
      </c>
      <c r="B576" s="685"/>
      <c r="C576" s="717">
        <v>2</v>
      </c>
      <c r="D576" s="717">
        <v>8</v>
      </c>
      <c r="E576" s="717">
        <v>1</v>
      </c>
      <c r="F576" s="717">
        <v>2</v>
      </c>
      <c r="G576" s="717">
        <v>14</v>
      </c>
      <c r="H576" s="687">
        <v>38</v>
      </c>
      <c r="I576" s="687" t="s">
        <v>1794</v>
      </c>
      <c r="J576" s="687"/>
      <c r="K576" s="687"/>
      <c r="L576" s="687" t="s">
        <v>2713</v>
      </c>
      <c r="M576" s="687" t="s">
        <v>143</v>
      </c>
      <c r="N576" s="688">
        <v>1993</v>
      </c>
      <c r="O576" s="687"/>
      <c r="P576" s="687" t="s">
        <v>2558</v>
      </c>
      <c r="Q576" s="1418" t="s">
        <v>133</v>
      </c>
      <c r="R576" s="1386">
        <v>1</v>
      </c>
      <c r="S576" s="745">
        <v>10000</v>
      </c>
      <c r="T576" s="781" t="s">
        <v>3081</v>
      </c>
      <c r="Y576" s="802"/>
      <c r="Z576" s="802"/>
      <c r="AA576" s="802"/>
      <c r="AB576" s="802"/>
    </row>
    <row r="577" spans="1:28" s="674" customFormat="1" ht="12.95" customHeight="1">
      <c r="A577" s="662">
        <f t="shared" si="22"/>
        <v>261</v>
      </c>
      <c r="B577" s="685"/>
      <c r="C577" s="717">
        <v>2</v>
      </c>
      <c r="D577" s="717">
        <v>8</v>
      </c>
      <c r="E577" s="717">
        <v>1</v>
      </c>
      <c r="F577" s="717">
        <v>2</v>
      </c>
      <c r="G577" s="717">
        <v>14</v>
      </c>
      <c r="H577" s="687">
        <v>39</v>
      </c>
      <c r="I577" s="687" t="s">
        <v>1794</v>
      </c>
      <c r="J577" s="687"/>
      <c r="K577" s="687"/>
      <c r="L577" s="687" t="s">
        <v>2713</v>
      </c>
      <c r="M577" s="687" t="s">
        <v>143</v>
      </c>
      <c r="N577" s="688">
        <v>1993</v>
      </c>
      <c r="O577" s="687"/>
      <c r="P577" s="687" t="s">
        <v>2558</v>
      </c>
      <c r="Q577" s="1418" t="s">
        <v>133</v>
      </c>
      <c r="R577" s="1386">
        <v>1</v>
      </c>
      <c r="S577" s="745">
        <v>10000</v>
      </c>
      <c r="T577" s="781" t="s">
        <v>3081</v>
      </c>
      <c r="Y577" s="802"/>
      <c r="Z577" s="802"/>
      <c r="AA577" s="802"/>
      <c r="AB577" s="802"/>
    </row>
    <row r="578" spans="1:28" s="674" customFormat="1" ht="12.95" customHeight="1">
      <c r="A578" s="662">
        <f t="shared" si="22"/>
        <v>262</v>
      </c>
      <c r="B578" s="685"/>
      <c r="C578" s="717">
        <v>2</v>
      </c>
      <c r="D578" s="717">
        <v>8</v>
      </c>
      <c r="E578" s="717">
        <v>1</v>
      </c>
      <c r="F578" s="717">
        <v>2</v>
      </c>
      <c r="G578" s="717">
        <v>14</v>
      </c>
      <c r="H578" s="687">
        <v>40</v>
      </c>
      <c r="I578" s="687" t="s">
        <v>1794</v>
      </c>
      <c r="J578" s="687"/>
      <c r="K578" s="687"/>
      <c r="L578" s="687" t="s">
        <v>2713</v>
      </c>
      <c r="M578" s="687" t="s">
        <v>143</v>
      </c>
      <c r="N578" s="688">
        <v>1993</v>
      </c>
      <c r="O578" s="687"/>
      <c r="P578" s="687" t="s">
        <v>2558</v>
      </c>
      <c r="Q578" s="1418" t="s">
        <v>133</v>
      </c>
      <c r="R578" s="1386">
        <v>1</v>
      </c>
      <c r="S578" s="745">
        <v>10000</v>
      </c>
      <c r="T578" s="781" t="s">
        <v>3081</v>
      </c>
      <c r="Y578" s="802"/>
      <c r="Z578" s="802"/>
      <c r="AA578" s="802"/>
      <c r="AB578" s="802"/>
    </row>
    <row r="579" spans="1:28" s="674" customFormat="1" ht="12.95" customHeight="1">
      <c r="A579" s="662">
        <f t="shared" si="22"/>
        <v>263</v>
      </c>
      <c r="B579" s="685"/>
      <c r="C579" s="717">
        <v>2</v>
      </c>
      <c r="D579" s="717">
        <v>8</v>
      </c>
      <c r="E579" s="717">
        <v>1</v>
      </c>
      <c r="F579" s="717">
        <v>2</v>
      </c>
      <c r="G579" s="717">
        <v>14</v>
      </c>
      <c r="H579" s="687">
        <v>41</v>
      </c>
      <c r="I579" s="687" t="s">
        <v>1794</v>
      </c>
      <c r="J579" s="687"/>
      <c r="K579" s="687"/>
      <c r="L579" s="687" t="s">
        <v>2713</v>
      </c>
      <c r="M579" s="687" t="s">
        <v>143</v>
      </c>
      <c r="N579" s="688">
        <v>1993</v>
      </c>
      <c r="O579" s="687"/>
      <c r="P579" s="687" t="s">
        <v>2558</v>
      </c>
      <c r="Q579" s="1418" t="s">
        <v>133</v>
      </c>
      <c r="R579" s="1386">
        <v>1</v>
      </c>
      <c r="S579" s="745">
        <v>10000</v>
      </c>
      <c r="T579" s="781" t="s">
        <v>3081</v>
      </c>
      <c r="Y579" s="802"/>
      <c r="Z579" s="802"/>
      <c r="AA579" s="802"/>
      <c r="AB579" s="802"/>
    </row>
    <row r="580" spans="1:28" s="674" customFormat="1" ht="12.95" customHeight="1">
      <c r="A580" s="662">
        <f t="shared" si="22"/>
        <v>264</v>
      </c>
      <c r="B580" s="685"/>
      <c r="C580" s="717">
        <v>2</v>
      </c>
      <c r="D580" s="717">
        <v>8</v>
      </c>
      <c r="E580" s="717">
        <v>1</v>
      </c>
      <c r="F580" s="717">
        <v>2</v>
      </c>
      <c r="G580" s="717">
        <v>14</v>
      </c>
      <c r="H580" s="687">
        <v>42</v>
      </c>
      <c r="I580" s="687" t="s">
        <v>2671</v>
      </c>
      <c r="J580" s="687" t="s">
        <v>2722</v>
      </c>
      <c r="K580" s="687"/>
      <c r="L580" s="687" t="s">
        <v>2713</v>
      </c>
      <c r="M580" s="687" t="s">
        <v>143</v>
      </c>
      <c r="N580" s="688">
        <v>1993</v>
      </c>
      <c r="O580" s="687"/>
      <c r="P580" s="687" t="s">
        <v>2558</v>
      </c>
      <c r="Q580" s="1418" t="s">
        <v>133</v>
      </c>
      <c r="R580" s="1386">
        <v>1</v>
      </c>
      <c r="S580" s="745">
        <v>10000</v>
      </c>
      <c r="T580" s="781" t="s">
        <v>3081</v>
      </c>
      <c r="Y580" s="802"/>
      <c r="Z580" s="802"/>
      <c r="AA580" s="802"/>
      <c r="AB580" s="802"/>
    </row>
    <row r="581" spans="1:28" s="674" customFormat="1" ht="12.95" customHeight="1">
      <c r="A581" s="662">
        <f t="shared" si="22"/>
        <v>265</v>
      </c>
      <c r="B581" s="685"/>
      <c r="C581" s="717">
        <v>2</v>
      </c>
      <c r="D581" s="717">
        <v>8</v>
      </c>
      <c r="E581" s="717">
        <v>1</v>
      </c>
      <c r="F581" s="717">
        <v>2</v>
      </c>
      <c r="G581" s="717">
        <v>14</v>
      </c>
      <c r="H581" s="687">
        <v>43</v>
      </c>
      <c r="I581" s="687" t="s">
        <v>2671</v>
      </c>
      <c r="J581" s="687" t="s">
        <v>2722</v>
      </c>
      <c r="K581" s="687"/>
      <c r="L581" s="687" t="s">
        <v>2713</v>
      </c>
      <c r="M581" s="687" t="s">
        <v>143</v>
      </c>
      <c r="N581" s="688">
        <v>1993</v>
      </c>
      <c r="O581" s="687"/>
      <c r="P581" s="687" t="s">
        <v>2558</v>
      </c>
      <c r="Q581" s="1418" t="s">
        <v>133</v>
      </c>
      <c r="R581" s="1386">
        <v>1</v>
      </c>
      <c r="S581" s="745">
        <v>10000</v>
      </c>
      <c r="T581" s="781" t="s">
        <v>3081</v>
      </c>
      <c r="Y581" s="802"/>
      <c r="Z581" s="802"/>
      <c r="AA581" s="802"/>
      <c r="AB581" s="802"/>
    </row>
    <row r="582" spans="1:28" s="674" customFormat="1" ht="12.95" customHeight="1">
      <c r="A582" s="662">
        <f t="shared" si="22"/>
        <v>266</v>
      </c>
      <c r="B582" s="685"/>
      <c r="C582" s="717">
        <v>2</v>
      </c>
      <c r="D582" s="717">
        <v>8</v>
      </c>
      <c r="E582" s="717">
        <v>1</v>
      </c>
      <c r="F582" s="717">
        <v>2</v>
      </c>
      <c r="G582" s="717">
        <v>14</v>
      </c>
      <c r="H582" s="687">
        <v>44</v>
      </c>
      <c r="I582" s="687" t="s">
        <v>2671</v>
      </c>
      <c r="J582" s="687" t="s">
        <v>2722</v>
      </c>
      <c r="K582" s="687"/>
      <c r="L582" s="687" t="s">
        <v>2713</v>
      </c>
      <c r="M582" s="687" t="s">
        <v>143</v>
      </c>
      <c r="N582" s="688">
        <v>1993</v>
      </c>
      <c r="O582" s="687"/>
      <c r="P582" s="687" t="s">
        <v>2558</v>
      </c>
      <c r="Q582" s="1418" t="s">
        <v>133</v>
      </c>
      <c r="R582" s="1386">
        <v>1</v>
      </c>
      <c r="S582" s="745">
        <v>10000</v>
      </c>
      <c r="T582" s="781" t="s">
        <v>3081</v>
      </c>
      <c r="Y582" s="802"/>
      <c r="Z582" s="802"/>
      <c r="AA582" s="802"/>
      <c r="AB582" s="802"/>
    </row>
    <row r="583" spans="1:28" s="674" customFormat="1" ht="12.95" customHeight="1">
      <c r="A583" s="662">
        <f t="shared" si="22"/>
        <v>267</v>
      </c>
      <c r="B583" s="685"/>
      <c r="C583" s="717">
        <v>2</v>
      </c>
      <c r="D583" s="717">
        <v>8</v>
      </c>
      <c r="E583" s="717">
        <v>1</v>
      </c>
      <c r="F583" s="717">
        <v>2</v>
      </c>
      <c r="G583" s="717">
        <v>14</v>
      </c>
      <c r="H583" s="687">
        <v>45</v>
      </c>
      <c r="I583" s="687" t="s">
        <v>2671</v>
      </c>
      <c r="J583" s="687" t="s">
        <v>2722</v>
      </c>
      <c r="K583" s="687"/>
      <c r="L583" s="687" t="s">
        <v>2713</v>
      </c>
      <c r="M583" s="687" t="s">
        <v>143</v>
      </c>
      <c r="N583" s="688">
        <v>1993</v>
      </c>
      <c r="O583" s="687"/>
      <c r="P583" s="687" t="s">
        <v>2558</v>
      </c>
      <c r="Q583" s="1418" t="s">
        <v>133</v>
      </c>
      <c r="R583" s="1386">
        <v>1</v>
      </c>
      <c r="S583" s="745">
        <v>10000</v>
      </c>
      <c r="T583" s="781" t="s">
        <v>3081</v>
      </c>
      <c r="Y583" s="802"/>
      <c r="Z583" s="802"/>
      <c r="AA583" s="802"/>
      <c r="AB583" s="802"/>
    </row>
    <row r="584" spans="1:28" s="674" customFormat="1" ht="12.95" customHeight="1">
      <c r="A584" s="662">
        <f t="shared" si="22"/>
        <v>268</v>
      </c>
      <c r="B584" s="685"/>
      <c r="C584" s="717">
        <v>2</v>
      </c>
      <c r="D584" s="717">
        <v>8</v>
      </c>
      <c r="E584" s="717">
        <v>1</v>
      </c>
      <c r="F584" s="717">
        <v>2</v>
      </c>
      <c r="G584" s="717">
        <v>14</v>
      </c>
      <c r="H584" s="687">
        <v>46</v>
      </c>
      <c r="I584" s="687" t="s">
        <v>2671</v>
      </c>
      <c r="J584" s="687" t="s">
        <v>2722</v>
      </c>
      <c r="K584" s="687"/>
      <c r="L584" s="687" t="s">
        <v>2713</v>
      </c>
      <c r="M584" s="687" t="s">
        <v>143</v>
      </c>
      <c r="N584" s="688">
        <v>1993</v>
      </c>
      <c r="O584" s="687"/>
      <c r="P584" s="687" t="s">
        <v>2558</v>
      </c>
      <c r="Q584" s="1418" t="s">
        <v>133</v>
      </c>
      <c r="R584" s="1386">
        <v>1</v>
      </c>
      <c r="S584" s="745">
        <v>10000</v>
      </c>
      <c r="T584" s="781" t="s">
        <v>3081</v>
      </c>
      <c r="Y584" s="802"/>
      <c r="Z584" s="802"/>
      <c r="AA584" s="802"/>
      <c r="AB584" s="802"/>
    </row>
    <row r="585" spans="1:28" s="674" customFormat="1" ht="12.95" customHeight="1">
      <c r="A585" s="662">
        <f t="shared" si="22"/>
        <v>269</v>
      </c>
      <c r="B585" s="685"/>
      <c r="C585" s="717">
        <v>2</v>
      </c>
      <c r="D585" s="717">
        <v>8</v>
      </c>
      <c r="E585" s="717">
        <v>1</v>
      </c>
      <c r="F585" s="717">
        <v>2</v>
      </c>
      <c r="G585" s="717">
        <v>14</v>
      </c>
      <c r="H585" s="687">
        <v>47</v>
      </c>
      <c r="I585" s="687" t="s">
        <v>2671</v>
      </c>
      <c r="J585" s="687" t="s">
        <v>2722</v>
      </c>
      <c r="K585" s="687"/>
      <c r="L585" s="687" t="s">
        <v>2713</v>
      </c>
      <c r="M585" s="687" t="s">
        <v>143</v>
      </c>
      <c r="N585" s="688">
        <v>1993</v>
      </c>
      <c r="O585" s="687"/>
      <c r="P585" s="687" t="s">
        <v>2558</v>
      </c>
      <c r="Q585" s="1418" t="s">
        <v>133</v>
      </c>
      <c r="R585" s="1386">
        <v>1</v>
      </c>
      <c r="S585" s="745">
        <v>10000</v>
      </c>
      <c r="T585" s="781" t="s">
        <v>3081</v>
      </c>
      <c r="Y585" s="802"/>
      <c r="Z585" s="802"/>
      <c r="AA585" s="802"/>
      <c r="AB585" s="802"/>
    </row>
    <row r="586" spans="1:28" s="674" customFormat="1" ht="12.95" customHeight="1">
      <c r="A586" s="662">
        <f t="shared" si="22"/>
        <v>270</v>
      </c>
      <c r="B586" s="685"/>
      <c r="C586" s="717">
        <v>2</v>
      </c>
      <c r="D586" s="717">
        <v>8</v>
      </c>
      <c r="E586" s="717">
        <v>1</v>
      </c>
      <c r="F586" s="717">
        <v>2</v>
      </c>
      <c r="G586" s="717">
        <v>14</v>
      </c>
      <c r="H586" s="687">
        <v>48</v>
      </c>
      <c r="I586" s="687" t="s">
        <v>2671</v>
      </c>
      <c r="J586" s="687" t="s">
        <v>2722</v>
      </c>
      <c r="K586" s="687"/>
      <c r="L586" s="687" t="s">
        <v>2713</v>
      </c>
      <c r="M586" s="687" t="s">
        <v>143</v>
      </c>
      <c r="N586" s="688">
        <v>1993</v>
      </c>
      <c r="O586" s="687"/>
      <c r="P586" s="687" t="s">
        <v>2558</v>
      </c>
      <c r="Q586" s="1418" t="s">
        <v>133</v>
      </c>
      <c r="R586" s="1386">
        <v>1</v>
      </c>
      <c r="S586" s="745">
        <v>10000</v>
      </c>
      <c r="T586" s="781" t="s">
        <v>3081</v>
      </c>
      <c r="Y586" s="802"/>
      <c r="Z586" s="802"/>
      <c r="AA586" s="802"/>
      <c r="AB586" s="802"/>
    </row>
    <row r="587" spans="1:28" s="674" customFormat="1" ht="12.95" customHeight="1">
      <c r="A587" s="662">
        <f t="shared" si="22"/>
        <v>271</v>
      </c>
      <c r="B587" s="685"/>
      <c r="C587" s="717">
        <v>2</v>
      </c>
      <c r="D587" s="717">
        <v>8</v>
      </c>
      <c r="E587" s="717">
        <v>1</v>
      </c>
      <c r="F587" s="717">
        <v>2</v>
      </c>
      <c r="G587" s="717">
        <v>14</v>
      </c>
      <c r="H587" s="687">
        <v>49</v>
      </c>
      <c r="I587" s="687" t="s">
        <v>2671</v>
      </c>
      <c r="J587" s="687" t="s">
        <v>2722</v>
      </c>
      <c r="K587" s="687"/>
      <c r="L587" s="687" t="s">
        <v>2713</v>
      </c>
      <c r="M587" s="687" t="s">
        <v>143</v>
      </c>
      <c r="N587" s="688">
        <v>1993</v>
      </c>
      <c r="O587" s="687"/>
      <c r="P587" s="687" t="s">
        <v>2558</v>
      </c>
      <c r="Q587" s="1418" t="s">
        <v>133</v>
      </c>
      <c r="R587" s="1386">
        <v>1</v>
      </c>
      <c r="S587" s="745">
        <v>10000</v>
      </c>
      <c r="T587" s="781" t="s">
        <v>3081</v>
      </c>
      <c r="Y587" s="802"/>
      <c r="Z587" s="802"/>
      <c r="AA587" s="802"/>
      <c r="AB587" s="802"/>
    </row>
    <row r="588" spans="1:28" s="674" customFormat="1" ht="12.95" customHeight="1">
      <c r="A588" s="662">
        <f t="shared" si="22"/>
        <v>272</v>
      </c>
      <c r="B588" s="685"/>
      <c r="C588" s="717">
        <v>2</v>
      </c>
      <c r="D588" s="717">
        <v>8</v>
      </c>
      <c r="E588" s="717">
        <v>1</v>
      </c>
      <c r="F588" s="717">
        <v>2</v>
      </c>
      <c r="G588" s="717">
        <v>14</v>
      </c>
      <c r="H588" s="687">
        <v>51</v>
      </c>
      <c r="I588" s="687" t="s">
        <v>1068</v>
      </c>
      <c r="J588" s="687"/>
      <c r="K588" s="687"/>
      <c r="L588" s="687" t="s">
        <v>2713</v>
      </c>
      <c r="M588" s="687" t="s">
        <v>143</v>
      </c>
      <c r="N588" s="688">
        <v>1993</v>
      </c>
      <c r="O588" s="687"/>
      <c r="P588" s="687" t="s">
        <v>2558</v>
      </c>
      <c r="Q588" s="1418" t="s">
        <v>133</v>
      </c>
      <c r="R588" s="1386">
        <v>1</v>
      </c>
      <c r="S588" s="745">
        <v>10000</v>
      </c>
      <c r="T588" s="781" t="s">
        <v>3081</v>
      </c>
      <c r="Y588" s="802"/>
      <c r="Z588" s="802"/>
      <c r="AA588" s="802"/>
      <c r="AB588" s="802"/>
    </row>
    <row r="589" spans="1:28" s="674" customFormat="1" ht="12.95" customHeight="1">
      <c r="A589" s="662">
        <f t="shared" si="22"/>
        <v>273</v>
      </c>
      <c r="B589" s="685"/>
      <c r="C589" s="717">
        <v>2</v>
      </c>
      <c r="D589" s="717">
        <v>8</v>
      </c>
      <c r="E589" s="717">
        <v>1</v>
      </c>
      <c r="F589" s="717">
        <v>2</v>
      </c>
      <c r="G589" s="717">
        <v>14</v>
      </c>
      <c r="H589" s="687">
        <v>52</v>
      </c>
      <c r="I589" s="687" t="s">
        <v>1068</v>
      </c>
      <c r="J589" s="687"/>
      <c r="K589" s="687"/>
      <c r="L589" s="687" t="s">
        <v>2713</v>
      </c>
      <c r="M589" s="687" t="s">
        <v>143</v>
      </c>
      <c r="N589" s="688">
        <v>1993</v>
      </c>
      <c r="O589" s="687"/>
      <c r="P589" s="687" t="s">
        <v>2558</v>
      </c>
      <c r="Q589" s="1418" t="s">
        <v>133</v>
      </c>
      <c r="R589" s="1386">
        <v>1</v>
      </c>
      <c r="S589" s="745">
        <v>10000</v>
      </c>
      <c r="T589" s="781" t="s">
        <v>3081</v>
      </c>
      <c r="Y589" s="802"/>
      <c r="Z589" s="802"/>
      <c r="AA589" s="802"/>
      <c r="AB589" s="802"/>
    </row>
    <row r="590" spans="1:28" s="674" customFormat="1" ht="12.95" customHeight="1">
      <c r="A590" s="662">
        <f t="shared" si="22"/>
        <v>274</v>
      </c>
      <c r="B590" s="685"/>
      <c r="C590" s="717">
        <v>2</v>
      </c>
      <c r="D590" s="717">
        <v>8</v>
      </c>
      <c r="E590" s="717">
        <v>1</v>
      </c>
      <c r="F590" s="717">
        <v>2</v>
      </c>
      <c r="G590" s="717">
        <v>14</v>
      </c>
      <c r="H590" s="687">
        <v>53</v>
      </c>
      <c r="I590" s="687" t="s">
        <v>1068</v>
      </c>
      <c r="J590" s="687"/>
      <c r="K590" s="687"/>
      <c r="L590" s="687" t="s">
        <v>2713</v>
      </c>
      <c r="M590" s="687" t="s">
        <v>143</v>
      </c>
      <c r="N590" s="688">
        <v>1993</v>
      </c>
      <c r="O590" s="687"/>
      <c r="P590" s="687" t="s">
        <v>2558</v>
      </c>
      <c r="Q590" s="1418" t="s">
        <v>133</v>
      </c>
      <c r="R590" s="1386">
        <v>1</v>
      </c>
      <c r="S590" s="745">
        <v>10000</v>
      </c>
      <c r="T590" s="781" t="s">
        <v>3081</v>
      </c>
      <c r="Y590" s="802"/>
      <c r="Z590" s="802"/>
      <c r="AA590" s="802"/>
      <c r="AB590" s="802"/>
    </row>
    <row r="591" spans="1:28" s="674" customFormat="1" ht="12.95" customHeight="1">
      <c r="A591" s="662">
        <f t="shared" ref="A591:A653" si="23">A590+1</f>
        <v>275</v>
      </c>
      <c r="B591" s="685"/>
      <c r="C591" s="717">
        <v>2</v>
      </c>
      <c r="D591" s="717">
        <v>8</v>
      </c>
      <c r="E591" s="717">
        <v>1</v>
      </c>
      <c r="F591" s="717">
        <v>2</v>
      </c>
      <c r="G591" s="717">
        <v>14</v>
      </c>
      <c r="H591" s="687">
        <v>54</v>
      </c>
      <c r="I591" s="687" t="s">
        <v>1068</v>
      </c>
      <c r="J591" s="687"/>
      <c r="K591" s="687"/>
      <c r="L591" s="687" t="s">
        <v>2713</v>
      </c>
      <c r="M591" s="687" t="s">
        <v>143</v>
      </c>
      <c r="N591" s="688">
        <v>1993</v>
      </c>
      <c r="O591" s="687"/>
      <c r="P591" s="687" t="s">
        <v>2558</v>
      </c>
      <c r="Q591" s="1418" t="s">
        <v>133</v>
      </c>
      <c r="R591" s="1386">
        <v>1</v>
      </c>
      <c r="S591" s="745">
        <v>10000</v>
      </c>
      <c r="T591" s="781" t="s">
        <v>3081</v>
      </c>
      <c r="Y591" s="802"/>
      <c r="Z591" s="802"/>
      <c r="AA591" s="802"/>
      <c r="AB591" s="802"/>
    </row>
    <row r="592" spans="1:28" s="674" customFormat="1" ht="12.95" customHeight="1">
      <c r="A592" s="662">
        <f t="shared" si="23"/>
        <v>276</v>
      </c>
      <c r="B592" s="685"/>
      <c r="C592" s="717">
        <v>2</v>
      </c>
      <c r="D592" s="717">
        <v>8</v>
      </c>
      <c r="E592" s="717">
        <v>1</v>
      </c>
      <c r="F592" s="717">
        <v>2</v>
      </c>
      <c r="G592" s="717">
        <v>14</v>
      </c>
      <c r="H592" s="687">
        <v>55</v>
      </c>
      <c r="I592" s="687" t="s">
        <v>1068</v>
      </c>
      <c r="J592" s="687"/>
      <c r="K592" s="687"/>
      <c r="L592" s="687" t="s">
        <v>2713</v>
      </c>
      <c r="M592" s="687" t="s">
        <v>143</v>
      </c>
      <c r="N592" s="688">
        <v>1993</v>
      </c>
      <c r="O592" s="687"/>
      <c r="P592" s="687" t="s">
        <v>2558</v>
      </c>
      <c r="Q592" s="1418" t="s">
        <v>133</v>
      </c>
      <c r="R592" s="1386">
        <v>1</v>
      </c>
      <c r="S592" s="745">
        <v>10000</v>
      </c>
      <c r="T592" s="781" t="s">
        <v>3081</v>
      </c>
      <c r="Y592" s="802"/>
      <c r="Z592" s="802"/>
      <c r="AA592" s="802"/>
      <c r="AB592" s="802"/>
    </row>
    <row r="593" spans="1:28" s="674" customFormat="1" ht="12.95" customHeight="1">
      <c r="A593" s="662">
        <f t="shared" si="23"/>
        <v>277</v>
      </c>
      <c r="B593" s="685"/>
      <c r="C593" s="717">
        <v>2</v>
      </c>
      <c r="D593" s="717">
        <v>8</v>
      </c>
      <c r="E593" s="717">
        <v>1</v>
      </c>
      <c r="F593" s="717">
        <v>2</v>
      </c>
      <c r="G593" s="717">
        <v>14</v>
      </c>
      <c r="H593" s="687">
        <v>56</v>
      </c>
      <c r="I593" s="687" t="s">
        <v>1068</v>
      </c>
      <c r="J593" s="687"/>
      <c r="K593" s="687"/>
      <c r="L593" s="687" t="s">
        <v>2713</v>
      </c>
      <c r="M593" s="687" t="s">
        <v>143</v>
      </c>
      <c r="N593" s="688">
        <v>1993</v>
      </c>
      <c r="O593" s="687"/>
      <c r="P593" s="687" t="s">
        <v>2558</v>
      </c>
      <c r="Q593" s="1418" t="s">
        <v>133</v>
      </c>
      <c r="R593" s="1386">
        <v>1</v>
      </c>
      <c r="S593" s="745">
        <v>10000</v>
      </c>
      <c r="T593" s="781" t="s">
        <v>3081</v>
      </c>
      <c r="Y593" s="802"/>
      <c r="Z593" s="802"/>
      <c r="AA593" s="802"/>
      <c r="AB593" s="802"/>
    </row>
    <row r="594" spans="1:28" s="674" customFormat="1" ht="12.95" customHeight="1">
      <c r="A594" s="662">
        <f t="shared" si="23"/>
        <v>278</v>
      </c>
      <c r="B594" s="685"/>
      <c r="C594" s="717">
        <v>2</v>
      </c>
      <c r="D594" s="717">
        <v>8</v>
      </c>
      <c r="E594" s="717">
        <v>1</v>
      </c>
      <c r="F594" s="717">
        <v>2</v>
      </c>
      <c r="G594" s="717">
        <v>14</v>
      </c>
      <c r="H594" s="687">
        <v>59</v>
      </c>
      <c r="I594" s="687" t="s">
        <v>2723</v>
      </c>
      <c r="J594" s="687"/>
      <c r="K594" s="687"/>
      <c r="L594" s="687" t="s">
        <v>2713</v>
      </c>
      <c r="M594" s="687" t="s">
        <v>143</v>
      </c>
      <c r="N594" s="688">
        <v>1993</v>
      </c>
      <c r="O594" s="687"/>
      <c r="P594" s="687" t="s">
        <v>2624</v>
      </c>
      <c r="Q594" s="1418" t="s">
        <v>133</v>
      </c>
      <c r="R594" s="1386">
        <v>1</v>
      </c>
      <c r="S594" s="745">
        <v>50000</v>
      </c>
      <c r="T594" s="781" t="s">
        <v>3081</v>
      </c>
      <c r="Y594" s="802"/>
      <c r="Z594" s="802"/>
      <c r="AA594" s="802"/>
      <c r="AB594" s="802"/>
    </row>
    <row r="595" spans="1:28" s="674" customFormat="1" ht="12.95" customHeight="1">
      <c r="A595" s="662">
        <f t="shared" si="23"/>
        <v>279</v>
      </c>
      <c r="B595" s="685"/>
      <c r="C595" s="717">
        <v>2</v>
      </c>
      <c r="D595" s="717">
        <v>8</v>
      </c>
      <c r="E595" s="717">
        <v>1</v>
      </c>
      <c r="F595" s="717">
        <v>2</v>
      </c>
      <c r="G595" s="717">
        <v>14</v>
      </c>
      <c r="H595" s="687">
        <v>60</v>
      </c>
      <c r="I595" s="687" t="s">
        <v>2723</v>
      </c>
      <c r="J595" s="687"/>
      <c r="K595" s="687"/>
      <c r="L595" s="687" t="s">
        <v>2713</v>
      </c>
      <c r="M595" s="687" t="s">
        <v>143</v>
      </c>
      <c r="N595" s="688">
        <v>1993</v>
      </c>
      <c r="O595" s="687"/>
      <c r="P595" s="687" t="s">
        <v>2624</v>
      </c>
      <c r="Q595" s="1418" t="s">
        <v>133</v>
      </c>
      <c r="R595" s="1386">
        <v>1</v>
      </c>
      <c r="S595" s="745">
        <v>50000</v>
      </c>
      <c r="T595" s="781" t="s">
        <v>3081</v>
      </c>
      <c r="Y595" s="802"/>
      <c r="Z595" s="802"/>
      <c r="AA595" s="802"/>
      <c r="AB595" s="802"/>
    </row>
    <row r="596" spans="1:28" s="674" customFormat="1" ht="12.95" customHeight="1">
      <c r="A596" s="662">
        <f t="shared" si="23"/>
        <v>280</v>
      </c>
      <c r="B596" s="685"/>
      <c r="C596" s="717">
        <v>2</v>
      </c>
      <c r="D596" s="717">
        <v>8</v>
      </c>
      <c r="E596" s="717">
        <v>1</v>
      </c>
      <c r="F596" s="717">
        <v>2</v>
      </c>
      <c r="G596" s="717">
        <v>14</v>
      </c>
      <c r="H596" s="687">
        <v>61</v>
      </c>
      <c r="I596" s="687" t="s">
        <v>2724</v>
      </c>
      <c r="J596" s="687"/>
      <c r="K596" s="687"/>
      <c r="L596" s="687" t="s">
        <v>2713</v>
      </c>
      <c r="M596" s="687" t="s">
        <v>143</v>
      </c>
      <c r="N596" s="688">
        <v>1993</v>
      </c>
      <c r="O596" s="687"/>
      <c r="P596" s="687" t="s">
        <v>2558</v>
      </c>
      <c r="Q596" s="1418" t="s">
        <v>133</v>
      </c>
      <c r="R596" s="1386">
        <v>1</v>
      </c>
      <c r="S596" s="745">
        <v>10000</v>
      </c>
      <c r="T596" s="781" t="s">
        <v>3081</v>
      </c>
      <c r="Y596" s="802"/>
      <c r="Z596" s="802"/>
      <c r="AA596" s="802"/>
      <c r="AB596" s="802"/>
    </row>
    <row r="597" spans="1:28" s="674" customFormat="1" ht="12.95" customHeight="1">
      <c r="A597" s="662">
        <f>A596+1</f>
        <v>281</v>
      </c>
      <c r="B597" s="685"/>
      <c r="C597" s="717">
        <v>2</v>
      </c>
      <c r="D597" s="717">
        <v>8</v>
      </c>
      <c r="E597" s="717">
        <v>1</v>
      </c>
      <c r="F597" s="717">
        <v>2</v>
      </c>
      <c r="G597" s="717">
        <v>14</v>
      </c>
      <c r="H597" s="687">
        <v>62</v>
      </c>
      <c r="I597" s="687" t="s">
        <v>2725</v>
      </c>
      <c r="J597" s="687"/>
      <c r="K597" s="687"/>
      <c r="L597" s="687" t="s">
        <v>2713</v>
      </c>
      <c r="M597" s="687" t="s">
        <v>143</v>
      </c>
      <c r="N597" s="688">
        <v>1993</v>
      </c>
      <c r="O597" s="687"/>
      <c r="P597" s="687" t="s">
        <v>2558</v>
      </c>
      <c r="Q597" s="1418" t="s">
        <v>133</v>
      </c>
      <c r="R597" s="1386">
        <v>1</v>
      </c>
      <c r="S597" s="745">
        <v>20000</v>
      </c>
      <c r="T597" s="781" t="s">
        <v>3081</v>
      </c>
      <c r="Y597" s="802"/>
      <c r="Z597" s="944"/>
      <c r="AA597" s="963"/>
      <c r="AB597" s="802"/>
    </row>
    <row r="598" spans="1:28" s="674" customFormat="1" ht="12.95" customHeight="1">
      <c r="A598" s="662">
        <f t="shared" si="23"/>
        <v>282</v>
      </c>
      <c r="B598" s="685"/>
      <c r="C598" s="717">
        <v>2</v>
      </c>
      <c r="D598" s="717">
        <v>8</v>
      </c>
      <c r="E598" s="717">
        <v>1</v>
      </c>
      <c r="F598" s="717">
        <v>2</v>
      </c>
      <c r="G598" s="717">
        <v>14</v>
      </c>
      <c r="H598" s="687">
        <v>62</v>
      </c>
      <c r="I598" s="687" t="s">
        <v>3058</v>
      </c>
      <c r="J598" s="687"/>
      <c r="K598" s="687"/>
      <c r="L598" s="687" t="s">
        <v>2713</v>
      </c>
      <c r="M598" s="687" t="s">
        <v>2792</v>
      </c>
      <c r="N598" s="688">
        <v>2015</v>
      </c>
      <c r="O598" s="687"/>
      <c r="P598" s="687" t="s">
        <v>2558</v>
      </c>
      <c r="Q598" s="1191" t="s">
        <v>133</v>
      </c>
      <c r="R598" s="1386">
        <v>1</v>
      </c>
      <c r="S598" s="745">
        <v>3000000</v>
      </c>
      <c r="T598" s="781"/>
      <c r="Y598" s="802"/>
      <c r="Z598" s="802"/>
      <c r="AA598" s="802"/>
      <c r="AB598" s="802"/>
    </row>
    <row r="599" spans="1:28" s="674" customFormat="1" ht="12.95" customHeight="1">
      <c r="A599" s="662">
        <f t="shared" si="23"/>
        <v>283</v>
      </c>
      <c r="B599" s="685"/>
      <c r="C599" s="717">
        <v>2</v>
      </c>
      <c r="D599" s="717">
        <v>8</v>
      </c>
      <c r="E599" s="717">
        <v>1</v>
      </c>
      <c r="F599" s="717">
        <v>2</v>
      </c>
      <c r="G599" s="717">
        <v>14</v>
      </c>
      <c r="H599" s="687">
        <v>62</v>
      </c>
      <c r="I599" s="687" t="s">
        <v>3059</v>
      </c>
      <c r="J599" s="687"/>
      <c r="K599" s="687"/>
      <c r="L599" s="687" t="s">
        <v>2713</v>
      </c>
      <c r="M599" s="687" t="s">
        <v>2792</v>
      </c>
      <c r="N599" s="688">
        <v>2015</v>
      </c>
      <c r="O599" s="687"/>
      <c r="P599" s="687" t="s">
        <v>2558</v>
      </c>
      <c r="Q599" s="1191" t="s">
        <v>133</v>
      </c>
      <c r="R599" s="1386">
        <v>1</v>
      </c>
      <c r="S599" s="745">
        <v>3000000</v>
      </c>
      <c r="T599" s="781"/>
      <c r="Y599" s="802"/>
      <c r="Z599" s="802"/>
      <c r="AA599" s="802"/>
      <c r="AB599" s="802"/>
    </row>
    <row r="600" spans="1:28" s="674" customFormat="1" ht="12.95" customHeight="1">
      <c r="A600" s="701">
        <f t="shared" si="23"/>
        <v>284</v>
      </c>
      <c r="B600" s="685"/>
      <c r="C600" s="717">
        <v>2</v>
      </c>
      <c r="D600" s="717">
        <v>8</v>
      </c>
      <c r="E600" s="717">
        <v>1</v>
      </c>
      <c r="F600" s="717">
        <v>2</v>
      </c>
      <c r="G600" s="717">
        <v>14</v>
      </c>
      <c r="H600" s="687">
        <v>62</v>
      </c>
      <c r="I600" s="687" t="s">
        <v>3060</v>
      </c>
      <c r="J600" s="687"/>
      <c r="K600" s="687"/>
      <c r="L600" s="687" t="s">
        <v>2713</v>
      </c>
      <c r="M600" s="687" t="s">
        <v>2792</v>
      </c>
      <c r="N600" s="688">
        <v>2015</v>
      </c>
      <c r="O600" s="687"/>
      <c r="P600" s="687" t="s">
        <v>2558</v>
      </c>
      <c r="Q600" s="1191" t="s">
        <v>133</v>
      </c>
      <c r="R600" s="1386">
        <v>1</v>
      </c>
      <c r="S600" s="745">
        <v>2000000</v>
      </c>
      <c r="T600" s="781"/>
      <c r="Y600" s="802"/>
      <c r="Z600" s="802"/>
      <c r="AA600" s="802"/>
      <c r="AB600" s="802"/>
    </row>
    <row r="601" spans="1:28" s="674" customFormat="1" ht="12.95" customHeight="1">
      <c r="A601" s="662">
        <f t="shared" si="23"/>
        <v>285</v>
      </c>
      <c r="B601" s="685"/>
      <c r="C601" s="717"/>
      <c r="D601" s="717"/>
      <c r="E601" s="717"/>
      <c r="F601" s="717"/>
      <c r="G601" s="717"/>
      <c r="H601" s="687">
        <v>63</v>
      </c>
      <c r="I601" s="756" t="s">
        <v>2726</v>
      </c>
      <c r="J601" s="687"/>
      <c r="K601" s="687"/>
      <c r="L601" s="687"/>
      <c r="M601" s="687"/>
      <c r="N601" s="688"/>
      <c r="O601" s="687"/>
      <c r="P601" s="687"/>
      <c r="Q601" s="687"/>
      <c r="R601" s="1386"/>
      <c r="S601" s="745">
        <v>1396500</v>
      </c>
      <c r="T601" s="781"/>
      <c r="Y601" s="802"/>
      <c r="Z601" s="802"/>
      <c r="AA601" s="802"/>
      <c r="AB601" s="802"/>
    </row>
    <row r="602" spans="1:28" s="674" customFormat="1" ht="12.95" customHeight="1">
      <c r="A602" s="662">
        <f t="shared" si="23"/>
        <v>286</v>
      </c>
      <c r="B602" s="685"/>
      <c r="C602" s="717">
        <v>2</v>
      </c>
      <c r="D602" s="717">
        <v>8</v>
      </c>
      <c r="E602" s="717">
        <v>1</v>
      </c>
      <c r="F602" s="717">
        <v>2</v>
      </c>
      <c r="G602" s="717">
        <v>14</v>
      </c>
      <c r="H602" s="687"/>
      <c r="I602" s="687" t="s">
        <v>2727</v>
      </c>
      <c r="J602" s="687" t="s">
        <v>1011</v>
      </c>
      <c r="K602" s="687"/>
      <c r="L602" s="687" t="s">
        <v>2713</v>
      </c>
      <c r="M602" s="687" t="s">
        <v>143</v>
      </c>
      <c r="N602" s="688">
        <v>2007</v>
      </c>
      <c r="O602" s="687"/>
      <c r="P602" s="687" t="s">
        <v>2558</v>
      </c>
      <c r="Q602" s="687" t="s">
        <v>133</v>
      </c>
      <c r="R602" s="1386">
        <v>1</v>
      </c>
      <c r="S602" s="745"/>
      <c r="T602" s="781"/>
      <c r="Y602" s="802"/>
      <c r="Z602" s="802"/>
      <c r="AA602" s="802"/>
      <c r="AB602" s="802"/>
    </row>
    <row r="603" spans="1:28" s="674" customFormat="1" ht="12.95" customHeight="1">
      <c r="A603" s="662">
        <f t="shared" si="23"/>
        <v>287</v>
      </c>
      <c r="B603" s="685"/>
      <c r="C603" s="717">
        <v>2</v>
      </c>
      <c r="D603" s="717">
        <v>8</v>
      </c>
      <c r="E603" s="717">
        <v>1</v>
      </c>
      <c r="F603" s="717">
        <v>2</v>
      </c>
      <c r="G603" s="717">
        <v>14</v>
      </c>
      <c r="H603" s="687"/>
      <c r="I603" s="687" t="s">
        <v>2728</v>
      </c>
      <c r="J603" s="687" t="s">
        <v>1011</v>
      </c>
      <c r="K603" s="687"/>
      <c r="L603" s="687" t="s">
        <v>2713</v>
      </c>
      <c r="M603" s="687" t="s">
        <v>143</v>
      </c>
      <c r="N603" s="688">
        <v>2007</v>
      </c>
      <c r="O603" s="687"/>
      <c r="P603" s="687" t="s">
        <v>2558</v>
      </c>
      <c r="Q603" s="687" t="s">
        <v>133</v>
      </c>
      <c r="R603" s="1386">
        <v>1</v>
      </c>
      <c r="S603" s="745"/>
      <c r="T603" s="781"/>
      <c r="Y603" s="802"/>
      <c r="Z603" s="802"/>
      <c r="AA603" s="802"/>
      <c r="AB603" s="802"/>
    </row>
    <row r="604" spans="1:28" s="674" customFormat="1" ht="12.95" customHeight="1">
      <c r="A604" s="662">
        <f t="shared" si="23"/>
        <v>288</v>
      </c>
      <c r="B604" s="685"/>
      <c r="C604" s="717">
        <v>2</v>
      </c>
      <c r="D604" s="717">
        <v>8</v>
      </c>
      <c r="E604" s="717">
        <v>1</v>
      </c>
      <c r="F604" s="717">
        <v>2</v>
      </c>
      <c r="G604" s="717">
        <v>14</v>
      </c>
      <c r="H604" s="687"/>
      <c r="I604" s="687" t="s">
        <v>2729</v>
      </c>
      <c r="J604" s="687" t="s">
        <v>1011</v>
      </c>
      <c r="K604" s="687"/>
      <c r="L604" s="687" t="s">
        <v>2713</v>
      </c>
      <c r="M604" s="687" t="s">
        <v>143</v>
      </c>
      <c r="N604" s="688">
        <v>2007</v>
      </c>
      <c r="O604" s="687"/>
      <c r="P604" s="687" t="s">
        <v>2558</v>
      </c>
      <c r="Q604" s="687" t="s">
        <v>133</v>
      </c>
      <c r="R604" s="1386">
        <v>1</v>
      </c>
      <c r="S604" s="745"/>
      <c r="T604" s="781"/>
      <c r="Y604" s="802"/>
      <c r="Z604" s="802"/>
      <c r="AA604" s="802"/>
      <c r="AB604" s="802"/>
    </row>
    <row r="605" spans="1:28" s="674" customFormat="1" ht="12.95" customHeight="1">
      <c r="A605" s="662">
        <f t="shared" si="23"/>
        <v>289</v>
      </c>
      <c r="B605" s="685"/>
      <c r="C605" s="717">
        <v>2</v>
      </c>
      <c r="D605" s="717">
        <v>8</v>
      </c>
      <c r="E605" s="717">
        <v>1</v>
      </c>
      <c r="F605" s="717">
        <v>2</v>
      </c>
      <c r="G605" s="717">
        <v>14</v>
      </c>
      <c r="H605" s="687"/>
      <c r="I605" s="687" t="s">
        <v>2730</v>
      </c>
      <c r="J605" s="687" t="s">
        <v>1011</v>
      </c>
      <c r="K605" s="687"/>
      <c r="L605" s="687" t="s">
        <v>2713</v>
      </c>
      <c r="M605" s="687" t="s">
        <v>143</v>
      </c>
      <c r="N605" s="688">
        <v>2007</v>
      </c>
      <c r="O605" s="687"/>
      <c r="P605" s="687" t="s">
        <v>2558</v>
      </c>
      <c r="Q605" s="687" t="s">
        <v>133</v>
      </c>
      <c r="R605" s="1386">
        <v>1</v>
      </c>
      <c r="S605" s="745"/>
      <c r="T605" s="781"/>
      <c r="Y605" s="802"/>
      <c r="Z605" s="802"/>
      <c r="AA605" s="802"/>
      <c r="AB605" s="802"/>
    </row>
    <row r="606" spans="1:28" s="674" customFormat="1" ht="12.95" customHeight="1">
      <c r="A606" s="662">
        <f t="shared" si="23"/>
        <v>290</v>
      </c>
      <c r="B606" s="685"/>
      <c r="C606" s="717">
        <v>2</v>
      </c>
      <c r="D606" s="717">
        <v>8</v>
      </c>
      <c r="E606" s="717">
        <v>1</v>
      </c>
      <c r="F606" s="717">
        <v>2</v>
      </c>
      <c r="G606" s="717">
        <v>14</v>
      </c>
      <c r="H606" s="687"/>
      <c r="I606" s="687" t="s">
        <v>2731</v>
      </c>
      <c r="J606" s="687" t="s">
        <v>1011</v>
      </c>
      <c r="K606" s="687"/>
      <c r="L606" s="687" t="s">
        <v>2713</v>
      </c>
      <c r="M606" s="687" t="s">
        <v>143</v>
      </c>
      <c r="N606" s="688">
        <v>2007</v>
      </c>
      <c r="O606" s="687"/>
      <c r="P606" s="687" t="s">
        <v>2558</v>
      </c>
      <c r="Q606" s="687" t="s">
        <v>133</v>
      </c>
      <c r="R606" s="1386">
        <v>1</v>
      </c>
      <c r="S606" s="745"/>
      <c r="T606" s="781"/>
      <c r="Y606" s="802"/>
      <c r="Z606" s="802"/>
      <c r="AA606" s="802"/>
      <c r="AB606" s="802"/>
    </row>
    <row r="607" spans="1:28" s="674" customFormat="1" ht="12.95" customHeight="1">
      <c r="A607" s="662">
        <f>A606+1</f>
        <v>291</v>
      </c>
      <c r="B607" s="685"/>
      <c r="C607" s="717">
        <v>2</v>
      </c>
      <c r="D607" s="717">
        <v>8</v>
      </c>
      <c r="E607" s="717">
        <v>1</v>
      </c>
      <c r="F607" s="717">
        <v>2</v>
      </c>
      <c r="G607" s="717">
        <v>14</v>
      </c>
      <c r="H607" s="687"/>
      <c r="I607" s="687" t="s">
        <v>2732</v>
      </c>
      <c r="J607" s="687" t="s">
        <v>1011</v>
      </c>
      <c r="K607" s="687"/>
      <c r="L607" s="687" t="s">
        <v>2713</v>
      </c>
      <c r="M607" s="687" t="s">
        <v>143</v>
      </c>
      <c r="N607" s="688">
        <v>2007</v>
      </c>
      <c r="O607" s="687"/>
      <c r="P607" s="687" t="s">
        <v>2558</v>
      </c>
      <c r="Q607" s="687" t="s">
        <v>133</v>
      </c>
      <c r="R607" s="1386">
        <v>1</v>
      </c>
      <c r="S607" s="745"/>
      <c r="T607" s="781"/>
      <c r="Y607" s="802"/>
      <c r="Z607" s="802"/>
      <c r="AA607" s="802"/>
      <c r="AB607" s="802"/>
    </row>
    <row r="608" spans="1:28" s="674" customFormat="1" ht="12.95" customHeight="1">
      <c r="A608" s="662">
        <f t="shared" si="23"/>
        <v>292</v>
      </c>
      <c r="B608" s="685"/>
      <c r="C608" s="717">
        <v>2</v>
      </c>
      <c r="D608" s="717">
        <v>8</v>
      </c>
      <c r="E608" s="717">
        <v>1</v>
      </c>
      <c r="F608" s="717">
        <v>2</v>
      </c>
      <c r="G608" s="717">
        <v>14</v>
      </c>
      <c r="H608" s="687"/>
      <c r="I608" s="687" t="s">
        <v>2733</v>
      </c>
      <c r="J608" s="687" t="s">
        <v>1011</v>
      </c>
      <c r="K608" s="687"/>
      <c r="L608" s="687" t="s">
        <v>2713</v>
      </c>
      <c r="M608" s="687" t="s">
        <v>143</v>
      </c>
      <c r="N608" s="688">
        <v>2007</v>
      </c>
      <c r="O608" s="687"/>
      <c r="P608" s="687" t="s">
        <v>2558</v>
      </c>
      <c r="Q608" s="687" t="s">
        <v>133</v>
      </c>
      <c r="R608" s="1386">
        <v>1</v>
      </c>
      <c r="S608" s="745"/>
      <c r="T608" s="781"/>
      <c r="Y608" s="802"/>
      <c r="Z608" s="802"/>
      <c r="AA608" s="802"/>
      <c r="AB608" s="802"/>
    </row>
    <row r="609" spans="1:28" s="674" customFormat="1" ht="12.95" customHeight="1">
      <c r="A609" s="662">
        <f t="shared" si="23"/>
        <v>293</v>
      </c>
      <c r="B609" s="685"/>
      <c r="C609" s="717">
        <v>2</v>
      </c>
      <c r="D609" s="717">
        <v>8</v>
      </c>
      <c r="E609" s="717">
        <v>1</v>
      </c>
      <c r="F609" s="717">
        <v>2</v>
      </c>
      <c r="G609" s="717">
        <v>14</v>
      </c>
      <c r="H609" s="687"/>
      <c r="I609" s="687" t="s">
        <v>2734</v>
      </c>
      <c r="J609" s="687" t="s">
        <v>1011</v>
      </c>
      <c r="K609" s="687"/>
      <c r="L609" s="687" t="s">
        <v>2713</v>
      </c>
      <c r="M609" s="687" t="s">
        <v>143</v>
      </c>
      <c r="N609" s="688">
        <v>2007</v>
      </c>
      <c r="O609" s="687"/>
      <c r="P609" s="687" t="s">
        <v>2558</v>
      </c>
      <c r="Q609" s="687" t="s">
        <v>133</v>
      </c>
      <c r="R609" s="1386">
        <v>1</v>
      </c>
      <c r="S609" s="745"/>
      <c r="T609" s="781"/>
      <c r="Y609" s="802"/>
      <c r="Z609" s="802"/>
      <c r="AA609" s="802"/>
      <c r="AB609" s="802"/>
    </row>
    <row r="610" spans="1:28" s="674" customFormat="1" ht="12.95" customHeight="1">
      <c r="A610" s="662">
        <f t="shared" si="23"/>
        <v>294</v>
      </c>
      <c r="B610" s="685"/>
      <c r="C610" s="717"/>
      <c r="D610" s="717"/>
      <c r="E610" s="717"/>
      <c r="F610" s="717"/>
      <c r="G610" s="717"/>
      <c r="H610" s="687">
        <v>71</v>
      </c>
      <c r="I610" s="756" t="s">
        <v>2735</v>
      </c>
      <c r="J610" s="687"/>
      <c r="K610" s="687"/>
      <c r="L610" s="687"/>
      <c r="M610" s="687"/>
      <c r="N610" s="688"/>
      <c r="O610" s="687"/>
      <c r="P610" s="687"/>
      <c r="Q610" s="687"/>
      <c r="R610" s="1386"/>
      <c r="S610" s="745">
        <v>510000</v>
      </c>
      <c r="T610" s="781"/>
      <c r="Y610" s="802"/>
      <c r="Z610" s="802"/>
      <c r="AA610" s="802"/>
      <c r="AB610" s="802"/>
    </row>
    <row r="611" spans="1:28" s="674" customFormat="1" ht="12.95" customHeight="1">
      <c r="A611" s="662">
        <f t="shared" si="23"/>
        <v>295</v>
      </c>
      <c r="B611" s="685"/>
      <c r="C611" s="717">
        <v>2</v>
      </c>
      <c r="D611" s="717">
        <v>8</v>
      </c>
      <c r="E611" s="717">
        <v>1</v>
      </c>
      <c r="F611" s="717">
        <v>2</v>
      </c>
      <c r="G611" s="717">
        <v>14</v>
      </c>
      <c r="H611" s="687"/>
      <c r="I611" s="687" t="s">
        <v>2736</v>
      </c>
      <c r="J611" s="687" t="s">
        <v>2737</v>
      </c>
      <c r="K611" s="687"/>
      <c r="L611" s="687" t="s">
        <v>2713</v>
      </c>
      <c r="M611" s="687" t="s">
        <v>143</v>
      </c>
      <c r="N611" s="688">
        <v>2007</v>
      </c>
      <c r="O611" s="687"/>
      <c r="P611" s="687" t="s">
        <v>2558</v>
      </c>
      <c r="Q611" s="687" t="s">
        <v>133</v>
      </c>
      <c r="R611" s="1386">
        <v>1</v>
      </c>
      <c r="S611" s="745"/>
      <c r="T611" s="781"/>
      <c r="Y611" s="802"/>
      <c r="Z611" s="802"/>
      <c r="AA611" s="802"/>
      <c r="AB611" s="802"/>
    </row>
    <row r="612" spans="1:28" s="674" customFormat="1" ht="12.95" customHeight="1">
      <c r="A612" s="662">
        <f t="shared" si="23"/>
        <v>296</v>
      </c>
      <c r="B612" s="685"/>
      <c r="C612" s="717">
        <v>2</v>
      </c>
      <c r="D612" s="717">
        <v>8</v>
      </c>
      <c r="E612" s="717">
        <v>1</v>
      </c>
      <c r="F612" s="717">
        <v>2</v>
      </c>
      <c r="G612" s="717">
        <v>14</v>
      </c>
      <c r="H612" s="687"/>
      <c r="I612" s="687" t="s">
        <v>2738</v>
      </c>
      <c r="J612" s="687" t="s">
        <v>2737</v>
      </c>
      <c r="K612" s="687"/>
      <c r="L612" s="687" t="s">
        <v>2713</v>
      </c>
      <c r="M612" s="687" t="s">
        <v>143</v>
      </c>
      <c r="N612" s="688">
        <v>2007</v>
      </c>
      <c r="O612" s="687"/>
      <c r="P612" s="687" t="s">
        <v>2558</v>
      </c>
      <c r="Q612" s="687" t="s">
        <v>133</v>
      </c>
      <c r="R612" s="1386">
        <v>1</v>
      </c>
      <c r="S612" s="745"/>
      <c r="T612" s="781"/>
      <c r="Y612" s="802"/>
      <c r="Z612" s="802"/>
      <c r="AA612" s="802"/>
      <c r="AB612" s="802"/>
    </row>
    <row r="613" spans="1:28" s="674" customFormat="1" ht="12.95" customHeight="1">
      <c r="A613" s="662">
        <f t="shared" si="23"/>
        <v>297</v>
      </c>
      <c r="B613" s="685"/>
      <c r="C613" s="717">
        <v>2</v>
      </c>
      <c r="D613" s="717">
        <v>8</v>
      </c>
      <c r="E613" s="717">
        <v>1</v>
      </c>
      <c r="F613" s="717">
        <v>2</v>
      </c>
      <c r="G613" s="717">
        <v>14</v>
      </c>
      <c r="H613" s="687"/>
      <c r="I613" s="687" t="s">
        <v>2739</v>
      </c>
      <c r="J613" s="687" t="s">
        <v>2737</v>
      </c>
      <c r="K613" s="687"/>
      <c r="L613" s="687" t="s">
        <v>2713</v>
      </c>
      <c r="M613" s="687" t="s">
        <v>143</v>
      </c>
      <c r="N613" s="688">
        <v>2007</v>
      </c>
      <c r="O613" s="687"/>
      <c r="P613" s="687" t="s">
        <v>2558</v>
      </c>
      <c r="Q613" s="687" t="s">
        <v>133</v>
      </c>
      <c r="R613" s="1386">
        <v>1</v>
      </c>
      <c r="S613" s="745"/>
      <c r="T613" s="781"/>
      <c r="Y613" s="802"/>
      <c r="Z613" s="802"/>
      <c r="AA613" s="802"/>
      <c r="AB613" s="802"/>
    </row>
    <row r="614" spans="1:28" s="674" customFormat="1" ht="12.95" customHeight="1">
      <c r="A614" s="662">
        <f t="shared" si="23"/>
        <v>298</v>
      </c>
      <c r="B614" s="685"/>
      <c r="C614" s="717">
        <v>2</v>
      </c>
      <c r="D614" s="717">
        <v>8</v>
      </c>
      <c r="E614" s="717">
        <v>1</v>
      </c>
      <c r="F614" s="717">
        <v>2</v>
      </c>
      <c r="G614" s="717">
        <v>14</v>
      </c>
      <c r="H614" s="687"/>
      <c r="I614" s="687" t="s">
        <v>2740</v>
      </c>
      <c r="J614" s="687" t="s">
        <v>2737</v>
      </c>
      <c r="K614" s="687"/>
      <c r="L614" s="687" t="s">
        <v>2713</v>
      </c>
      <c r="M614" s="687" t="s">
        <v>143</v>
      </c>
      <c r="N614" s="688">
        <v>2007</v>
      </c>
      <c r="O614" s="687"/>
      <c r="P614" s="687" t="s">
        <v>2558</v>
      </c>
      <c r="Q614" s="687" t="s">
        <v>133</v>
      </c>
      <c r="R614" s="1386">
        <v>1</v>
      </c>
      <c r="S614" s="745"/>
      <c r="T614" s="781"/>
      <c r="Y614" s="802"/>
      <c r="Z614" s="802"/>
      <c r="AA614" s="802"/>
      <c r="AB614" s="802"/>
    </row>
    <row r="615" spans="1:28" s="674" customFormat="1" ht="12.95" customHeight="1">
      <c r="A615" s="662">
        <f t="shared" si="23"/>
        <v>299</v>
      </c>
      <c r="B615" s="685"/>
      <c r="C615" s="717">
        <v>2</v>
      </c>
      <c r="D615" s="717">
        <v>8</v>
      </c>
      <c r="E615" s="717">
        <v>1</v>
      </c>
      <c r="F615" s="717">
        <v>2</v>
      </c>
      <c r="G615" s="717">
        <v>14</v>
      </c>
      <c r="H615" s="687"/>
      <c r="I615" s="687" t="s">
        <v>2741</v>
      </c>
      <c r="J615" s="687" t="s">
        <v>2737</v>
      </c>
      <c r="K615" s="687"/>
      <c r="L615" s="687" t="s">
        <v>2713</v>
      </c>
      <c r="M615" s="687" t="s">
        <v>143</v>
      </c>
      <c r="N615" s="688">
        <v>2007</v>
      </c>
      <c r="O615" s="687"/>
      <c r="P615" s="687" t="s">
        <v>2558</v>
      </c>
      <c r="Q615" s="687" t="s">
        <v>133</v>
      </c>
      <c r="R615" s="1386">
        <v>1</v>
      </c>
      <c r="S615" s="745"/>
      <c r="T615" s="781"/>
      <c r="Y615" s="802"/>
      <c r="Z615" s="802"/>
      <c r="AA615" s="802"/>
      <c r="AB615" s="802"/>
    </row>
    <row r="616" spans="1:28" s="674" customFormat="1" ht="12.95" customHeight="1">
      <c r="A616" s="662">
        <f t="shared" si="23"/>
        <v>300</v>
      </c>
      <c r="B616" s="685"/>
      <c r="C616" s="717">
        <v>2</v>
      </c>
      <c r="D616" s="717">
        <v>8</v>
      </c>
      <c r="E616" s="717">
        <v>1</v>
      </c>
      <c r="F616" s="717">
        <v>2</v>
      </c>
      <c r="G616" s="717">
        <v>14</v>
      </c>
      <c r="H616" s="687"/>
      <c r="I616" s="687" t="s">
        <v>2742</v>
      </c>
      <c r="J616" s="687" t="s">
        <v>2737</v>
      </c>
      <c r="K616" s="687"/>
      <c r="L616" s="687" t="s">
        <v>2713</v>
      </c>
      <c r="M616" s="687" t="s">
        <v>143</v>
      </c>
      <c r="N616" s="688">
        <v>2007</v>
      </c>
      <c r="O616" s="687"/>
      <c r="P616" s="687" t="s">
        <v>2558</v>
      </c>
      <c r="Q616" s="687" t="s">
        <v>133</v>
      </c>
      <c r="R616" s="1386">
        <v>1</v>
      </c>
      <c r="S616" s="745"/>
      <c r="T616" s="781"/>
      <c r="Y616" s="802"/>
      <c r="Z616" s="802"/>
      <c r="AA616" s="802"/>
      <c r="AB616" s="802"/>
    </row>
    <row r="617" spans="1:28" s="674" customFormat="1" ht="12.95" customHeight="1">
      <c r="A617" s="662">
        <f>A616+1</f>
        <v>301</v>
      </c>
      <c r="B617" s="685"/>
      <c r="C617" s="717"/>
      <c r="D617" s="717"/>
      <c r="E617" s="717"/>
      <c r="F617" s="717"/>
      <c r="G617" s="717"/>
      <c r="H617" s="687">
        <v>72</v>
      </c>
      <c r="I617" s="756" t="s">
        <v>2743</v>
      </c>
      <c r="J617" s="687"/>
      <c r="K617" s="687"/>
      <c r="L617" s="687"/>
      <c r="M617" s="687"/>
      <c r="N617" s="688"/>
      <c r="O617" s="687"/>
      <c r="P617" s="687" t="s">
        <v>2624</v>
      </c>
      <c r="Q617" s="687"/>
      <c r="R617" s="1386"/>
      <c r="S617" s="745">
        <v>1163800</v>
      </c>
      <c r="T617" s="781"/>
      <c r="Y617" s="802"/>
      <c r="Z617" s="802"/>
      <c r="AA617" s="802"/>
      <c r="AB617" s="802"/>
    </row>
    <row r="618" spans="1:28" s="674" customFormat="1" ht="12.95" customHeight="1">
      <c r="A618" s="662">
        <f t="shared" si="23"/>
        <v>302</v>
      </c>
      <c r="B618" s="685"/>
      <c r="C618" s="717">
        <v>2</v>
      </c>
      <c r="D618" s="717">
        <v>8</v>
      </c>
      <c r="E618" s="717">
        <v>1</v>
      </c>
      <c r="F618" s="717">
        <v>2</v>
      </c>
      <c r="G618" s="717">
        <v>14</v>
      </c>
      <c r="H618" s="687"/>
      <c r="I618" s="687" t="s">
        <v>2744</v>
      </c>
      <c r="J618" s="687" t="s">
        <v>1011</v>
      </c>
      <c r="K618" s="687"/>
      <c r="L618" s="687" t="s">
        <v>2713</v>
      </c>
      <c r="M618" s="687" t="s">
        <v>143</v>
      </c>
      <c r="N618" s="688">
        <v>2007</v>
      </c>
      <c r="O618" s="687"/>
      <c r="P618" s="687" t="s">
        <v>2558</v>
      </c>
      <c r="Q618" s="687" t="s">
        <v>133</v>
      </c>
      <c r="R618" s="1386">
        <v>2</v>
      </c>
      <c r="S618" s="745"/>
      <c r="T618" s="781"/>
      <c r="Y618" s="802"/>
      <c r="Z618" s="802"/>
      <c r="AA618" s="802"/>
      <c r="AB618" s="802"/>
    </row>
    <row r="619" spans="1:28" s="674" customFormat="1" ht="12.95" customHeight="1">
      <c r="A619" s="662">
        <f t="shared" si="23"/>
        <v>303</v>
      </c>
      <c r="B619" s="685"/>
      <c r="C619" s="717">
        <v>2</v>
      </c>
      <c r="D619" s="717">
        <v>8</v>
      </c>
      <c r="E619" s="717">
        <v>1</v>
      </c>
      <c r="F619" s="717">
        <v>2</v>
      </c>
      <c r="G619" s="717">
        <v>14</v>
      </c>
      <c r="H619" s="687"/>
      <c r="I619" s="687" t="s">
        <v>2745</v>
      </c>
      <c r="J619" s="687" t="s">
        <v>1011</v>
      </c>
      <c r="K619" s="687"/>
      <c r="L619" s="687" t="s">
        <v>2713</v>
      </c>
      <c r="M619" s="687" t="s">
        <v>143</v>
      </c>
      <c r="N619" s="688">
        <v>2007</v>
      </c>
      <c r="O619" s="687"/>
      <c r="P619" s="687" t="s">
        <v>2558</v>
      </c>
      <c r="Q619" s="687" t="s">
        <v>133</v>
      </c>
      <c r="R619" s="1386">
        <v>2</v>
      </c>
      <c r="S619" s="745"/>
      <c r="T619" s="781"/>
      <c r="Y619" s="802"/>
      <c r="Z619" s="802"/>
      <c r="AA619" s="802"/>
      <c r="AB619" s="802"/>
    </row>
    <row r="620" spans="1:28" s="674" customFormat="1" ht="12.95" customHeight="1">
      <c r="A620" s="662">
        <f t="shared" si="23"/>
        <v>304</v>
      </c>
      <c r="B620" s="685"/>
      <c r="C620" s="717">
        <v>2</v>
      </c>
      <c r="D620" s="717">
        <v>8</v>
      </c>
      <c r="E620" s="717">
        <v>1</v>
      </c>
      <c r="F620" s="717">
        <v>2</v>
      </c>
      <c r="G620" s="717">
        <v>14</v>
      </c>
      <c r="H620" s="687"/>
      <c r="I620" s="687" t="s">
        <v>2746</v>
      </c>
      <c r="J620" s="687" t="s">
        <v>1011</v>
      </c>
      <c r="K620" s="687"/>
      <c r="L620" s="687" t="s">
        <v>2713</v>
      </c>
      <c r="M620" s="687" t="s">
        <v>143</v>
      </c>
      <c r="N620" s="688">
        <v>2007</v>
      </c>
      <c r="O620" s="687"/>
      <c r="P620" s="687" t="s">
        <v>2558</v>
      </c>
      <c r="Q620" s="687" t="s">
        <v>133</v>
      </c>
      <c r="R620" s="1386">
        <v>2</v>
      </c>
      <c r="S620" s="745"/>
      <c r="T620" s="781"/>
      <c r="Y620" s="802"/>
      <c r="Z620" s="944"/>
      <c r="AA620" s="963"/>
      <c r="AB620" s="802"/>
    </row>
    <row r="621" spans="1:28" s="674" customFormat="1" ht="12.95" customHeight="1">
      <c r="A621" s="662">
        <f t="shared" si="23"/>
        <v>305</v>
      </c>
      <c r="B621" s="685"/>
      <c r="C621" s="717">
        <v>2</v>
      </c>
      <c r="D621" s="717">
        <v>8</v>
      </c>
      <c r="E621" s="717">
        <v>1</v>
      </c>
      <c r="F621" s="717">
        <v>2</v>
      </c>
      <c r="G621" s="717">
        <v>14</v>
      </c>
      <c r="H621" s="687">
        <v>73</v>
      </c>
      <c r="I621" s="687" t="s">
        <v>1060</v>
      </c>
      <c r="J621" s="687"/>
      <c r="K621" s="687"/>
      <c r="L621" s="687" t="s">
        <v>2713</v>
      </c>
      <c r="M621" s="687" t="s">
        <v>143</v>
      </c>
      <c r="N621" s="688">
        <v>2000</v>
      </c>
      <c r="O621" s="687"/>
      <c r="P621" s="687" t="s">
        <v>2624</v>
      </c>
      <c r="Q621" s="1418" t="s">
        <v>133</v>
      </c>
      <c r="R621" s="1386">
        <v>1</v>
      </c>
      <c r="S621" s="745">
        <v>30000</v>
      </c>
      <c r="T621" s="781" t="s">
        <v>3081</v>
      </c>
      <c r="Y621" s="802"/>
      <c r="Z621" s="802"/>
      <c r="AA621" s="802"/>
      <c r="AB621" s="802"/>
    </row>
    <row r="622" spans="1:28" s="674" customFormat="1" ht="12.95" customHeight="1">
      <c r="A622" s="662">
        <f t="shared" si="23"/>
        <v>306</v>
      </c>
      <c r="B622" s="685"/>
      <c r="C622" s="717">
        <v>2</v>
      </c>
      <c r="D622" s="717">
        <v>8</v>
      </c>
      <c r="E622" s="717">
        <v>1</v>
      </c>
      <c r="F622" s="717">
        <v>2</v>
      </c>
      <c r="G622" s="717">
        <v>17</v>
      </c>
      <c r="H622" s="687">
        <v>74</v>
      </c>
      <c r="I622" s="687" t="s">
        <v>2747</v>
      </c>
      <c r="J622" s="687"/>
      <c r="K622" s="687"/>
      <c r="L622" s="687" t="s">
        <v>2713</v>
      </c>
      <c r="M622" s="687" t="s">
        <v>143</v>
      </c>
      <c r="N622" s="688">
        <v>1993</v>
      </c>
      <c r="O622" s="687"/>
      <c r="P622" s="687" t="s">
        <v>2558</v>
      </c>
      <c r="Q622" s="1418" t="s">
        <v>133</v>
      </c>
      <c r="R622" s="1386">
        <v>1</v>
      </c>
      <c r="S622" s="745">
        <v>10000</v>
      </c>
      <c r="T622" s="781" t="s">
        <v>3081</v>
      </c>
      <c r="Y622" s="802"/>
      <c r="Z622" s="802"/>
      <c r="AA622" s="802"/>
      <c r="AB622" s="802"/>
    </row>
    <row r="623" spans="1:28" s="674" customFormat="1" ht="12.95" customHeight="1">
      <c r="A623" s="662">
        <f t="shared" si="23"/>
        <v>307</v>
      </c>
      <c r="B623" s="685"/>
      <c r="C623" s="717">
        <v>2</v>
      </c>
      <c r="D623" s="717">
        <v>8</v>
      </c>
      <c r="E623" s="717">
        <v>1</v>
      </c>
      <c r="F623" s="717">
        <v>3</v>
      </c>
      <c r="G623" s="717">
        <v>65</v>
      </c>
      <c r="H623" s="687">
        <v>75</v>
      </c>
      <c r="I623" s="687" t="s">
        <v>2748</v>
      </c>
      <c r="J623" s="687"/>
      <c r="K623" s="687"/>
      <c r="L623" s="687" t="s">
        <v>2713</v>
      </c>
      <c r="M623" s="687" t="s">
        <v>143</v>
      </c>
      <c r="N623" s="688">
        <v>1992</v>
      </c>
      <c r="O623" s="687"/>
      <c r="P623" s="687" t="s">
        <v>2558</v>
      </c>
      <c r="Q623" s="1418" t="s">
        <v>133</v>
      </c>
      <c r="R623" s="1386">
        <v>1</v>
      </c>
      <c r="S623" s="745">
        <v>25000</v>
      </c>
      <c r="T623" s="781" t="s">
        <v>3081</v>
      </c>
      <c r="Y623" s="802"/>
      <c r="Z623" s="802"/>
      <c r="AA623" s="802"/>
      <c r="AB623" s="802"/>
    </row>
    <row r="624" spans="1:28" s="674" customFormat="1" ht="12.95" customHeight="1">
      <c r="A624" s="662">
        <f t="shared" si="23"/>
        <v>308</v>
      </c>
      <c r="B624" s="685"/>
      <c r="C624" s="717">
        <v>2</v>
      </c>
      <c r="D624" s="717">
        <v>8</v>
      </c>
      <c r="E624" s="717">
        <v>1</v>
      </c>
      <c r="F624" s="717">
        <v>3</v>
      </c>
      <c r="G624" s="717">
        <v>65</v>
      </c>
      <c r="H624" s="687">
        <v>76</v>
      </c>
      <c r="I624" s="687" t="s">
        <v>2748</v>
      </c>
      <c r="J624" s="687"/>
      <c r="K624" s="687"/>
      <c r="L624" s="687" t="s">
        <v>2713</v>
      </c>
      <c r="M624" s="687" t="s">
        <v>143</v>
      </c>
      <c r="N624" s="688">
        <v>1992</v>
      </c>
      <c r="O624" s="687"/>
      <c r="P624" s="687" t="s">
        <v>2558</v>
      </c>
      <c r="Q624" s="1418" t="s">
        <v>133</v>
      </c>
      <c r="R624" s="1386">
        <v>1</v>
      </c>
      <c r="S624" s="745">
        <v>25000</v>
      </c>
      <c r="T624" s="781" t="s">
        <v>3081</v>
      </c>
      <c r="Y624" s="802"/>
      <c r="Z624" s="802"/>
      <c r="AA624" s="802"/>
      <c r="AB624" s="802"/>
    </row>
    <row r="625" spans="1:28" s="674" customFormat="1" ht="12.95" customHeight="1">
      <c r="A625" s="662">
        <f t="shared" si="23"/>
        <v>309</v>
      </c>
      <c r="B625" s="685"/>
      <c r="C625" s="717">
        <v>2</v>
      </c>
      <c r="D625" s="717">
        <v>8</v>
      </c>
      <c r="E625" s="717">
        <v>1</v>
      </c>
      <c r="F625" s="717">
        <v>3</v>
      </c>
      <c r="G625" s="717">
        <v>65</v>
      </c>
      <c r="H625" s="687">
        <v>77</v>
      </c>
      <c r="I625" s="687" t="s">
        <v>2748</v>
      </c>
      <c r="J625" s="687"/>
      <c r="K625" s="687"/>
      <c r="L625" s="687" t="s">
        <v>2713</v>
      </c>
      <c r="M625" s="687" t="s">
        <v>143</v>
      </c>
      <c r="N625" s="688">
        <v>1992</v>
      </c>
      <c r="O625" s="687"/>
      <c r="P625" s="687" t="s">
        <v>2558</v>
      </c>
      <c r="Q625" s="1418" t="s">
        <v>133</v>
      </c>
      <c r="R625" s="1386">
        <v>1</v>
      </c>
      <c r="S625" s="745">
        <v>25000</v>
      </c>
      <c r="T625" s="781" t="s">
        <v>3081</v>
      </c>
      <c r="Y625" s="802"/>
      <c r="Z625" s="802"/>
      <c r="AA625" s="802"/>
      <c r="AB625" s="802"/>
    </row>
    <row r="626" spans="1:28" s="674" customFormat="1" ht="12.95" customHeight="1">
      <c r="A626" s="662">
        <f t="shared" si="23"/>
        <v>310</v>
      </c>
      <c r="B626" s="685"/>
      <c r="C626" s="717">
        <v>2</v>
      </c>
      <c r="D626" s="717">
        <v>8</v>
      </c>
      <c r="E626" s="717">
        <v>1</v>
      </c>
      <c r="F626" s="717">
        <v>3</v>
      </c>
      <c r="G626" s="717">
        <v>65</v>
      </c>
      <c r="H626" s="687">
        <v>78</v>
      </c>
      <c r="I626" s="687" t="s">
        <v>2748</v>
      </c>
      <c r="J626" s="687"/>
      <c r="K626" s="687"/>
      <c r="L626" s="687" t="s">
        <v>2713</v>
      </c>
      <c r="M626" s="687" t="s">
        <v>143</v>
      </c>
      <c r="N626" s="688">
        <v>1992</v>
      </c>
      <c r="O626" s="687"/>
      <c r="P626" s="687" t="s">
        <v>2558</v>
      </c>
      <c r="Q626" s="1418" t="s">
        <v>133</v>
      </c>
      <c r="R626" s="1386">
        <v>1</v>
      </c>
      <c r="S626" s="745">
        <v>25000</v>
      </c>
      <c r="T626" s="781" t="s">
        <v>3081</v>
      </c>
      <c r="Y626" s="802"/>
      <c r="Z626" s="802"/>
      <c r="AA626" s="802"/>
      <c r="AB626" s="802"/>
    </row>
    <row r="627" spans="1:28" s="674" customFormat="1" ht="12.95" customHeight="1">
      <c r="A627" s="662">
        <f>A626+1</f>
        <v>311</v>
      </c>
      <c r="B627" s="685"/>
      <c r="C627" s="717">
        <v>2</v>
      </c>
      <c r="D627" s="717">
        <v>8</v>
      </c>
      <c r="E627" s="717">
        <v>1</v>
      </c>
      <c r="F627" s="717">
        <v>3</v>
      </c>
      <c r="G627" s="717">
        <v>65</v>
      </c>
      <c r="H627" s="687">
        <v>79</v>
      </c>
      <c r="I627" s="687" t="s">
        <v>2748</v>
      </c>
      <c r="J627" s="687"/>
      <c r="K627" s="687"/>
      <c r="L627" s="687" t="s">
        <v>2713</v>
      </c>
      <c r="M627" s="687" t="s">
        <v>143</v>
      </c>
      <c r="N627" s="688">
        <v>1992</v>
      </c>
      <c r="O627" s="687"/>
      <c r="P627" s="687" t="s">
        <v>2558</v>
      </c>
      <c r="Q627" s="1418" t="s">
        <v>133</v>
      </c>
      <c r="R627" s="1386">
        <v>1</v>
      </c>
      <c r="S627" s="745">
        <v>25000</v>
      </c>
      <c r="T627" s="781" t="s">
        <v>3081</v>
      </c>
      <c r="Y627" s="802"/>
      <c r="Z627" s="802"/>
      <c r="AA627" s="802"/>
      <c r="AB627" s="802"/>
    </row>
    <row r="628" spans="1:28" s="674" customFormat="1" ht="12.95" customHeight="1">
      <c r="A628" s="662">
        <f t="shared" si="23"/>
        <v>312</v>
      </c>
      <c r="B628" s="685"/>
      <c r="C628" s="717">
        <v>2</v>
      </c>
      <c r="D628" s="717">
        <v>8</v>
      </c>
      <c r="E628" s="717">
        <v>1</v>
      </c>
      <c r="F628" s="717">
        <v>1</v>
      </c>
      <c r="G628" s="717">
        <v>1</v>
      </c>
      <c r="H628" s="687">
        <v>80</v>
      </c>
      <c r="I628" s="687" t="s">
        <v>1019</v>
      </c>
      <c r="J628" s="687" t="s">
        <v>2749</v>
      </c>
      <c r="K628" s="687"/>
      <c r="L628" s="687" t="s">
        <v>2713</v>
      </c>
      <c r="M628" s="687" t="s">
        <v>143</v>
      </c>
      <c r="N628" s="688">
        <v>2007</v>
      </c>
      <c r="O628" s="687"/>
      <c r="P628" s="687" t="s">
        <v>2657</v>
      </c>
      <c r="Q628" s="687" t="s">
        <v>133</v>
      </c>
      <c r="R628" s="1386">
        <v>1</v>
      </c>
      <c r="S628" s="745">
        <v>1650000</v>
      </c>
      <c r="T628" s="781"/>
      <c r="Y628" s="802"/>
      <c r="Z628" s="802"/>
      <c r="AA628" s="802"/>
      <c r="AB628" s="802"/>
    </row>
    <row r="629" spans="1:28" s="674" customFormat="1" ht="12.95" customHeight="1">
      <c r="A629" s="662">
        <f t="shared" si="23"/>
        <v>313</v>
      </c>
      <c r="B629" s="685"/>
      <c r="C629" s="717">
        <v>2</v>
      </c>
      <c r="D629" s="717">
        <v>8</v>
      </c>
      <c r="E629" s="717">
        <v>1</v>
      </c>
      <c r="F629" s="717">
        <v>1</v>
      </c>
      <c r="G629" s="717">
        <v>5</v>
      </c>
      <c r="H629" s="687">
        <v>81</v>
      </c>
      <c r="I629" s="687" t="s">
        <v>1748</v>
      </c>
      <c r="J629" s="687" t="s">
        <v>917</v>
      </c>
      <c r="K629" s="687"/>
      <c r="L629" s="687" t="s">
        <v>424</v>
      </c>
      <c r="M629" s="687" t="s">
        <v>143</v>
      </c>
      <c r="N629" s="688">
        <v>2007</v>
      </c>
      <c r="O629" s="687"/>
      <c r="P629" s="687" t="s">
        <v>2558</v>
      </c>
      <c r="Q629" s="795" t="s">
        <v>1407</v>
      </c>
      <c r="R629" s="1386">
        <v>1</v>
      </c>
      <c r="S629" s="745">
        <v>1000000</v>
      </c>
      <c r="T629" s="781" t="s">
        <v>3089</v>
      </c>
      <c r="Y629" s="802"/>
      <c r="Z629" s="802"/>
      <c r="AA629" s="802"/>
      <c r="AB629" s="802"/>
    </row>
    <row r="630" spans="1:28" s="674" customFormat="1" ht="12.95" customHeight="1">
      <c r="A630" s="662">
        <f>A629+1</f>
        <v>314</v>
      </c>
      <c r="B630" s="685"/>
      <c r="C630" s="717">
        <v>2</v>
      </c>
      <c r="D630" s="717">
        <v>8</v>
      </c>
      <c r="E630" s="717">
        <v>1</v>
      </c>
      <c r="F630" s="717">
        <v>1</v>
      </c>
      <c r="G630" s="717">
        <v>4</v>
      </c>
      <c r="H630" s="687">
        <v>82</v>
      </c>
      <c r="I630" s="687" t="s">
        <v>1090</v>
      </c>
      <c r="J630" s="687"/>
      <c r="K630" s="687"/>
      <c r="L630" s="687" t="s">
        <v>2713</v>
      </c>
      <c r="M630" s="687" t="s">
        <v>143</v>
      </c>
      <c r="N630" s="688">
        <v>2000</v>
      </c>
      <c r="O630" s="687"/>
      <c r="P630" s="687" t="s">
        <v>2558</v>
      </c>
      <c r="Q630" s="1418" t="s">
        <v>133</v>
      </c>
      <c r="R630" s="1386">
        <v>1</v>
      </c>
      <c r="S630" s="745">
        <v>50000</v>
      </c>
      <c r="T630" s="781" t="s">
        <v>3081</v>
      </c>
      <c r="Y630" s="802"/>
      <c r="Z630" s="802"/>
      <c r="AA630" s="802"/>
      <c r="AB630" s="802"/>
    </row>
    <row r="631" spans="1:28" s="674" customFormat="1" ht="12.95" customHeight="1">
      <c r="A631" s="662">
        <f t="shared" si="23"/>
        <v>315</v>
      </c>
      <c r="B631" s="754"/>
      <c r="C631" s="904">
        <v>2</v>
      </c>
      <c r="D631" s="904">
        <v>8</v>
      </c>
      <c r="E631" s="904">
        <v>1</v>
      </c>
      <c r="F631" s="904">
        <v>1</v>
      </c>
      <c r="G631" s="904">
        <v>75</v>
      </c>
      <c r="H631" s="827">
        <v>83</v>
      </c>
      <c r="I631" s="827" t="s">
        <v>2569</v>
      </c>
      <c r="J631" s="827"/>
      <c r="K631" s="827"/>
      <c r="L631" s="827" t="s">
        <v>424</v>
      </c>
      <c r="M631" s="827" t="s">
        <v>143</v>
      </c>
      <c r="N631" s="905">
        <v>2000</v>
      </c>
      <c r="O631" s="827"/>
      <c r="P631" s="827" t="s">
        <v>2558</v>
      </c>
      <c r="Q631" s="827" t="s">
        <v>2547</v>
      </c>
      <c r="R631" s="889">
        <v>1</v>
      </c>
      <c r="S631" s="908">
        <v>665000</v>
      </c>
      <c r="T631" s="828"/>
      <c r="Y631" s="802"/>
      <c r="Z631" s="802"/>
      <c r="AA631" s="802"/>
      <c r="AB631" s="802"/>
    </row>
    <row r="632" spans="1:28" s="674" customFormat="1" ht="12.95" customHeight="1">
      <c r="A632" s="1196"/>
      <c r="B632" s="1197"/>
      <c r="C632" s="1198"/>
      <c r="D632" s="1198"/>
      <c r="E632" s="1198"/>
      <c r="F632" s="1198"/>
      <c r="G632" s="1198"/>
      <c r="H632" s="1199"/>
      <c r="I632" s="1199"/>
      <c r="J632" s="1199"/>
      <c r="K632" s="1199"/>
      <c r="L632" s="1199"/>
      <c r="M632" s="1199"/>
      <c r="N632" s="1200"/>
      <c r="O632" s="1199"/>
      <c r="P632" s="1199"/>
      <c r="Q632" s="1199"/>
      <c r="R632" s="1201"/>
      <c r="S632" s="1202"/>
      <c r="T632" s="1203"/>
      <c r="Y632" s="802"/>
      <c r="Z632" s="802"/>
      <c r="AA632" s="802"/>
      <c r="AB632" s="802"/>
    </row>
    <row r="633" spans="1:28" s="674" customFormat="1" ht="12.95" customHeight="1">
      <c r="A633" s="701">
        <f>A631+1</f>
        <v>316</v>
      </c>
      <c r="B633" s="679"/>
      <c r="C633" s="945">
        <v>2</v>
      </c>
      <c r="D633" s="945">
        <v>8</v>
      </c>
      <c r="E633" s="945">
        <v>1</v>
      </c>
      <c r="F633" s="945">
        <v>1</v>
      </c>
      <c r="G633" s="945">
        <v>8</v>
      </c>
      <c r="H633" s="946">
        <v>84</v>
      </c>
      <c r="I633" s="946" t="s">
        <v>69</v>
      </c>
      <c r="J633" s="946"/>
      <c r="K633" s="946"/>
      <c r="L633" s="946" t="s">
        <v>2660</v>
      </c>
      <c r="M633" s="946" t="s">
        <v>143</v>
      </c>
      <c r="N633" s="984">
        <v>1990</v>
      </c>
      <c r="O633" s="946"/>
      <c r="P633" s="946" t="s">
        <v>2558</v>
      </c>
      <c r="Q633" s="1419" t="s">
        <v>133</v>
      </c>
      <c r="R633" s="891">
        <v>1</v>
      </c>
      <c r="S633" s="1106">
        <v>25000</v>
      </c>
      <c r="T633" s="986" t="s">
        <v>3081</v>
      </c>
      <c r="Y633" s="802"/>
      <c r="Z633" s="802"/>
      <c r="AA633" s="802"/>
      <c r="AB633" s="802"/>
    </row>
    <row r="634" spans="1:28" s="674" customFormat="1" ht="12.95" customHeight="1">
      <c r="A634" s="662">
        <f t="shared" si="23"/>
        <v>317</v>
      </c>
      <c r="B634" s="685"/>
      <c r="C634" s="717">
        <v>2</v>
      </c>
      <c r="D634" s="717">
        <v>8</v>
      </c>
      <c r="E634" s="717">
        <v>1</v>
      </c>
      <c r="F634" s="717">
        <v>1</v>
      </c>
      <c r="G634" s="717">
        <v>8</v>
      </c>
      <c r="H634" s="687">
        <v>85</v>
      </c>
      <c r="I634" s="687" t="s">
        <v>69</v>
      </c>
      <c r="J634" s="687"/>
      <c r="K634" s="687"/>
      <c r="L634" s="687" t="s">
        <v>2660</v>
      </c>
      <c r="M634" s="687" t="s">
        <v>143</v>
      </c>
      <c r="N634" s="688">
        <v>1990</v>
      </c>
      <c r="O634" s="687"/>
      <c r="P634" s="687" t="s">
        <v>2558</v>
      </c>
      <c r="Q634" s="1418" t="s">
        <v>133</v>
      </c>
      <c r="R634" s="1386">
        <v>1</v>
      </c>
      <c r="S634" s="745">
        <v>25000</v>
      </c>
      <c r="T634" s="781" t="s">
        <v>3081</v>
      </c>
      <c r="Y634" s="802"/>
      <c r="Z634" s="802"/>
      <c r="AA634" s="802"/>
      <c r="AB634" s="802"/>
    </row>
    <row r="635" spans="1:28" s="674" customFormat="1" ht="12.95" customHeight="1">
      <c r="A635" s="662">
        <f t="shared" si="23"/>
        <v>318</v>
      </c>
      <c r="B635" s="685"/>
      <c r="C635" s="717">
        <v>2</v>
      </c>
      <c r="D635" s="717">
        <v>8</v>
      </c>
      <c r="E635" s="717">
        <v>1</v>
      </c>
      <c r="F635" s="717">
        <v>1</v>
      </c>
      <c r="G635" s="717">
        <v>8</v>
      </c>
      <c r="H635" s="687">
        <v>86</v>
      </c>
      <c r="I635" s="687" t="s">
        <v>69</v>
      </c>
      <c r="J635" s="687"/>
      <c r="K635" s="687"/>
      <c r="L635" s="687" t="s">
        <v>2660</v>
      </c>
      <c r="M635" s="687" t="s">
        <v>143</v>
      </c>
      <c r="N635" s="688">
        <v>1990</v>
      </c>
      <c r="O635" s="687"/>
      <c r="P635" s="687" t="s">
        <v>2558</v>
      </c>
      <c r="Q635" s="1418" t="s">
        <v>133</v>
      </c>
      <c r="R635" s="1386">
        <v>1</v>
      </c>
      <c r="S635" s="745">
        <v>25000</v>
      </c>
      <c r="T635" s="781" t="s">
        <v>3081</v>
      </c>
      <c r="Y635" s="802"/>
      <c r="Z635" s="802"/>
      <c r="AA635" s="802"/>
      <c r="AB635" s="802"/>
    </row>
    <row r="636" spans="1:28" s="674" customFormat="1" ht="12.95" customHeight="1">
      <c r="A636" s="662">
        <f t="shared" si="23"/>
        <v>319</v>
      </c>
      <c r="B636" s="685"/>
      <c r="C636" s="717">
        <v>2</v>
      </c>
      <c r="D636" s="717">
        <v>8</v>
      </c>
      <c r="E636" s="717">
        <v>1</v>
      </c>
      <c r="F636" s="717">
        <v>1</v>
      </c>
      <c r="G636" s="717">
        <v>9</v>
      </c>
      <c r="H636" s="687">
        <v>87</v>
      </c>
      <c r="I636" s="687" t="s">
        <v>2645</v>
      </c>
      <c r="J636" s="687" t="s">
        <v>2661</v>
      </c>
      <c r="K636" s="687"/>
      <c r="L636" s="687" t="s">
        <v>424</v>
      </c>
      <c r="M636" s="687" t="s">
        <v>143</v>
      </c>
      <c r="N636" s="688">
        <v>1998</v>
      </c>
      <c r="O636" s="687"/>
      <c r="P636" s="687" t="s">
        <v>2558</v>
      </c>
      <c r="Q636" s="687" t="s">
        <v>2547</v>
      </c>
      <c r="R636" s="1386">
        <v>1</v>
      </c>
      <c r="S636" s="745">
        <v>350000</v>
      </c>
      <c r="T636" s="781"/>
      <c r="Y636" s="802"/>
      <c r="Z636" s="802"/>
      <c r="AA636" s="802"/>
      <c r="AB636" s="802"/>
    </row>
    <row r="637" spans="1:28" s="674" customFormat="1" ht="12.95" customHeight="1">
      <c r="A637" s="662">
        <f t="shared" si="23"/>
        <v>320</v>
      </c>
      <c r="B637" s="685"/>
      <c r="C637" s="717">
        <v>2</v>
      </c>
      <c r="D637" s="717">
        <v>8</v>
      </c>
      <c r="E637" s="717">
        <v>1</v>
      </c>
      <c r="F637" s="717">
        <v>1</v>
      </c>
      <c r="G637" s="717">
        <v>10</v>
      </c>
      <c r="H637" s="687">
        <v>88</v>
      </c>
      <c r="I637" s="687" t="s">
        <v>70</v>
      </c>
      <c r="J637" s="687"/>
      <c r="K637" s="687"/>
      <c r="L637" s="687" t="s">
        <v>420</v>
      </c>
      <c r="M637" s="687" t="s">
        <v>143</v>
      </c>
      <c r="N637" s="688">
        <v>2000</v>
      </c>
      <c r="O637" s="687"/>
      <c r="P637" s="687" t="s">
        <v>2558</v>
      </c>
      <c r="Q637" s="795" t="s">
        <v>1407</v>
      </c>
      <c r="R637" s="1386">
        <v>1</v>
      </c>
      <c r="S637" s="745">
        <v>150000</v>
      </c>
      <c r="T637" s="781" t="s">
        <v>3089</v>
      </c>
      <c r="Y637" s="802"/>
      <c r="Z637" s="802"/>
      <c r="AA637" s="802"/>
      <c r="AB637" s="802"/>
    </row>
    <row r="638" spans="1:28" s="674" customFormat="1" ht="12.95" customHeight="1">
      <c r="A638" s="662">
        <f t="shared" si="23"/>
        <v>321</v>
      </c>
      <c r="B638" s="685"/>
      <c r="C638" s="717">
        <v>2</v>
      </c>
      <c r="D638" s="717">
        <v>8</v>
      </c>
      <c r="E638" s="717">
        <v>1</v>
      </c>
      <c r="F638" s="717">
        <v>1</v>
      </c>
      <c r="G638" s="717">
        <v>17</v>
      </c>
      <c r="H638" s="687">
        <v>89</v>
      </c>
      <c r="I638" s="687" t="s">
        <v>2664</v>
      </c>
      <c r="J638" s="687"/>
      <c r="K638" s="687"/>
      <c r="L638" s="687" t="s">
        <v>2630</v>
      </c>
      <c r="M638" s="687" t="s">
        <v>143</v>
      </c>
      <c r="N638" s="688">
        <v>1986</v>
      </c>
      <c r="O638" s="687"/>
      <c r="P638" s="687" t="s">
        <v>2558</v>
      </c>
      <c r="Q638" s="1418" t="s">
        <v>133</v>
      </c>
      <c r="R638" s="1386">
        <v>1</v>
      </c>
      <c r="S638" s="745">
        <v>25000</v>
      </c>
      <c r="T638" s="781" t="s">
        <v>3081</v>
      </c>
      <c r="Y638" s="802"/>
      <c r="Z638" s="802"/>
      <c r="AA638" s="802"/>
      <c r="AB638" s="802"/>
    </row>
    <row r="639" spans="1:28" s="674" customFormat="1" ht="12.95" customHeight="1">
      <c r="A639" s="662">
        <f t="shared" si="23"/>
        <v>322</v>
      </c>
      <c r="B639" s="685"/>
      <c r="C639" s="717">
        <v>2</v>
      </c>
      <c r="D639" s="717">
        <v>8</v>
      </c>
      <c r="E639" s="717">
        <v>1</v>
      </c>
      <c r="F639" s="717">
        <v>1</v>
      </c>
      <c r="G639" s="717">
        <v>33</v>
      </c>
      <c r="H639" s="687">
        <v>90</v>
      </c>
      <c r="I639" s="687" t="s">
        <v>2649</v>
      </c>
      <c r="J639" s="687"/>
      <c r="K639" s="687"/>
      <c r="L639" s="687" t="s">
        <v>2660</v>
      </c>
      <c r="M639" s="687" t="s">
        <v>143</v>
      </c>
      <c r="N639" s="688">
        <v>2009</v>
      </c>
      <c r="O639" s="687"/>
      <c r="P639" s="687" t="s">
        <v>2624</v>
      </c>
      <c r="Q639" s="687" t="s">
        <v>133</v>
      </c>
      <c r="R639" s="1386">
        <v>1</v>
      </c>
      <c r="S639" s="745">
        <v>1015000</v>
      </c>
      <c r="T639" s="781"/>
      <c r="Y639" s="802"/>
      <c r="Z639" s="802"/>
      <c r="AA639" s="802"/>
      <c r="AB639" s="802"/>
    </row>
    <row r="640" spans="1:28" s="674" customFormat="1" ht="12.95" customHeight="1">
      <c r="A640" s="662">
        <f>A639+1</f>
        <v>323</v>
      </c>
      <c r="B640" s="685"/>
      <c r="C640" s="717">
        <v>2</v>
      </c>
      <c r="D640" s="717">
        <v>8</v>
      </c>
      <c r="E640" s="717">
        <v>1</v>
      </c>
      <c r="F640" s="717">
        <v>1</v>
      </c>
      <c r="G640" s="717">
        <v>33</v>
      </c>
      <c r="H640" s="687">
        <v>91</v>
      </c>
      <c r="I640" s="687" t="s">
        <v>2649</v>
      </c>
      <c r="J640" s="687"/>
      <c r="K640" s="687"/>
      <c r="L640" s="687" t="s">
        <v>2660</v>
      </c>
      <c r="M640" s="687" t="s">
        <v>143</v>
      </c>
      <c r="N640" s="688">
        <v>2012</v>
      </c>
      <c r="O640" s="687"/>
      <c r="P640" s="687" t="s">
        <v>2624</v>
      </c>
      <c r="Q640" s="687" t="s">
        <v>133</v>
      </c>
      <c r="R640" s="1386">
        <v>1</v>
      </c>
      <c r="S640" s="745">
        <v>963600</v>
      </c>
      <c r="T640" s="781"/>
      <c r="Y640" s="802"/>
      <c r="Z640" s="802"/>
      <c r="AA640" s="802"/>
      <c r="AB640" s="802"/>
    </row>
    <row r="641" spans="1:28" s="674" customFormat="1" ht="12.95" customHeight="1">
      <c r="A641" s="662">
        <f t="shared" si="23"/>
        <v>324</v>
      </c>
      <c r="B641" s="685"/>
      <c r="C641" s="717">
        <v>2</v>
      </c>
      <c r="D641" s="717">
        <v>8</v>
      </c>
      <c r="E641" s="717">
        <v>1</v>
      </c>
      <c r="F641" s="717">
        <v>1</v>
      </c>
      <c r="G641" s="717">
        <v>33</v>
      </c>
      <c r="H641" s="687">
        <v>92</v>
      </c>
      <c r="I641" s="687" t="s">
        <v>2649</v>
      </c>
      <c r="J641" s="687"/>
      <c r="K641" s="687"/>
      <c r="L641" s="687" t="s">
        <v>2660</v>
      </c>
      <c r="M641" s="687" t="s">
        <v>143</v>
      </c>
      <c r="N641" s="688">
        <v>2012</v>
      </c>
      <c r="O641" s="687"/>
      <c r="P641" s="687" t="s">
        <v>2624</v>
      </c>
      <c r="Q641" s="687" t="s">
        <v>133</v>
      </c>
      <c r="R641" s="1386">
        <v>1</v>
      </c>
      <c r="S641" s="745">
        <v>2453000</v>
      </c>
      <c r="T641" s="781"/>
      <c r="Y641" s="802"/>
      <c r="Z641" s="802"/>
      <c r="AA641" s="802"/>
      <c r="AB641" s="802"/>
    </row>
    <row r="642" spans="1:28" s="674" customFormat="1" ht="12.95" customHeight="1">
      <c r="A642" s="662">
        <f t="shared" si="23"/>
        <v>325</v>
      </c>
      <c r="B642" s="685"/>
      <c r="C642" s="717">
        <v>2</v>
      </c>
      <c r="D642" s="717">
        <v>8</v>
      </c>
      <c r="E642" s="717">
        <v>1</v>
      </c>
      <c r="F642" s="717">
        <v>2</v>
      </c>
      <c r="G642" s="717">
        <v>14</v>
      </c>
      <c r="H642" s="687">
        <v>93</v>
      </c>
      <c r="I642" s="687" t="s">
        <v>2750</v>
      </c>
      <c r="J642" s="687"/>
      <c r="K642" s="687"/>
      <c r="L642" s="687" t="s">
        <v>2660</v>
      </c>
      <c r="M642" s="687" t="s">
        <v>143</v>
      </c>
      <c r="N642" s="688">
        <v>1990</v>
      </c>
      <c r="O642" s="687"/>
      <c r="P642" s="687" t="s">
        <v>2558</v>
      </c>
      <c r="Q642" s="1418" t="s">
        <v>133</v>
      </c>
      <c r="R642" s="1386">
        <v>1</v>
      </c>
      <c r="S642" s="745">
        <v>20000</v>
      </c>
      <c r="T642" s="781" t="s">
        <v>3081</v>
      </c>
      <c r="Y642" s="802"/>
      <c r="Z642" s="944"/>
      <c r="AA642" s="963"/>
      <c r="AB642" s="802"/>
    </row>
    <row r="643" spans="1:28" s="674" customFormat="1" ht="12.95" customHeight="1">
      <c r="A643" s="662">
        <f t="shared" si="23"/>
        <v>326</v>
      </c>
      <c r="B643" s="685"/>
      <c r="C643" s="717">
        <v>2</v>
      </c>
      <c r="D643" s="717">
        <v>8</v>
      </c>
      <c r="E643" s="717">
        <v>1</v>
      </c>
      <c r="F643" s="717">
        <v>2</v>
      </c>
      <c r="G643" s="717">
        <v>14</v>
      </c>
      <c r="H643" s="687">
        <v>94</v>
      </c>
      <c r="I643" s="687" t="s">
        <v>2750</v>
      </c>
      <c r="J643" s="687"/>
      <c r="K643" s="687"/>
      <c r="L643" s="687" t="s">
        <v>2660</v>
      </c>
      <c r="M643" s="687" t="s">
        <v>143</v>
      </c>
      <c r="N643" s="688">
        <v>1990</v>
      </c>
      <c r="O643" s="687"/>
      <c r="P643" s="687" t="s">
        <v>2558</v>
      </c>
      <c r="Q643" s="1418" t="s">
        <v>133</v>
      </c>
      <c r="R643" s="1386">
        <v>1</v>
      </c>
      <c r="S643" s="745">
        <v>20000</v>
      </c>
      <c r="T643" s="781" t="s">
        <v>3081</v>
      </c>
      <c r="Y643" s="802"/>
      <c r="Z643" s="944"/>
      <c r="AA643" s="963"/>
      <c r="AB643" s="802"/>
    </row>
    <row r="644" spans="1:28" s="674" customFormat="1" ht="12.95" customHeight="1">
      <c r="A644" s="662">
        <f>A643+1</f>
        <v>327</v>
      </c>
      <c r="B644" s="685"/>
      <c r="C644" s="717">
        <v>2</v>
      </c>
      <c r="D644" s="717">
        <v>8</v>
      </c>
      <c r="E644" s="717">
        <v>1</v>
      </c>
      <c r="F644" s="717">
        <v>2</v>
      </c>
      <c r="G644" s="717">
        <v>14</v>
      </c>
      <c r="H644" s="687">
        <v>95</v>
      </c>
      <c r="I644" s="687" t="s">
        <v>2750</v>
      </c>
      <c r="J644" s="687"/>
      <c r="K644" s="687"/>
      <c r="L644" s="687" t="s">
        <v>2660</v>
      </c>
      <c r="M644" s="687" t="s">
        <v>143</v>
      </c>
      <c r="N644" s="688">
        <v>1990</v>
      </c>
      <c r="O644" s="687"/>
      <c r="P644" s="687" t="s">
        <v>2558</v>
      </c>
      <c r="Q644" s="1418" t="s">
        <v>133</v>
      </c>
      <c r="R644" s="1386">
        <v>1</v>
      </c>
      <c r="S644" s="745">
        <v>20000</v>
      </c>
      <c r="T644" s="781" t="s">
        <v>3081</v>
      </c>
      <c r="Y644" s="802"/>
      <c r="Z644" s="802"/>
      <c r="AA644" s="802"/>
      <c r="AB644" s="802"/>
    </row>
    <row r="645" spans="1:28" s="674" customFormat="1" ht="12.95" customHeight="1">
      <c r="A645" s="662">
        <f t="shared" si="23"/>
        <v>328</v>
      </c>
      <c r="B645" s="685"/>
      <c r="C645" s="717">
        <v>2</v>
      </c>
      <c r="D645" s="717">
        <v>8</v>
      </c>
      <c r="E645" s="717">
        <v>1</v>
      </c>
      <c r="F645" s="717">
        <v>2</v>
      </c>
      <c r="G645" s="717">
        <v>17</v>
      </c>
      <c r="H645" s="687">
        <v>96</v>
      </c>
      <c r="I645" s="687" t="s">
        <v>2570</v>
      </c>
      <c r="J645" s="687"/>
      <c r="K645" s="687"/>
      <c r="L645" s="687" t="s">
        <v>2630</v>
      </c>
      <c r="M645" s="687" t="s">
        <v>143</v>
      </c>
      <c r="N645" s="688">
        <v>1990</v>
      </c>
      <c r="O645" s="687"/>
      <c r="P645" s="687" t="s">
        <v>2558</v>
      </c>
      <c r="Q645" s="1418" t="s">
        <v>133</v>
      </c>
      <c r="R645" s="1386">
        <v>1</v>
      </c>
      <c r="S645" s="745">
        <v>20000</v>
      </c>
      <c r="T645" s="781" t="s">
        <v>3081</v>
      </c>
      <c r="Y645" s="802"/>
      <c r="Z645" s="944"/>
      <c r="AA645" s="963"/>
      <c r="AB645" s="802"/>
    </row>
    <row r="646" spans="1:28" s="674" customFormat="1" ht="12.95" customHeight="1">
      <c r="A646" s="662">
        <f t="shared" si="23"/>
        <v>329</v>
      </c>
      <c r="B646" s="685"/>
      <c r="C646" s="717">
        <v>2</v>
      </c>
      <c r="D646" s="717">
        <v>8</v>
      </c>
      <c r="E646" s="717">
        <v>1</v>
      </c>
      <c r="F646" s="717">
        <v>2</v>
      </c>
      <c r="G646" s="717">
        <v>17</v>
      </c>
      <c r="H646" s="687">
        <v>97</v>
      </c>
      <c r="I646" s="687" t="s">
        <v>2570</v>
      </c>
      <c r="J646" s="687"/>
      <c r="K646" s="687"/>
      <c r="L646" s="687" t="s">
        <v>2630</v>
      </c>
      <c r="M646" s="687" t="s">
        <v>143</v>
      </c>
      <c r="N646" s="688">
        <v>1990</v>
      </c>
      <c r="O646" s="687"/>
      <c r="P646" s="687" t="s">
        <v>2558</v>
      </c>
      <c r="Q646" s="1418" t="s">
        <v>133</v>
      </c>
      <c r="R646" s="1386">
        <v>1</v>
      </c>
      <c r="S646" s="745">
        <v>20000</v>
      </c>
      <c r="T646" s="781" t="s">
        <v>3081</v>
      </c>
      <c r="Y646" s="802"/>
      <c r="Z646" s="802"/>
      <c r="AA646" s="802"/>
      <c r="AB646" s="802"/>
    </row>
    <row r="647" spans="1:28" s="674" customFormat="1" ht="12.95" customHeight="1">
      <c r="A647" s="662">
        <f t="shared" si="23"/>
        <v>330</v>
      </c>
      <c r="B647" s="685"/>
      <c r="C647" s="717">
        <v>2</v>
      </c>
      <c r="D647" s="717">
        <v>8</v>
      </c>
      <c r="E647" s="717">
        <v>1</v>
      </c>
      <c r="F647" s="717">
        <v>2</v>
      </c>
      <c r="G647" s="717">
        <v>17</v>
      </c>
      <c r="H647" s="687">
        <v>98</v>
      </c>
      <c r="I647" s="687" t="s">
        <v>2570</v>
      </c>
      <c r="J647" s="687"/>
      <c r="K647" s="687"/>
      <c r="L647" s="687" t="s">
        <v>2630</v>
      </c>
      <c r="M647" s="687" t="s">
        <v>143</v>
      </c>
      <c r="N647" s="688">
        <v>1990</v>
      </c>
      <c r="O647" s="687"/>
      <c r="P647" s="687" t="s">
        <v>2558</v>
      </c>
      <c r="Q647" s="1418" t="s">
        <v>133</v>
      </c>
      <c r="R647" s="1386">
        <v>1</v>
      </c>
      <c r="S647" s="745">
        <v>20000</v>
      </c>
      <c r="T647" s="781" t="s">
        <v>3081</v>
      </c>
      <c r="Y647" s="802"/>
      <c r="Z647" s="944"/>
      <c r="AA647" s="963"/>
      <c r="AB647" s="802"/>
    </row>
    <row r="648" spans="1:28" s="674" customFormat="1" ht="12.95" customHeight="1">
      <c r="A648" s="662">
        <f t="shared" si="23"/>
        <v>331</v>
      </c>
      <c r="B648" s="685"/>
      <c r="C648" s="717">
        <v>2</v>
      </c>
      <c r="D648" s="717">
        <v>8</v>
      </c>
      <c r="E648" s="717">
        <v>1</v>
      </c>
      <c r="F648" s="717">
        <v>2</v>
      </c>
      <c r="G648" s="717">
        <v>17</v>
      </c>
      <c r="H648" s="687">
        <v>99</v>
      </c>
      <c r="I648" s="687" t="s">
        <v>2654</v>
      </c>
      <c r="J648" s="687"/>
      <c r="K648" s="687"/>
      <c r="L648" s="687" t="s">
        <v>2630</v>
      </c>
      <c r="M648" s="687" t="s">
        <v>143</v>
      </c>
      <c r="N648" s="688">
        <v>1990</v>
      </c>
      <c r="O648" s="687"/>
      <c r="P648" s="687" t="s">
        <v>2558</v>
      </c>
      <c r="Q648" s="1418" t="s">
        <v>133</v>
      </c>
      <c r="R648" s="1386">
        <v>1</v>
      </c>
      <c r="S648" s="745">
        <v>25000</v>
      </c>
      <c r="T648" s="781" t="s">
        <v>3081</v>
      </c>
      <c r="Y648" s="802"/>
      <c r="Z648" s="944"/>
      <c r="AA648" s="963"/>
      <c r="AB648" s="802"/>
    </row>
    <row r="649" spans="1:28" s="674" customFormat="1" ht="12.95" customHeight="1">
      <c r="A649" s="662">
        <f t="shared" si="23"/>
        <v>332</v>
      </c>
      <c r="B649" s="685"/>
      <c r="C649" s="717">
        <v>2</v>
      </c>
      <c r="D649" s="717">
        <v>8</v>
      </c>
      <c r="E649" s="717">
        <v>1</v>
      </c>
      <c r="F649" s="717">
        <v>2</v>
      </c>
      <c r="G649" s="717">
        <v>17</v>
      </c>
      <c r="H649" s="687">
        <v>100</v>
      </c>
      <c r="I649" s="687" t="s">
        <v>2654</v>
      </c>
      <c r="J649" s="687"/>
      <c r="K649" s="687"/>
      <c r="L649" s="687" t="s">
        <v>2630</v>
      </c>
      <c r="M649" s="687" t="s">
        <v>143</v>
      </c>
      <c r="N649" s="688">
        <v>1990</v>
      </c>
      <c r="O649" s="687"/>
      <c r="P649" s="687" t="s">
        <v>2558</v>
      </c>
      <c r="Q649" s="1418" t="s">
        <v>133</v>
      </c>
      <c r="R649" s="1386">
        <v>1</v>
      </c>
      <c r="S649" s="745">
        <v>25000</v>
      </c>
      <c r="T649" s="781" t="s">
        <v>3081</v>
      </c>
      <c r="Y649" s="802"/>
      <c r="Z649" s="802"/>
      <c r="AA649" s="802"/>
      <c r="AB649" s="802"/>
    </row>
    <row r="650" spans="1:28" s="674" customFormat="1" ht="12.95" customHeight="1">
      <c r="A650" s="662">
        <f t="shared" si="23"/>
        <v>333</v>
      </c>
      <c r="B650" s="685"/>
      <c r="C650" s="717">
        <v>2</v>
      </c>
      <c r="D650" s="717">
        <v>8</v>
      </c>
      <c r="E650" s="717">
        <v>1</v>
      </c>
      <c r="F650" s="717">
        <v>2</v>
      </c>
      <c r="G650" s="717">
        <v>17</v>
      </c>
      <c r="H650" s="687">
        <v>101</v>
      </c>
      <c r="I650" s="687" t="s">
        <v>2751</v>
      </c>
      <c r="J650" s="687"/>
      <c r="K650" s="687"/>
      <c r="L650" s="687" t="s">
        <v>2660</v>
      </c>
      <c r="M650" s="687" t="s">
        <v>143</v>
      </c>
      <c r="N650" s="688">
        <v>1990</v>
      </c>
      <c r="O650" s="687"/>
      <c r="P650" s="687" t="s">
        <v>2558</v>
      </c>
      <c r="Q650" s="1418" t="s">
        <v>133</v>
      </c>
      <c r="R650" s="1386">
        <v>1</v>
      </c>
      <c r="S650" s="745">
        <v>25000</v>
      </c>
      <c r="T650" s="781" t="s">
        <v>3081</v>
      </c>
      <c r="Y650" s="802"/>
      <c r="Z650" s="802"/>
      <c r="AA650" s="802"/>
      <c r="AB650" s="802"/>
    </row>
    <row r="651" spans="1:28" s="674" customFormat="1" ht="12.95" customHeight="1">
      <c r="A651" s="662">
        <f t="shared" si="23"/>
        <v>334</v>
      </c>
      <c r="B651" s="685"/>
      <c r="C651" s="717">
        <v>2</v>
      </c>
      <c r="D651" s="717">
        <v>8</v>
      </c>
      <c r="E651" s="717">
        <v>1</v>
      </c>
      <c r="F651" s="717">
        <v>2</v>
      </c>
      <c r="G651" s="717">
        <v>17</v>
      </c>
      <c r="H651" s="687">
        <v>102</v>
      </c>
      <c r="I651" s="687" t="s">
        <v>2655</v>
      </c>
      <c r="J651" s="687"/>
      <c r="K651" s="687"/>
      <c r="L651" s="687" t="s">
        <v>2630</v>
      </c>
      <c r="M651" s="687" t="s">
        <v>143</v>
      </c>
      <c r="N651" s="688">
        <v>1990</v>
      </c>
      <c r="O651" s="687"/>
      <c r="P651" s="687" t="s">
        <v>2558</v>
      </c>
      <c r="Q651" s="1418" t="s">
        <v>133</v>
      </c>
      <c r="R651" s="1386">
        <v>1</v>
      </c>
      <c r="S651" s="745">
        <v>25000</v>
      </c>
      <c r="T651" s="781" t="s">
        <v>3081</v>
      </c>
      <c r="Y651" s="802"/>
      <c r="Z651" s="802"/>
      <c r="AA651" s="802"/>
      <c r="AB651" s="802"/>
    </row>
    <row r="652" spans="1:28" s="674" customFormat="1" ht="12.95" customHeight="1">
      <c r="A652" s="662">
        <f t="shared" si="23"/>
        <v>335</v>
      </c>
      <c r="B652" s="685"/>
      <c r="C652" s="717">
        <v>2</v>
      </c>
      <c r="D652" s="717">
        <v>8</v>
      </c>
      <c r="E652" s="717">
        <v>1</v>
      </c>
      <c r="F652" s="717">
        <v>2</v>
      </c>
      <c r="G652" s="717">
        <v>17</v>
      </c>
      <c r="H652" s="687">
        <v>103</v>
      </c>
      <c r="I652" s="687" t="s">
        <v>2671</v>
      </c>
      <c r="J652" s="687"/>
      <c r="K652" s="687"/>
      <c r="L652" s="687" t="s">
        <v>2630</v>
      </c>
      <c r="M652" s="687" t="s">
        <v>143</v>
      </c>
      <c r="N652" s="688">
        <v>1990</v>
      </c>
      <c r="O652" s="687"/>
      <c r="P652" s="687" t="s">
        <v>2558</v>
      </c>
      <c r="Q652" s="1418" t="s">
        <v>133</v>
      </c>
      <c r="R652" s="1386">
        <v>1</v>
      </c>
      <c r="S652" s="745">
        <v>20000</v>
      </c>
      <c r="T652" s="781" t="s">
        <v>3081</v>
      </c>
      <c r="Y652" s="802"/>
      <c r="Z652" s="802"/>
      <c r="AA652" s="802"/>
      <c r="AB652" s="802"/>
    </row>
    <row r="653" spans="1:28" s="674" customFormat="1" ht="12.95" customHeight="1">
      <c r="A653" s="662">
        <f t="shared" si="23"/>
        <v>336</v>
      </c>
      <c r="B653" s="685"/>
      <c r="C653" s="717">
        <v>2</v>
      </c>
      <c r="D653" s="717">
        <v>8</v>
      </c>
      <c r="E653" s="717">
        <v>1</v>
      </c>
      <c r="F653" s="717">
        <v>3</v>
      </c>
      <c r="G653" s="717">
        <v>1</v>
      </c>
      <c r="H653" s="687">
        <v>104</v>
      </c>
      <c r="I653" s="687" t="s">
        <v>2659</v>
      </c>
      <c r="J653" s="687" t="s">
        <v>305</v>
      </c>
      <c r="K653" s="687"/>
      <c r="L653" s="687" t="s">
        <v>139</v>
      </c>
      <c r="M653" s="687" t="s">
        <v>143</v>
      </c>
      <c r="N653" s="688">
        <v>1980</v>
      </c>
      <c r="O653" s="687"/>
      <c r="P653" s="687" t="s">
        <v>2558</v>
      </c>
      <c r="Q653" s="795" t="s">
        <v>1407</v>
      </c>
      <c r="R653" s="1386">
        <v>1</v>
      </c>
      <c r="S653" s="745">
        <v>1000000</v>
      </c>
      <c r="T653" s="781" t="s">
        <v>3089</v>
      </c>
      <c r="Y653" s="802"/>
      <c r="Z653" s="802"/>
      <c r="AA653" s="802"/>
      <c r="AB653" s="802"/>
    </row>
    <row r="654" spans="1:28" s="674" customFormat="1" ht="12.95" customHeight="1">
      <c r="A654" s="662">
        <f>A653+1</f>
        <v>337</v>
      </c>
      <c r="B654" s="685"/>
      <c r="C654" s="717">
        <v>2</v>
      </c>
      <c r="D654" s="717">
        <v>8</v>
      </c>
      <c r="E654" s="717">
        <v>1</v>
      </c>
      <c r="F654" s="717">
        <v>3</v>
      </c>
      <c r="G654" s="717">
        <v>1</v>
      </c>
      <c r="H654" s="687">
        <v>105</v>
      </c>
      <c r="I654" s="687" t="s">
        <v>2659</v>
      </c>
      <c r="J654" s="687" t="s">
        <v>305</v>
      </c>
      <c r="K654" s="687"/>
      <c r="L654" s="687" t="s">
        <v>139</v>
      </c>
      <c r="M654" s="687" t="s">
        <v>143</v>
      </c>
      <c r="N654" s="688">
        <v>1990</v>
      </c>
      <c r="O654" s="687"/>
      <c r="P654" s="687" t="s">
        <v>2558</v>
      </c>
      <c r="Q654" s="795" t="s">
        <v>1407</v>
      </c>
      <c r="R654" s="1386">
        <v>1</v>
      </c>
      <c r="S654" s="745">
        <v>1500000</v>
      </c>
      <c r="T654" s="781" t="s">
        <v>3089</v>
      </c>
      <c r="Y654" s="802"/>
      <c r="Z654" s="802"/>
      <c r="AA654" s="802"/>
      <c r="AB654" s="802"/>
    </row>
    <row r="655" spans="1:28" s="674" customFormat="1" ht="12.95" customHeight="1">
      <c r="A655" s="662">
        <f>A654+1</f>
        <v>338</v>
      </c>
      <c r="B655" s="685"/>
      <c r="C655" s="717">
        <v>2</v>
      </c>
      <c r="D655" s="717">
        <v>8</v>
      </c>
      <c r="E655" s="717">
        <v>1</v>
      </c>
      <c r="F655" s="717">
        <v>3</v>
      </c>
      <c r="G655" s="717">
        <v>4</v>
      </c>
      <c r="H655" s="687">
        <v>106</v>
      </c>
      <c r="I655" s="687" t="s">
        <v>2752</v>
      </c>
      <c r="J655" s="687"/>
      <c r="K655" s="687"/>
      <c r="L655" s="687" t="s">
        <v>2660</v>
      </c>
      <c r="M655" s="687" t="s">
        <v>143</v>
      </c>
      <c r="N655" s="688">
        <v>1990</v>
      </c>
      <c r="O655" s="687"/>
      <c r="P655" s="687" t="s">
        <v>2558</v>
      </c>
      <c r="Q655" s="1418" t="s">
        <v>133</v>
      </c>
      <c r="R655" s="1386">
        <v>1</v>
      </c>
      <c r="S655" s="745">
        <v>25000</v>
      </c>
      <c r="T655" s="781" t="s">
        <v>3081</v>
      </c>
      <c r="Y655" s="802"/>
      <c r="Z655" s="802"/>
      <c r="AA655" s="802"/>
      <c r="AB655" s="802"/>
    </row>
    <row r="656" spans="1:28" s="674" customFormat="1" ht="12.95" customHeight="1">
      <c r="A656" s="662">
        <f t="shared" ref="A656:A702" si="24">A655+1</f>
        <v>339</v>
      </c>
      <c r="B656" s="685"/>
      <c r="C656" s="717">
        <v>2</v>
      </c>
      <c r="D656" s="717">
        <v>8</v>
      </c>
      <c r="E656" s="717">
        <v>1</v>
      </c>
      <c r="F656" s="717">
        <v>3</v>
      </c>
      <c r="G656" s="717">
        <v>4</v>
      </c>
      <c r="H656" s="687">
        <v>2</v>
      </c>
      <c r="I656" s="687" t="s">
        <v>2752</v>
      </c>
      <c r="J656" s="687"/>
      <c r="K656" s="687"/>
      <c r="L656" s="687" t="s">
        <v>2660</v>
      </c>
      <c r="M656" s="687" t="s">
        <v>143</v>
      </c>
      <c r="N656" s="688">
        <v>1990</v>
      </c>
      <c r="O656" s="687"/>
      <c r="P656" s="687" t="s">
        <v>2558</v>
      </c>
      <c r="Q656" s="1418" t="s">
        <v>133</v>
      </c>
      <c r="R656" s="1386">
        <v>1</v>
      </c>
      <c r="S656" s="745">
        <v>25000</v>
      </c>
      <c r="T656" s="781" t="s">
        <v>3081</v>
      </c>
      <c r="Y656" s="802"/>
      <c r="Z656" s="802"/>
      <c r="AA656" s="802"/>
      <c r="AB656" s="802"/>
    </row>
    <row r="657" spans="1:28" s="674" customFormat="1" ht="12.95" customHeight="1">
      <c r="A657" s="662">
        <f t="shared" si="24"/>
        <v>340</v>
      </c>
      <c r="B657" s="685"/>
      <c r="C657" s="717">
        <v>2</v>
      </c>
      <c r="D657" s="717">
        <v>8</v>
      </c>
      <c r="E657" s="717">
        <v>1</v>
      </c>
      <c r="F657" s="717">
        <v>3</v>
      </c>
      <c r="G657" s="717">
        <v>4</v>
      </c>
      <c r="H657" s="687">
        <v>3</v>
      </c>
      <c r="I657" s="687" t="s">
        <v>2753</v>
      </c>
      <c r="J657" s="687"/>
      <c r="K657" s="687"/>
      <c r="L657" s="687" t="s">
        <v>2660</v>
      </c>
      <c r="M657" s="687" t="s">
        <v>143</v>
      </c>
      <c r="N657" s="688">
        <v>1990</v>
      </c>
      <c r="O657" s="687"/>
      <c r="P657" s="687" t="s">
        <v>2558</v>
      </c>
      <c r="Q657" s="1418" t="s">
        <v>133</v>
      </c>
      <c r="R657" s="1386">
        <v>1</v>
      </c>
      <c r="S657" s="745">
        <v>25000</v>
      </c>
      <c r="T657" s="781" t="s">
        <v>3081</v>
      </c>
      <c r="Y657" s="802"/>
      <c r="Z657" s="802"/>
      <c r="AA657" s="802"/>
      <c r="AB657" s="802"/>
    </row>
    <row r="658" spans="1:28" s="674" customFormat="1" ht="12.95" customHeight="1">
      <c r="A658" s="662">
        <f t="shared" si="24"/>
        <v>341</v>
      </c>
      <c r="B658" s="685"/>
      <c r="C658" s="717">
        <v>2</v>
      </c>
      <c r="D658" s="717">
        <v>8</v>
      </c>
      <c r="E658" s="717">
        <v>1</v>
      </c>
      <c r="F658" s="717">
        <v>3</v>
      </c>
      <c r="G658" s="717">
        <v>4</v>
      </c>
      <c r="H658" s="687">
        <v>4</v>
      </c>
      <c r="I658" s="687" t="s">
        <v>2753</v>
      </c>
      <c r="J658" s="687"/>
      <c r="K658" s="687"/>
      <c r="L658" s="687" t="s">
        <v>2660</v>
      </c>
      <c r="M658" s="687" t="s">
        <v>143</v>
      </c>
      <c r="N658" s="688">
        <v>1990</v>
      </c>
      <c r="O658" s="687"/>
      <c r="P658" s="687" t="s">
        <v>2558</v>
      </c>
      <c r="Q658" s="1418" t="s">
        <v>133</v>
      </c>
      <c r="R658" s="1386">
        <v>1</v>
      </c>
      <c r="S658" s="745">
        <v>25000</v>
      </c>
      <c r="T658" s="781" t="s">
        <v>3081</v>
      </c>
      <c r="Y658" s="802"/>
      <c r="Z658" s="802"/>
      <c r="AA658" s="802"/>
      <c r="AB658" s="802"/>
    </row>
    <row r="659" spans="1:28" s="674" customFormat="1" ht="12.95" customHeight="1">
      <c r="A659" s="662">
        <f t="shared" si="24"/>
        <v>342</v>
      </c>
      <c r="B659" s="685"/>
      <c r="C659" s="717">
        <v>2</v>
      </c>
      <c r="D659" s="717">
        <v>8</v>
      </c>
      <c r="E659" s="717">
        <v>1</v>
      </c>
      <c r="F659" s="717">
        <v>3</v>
      </c>
      <c r="G659" s="717">
        <v>4</v>
      </c>
      <c r="H659" s="687">
        <v>5</v>
      </c>
      <c r="I659" s="687" t="s">
        <v>2754</v>
      </c>
      <c r="J659" s="687"/>
      <c r="K659" s="687"/>
      <c r="L659" s="687" t="s">
        <v>2660</v>
      </c>
      <c r="M659" s="687" t="s">
        <v>143</v>
      </c>
      <c r="N659" s="688">
        <v>1990</v>
      </c>
      <c r="O659" s="687"/>
      <c r="P659" s="687" t="s">
        <v>2558</v>
      </c>
      <c r="Q659" s="1418" t="s">
        <v>133</v>
      </c>
      <c r="R659" s="1386">
        <v>1</v>
      </c>
      <c r="S659" s="745">
        <v>25000</v>
      </c>
      <c r="T659" s="781" t="s">
        <v>3081</v>
      </c>
      <c r="Y659" s="802"/>
      <c r="Z659" s="802"/>
      <c r="AA659" s="802"/>
      <c r="AB659" s="802"/>
    </row>
    <row r="660" spans="1:28" s="674" customFormat="1" ht="12.95" customHeight="1">
      <c r="A660" s="662">
        <f t="shared" si="24"/>
        <v>343</v>
      </c>
      <c r="B660" s="685"/>
      <c r="C660" s="717">
        <v>2</v>
      </c>
      <c r="D660" s="717">
        <v>8</v>
      </c>
      <c r="E660" s="717">
        <v>1</v>
      </c>
      <c r="F660" s="717">
        <v>3</v>
      </c>
      <c r="G660" s="717">
        <v>4</v>
      </c>
      <c r="H660" s="687">
        <v>6</v>
      </c>
      <c r="I660" s="687" t="s">
        <v>2754</v>
      </c>
      <c r="J660" s="687"/>
      <c r="K660" s="687"/>
      <c r="L660" s="687" t="s">
        <v>2660</v>
      </c>
      <c r="M660" s="687" t="s">
        <v>143</v>
      </c>
      <c r="N660" s="688">
        <v>1990</v>
      </c>
      <c r="O660" s="687"/>
      <c r="P660" s="687" t="s">
        <v>2558</v>
      </c>
      <c r="Q660" s="1418" t="s">
        <v>133</v>
      </c>
      <c r="R660" s="1386">
        <v>1</v>
      </c>
      <c r="S660" s="745">
        <v>25000</v>
      </c>
      <c r="T660" s="781" t="s">
        <v>3081</v>
      </c>
      <c r="Y660" s="802"/>
      <c r="Z660" s="802"/>
      <c r="AA660" s="802"/>
      <c r="AB660" s="802"/>
    </row>
    <row r="661" spans="1:28" s="674" customFormat="1" ht="12.95" customHeight="1">
      <c r="A661" s="662">
        <f t="shared" si="24"/>
        <v>344</v>
      </c>
      <c r="B661" s="685"/>
      <c r="C661" s="717">
        <v>2</v>
      </c>
      <c r="D661" s="717">
        <v>8</v>
      </c>
      <c r="E661" s="717">
        <v>1</v>
      </c>
      <c r="F661" s="717">
        <v>3</v>
      </c>
      <c r="G661" s="717">
        <v>4</v>
      </c>
      <c r="H661" s="687">
        <v>7</v>
      </c>
      <c r="I661" s="687" t="s">
        <v>2755</v>
      </c>
      <c r="J661" s="687"/>
      <c r="K661" s="687"/>
      <c r="L661" s="687" t="s">
        <v>2630</v>
      </c>
      <c r="M661" s="687" t="s">
        <v>143</v>
      </c>
      <c r="N661" s="688">
        <v>1990</v>
      </c>
      <c r="O661" s="687"/>
      <c r="P661" s="687" t="s">
        <v>2558</v>
      </c>
      <c r="Q661" s="1418" t="s">
        <v>133</v>
      </c>
      <c r="R661" s="1386">
        <v>1</v>
      </c>
      <c r="S661" s="745">
        <v>20000</v>
      </c>
      <c r="T661" s="781" t="s">
        <v>3081</v>
      </c>
      <c r="Y661" s="802"/>
      <c r="Z661" s="802"/>
      <c r="AA661" s="802"/>
      <c r="AB661" s="802"/>
    </row>
    <row r="662" spans="1:28" s="674" customFormat="1" ht="12.95" customHeight="1">
      <c r="A662" s="662">
        <f t="shared" si="24"/>
        <v>345</v>
      </c>
      <c r="B662" s="685"/>
      <c r="C662" s="717">
        <v>2</v>
      </c>
      <c r="D662" s="717">
        <v>8</v>
      </c>
      <c r="E662" s="717">
        <v>1</v>
      </c>
      <c r="F662" s="717">
        <v>3</v>
      </c>
      <c r="G662" s="717">
        <v>4</v>
      </c>
      <c r="H662" s="687">
        <v>8</v>
      </c>
      <c r="I662" s="687" t="s">
        <v>2755</v>
      </c>
      <c r="J662" s="687"/>
      <c r="K662" s="687"/>
      <c r="L662" s="687" t="s">
        <v>2630</v>
      </c>
      <c r="M662" s="687" t="s">
        <v>143</v>
      </c>
      <c r="N662" s="688">
        <v>1990</v>
      </c>
      <c r="O662" s="687"/>
      <c r="P662" s="687" t="s">
        <v>2558</v>
      </c>
      <c r="Q662" s="1418" t="s">
        <v>133</v>
      </c>
      <c r="R662" s="1386">
        <v>1</v>
      </c>
      <c r="S662" s="745">
        <v>20000</v>
      </c>
      <c r="T662" s="781" t="s">
        <v>3081</v>
      </c>
      <c r="Y662" s="802"/>
      <c r="Z662" s="802"/>
      <c r="AA662" s="802"/>
      <c r="AB662" s="802"/>
    </row>
    <row r="663" spans="1:28" s="674" customFormat="1" ht="12.95" customHeight="1">
      <c r="A663" s="662">
        <f t="shared" si="24"/>
        <v>346</v>
      </c>
      <c r="B663" s="685"/>
      <c r="C663" s="717">
        <v>2</v>
      </c>
      <c r="D663" s="717">
        <v>8</v>
      </c>
      <c r="E663" s="717">
        <v>1</v>
      </c>
      <c r="F663" s="717">
        <v>3</v>
      </c>
      <c r="G663" s="717">
        <v>4</v>
      </c>
      <c r="H663" s="687">
        <v>9</v>
      </c>
      <c r="I663" s="687" t="s">
        <v>2755</v>
      </c>
      <c r="J663" s="687"/>
      <c r="K663" s="687"/>
      <c r="L663" s="687" t="s">
        <v>2630</v>
      </c>
      <c r="M663" s="687" t="s">
        <v>143</v>
      </c>
      <c r="N663" s="688">
        <v>1990</v>
      </c>
      <c r="O663" s="687"/>
      <c r="P663" s="687" t="s">
        <v>2558</v>
      </c>
      <c r="Q663" s="1418" t="s">
        <v>133</v>
      </c>
      <c r="R663" s="1386">
        <v>1</v>
      </c>
      <c r="S663" s="745">
        <v>20000</v>
      </c>
      <c r="T663" s="781" t="s">
        <v>3081</v>
      </c>
      <c r="Y663" s="802"/>
      <c r="Z663" s="802"/>
      <c r="AA663" s="802"/>
      <c r="AB663" s="802"/>
    </row>
    <row r="664" spans="1:28" s="674" customFormat="1" ht="12.95" customHeight="1">
      <c r="A664" s="662">
        <f t="shared" si="24"/>
        <v>347</v>
      </c>
      <c r="B664" s="685"/>
      <c r="C664" s="717">
        <v>2</v>
      </c>
      <c r="D664" s="717">
        <v>8</v>
      </c>
      <c r="E664" s="717">
        <v>1</v>
      </c>
      <c r="F664" s="717">
        <v>3</v>
      </c>
      <c r="G664" s="717">
        <v>4</v>
      </c>
      <c r="H664" s="687">
        <v>10</v>
      </c>
      <c r="I664" s="687" t="s">
        <v>2755</v>
      </c>
      <c r="J664" s="687"/>
      <c r="K664" s="687"/>
      <c r="L664" s="687" t="s">
        <v>2630</v>
      </c>
      <c r="M664" s="687" t="s">
        <v>143</v>
      </c>
      <c r="N664" s="688">
        <v>1990</v>
      </c>
      <c r="O664" s="687"/>
      <c r="P664" s="687" t="s">
        <v>2558</v>
      </c>
      <c r="Q664" s="1418" t="s">
        <v>133</v>
      </c>
      <c r="R664" s="1386">
        <v>1</v>
      </c>
      <c r="S664" s="745">
        <v>20000</v>
      </c>
      <c r="T664" s="781" t="s">
        <v>3081</v>
      </c>
      <c r="Y664" s="802"/>
      <c r="Z664" s="802"/>
      <c r="AA664" s="802"/>
      <c r="AB664" s="802"/>
    </row>
    <row r="665" spans="1:28" s="674" customFormat="1" ht="12.95" customHeight="1">
      <c r="A665" s="662">
        <f t="shared" si="24"/>
        <v>348</v>
      </c>
      <c r="B665" s="685"/>
      <c r="C665" s="717">
        <v>2</v>
      </c>
      <c r="D665" s="717">
        <v>8</v>
      </c>
      <c r="E665" s="717">
        <v>1</v>
      </c>
      <c r="F665" s="717">
        <v>3</v>
      </c>
      <c r="G665" s="717">
        <v>8</v>
      </c>
      <c r="H665" s="687">
        <v>1</v>
      </c>
      <c r="I665" s="687" t="s">
        <v>2756</v>
      </c>
      <c r="J665" s="687"/>
      <c r="K665" s="687"/>
      <c r="L665" s="687" t="s">
        <v>2660</v>
      </c>
      <c r="M665" s="687" t="s">
        <v>143</v>
      </c>
      <c r="N665" s="688">
        <v>1980</v>
      </c>
      <c r="O665" s="687"/>
      <c r="P665" s="687" t="s">
        <v>2558</v>
      </c>
      <c r="Q665" s="1418" t="s">
        <v>133</v>
      </c>
      <c r="R665" s="1386">
        <v>1</v>
      </c>
      <c r="S665" s="745">
        <v>50000</v>
      </c>
      <c r="T665" s="781" t="s">
        <v>3081</v>
      </c>
      <c r="Y665" s="802"/>
      <c r="Z665" s="802"/>
      <c r="AA665" s="802"/>
      <c r="AB665" s="802"/>
    </row>
    <row r="666" spans="1:28" s="674" customFormat="1" ht="12.95" customHeight="1">
      <c r="A666" s="662">
        <f t="shared" si="24"/>
        <v>349</v>
      </c>
      <c r="B666" s="685"/>
      <c r="C666" s="717">
        <v>2</v>
      </c>
      <c r="D666" s="717">
        <v>8</v>
      </c>
      <c r="E666" s="717">
        <v>1</v>
      </c>
      <c r="F666" s="717">
        <v>3</v>
      </c>
      <c r="G666" s="717">
        <v>8</v>
      </c>
      <c r="H666" s="687">
        <v>2</v>
      </c>
      <c r="I666" s="687" t="s">
        <v>2757</v>
      </c>
      <c r="J666" s="687"/>
      <c r="K666" s="687"/>
      <c r="L666" s="687" t="s">
        <v>2630</v>
      </c>
      <c r="M666" s="687" t="s">
        <v>143</v>
      </c>
      <c r="N666" s="688">
        <v>1990</v>
      </c>
      <c r="O666" s="687"/>
      <c r="P666" s="687" t="s">
        <v>2558</v>
      </c>
      <c r="Q666" s="1418" t="s">
        <v>133</v>
      </c>
      <c r="R666" s="1386">
        <v>1</v>
      </c>
      <c r="S666" s="745">
        <v>25000</v>
      </c>
      <c r="T666" s="781" t="s">
        <v>3081</v>
      </c>
      <c r="Y666" s="802"/>
      <c r="Z666" s="802"/>
      <c r="AA666" s="802"/>
      <c r="AB666" s="802"/>
    </row>
    <row r="667" spans="1:28" s="674" customFormat="1" ht="12.95" customHeight="1">
      <c r="A667" s="662">
        <f t="shared" si="24"/>
        <v>350</v>
      </c>
      <c r="B667" s="685"/>
      <c r="C667" s="717">
        <v>2</v>
      </c>
      <c r="D667" s="717">
        <v>8</v>
      </c>
      <c r="E667" s="717">
        <v>1</v>
      </c>
      <c r="F667" s="717">
        <v>3</v>
      </c>
      <c r="G667" s="717">
        <v>8</v>
      </c>
      <c r="H667" s="687">
        <v>3</v>
      </c>
      <c r="I667" s="687" t="s">
        <v>2757</v>
      </c>
      <c r="J667" s="687"/>
      <c r="K667" s="687"/>
      <c r="L667" s="687" t="s">
        <v>2630</v>
      </c>
      <c r="M667" s="687" t="s">
        <v>143</v>
      </c>
      <c r="N667" s="688">
        <v>1990</v>
      </c>
      <c r="O667" s="687"/>
      <c r="P667" s="687" t="s">
        <v>2558</v>
      </c>
      <c r="Q667" s="1418" t="s">
        <v>133</v>
      </c>
      <c r="R667" s="1386">
        <v>1</v>
      </c>
      <c r="S667" s="745">
        <v>25000</v>
      </c>
      <c r="T667" s="781" t="s">
        <v>3081</v>
      </c>
      <c r="Y667" s="802"/>
      <c r="Z667" s="802"/>
      <c r="AA667" s="802"/>
      <c r="AB667" s="802"/>
    </row>
    <row r="668" spans="1:28" s="674" customFormat="1" ht="12.95" customHeight="1">
      <c r="A668" s="662">
        <f t="shared" si="24"/>
        <v>351</v>
      </c>
      <c r="B668" s="685"/>
      <c r="C668" s="717">
        <v>2</v>
      </c>
      <c r="D668" s="717">
        <v>8</v>
      </c>
      <c r="E668" s="717">
        <v>1</v>
      </c>
      <c r="F668" s="717">
        <v>3</v>
      </c>
      <c r="G668" s="717">
        <v>8</v>
      </c>
      <c r="H668" s="687">
        <v>4</v>
      </c>
      <c r="I668" s="687" t="s">
        <v>2758</v>
      </c>
      <c r="J668" s="687"/>
      <c r="K668" s="687"/>
      <c r="L668" s="687" t="s">
        <v>2630</v>
      </c>
      <c r="M668" s="687" t="s">
        <v>143</v>
      </c>
      <c r="N668" s="688">
        <v>1990</v>
      </c>
      <c r="O668" s="687"/>
      <c r="P668" s="687" t="s">
        <v>2558</v>
      </c>
      <c r="Q668" s="1418" t="s">
        <v>133</v>
      </c>
      <c r="R668" s="1386">
        <v>1</v>
      </c>
      <c r="S668" s="745">
        <v>25000</v>
      </c>
      <c r="T668" s="781" t="s">
        <v>3081</v>
      </c>
      <c r="Y668" s="802"/>
      <c r="Z668" s="802"/>
      <c r="AA668" s="802"/>
      <c r="AB668" s="802"/>
    </row>
    <row r="669" spans="1:28" s="674" customFormat="1" ht="12.95" customHeight="1">
      <c r="A669" s="662">
        <f t="shared" si="24"/>
        <v>352</v>
      </c>
      <c r="B669" s="685"/>
      <c r="C669" s="717">
        <v>2</v>
      </c>
      <c r="D669" s="717">
        <v>8</v>
      </c>
      <c r="E669" s="717">
        <v>1</v>
      </c>
      <c r="F669" s="717">
        <v>3</v>
      </c>
      <c r="G669" s="717">
        <v>8</v>
      </c>
      <c r="H669" s="687">
        <v>5</v>
      </c>
      <c r="I669" s="687" t="s">
        <v>2759</v>
      </c>
      <c r="J669" s="687"/>
      <c r="K669" s="687"/>
      <c r="L669" s="687" t="s">
        <v>2630</v>
      </c>
      <c r="M669" s="687" t="s">
        <v>143</v>
      </c>
      <c r="N669" s="688">
        <v>1990</v>
      </c>
      <c r="O669" s="687"/>
      <c r="P669" s="687" t="s">
        <v>2558</v>
      </c>
      <c r="Q669" s="1418" t="s">
        <v>133</v>
      </c>
      <c r="R669" s="1386">
        <v>1</v>
      </c>
      <c r="S669" s="745">
        <v>20000</v>
      </c>
      <c r="T669" s="781" t="s">
        <v>3081</v>
      </c>
      <c r="Y669" s="802"/>
      <c r="Z669" s="802"/>
      <c r="AA669" s="802"/>
      <c r="AB669" s="802"/>
    </row>
    <row r="670" spans="1:28" s="674" customFormat="1" ht="12.95" customHeight="1">
      <c r="A670" s="662">
        <f t="shared" si="24"/>
        <v>353</v>
      </c>
      <c r="B670" s="685"/>
      <c r="C670" s="717">
        <v>2</v>
      </c>
      <c r="D670" s="717">
        <v>8</v>
      </c>
      <c r="E670" s="717">
        <v>1</v>
      </c>
      <c r="F670" s="717">
        <v>3</v>
      </c>
      <c r="G670" s="717">
        <v>8</v>
      </c>
      <c r="H670" s="687">
        <v>6</v>
      </c>
      <c r="I670" s="687" t="s">
        <v>2759</v>
      </c>
      <c r="J670" s="687"/>
      <c r="K670" s="687"/>
      <c r="L670" s="687" t="s">
        <v>2630</v>
      </c>
      <c r="M670" s="687" t="s">
        <v>143</v>
      </c>
      <c r="N670" s="688">
        <v>1990</v>
      </c>
      <c r="O670" s="687"/>
      <c r="P670" s="687" t="s">
        <v>2558</v>
      </c>
      <c r="Q670" s="1418" t="s">
        <v>133</v>
      </c>
      <c r="R670" s="1386">
        <v>1</v>
      </c>
      <c r="S670" s="745">
        <v>20000</v>
      </c>
      <c r="T670" s="781" t="s">
        <v>3081</v>
      </c>
      <c r="Y670" s="802"/>
      <c r="Z670" s="802"/>
      <c r="AA670" s="802"/>
      <c r="AB670" s="802"/>
    </row>
    <row r="671" spans="1:28" s="674" customFormat="1" ht="12.95" customHeight="1">
      <c r="A671" s="662">
        <f t="shared" si="24"/>
        <v>354</v>
      </c>
      <c r="B671" s="685"/>
      <c r="C671" s="717">
        <v>2</v>
      </c>
      <c r="D671" s="717">
        <v>8</v>
      </c>
      <c r="E671" s="717">
        <v>1</v>
      </c>
      <c r="F671" s="717">
        <v>3</v>
      </c>
      <c r="G671" s="717">
        <v>8</v>
      </c>
      <c r="H671" s="687">
        <v>7</v>
      </c>
      <c r="I671" s="687" t="s">
        <v>2760</v>
      </c>
      <c r="J671" s="687"/>
      <c r="K671" s="687"/>
      <c r="L671" s="687" t="s">
        <v>2660</v>
      </c>
      <c r="M671" s="687" t="s">
        <v>143</v>
      </c>
      <c r="N671" s="688">
        <v>1990</v>
      </c>
      <c r="O671" s="687"/>
      <c r="P671" s="687" t="s">
        <v>2558</v>
      </c>
      <c r="Q671" s="1418" t="s">
        <v>133</v>
      </c>
      <c r="R671" s="1386">
        <v>1</v>
      </c>
      <c r="S671" s="745">
        <v>50000</v>
      </c>
      <c r="T671" s="781" t="s">
        <v>3081</v>
      </c>
      <c r="Y671" s="802"/>
      <c r="Z671" s="802"/>
      <c r="AA671" s="802"/>
      <c r="AB671" s="802"/>
    </row>
    <row r="672" spans="1:28" s="674" customFormat="1" ht="12.95" customHeight="1">
      <c r="A672" s="662">
        <f t="shared" si="24"/>
        <v>355</v>
      </c>
      <c r="B672" s="685"/>
      <c r="C672" s="717">
        <v>2</v>
      </c>
      <c r="D672" s="717">
        <v>8</v>
      </c>
      <c r="E672" s="717">
        <v>1</v>
      </c>
      <c r="F672" s="717">
        <v>3</v>
      </c>
      <c r="G672" s="717">
        <v>8</v>
      </c>
      <c r="H672" s="687">
        <v>8</v>
      </c>
      <c r="I672" s="687" t="s">
        <v>2760</v>
      </c>
      <c r="J672" s="687"/>
      <c r="K672" s="687"/>
      <c r="L672" s="687" t="s">
        <v>2660</v>
      </c>
      <c r="M672" s="687" t="s">
        <v>143</v>
      </c>
      <c r="N672" s="688">
        <v>1990</v>
      </c>
      <c r="O672" s="687"/>
      <c r="P672" s="687" t="s">
        <v>2558</v>
      </c>
      <c r="Q672" s="1418" t="s">
        <v>133</v>
      </c>
      <c r="R672" s="1386">
        <v>1</v>
      </c>
      <c r="S672" s="745">
        <v>50000</v>
      </c>
      <c r="T672" s="781" t="s">
        <v>3081</v>
      </c>
      <c r="Y672" s="802"/>
      <c r="Z672" s="802"/>
      <c r="AA672" s="802"/>
      <c r="AB672" s="802"/>
    </row>
    <row r="673" spans="1:28" s="674" customFormat="1" ht="12.95" customHeight="1">
      <c r="A673" s="662">
        <f t="shared" si="24"/>
        <v>356</v>
      </c>
      <c r="B673" s="685"/>
      <c r="C673" s="717">
        <v>2</v>
      </c>
      <c r="D673" s="717">
        <v>8</v>
      </c>
      <c r="E673" s="717">
        <v>1</v>
      </c>
      <c r="F673" s="717">
        <v>3</v>
      </c>
      <c r="G673" s="717">
        <v>8</v>
      </c>
      <c r="H673" s="687">
        <v>9</v>
      </c>
      <c r="I673" s="687" t="s">
        <v>2760</v>
      </c>
      <c r="J673" s="687"/>
      <c r="K673" s="687"/>
      <c r="L673" s="687" t="s">
        <v>2660</v>
      </c>
      <c r="M673" s="687" t="s">
        <v>143</v>
      </c>
      <c r="N673" s="688">
        <v>1990</v>
      </c>
      <c r="O673" s="687"/>
      <c r="P673" s="687" t="s">
        <v>2558</v>
      </c>
      <c r="Q673" s="1418" t="s">
        <v>133</v>
      </c>
      <c r="R673" s="1386">
        <v>1</v>
      </c>
      <c r="S673" s="745">
        <v>50000</v>
      </c>
      <c r="T673" s="781" t="s">
        <v>3081</v>
      </c>
      <c r="Y673" s="802"/>
      <c r="Z673" s="802"/>
      <c r="AA673" s="802"/>
      <c r="AB673" s="802"/>
    </row>
    <row r="674" spans="1:28" s="674" customFormat="1" ht="12.95" customHeight="1">
      <c r="A674" s="662">
        <f t="shared" si="24"/>
        <v>357</v>
      </c>
      <c r="B674" s="685"/>
      <c r="C674" s="717">
        <v>2</v>
      </c>
      <c r="D674" s="717">
        <v>8</v>
      </c>
      <c r="E674" s="717">
        <v>1</v>
      </c>
      <c r="F674" s="717">
        <v>3</v>
      </c>
      <c r="G674" s="717">
        <v>8</v>
      </c>
      <c r="H674" s="687">
        <v>10</v>
      </c>
      <c r="I674" s="687" t="s">
        <v>1794</v>
      </c>
      <c r="J674" s="687"/>
      <c r="K674" s="687"/>
      <c r="L674" s="687" t="s">
        <v>2660</v>
      </c>
      <c r="M674" s="687" t="s">
        <v>143</v>
      </c>
      <c r="N674" s="688">
        <v>1990</v>
      </c>
      <c r="O674" s="687"/>
      <c r="P674" s="687" t="s">
        <v>2558</v>
      </c>
      <c r="Q674" s="1418" t="s">
        <v>133</v>
      </c>
      <c r="R674" s="1386">
        <v>1</v>
      </c>
      <c r="S674" s="745">
        <v>25000</v>
      </c>
      <c r="T674" s="781" t="s">
        <v>3081</v>
      </c>
      <c r="Y674" s="802"/>
      <c r="Z674" s="802"/>
      <c r="AA674" s="802"/>
      <c r="AB674" s="802"/>
    </row>
    <row r="675" spans="1:28" s="674" customFormat="1" ht="12.95" customHeight="1">
      <c r="A675" s="662">
        <f t="shared" si="24"/>
        <v>358</v>
      </c>
      <c r="B675" s="685"/>
      <c r="C675" s="717">
        <v>2</v>
      </c>
      <c r="D675" s="717">
        <v>8</v>
      </c>
      <c r="E675" s="717">
        <v>1</v>
      </c>
      <c r="F675" s="717">
        <v>3</v>
      </c>
      <c r="G675" s="717">
        <v>65</v>
      </c>
      <c r="H675" s="687">
        <v>1</v>
      </c>
      <c r="I675" s="687" t="s">
        <v>2761</v>
      </c>
      <c r="J675" s="687"/>
      <c r="K675" s="687"/>
      <c r="L675" s="687" t="s">
        <v>420</v>
      </c>
      <c r="M675" s="687" t="s">
        <v>143</v>
      </c>
      <c r="N675" s="688">
        <v>1988</v>
      </c>
      <c r="O675" s="687"/>
      <c r="P675" s="687" t="s">
        <v>2624</v>
      </c>
      <c r="Q675" s="894" t="s">
        <v>1407</v>
      </c>
      <c r="R675" s="1386">
        <v>1</v>
      </c>
      <c r="S675" s="745">
        <v>200000</v>
      </c>
      <c r="T675" s="781" t="s">
        <v>3089</v>
      </c>
      <c r="Y675" s="802"/>
      <c r="Z675" s="802"/>
      <c r="AA675" s="802"/>
      <c r="AB675" s="802"/>
    </row>
    <row r="676" spans="1:28" s="674" customFormat="1" ht="12.95" customHeight="1">
      <c r="A676" s="662">
        <f t="shared" si="24"/>
        <v>359</v>
      </c>
      <c r="B676" s="685"/>
      <c r="C676" s="717">
        <v>2</v>
      </c>
      <c r="D676" s="717">
        <v>8</v>
      </c>
      <c r="E676" s="717">
        <v>1</v>
      </c>
      <c r="F676" s="717">
        <v>3</v>
      </c>
      <c r="G676" s="717">
        <v>65</v>
      </c>
      <c r="H676" s="687">
        <v>2</v>
      </c>
      <c r="I676" s="687" t="s">
        <v>2761</v>
      </c>
      <c r="J676" s="687"/>
      <c r="K676" s="687"/>
      <c r="L676" s="687" t="s">
        <v>420</v>
      </c>
      <c r="M676" s="687" t="s">
        <v>143</v>
      </c>
      <c r="N676" s="688">
        <v>1988</v>
      </c>
      <c r="O676" s="687"/>
      <c r="P676" s="687" t="s">
        <v>2624</v>
      </c>
      <c r="Q676" s="894" t="s">
        <v>1407</v>
      </c>
      <c r="R676" s="1386">
        <v>1</v>
      </c>
      <c r="S676" s="745">
        <v>200000</v>
      </c>
      <c r="T676" s="781" t="s">
        <v>3089</v>
      </c>
      <c r="Y676" s="802"/>
      <c r="Z676" s="802"/>
      <c r="AA676" s="802"/>
      <c r="AB676" s="802"/>
    </row>
    <row r="677" spans="1:28" s="674" customFormat="1" ht="12.95" customHeight="1">
      <c r="A677" s="662">
        <f t="shared" si="24"/>
        <v>360</v>
      </c>
      <c r="B677" s="685"/>
      <c r="C677" s="717">
        <v>2</v>
      </c>
      <c r="D677" s="717">
        <v>8</v>
      </c>
      <c r="E677" s="717">
        <v>1</v>
      </c>
      <c r="F677" s="717">
        <v>3</v>
      </c>
      <c r="G677" s="717">
        <v>65</v>
      </c>
      <c r="H677" s="687">
        <v>3</v>
      </c>
      <c r="I677" s="687" t="s">
        <v>2635</v>
      </c>
      <c r="J677" s="687" t="s">
        <v>2762</v>
      </c>
      <c r="K677" s="687"/>
      <c r="L677" s="687" t="s">
        <v>2660</v>
      </c>
      <c r="M677" s="687" t="s">
        <v>143</v>
      </c>
      <c r="N677" s="688">
        <v>2008</v>
      </c>
      <c r="O677" s="687"/>
      <c r="P677" s="687" t="s">
        <v>2624</v>
      </c>
      <c r="Q677" s="687" t="s">
        <v>133</v>
      </c>
      <c r="R677" s="1386">
        <v>1</v>
      </c>
      <c r="S677" s="745">
        <v>9515000</v>
      </c>
      <c r="T677" s="781"/>
      <c r="Y677" s="802"/>
      <c r="Z677" s="802"/>
      <c r="AA677" s="802"/>
      <c r="AB677" s="802"/>
    </row>
    <row r="678" spans="1:28" s="674" customFormat="1" ht="12.95" customHeight="1">
      <c r="A678" s="662">
        <f t="shared" si="24"/>
        <v>361</v>
      </c>
      <c r="B678" s="685"/>
      <c r="C678" s="717">
        <v>2</v>
      </c>
      <c r="D678" s="717">
        <v>8</v>
      </c>
      <c r="E678" s="717">
        <v>1</v>
      </c>
      <c r="F678" s="717">
        <v>3</v>
      </c>
      <c r="G678" s="717">
        <v>65</v>
      </c>
      <c r="H678" s="687">
        <v>4</v>
      </c>
      <c r="I678" s="687" t="s">
        <v>994</v>
      </c>
      <c r="J678" s="687" t="s">
        <v>922</v>
      </c>
      <c r="K678" s="687"/>
      <c r="L678" s="687" t="s">
        <v>2630</v>
      </c>
      <c r="M678" s="687" t="s">
        <v>143</v>
      </c>
      <c r="N678" s="688">
        <v>2008</v>
      </c>
      <c r="O678" s="687"/>
      <c r="P678" s="687" t="s">
        <v>2624</v>
      </c>
      <c r="Q678" s="894" t="s">
        <v>133</v>
      </c>
      <c r="R678" s="1386">
        <v>1</v>
      </c>
      <c r="S678" s="745">
        <v>9680000</v>
      </c>
      <c r="T678" s="781" t="s">
        <v>3089</v>
      </c>
      <c r="Y678" s="802"/>
      <c r="Z678" s="802"/>
      <c r="AA678" s="802"/>
      <c r="AB678" s="802"/>
    </row>
    <row r="679" spans="1:28" s="674" customFormat="1" ht="12.95" customHeight="1">
      <c r="A679" s="662">
        <f t="shared" si="24"/>
        <v>362</v>
      </c>
      <c r="B679" s="685"/>
      <c r="C679" s="717">
        <v>2</v>
      </c>
      <c r="D679" s="717">
        <v>8</v>
      </c>
      <c r="E679" s="717">
        <v>1</v>
      </c>
      <c r="F679" s="717">
        <v>3</v>
      </c>
      <c r="G679" s="717">
        <v>65</v>
      </c>
      <c r="H679" s="687">
        <v>5</v>
      </c>
      <c r="I679" s="687" t="s">
        <v>2763</v>
      </c>
      <c r="J679" s="687"/>
      <c r="K679" s="687"/>
      <c r="L679" s="687" t="s">
        <v>2660</v>
      </c>
      <c r="M679" s="687" t="s">
        <v>143</v>
      </c>
      <c r="N679" s="688">
        <v>1990</v>
      </c>
      <c r="O679" s="687"/>
      <c r="P679" s="687" t="s">
        <v>2558</v>
      </c>
      <c r="Q679" s="1418" t="s">
        <v>133</v>
      </c>
      <c r="R679" s="1386">
        <v>1</v>
      </c>
      <c r="S679" s="745">
        <v>50000</v>
      </c>
      <c r="T679" s="781" t="s">
        <v>3081</v>
      </c>
      <c r="Y679" s="802"/>
      <c r="Z679" s="802"/>
      <c r="AA679" s="802"/>
      <c r="AB679" s="802"/>
    </row>
    <row r="680" spans="1:28" s="674" customFormat="1" ht="12.95" customHeight="1">
      <c r="A680" s="662">
        <f t="shared" si="24"/>
        <v>363</v>
      </c>
      <c r="B680" s="685"/>
      <c r="C680" s="717">
        <v>2</v>
      </c>
      <c r="D680" s="717">
        <v>8</v>
      </c>
      <c r="E680" s="717">
        <v>1</v>
      </c>
      <c r="F680" s="717">
        <v>3</v>
      </c>
      <c r="G680" s="717">
        <v>65</v>
      </c>
      <c r="H680" s="687">
        <v>6</v>
      </c>
      <c r="I680" s="687" t="s">
        <v>2764</v>
      </c>
      <c r="J680" s="687" t="s">
        <v>922</v>
      </c>
      <c r="K680" s="687"/>
      <c r="L680" s="687" t="s">
        <v>2660</v>
      </c>
      <c r="M680" s="687" t="s">
        <v>143</v>
      </c>
      <c r="N680" s="688">
        <v>2000</v>
      </c>
      <c r="O680" s="687"/>
      <c r="P680" s="687" t="s">
        <v>2558</v>
      </c>
      <c r="Q680" s="795" t="s">
        <v>1407</v>
      </c>
      <c r="R680" s="1386">
        <v>1</v>
      </c>
      <c r="S680" s="745">
        <v>1884375</v>
      </c>
      <c r="T680" s="781" t="s">
        <v>3089</v>
      </c>
      <c r="Y680" s="802"/>
      <c r="Z680" s="802"/>
      <c r="AA680" s="802"/>
      <c r="AB680" s="802"/>
    </row>
    <row r="681" spans="1:28" s="674" customFormat="1" ht="12.95" customHeight="1">
      <c r="A681" s="662">
        <f t="shared" si="24"/>
        <v>364</v>
      </c>
      <c r="B681" s="685"/>
      <c r="C681" s="717">
        <v>2</v>
      </c>
      <c r="D681" s="717">
        <v>8</v>
      </c>
      <c r="E681" s="717">
        <v>1</v>
      </c>
      <c r="F681" s="717">
        <v>3</v>
      </c>
      <c r="G681" s="717">
        <v>65</v>
      </c>
      <c r="H681" s="687">
        <v>7</v>
      </c>
      <c r="I681" s="687" t="s">
        <v>2764</v>
      </c>
      <c r="J681" s="687" t="s">
        <v>922</v>
      </c>
      <c r="K681" s="687"/>
      <c r="L681" s="687" t="s">
        <v>2660</v>
      </c>
      <c r="M681" s="687" t="s">
        <v>143</v>
      </c>
      <c r="N681" s="688">
        <v>2007</v>
      </c>
      <c r="O681" s="687"/>
      <c r="P681" s="687" t="s">
        <v>2558</v>
      </c>
      <c r="Q681" s="795" t="s">
        <v>1407</v>
      </c>
      <c r="R681" s="1386">
        <v>1</v>
      </c>
      <c r="S681" s="745">
        <v>1884375</v>
      </c>
      <c r="T681" s="781" t="s">
        <v>3089</v>
      </c>
      <c r="Y681" s="802"/>
      <c r="Z681" s="802"/>
      <c r="AA681" s="802"/>
      <c r="AB681" s="802"/>
    </row>
    <row r="682" spans="1:28" s="674" customFormat="1" ht="12.95" customHeight="1">
      <c r="A682" s="662">
        <f t="shared" si="24"/>
        <v>365</v>
      </c>
      <c r="B682" s="685"/>
      <c r="C682" s="717">
        <v>2</v>
      </c>
      <c r="D682" s="717">
        <v>8</v>
      </c>
      <c r="E682" s="717">
        <v>1</v>
      </c>
      <c r="F682" s="717">
        <v>3</v>
      </c>
      <c r="G682" s="717">
        <v>65</v>
      </c>
      <c r="H682" s="687">
        <v>7</v>
      </c>
      <c r="I682" s="687" t="s">
        <v>3068</v>
      </c>
      <c r="J682" s="687" t="s">
        <v>922</v>
      </c>
      <c r="K682" s="687"/>
      <c r="L682" s="687" t="s">
        <v>2660</v>
      </c>
      <c r="M682" s="687" t="s">
        <v>2792</v>
      </c>
      <c r="N682" s="688">
        <v>2015</v>
      </c>
      <c r="O682" s="687"/>
      <c r="P682" s="687" t="s">
        <v>2558</v>
      </c>
      <c r="Q682" s="1191" t="s">
        <v>133</v>
      </c>
      <c r="R682" s="1386">
        <v>1</v>
      </c>
      <c r="S682" s="745">
        <v>3510009</v>
      </c>
      <c r="T682" s="781"/>
      <c r="Y682" s="802"/>
      <c r="Z682" s="802"/>
      <c r="AA682" s="802"/>
      <c r="AB682" s="802"/>
    </row>
    <row r="683" spans="1:28" s="674" customFormat="1" ht="12.95" customHeight="1">
      <c r="A683" s="662">
        <f t="shared" si="24"/>
        <v>366</v>
      </c>
      <c r="B683" s="685"/>
      <c r="C683" s="717">
        <v>2</v>
      </c>
      <c r="D683" s="717">
        <v>8</v>
      </c>
      <c r="E683" s="717">
        <v>1</v>
      </c>
      <c r="F683" s="717">
        <v>3</v>
      </c>
      <c r="G683" s="717">
        <v>65</v>
      </c>
      <c r="H683" s="687">
        <v>8</v>
      </c>
      <c r="I683" s="687" t="s">
        <v>2765</v>
      </c>
      <c r="J683" s="687" t="s">
        <v>2639</v>
      </c>
      <c r="K683" s="687"/>
      <c r="L683" s="687" t="s">
        <v>2660</v>
      </c>
      <c r="M683" s="687" t="s">
        <v>143</v>
      </c>
      <c r="N683" s="688">
        <v>2008</v>
      </c>
      <c r="O683" s="687"/>
      <c r="P683" s="687" t="s">
        <v>2624</v>
      </c>
      <c r="Q683" s="687" t="s">
        <v>2547</v>
      </c>
      <c r="R683" s="1386">
        <v>1</v>
      </c>
      <c r="S683" s="745">
        <v>2150000</v>
      </c>
      <c r="T683" s="781"/>
      <c r="Y683" s="802"/>
      <c r="Z683" s="802"/>
      <c r="AA683" s="802"/>
      <c r="AB683" s="802"/>
    </row>
    <row r="684" spans="1:28" s="674" customFormat="1" ht="12.95" customHeight="1">
      <c r="A684" s="662">
        <f t="shared" si="24"/>
        <v>367</v>
      </c>
      <c r="B684" s="685"/>
      <c r="C684" s="717">
        <v>2</v>
      </c>
      <c r="D684" s="717">
        <v>8</v>
      </c>
      <c r="E684" s="717">
        <v>1</v>
      </c>
      <c r="F684" s="717">
        <v>3</v>
      </c>
      <c r="G684" s="717">
        <v>65</v>
      </c>
      <c r="H684" s="687">
        <v>9</v>
      </c>
      <c r="I684" s="687" t="s">
        <v>1060</v>
      </c>
      <c r="J684" s="687"/>
      <c r="K684" s="687"/>
      <c r="L684" s="687" t="s">
        <v>2630</v>
      </c>
      <c r="M684" s="687" t="s">
        <v>143</v>
      </c>
      <c r="N684" s="688">
        <v>1980</v>
      </c>
      <c r="O684" s="687"/>
      <c r="P684" s="687" t="s">
        <v>2624</v>
      </c>
      <c r="Q684" s="1418" t="s">
        <v>133</v>
      </c>
      <c r="R684" s="1386">
        <v>1</v>
      </c>
      <c r="S684" s="745">
        <v>50000</v>
      </c>
      <c r="T684" s="781" t="s">
        <v>3081</v>
      </c>
      <c r="Y684" s="802"/>
      <c r="Z684" s="802"/>
      <c r="AA684" s="802"/>
      <c r="AB684" s="802"/>
    </row>
    <row r="685" spans="1:28" s="674" customFormat="1" ht="12.95" customHeight="1">
      <c r="A685" s="662">
        <f t="shared" si="24"/>
        <v>368</v>
      </c>
      <c r="B685" s="685"/>
      <c r="C685" s="717">
        <v>2</v>
      </c>
      <c r="D685" s="717">
        <v>8</v>
      </c>
      <c r="E685" s="717">
        <v>1</v>
      </c>
      <c r="F685" s="717">
        <v>3</v>
      </c>
      <c r="G685" s="717">
        <v>65</v>
      </c>
      <c r="H685" s="687">
        <v>10</v>
      </c>
      <c r="I685" s="687" t="s">
        <v>2766</v>
      </c>
      <c r="J685" s="687"/>
      <c r="K685" s="687"/>
      <c r="L685" s="687" t="s">
        <v>2660</v>
      </c>
      <c r="M685" s="687" t="s">
        <v>143</v>
      </c>
      <c r="N685" s="688">
        <v>1980</v>
      </c>
      <c r="O685" s="687"/>
      <c r="P685" s="687" t="s">
        <v>2558</v>
      </c>
      <c r="Q685" s="1418" t="s">
        <v>133</v>
      </c>
      <c r="R685" s="1386">
        <v>1</v>
      </c>
      <c r="S685" s="745">
        <v>25000</v>
      </c>
      <c r="T685" s="781" t="s">
        <v>3081</v>
      </c>
      <c r="Y685" s="802"/>
      <c r="Z685" s="802"/>
      <c r="AA685" s="802"/>
      <c r="AB685" s="802"/>
    </row>
    <row r="686" spans="1:28" s="674" customFormat="1" ht="12.95" customHeight="1">
      <c r="A686" s="662">
        <f t="shared" si="24"/>
        <v>369</v>
      </c>
      <c r="B686" s="685"/>
      <c r="C686" s="717">
        <v>2</v>
      </c>
      <c r="D686" s="717">
        <v>8</v>
      </c>
      <c r="E686" s="717">
        <v>1</v>
      </c>
      <c r="F686" s="717">
        <v>3</v>
      </c>
      <c r="G686" s="717">
        <v>65</v>
      </c>
      <c r="H686" s="687">
        <v>11</v>
      </c>
      <c r="I686" s="687" t="s">
        <v>2766</v>
      </c>
      <c r="J686" s="687"/>
      <c r="K686" s="687"/>
      <c r="L686" s="687" t="s">
        <v>2660</v>
      </c>
      <c r="M686" s="687" t="s">
        <v>143</v>
      </c>
      <c r="N686" s="688">
        <v>1980</v>
      </c>
      <c r="O686" s="687"/>
      <c r="P686" s="687" t="s">
        <v>2558</v>
      </c>
      <c r="Q686" s="1418" t="s">
        <v>133</v>
      </c>
      <c r="R686" s="1386">
        <v>1</v>
      </c>
      <c r="S686" s="745">
        <v>25000</v>
      </c>
      <c r="T686" s="781" t="s">
        <v>3081</v>
      </c>
      <c r="Y686" s="802"/>
      <c r="Z686" s="802"/>
      <c r="AA686" s="802"/>
      <c r="AB686" s="802"/>
    </row>
    <row r="687" spans="1:28" s="674" customFormat="1" ht="12.95" customHeight="1">
      <c r="A687" s="662">
        <f t="shared" si="24"/>
        <v>370</v>
      </c>
      <c r="B687" s="685"/>
      <c r="C687" s="717">
        <v>2</v>
      </c>
      <c r="D687" s="717">
        <v>8</v>
      </c>
      <c r="E687" s="717">
        <v>1</v>
      </c>
      <c r="F687" s="717">
        <v>3</v>
      </c>
      <c r="G687" s="717">
        <v>65</v>
      </c>
      <c r="H687" s="687">
        <v>12</v>
      </c>
      <c r="I687" s="687" t="s">
        <v>1023</v>
      </c>
      <c r="J687" s="687"/>
      <c r="K687" s="687"/>
      <c r="L687" s="687" t="s">
        <v>2630</v>
      </c>
      <c r="M687" s="687" t="s">
        <v>143</v>
      </c>
      <c r="N687" s="688">
        <v>2007</v>
      </c>
      <c r="O687" s="687"/>
      <c r="P687" s="687" t="s">
        <v>2624</v>
      </c>
      <c r="Q687" s="687" t="s">
        <v>2547</v>
      </c>
      <c r="R687" s="1386">
        <v>1</v>
      </c>
      <c r="S687" s="745">
        <v>676163</v>
      </c>
      <c r="T687" s="781"/>
      <c r="Y687" s="802"/>
      <c r="Z687" s="802"/>
      <c r="AA687" s="802"/>
      <c r="AB687" s="802"/>
    </row>
    <row r="688" spans="1:28" s="674" customFormat="1" ht="12.95" customHeight="1">
      <c r="A688" s="662">
        <f t="shared" si="24"/>
        <v>371</v>
      </c>
      <c r="B688" s="685"/>
      <c r="C688" s="717">
        <v>2</v>
      </c>
      <c r="D688" s="717">
        <v>8</v>
      </c>
      <c r="E688" s="717">
        <v>1</v>
      </c>
      <c r="F688" s="717">
        <v>3</v>
      </c>
      <c r="G688" s="717">
        <v>65</v>
      </c>
      <c r="H688" s="687">
        <v>13</v>
      </c>
      <c r="I688" s="687" t="s">
        <v>2647</v>
      </c>
      <c r="J688" s="687"/>
      <c r="K688" s="687"/>
      <c r="L688" s="687" t="s">
        <v>2660</v>
      </c>
      <c r="M688" s="687" t="s">
        <v>143</v>
      </c>
      <c r="N688" s="688">
        <v>2008</v>
      </c>
      <c r="O688" s="687"/>
      <c r="P688" s="687" t="s">
        <v>2624</v>
      </c>
      <c r="Q688" s="687" t="s">
        <v>133</v>
      </c>
      <c r="R688" s="1386">
        <v>1</v>
      </c>
      <c r="S688" s="745">
        <v>1750000</v>
      </c>
      <c r="T688" s="781"/>
      <c r="Y688" s="802"/>
      <c r="Z688" s="802"/>
      <c r="AA688" s="802"/>
      <c r="AB688" s="802"/>
    </row>
    <row r="689" spans="1:28" s="674" customFormat="1" ht="12.95" customHeight="1">
      <c r="A689" s="662">
        <f t="shared" si="24"/>
        <v>372</v>
      </c>
      <c r="B689" s="685"/>
      <c r="C689" s="717">
        <v>2</v>
      </c>
      <c r="D689" s="717">
        <v>8</v>
      </c>
      <c r="E689" s="717">
        <v>1</v>
      </c>
      <c r="F689" s="717">
        <v>3</v>
      </c>
      <c r="G689" s="717">
        <v>65</v>
      </c>
      <c r="H689" s="687">
        <v>14</v>
      </c>
      <c r="I689" s="687" t="s">
        <v>2647</v>
      </c>
      <c r="J689" s="687"/>
      <c r="K689" s="687"/>
      <c r="L689" s="687" t="s">
        <v>2660</v>
      </c>
      <c r="M689" s="687" t="s">
        <v>143</v>
      </c>
      <c r="N689" s="688">
        <v>2008</v>
      </c>
      <c r="O689" s="687"/>
      <c r="P689" s="687" t="s">
        <v>2624</v>
      </c>
      <c r="Q689" s="687" t="s">
        <v>133</v>
      </c>
      <c r="R689" s="1386">
        <v>1</v>
      </c>
      <c r="S689" s="745">
        <v>1750000</v>
      </c>
      <c r="T689" s="781"/>
      <c r="Y689" s="802"/>
      <c r="Z689" s="802"/>
      <c r="AA689" s="802"/>
      <c r="AB689" s="802"/>
    </row>
    <row r="690" spans="1:28" s="674" customFormat="1" ht="12.95" customHeight="1">
      <c r="A690" s="662">
        <f t="shared" si="24"/>
        <v>373</v>
      </c>
      <c r="B690" s="685"/>
      <c r="C690" s="717">
        <v>2</v>
      </c>
      <c r="D690" s="717">
        <v>8</v>
      </c>
      <c r="E690" s="717">
        <v>2</v>
      </c>
      <c r="F690" s="717">
        <v>1</v>
      </c>
      <c r="G690" s="717">
        <v>1</v>
      </c>
      <c r="H690" s="687">
        <v>2</v>
      </c>
      <c r="I690" s="687" t="s">
        <v>2767</v>
      </c>
      <c r="J690" s="687" t="s">
        <v>2638</v>
      </c>
      <c r="K690" s="687"/>
      <c r="L690" s="687" t="s">
        <v>2660</v>
      </c>
      <c r="M690" s="687" t="s">
        <v>143</v>
      </c>
      <c r="N690" s="688">
        <v>2008</v>
      </c>
      <c r="O690" s="687"/>
      <c r="P690" s="687" t="s">
        <v>2624</v>
      </c>
      <c r="Q690" s="687" t="s">
        <v>133</v>
      </c>
      <c r="R690" s="1386">
        <v>1</v>
      </c>
      <c r="S690" s="745">
        <v>1661000</v>
      </c>
      <c r="T690" s="781"/>
      <c r="Y690" s="802"/>
      <c r="Z690" s="802"/>
      <c r="AA690" s="802"/>
      <c r="AB690" s="802"/>
    </row>
    <row r="691" spans="1:28" s="674" customFormat="1" ht="12.95" customHeight="1">
      <c r="A691" s="662">
        <f t="shared" si="24"/>
        <v>374</v>
      </c>
      <c r="B691" s="685"/>
      <c r="C691" s="717">
        <v>2</v>
      </c>
      <c r="D691" s="717">
        <v>8</v>
      </c>
      <c r="E691" s="717">
        <v>2</v>
      </c>
      <c r="F691" s="717">
        <v>1</v>
      </c>
      <c r="G691" s="717">
        <v>1</v>
      </c>
      <c r="H691" s="687">
        <v>3</v>
      </c>
      <c r="I691" s="687" t="s">
        <v>2768</v>
      </c>
      <c r="J691" s="687"/>
      <c r="K691" s="687"/>
      <c r="L691" s="687" t="s">
        <v>2660</v>
      </c>
      <c r="M691" s="687" t="s">
        <v>143</v>
      </c>
      <c r="N691" s="688">
        <v>2011</v>
      </c>
      <c r="O691" s="687"/>
      <c r="P691" s="687" t="s">
        <v>2624</v>
      </c>
      <c r="Q691" s="687" t="s">
        <v>133</v>
      </c>
      <c r="R691" s="1386">
        <v>1</v>
      </c>
      <c r="S691" s="745">
        <v>2445210</v>
      </c>
      <c r="T691" s="781"/>
      <c r="Y691" s="802"/>
      <c r="Z691" s="802"/>
      <c r="AA691" s="802"/>
      <c r="AB691" s="802"/>
    </row>
    <row r="692" spans="1:28" s="674" customFormat="1" ht="12.95" customHeight="1">
      <c r="A692" s="662">
        <f t="shared" si="24"/>
        <v>375</v>
      </c>
      <c r="B692" s="685"/>
      <c r="C692" s="717">
        <v>2</v>
      </c>
      <c r="D692" s="717">
        <v>8</v>
      </c>
      <c r="E692" s="717">
        <v>2</v>
      </c>
      <c r="F692" s="717">
        <v>1</v>
      </c>
      <c r="G692" s="717">
        <v>1</v>
      </c>
      <c r="H692" s="687">
        <v>4</v>
      </c>
      <c r="I692" s="687" t="s">
        <v>2768</v>
      </c>
      <c r="J692" s="687"/>
      <c r="K692" s="687"/>
      <c r="L692" s="687" t="s">
        <v>2660</v>
      </c>
      <c r="M692" s="687" t="s">
        <v>143</v>
      </c>
      <c r="N692" s="688">
        <v>2011</v>
      </c>
      <c r="O692" s="687"/>
      <c r="P692" s="687" t="s">
        <v>2624</v>
      </c>
      <c r="Q692" s="687" t="s">
        <v>133</v>
      </c>
      <c r="R692" s="1386">
        <v>1</v>
      </c>
      <c r="S692" s="745">
        <v>2445210</v>
      </c>
      <c r="T692" s="781"/>
      <c r="Y692" s="802"/>
      <c r="Z692" s="802"/>
      <c r="AA692" s="802"/>
      <c r="AB692" s="802"/>
    </row>
    <row r="693" spans="1:28" s="674" customFormat="1" ht="12.95" customHeight="1">
      <c r="A693" s="662">
        <f t="shared" si="24"/>
        <v>376</v>
      </c>
      <c r="B693" s="685"/>
      <c r="C693" s="717">
        <v>2</v>
      </c>
      <c r="D693" s="717">
        <v>8</v>
      </c>
      <c r="E693" s="717">
        <v>2</v>
      </c>
      <c r="F693" s="717">
        <v>1</v>
      </c>
      <c r="G693" s="717">
        <v>1</v>
      </c>
      <c r="H693" s="687">
        <v>5</v>
      </c>
      <c r="I693" s="687" t="s">
        <v>2768</v>
      </c>
      <c r="J693" s="687"/>
      <c r="K693" s="687"/>
      <c r="L693" s="687" t="s">
        <v>2660</v>
      </c>
      <c r="M693" s="687" t="s">
        <v>143</v>
      </c>
      <c r="N693" s="688">
        <v>2012</v>
      </c>
      <c r="O693" s="687"/>
      <c r="P693" s="687" t="s">
        <v>2624</v>
      </c>
      <c r="Q693" s="687" t="s">
        <v>133</v>
      </c>
      <c r="R693" s="1386">
        <v>1</v>
      </c>
      <c r="S693" s="745">
        <v>3880250</v>
      </c>
      <c r="T693" s="781"/>
      <c r="Y693" s="802"/>
      <c r="Z693" s="802"/>
      <c r="AA693" s="802"/>
      <c r="AB693" s="802"/>
    </row>
    <row r="694" spans="1:28" s="674" customFormat="1" ht="12.95" customHeight="1">
      <c r="A694" s="662">
        <f t="shared" si="24"/>
        <v>377</v>
      </c>
      <c r="B694" s="685"/>
      <c r="C694" s="717">
        <v>2</v>
      </c>
      <c r="D694" s="717">
        <v>8</v>
      </c>
      <c r="E694" s="717">
        <v>2</v>
      </c>
      <c r="F694" s="717">
        <v>1</v>
      </c>
      <c r="G694" s="717">
        <v>1</v>
      </c>
      <c r="H694" s="687">
        <v>6</v>
      </c>
      <c r="I694" s="687" t="s">
        <v>2768</v>
      </c>
      <c r="J694" s="687"/>
      <c r="K694" s="687"/>
      <c r="L694" s="687" t="s">
        <v>2660</v>
      </c>
      <c r="M694" s="687" t="s">
        <v>143</v>
      </c>
      <c r="N694" s="688">
        <v>2012</v>
      </c>
      <c r="O694" s="687"/>
      <c r="P694" s="687" t="s">
        <v>2624</v>
      </c>
      <c r="Q694" s="687" t="s">
        <v>133</v>
      </c>
      <c r="R694" s="1386">
        <v>1</v>
      </c>
      <c r="S694" s="745">
        <v>4427500</v>
      </c>
      <c r="T694" s="781"/>
      <c r="Y694" s="802"/>
      <c r="Z694" s="802"/>
      <c r="AA694" s="802"/>
      <c r="AB694" s="802"/>
    </row>
    <row r="695" spans="1:28" s="674" customFormat="1" ht="12.95" customHeight="1">
      <c r="A695" s="662">
        <f t="shared" si="24"/>
        <v>378</v>
      </c>
      <c r="B695" s="685"/>
      <c r="C695" s="717">
        <v>2</v>
      </c>
      <c r="D695" s="717">
        <v>8</v>
      </c>
      <c r="E695" s="717">
        <v>2</v>
      </c>
      <c r="F695" s="717">
        <v>1</v>
      </c>
      <c r="G695" s="717">
        <v>4</v>
      </c>
      <c r="H695" s="687">
        <v>1</v>
      </c>
      <c r="I695" s="687" t="s">
        <v>1090</v>
      </c>
      <c r="J695" s="687"/>
      <c r="K695" s="687"/>
      <c r="L695" s="687" t="s">
        <v>2549</v>
      </c>
      <c r="M695" s="687" t="s">
        <v>143</v>
      </c>
      <c r="N695" s="688">
        <v>2000</v>
      </c>
      <c r="O695" s="687"/>
      <c r="P695" s="687" t="s">
        <v>2558</v>
      </c>
      <c r="Q695" s="1418" t="s">
        <v>133</v>
      </c>
      <c r="R695" s="1386">
        <v>1</v>
      </c>
      <c r="S695" s="745">
        <v>50000</v>
      </c>
      <c r="T695" s="781" t="s">
        <v>3081</v>
      </c>
      <c r="Y695" s="802"/>
      <c r="Z695" s="802"/>
      <c r="AA695" s="802"/>
      <c r="AB695" s="802"/>
    </row>
    <row r="696" spans="1:28" s="674" customFormat="1" ht="12.95" customHeight="1">
      <c r="A696" s="662">
        <f t="shared" si="24"/>
        <v>379</v>
      </c>
      <c r="B696" s="685"/>
      <c r="C696" s="717">
        <v>2</v>
      </c>
      <c r="D696" s="717">
        <v>8</v>
      </c>
      <c r="E696" s="717">
        <v>2</v>
      </c>
      <c r="F696" s="717">
        <v>1</v>
      </c>
      <c r="G696" s="717">
        <v>5</v>
      </c>
      <c r="H696" s="687">
        <v>1</v>
      </c>
      <c r="I696" s="687" t="s">
        <v>1748</v>
      </c>
      <c r="J696" s="687" t="s">
        <v>2637</v>
      </c>
      <c r="K696" s="687"/>
      <c r="L696" s="687" t="s">
        <v>424</v>
      </c>
      <c r="M696" s="687" t="s">
        <v>143</v>
      </c>
      <c r="N696" s="688">
        <v>2005</v>
      </c>
      <c r="O696" s="687"/>
      <c r="P696" s="687" t="s">
        <v>2558</v>
      </c>
      <c r="Q696" s="687" t="s">
        <v>2547</v>
      </c>
      <c r="R696" s="1386">
        <v>1</v>
      </c>
      <c r="S696" s="745">
        <v>500000</v>
      </c>
      <c r="T696" s="781"/>
      <c r="Y696" s="802"/>
      <c r="Z696" s="802"/>
      <c r="AA696" s="802"/>
      <c r="AB696" s="802"/>
    </row>
    <row r="697" spans="1:28" s="674" customFormat="1" ht="12.95" customHeight="1">
      <c r="A697" s="662">
        <f t="shared" si="24"/>
        <v>380</v>
      </c>
      <c r="B697" s="685"/>
      <c r="C697" s="717">
        <v>2</v>
      </c>
      <c r="D697" s="717">
        <v>8</v>
      </c>
      <c r="E697" s="717">
        <v>2</v>
      </c>
      <c r="F697" s="717">
        <v>1</v>
      </c>
      <c r="G697" s="717">
        <v>5</v>
      </c>
      <c r="H697" s="687">
        <v>2</v>
      </c>
      <c r="I697" s="687" t="s">
        <v>1748</v>
      </c>
      <c r="J697" s="687" t="s">
        <v>917</v>
      </c>
      <c r="K697" s="687"/>
      <c r="L697" s="687" t="s">
        <v>424</v>
      </c>
      <c r="M697" s="687" t="s">
        <v>143</v>
      </c>
      <c r="N697" s="688">
        <v>2007</v>
      </c>
      <c r="O697" s="687"/>
      <c r="P697" s="687" t="s">
        <v>2558</v>
      </c>
      <c r="Q697" s="687" t="s">
        <v>133</v>
      </c>
      <c r="R697" s="1386">
        <v>1</v>
      </c>
      <c r="S697" s="745">
        <v>1000000</v>
      </c>
      <c r="T697" s="781"/>
      <c r="Y697" s="802"/>
      <c r="Z697" s="802"/>
      <c r="AA697" s="802"/>
      <c r="AB697" s="802"/>
    </row>
    <row r="698" spans="1:28" s="674" customFormat="1" ht="12.95" customHeight="1">
      <c r="A698" s="662">
        <f t="shared" si="24"/>
        <v>381</v>
      </c>
      <c r="B698" s="685"/>
      <c r="C698" s="717">
        <v>2</v>
      </c>
      <c r="D698" s="717">
        <v>8</v>
      </c>
      <c r="E698" s="717">
        <v>2</v>
      </c>
      <c r="F698" s="717">
        <v>1</v>
      </c>
      <c r="G698" s="717">
        <v>25</v>
      </c>
      <c r="H698" s="687">
        <v>1</v>
      </c>
      <c r="I698" s="687" t="s">
        <v>2769</v>
      </c>
      <c r="J698" s="687" t="s">
        <v>305</v>
      </c>
      <c r="K698" s="687"/>
      <c r="L698" s="687" t="s">
        <v>2770</v>
      </c>
      <c r="M698" s="687" t="s">
        <v>143</v>
      </c>
      <c r="N698" s="688">
        <v>1995</v>
      </c>
      <c r="O698" s="687"/>
      <c r="P698" s="687" t="s">
        <v>2558</v>
      </c>
      <c r="Q698" s="795" t="s">
        <v>1407</v>
      </c>
      <c r="R698" s="1386">
        <v>1</v>
      </c>
      <c r="S698" s="745">
        <v>300000</v>
      </c>
      <c r="T698" s="781" t="s">
        <v>3089</v>
      </c>
      <c r="Y698" s="802"/>
      <c r="Z698" s="802"/>
      <c r="AA698" s="802"/>
      <c r="AB698" s="802"/>
    </row>
    <row r="699" spans="1:28" s="674" customFormat="1" ht="12.95" customHeight="1">
      <c r="A699" s="662">
        <f t="shared" si="24"/>
        <v>382</v>
      </c>
      <c r="B699" s="685"/>
      <c r="C699" s="717">
        <v>2</v>
      </c>
      <c r="D699" s="717">
        <v>8</v>
      </c>
      <c r="E699" s="717">
        <v>2</v>
      </c>
      <c r="F699" s="717">
        <v>1</v>
      </c>
      <c r="G699" s="717">
        <v>75</v>
      </c>
      <c r="H699" s="687">
        <v>1</v>
      </c>
      <c r="I699" s="687" t="s">
        <v>2569</v>
      </c>
      <c r="J699" s="687" t="s">
        <v>2658</v>
      </c>
      <c r="K699" s="687"/>
      <c r="L699" s="687" t="s">
        <v>139</v>
      </c>
      <c r="M699" s="687" t="s">
        <v>143</v>
      </c>
      <c r="N699" s="688">
        <v>2008</v>
      </c>
      <c r="O699" s="687"/>
      <c r="P699" s="687" t="s">
        <v>2558</v>
      </c>
      <c r="Q699" s="687" t="s">
        <v>2547</v>
      </c>
      <c r="R699" s="1386">
        <v>1</v>
      </c>
      <c r="S699" s="745">
        <v>1320000</v>
      </c>
      <c r="T699" s="781"/>
      <c r="Y699" s="802"/>
      <c r="Z699" s="802"/>
      <c r="AA699" s="802"/>
      <c r="AB699" s="802"/>
    </row>
    <row r="700" spans="1:28" s="674" customFormat="1" ht="12.95" customHeight="1">
      <c r="A700" s="662">
        <f t="shared" si="24"/>
        <v>383</v>
      </c>
      <c r="B700" s="685"/>
      <c r="C700" s="721">
        <v>2</v>
      </c>
      <c r="D700" s="721">
        <v>8</v>
      </c>
      <c r="E700" s="721">
        <v>1</v>
      </c>
      <c r="F700" s="721">
        <v>2</v>
      </c>
      <c r="G700" s="721">
        <v>6</v>
      </c>
      <c r="H700" s="731"/>
      <c r="I700" s="723" t="s">
        <v>2797</v>
      </c>
      <c r="J700" s="732"/>
      <c r="K700" s="732"/>
      <c r="L700" s="746" t="s">
        <v>139</v>
      </c>
      <c r="M700" s="892" t="s">
        <v>143</v>
      </c>
      <c r="N700" s="733">
        <v>2014</v>
      </c>
      <c r="O700" s="687"/>
      <c r="P700" s="734" t="s">
        <v>1906</v>
      </c>
      <c r="Q700" s="720" t="s">
        <v>133</v>
      </c>
      <c r="R700" s="757">
        <v>1</v>
      </c>
      <c r="S700" s="736">
        <v>6000000</v>
      </c>
      <c r="T700" s="835"/>
      <c r="Y700" s="802"/>
      <c r="Z700" s="802"/>
      <c r="AA700" s="802"/>
      <c r="AB700" s="802"/>
    </row>
    <row r="701" spans="1:28" s="674" customFormat="1" ht="12.95" customHeight="1">
      <c r="A701" s="662">
        <f t="shared" si="24"/>
        <v>384</v>
      </c>
      <c r="B701" s="685"/>
      <c r="C701" s="721">
        <v>2</v>
      </c>
      <c r="D701" s="721">
        <v>8</v>
      </c>
      <c r="E701" s="721">
        <v>1</v>
      </c>
      <c r="F701" s="721">
        <v>2</v>
      </c>
      <c r="G701" s="721">
        <v>6</v>
      </c>
      <c r="H701" s="731"/>
      <c r="I701" s="723" t="s">
        <v>1793</v>
      </c>
      <c r="J701" s="732"/>
      <c r="K701" s="732"/>
      <c r="L701" s="746" t="s">
        <v>139</v>
      </c>
      <c r="M701" s="892" t="s">
        <v>143</v>
      </c>
      <c r="N701" s="733">
        <v>2014</v>
      </c>
      <c r="O701" s="687"/>
      <c r="P701" s="734" t="s">
        <v>1906</v>
      </c>
      <c r="Q701" s="1416" t="s">
        <v>133</v>
      </c>
      <c r="R701" s="757">
        <v>10</v>
      </c>
      <c r="S701" s="736">
        <v>300000</v>
      </c>
      <c r="T701" s="835" t="s">
        <v>3081</v>
      </c>
      <c r="Y701" s="802"/>
      <c r="Z701" s="802"/>
      <c r="AA701" s="802"/>
      <c r="AB701" s="802"/>
    </row>
    <row r="702" spans="1:28" s="674" customFormat="1" ht="12.95" customHeight="1">
      <c r="A702" s="662">
        <f t="shared" si="24"/>
        <v>385</v>
      </c>
      <c r="B702" s="685"/>
      <c r="C702" s="721">
        <v>2</v>
      </c>
      <c r="D702" s="721">
        <v>8</v>
      </c>
      <c r="E702" s="721">
        <v>1</v>
      </c>
      <c r="F702" s="721">
        <v>2</v>
      </c>
      <c r="G702" s="721">
        <v>6</v>
      </c>
      <c r="H702" s="731"/>
      <c r="I702" s="723" t="s">
        <v>1068</v>
      </c>
      <c r="J702" s="732"/>
      <c r="K702" s="732"/>
      <c r="L702" s="746" t="s">
        <v>139</v>
      </c>
      <c r="M702" s="892" t="s">
        <v>143</v>
      </c>
      <c r="N702" s="733">
        <v>2014</v>
      </c>
      <c r="O702" s="687"/>
      <c r="P702" s="734" t="s">
        <v>1906</v>
      </c>
      <c r="Q702" s="1416" t="s">
        <v>133</v>
      </c>
      <c r="R702" s="757">
        <v>5</v>
      </c>
      <c r="S702" s="736">
        <v>125000</v>
      </c>
      <c r="T702" s="835" t="s">
        <v>3081</v>
      </c>
      <c r="Y702" s="802"/>
      <c r="Z702" s="802"/>
      <c r="AA702" s="802"/>
      <c r="AB702" s="802"/>
    </row>
    <row r="703" spans="1:28" s="674" customFormat="1" ht="12.95" customHeight="1" thickBot="1">
      <c r="A703" s="758"/>
      <c r="B703" s="759"/>
      <c r="C703" s="821"/>
      <c r="D703" s="814"/>
      <c r="E703" s="814"/>
      <c r="F703" s="814"/>
      <c r="G703" s="814"/>
      <c r="H703" s="815"/>
      <c r="I703" s="816"/>
      <c r="J703" s="822"/>
      <c r="K703" s="815"/>
      <c r="L703" s="817"/>
      <c r="M703" s="817"/>
      <c r="N703" s="815"/>
      <c r="O703" s="815"/>
      <c r="P703" s="815"/>
      <c r="Q703" s="815"/>
      <c r="R703" s="818"/>
      <c r="S703" s="819"/>
      <c r="T703" s="820"/>
      <c r="Y703" s="802"/>
      <c r="Z703" s="802"/>
      <c r="AA703" s="802"/>
      <c r="AB703" s="802"/>
    </row>
    <row r="704" spans="1:28" s="674" customFormat="1" ht="12.95" customHeight="1">
      <c r="A704" s="1025"/>
      <c r="B704" s="1032"/>
      <c r="C704" s="3222" t="s">
        <v>2095</v>
      </c>
      <c r="D704" s="3222"/>
      <c r="E704" s="3222"/>
      <c r="F704" s="3222"/>
      <c r="G704" s="3222"/>
      <c r="H704" s="1029"/>
      <c r="I704" s="1028"/>
      <c r="J704" s="1032"/>
      <c r="K704" s="1029"/>
      <c r="L704" s="1032"/>
      <c r="M704" s="1032"/>
      <c r="N704" s="1029"/>
      <c r="O704" s="1029"/>
      <c r="P704" s="1029"/>
      <c r="Q704" s="1030"/>
      <c r="R704" s="1084">
        <f>SUM(R705:R739)</f>
        <v>75</v>
      </c>
      <c r="S704" s="1084">
        <f>SUM(S705:S739)</f>
        <v>81505525</v>
      </c>
      <c r="T704" s="1036"/>
      <c r="Y704" s="802"/>
      <c r="Z704" s="802"/>
      <c r="AA704" s="802"/>
      <c r="AB704" s="802"/>
    </row>
    <row r="705" spans="1:28" s="674" customFormat="1" ht="12.95" customHeight="1">
      <c r="A705" s="701">
        <f t="shared" ref="A705:A738" si="25">A704+1</f>
        <v>1</v>
      </c>
      <c r="B705" s="738" t="s">
        <v>1572</v>
      </c>
      <c r="C705" s="739" t="s">
        <v>1911</v>
      </c>
      <c r="D705" s="739" t="s">
        <v>1914</v>
      </c>
      <c r="E705" s="739" t="s">
        <v>1543</v>
      </c>
      <c r="F705" s="739" t="s">
        <v>1911</v>
      </c>
      <c r="G705" s="739" t="s">
        <v>1430</v>
      </c>
      <c r="H705" s="680"/>
      <c r="I705" s="740" t="s">
        <v>2096</v>
      </c>
      <c r="J705" s="982" t="s">
        <v>2097</v>
      </c>
      <c r="K705" s="741" t="s">
        <v>1343</v>
      </c>
      <c r="L705" s="740" t="s">
        <v>365</v>
      </c>
      <c r="M705" s="740" t="s">
        <v>143</v>
      </c>
      <c r="N705" s="741">
        <v>2007</v>
      </c>
      <c r="O705" s="741" t="s">
        <v>1343</v>
      </c>
      <c r="P705" s="742" t="s">
        <v>1906</v>
      </c>
      <c r="Q705" s="899" t="s">
        <v>1407</v>
      </c>
      <c r="R705" s="743">
        <v>1</v>
      </c>
      <c r="S705" s="744">
        <v>800000</v>
      </c>
      <c r="T705" s="835" t="s">
        <v>3089</v>
      </c>
      <c r="Y705" s="802"/>
      <c r="Z705" s="956"/>
      <c r="AA705" s="957"/>
      <c r="AB705" s="802"/>
    </row>
    <row r="706" spans="1:28" s="674" customFormat="1" ht="12.95" customHeight="1">
      <c r="A706" s="662">
        <f t="shared" si="25"/>
        <v>2</v>
      </c>
      <c r="B706" s="685"/>
      <c r="C706" s="702" t="s">
        <v>1911</v>
      </c>
      <c r="D706" s="702" t="s">
        <v>1914</v>
      </c>
      <c r="E706" s="702" t="s">
        <v>1543</v>
      </c>
      <c r="F706" s="702" t="s">
        <v>1911</v>
      </c>
      <c r="G706" s="702" t="s">
        <v>1430</v>
      </c>
      <c r="H706" s="665"/>
      <c r="I706" s="664" t="s">
        <v>2099</v>
      </c>
      <c r="J706" s="751" t="s">
        <v>2100</v>
      </c>
      <c r="K706" s="668"/>
      <c r="L706" s="664" t="s">
        <v>365</v>
      </c>
      <c r="M706" s="664" t="s">
        <v>143</v>
      </c>
      <c r="N706" s="668">
        <v>2007</v>
      </c>
      <c r="O706" s="668" t="s">
        <v>1343</v>
      </c>
      <c r="P706" s="703" t="s">
        <v>1906</v>
      </c>
      <c r="Q706" s="893" t="s">
        <v>1407</v>
      </c>
      <c r="R706" s="704">
        <v>1</v>
      </c>
      <c r="S706" s="690">
        <v>1050000</v>
      </c>
      <c r="T706" s="835" t="s">
        <v>3089</v>
      </c>
      <c r="Y706" s="802"/>
      <c r="Z706" s="956"/>
      <c r="AA706" s="957"/>
      <c r="AB706" s="802"/>
    </row>
    <row r="707" spans="1:28" s="674" customFormat="1" ht="12.95" customHeight="1">
      <c r="A707" s="662">
        <f t="shared" si="25"/>
        <v>3</v>
      </c>
      <c r="B707" s="685"/>
      <c r="C707" s="702" t="s">
        <v>1911</v>
      </c>
      <c r="D707" s="702" t="s">
        <v>1914</v>
      </c>
      <c r="E707" s="702" t="s">
        <v>1543</v>
      </c>
      <c r="F707" s="702" t="s">
        <v>1911</v>
      </c>
      <c r="G707" s="702" t="s">
        <v>1430</v>
      </c>
      <c r="H707" s="665"/>
      <c r="I707" s="664" t="s">
        <v>2101</v>
      </c>
      <c r="J707" s="751" t="s">
        <v>946</v>
      </c>
      <c r="K707" s="668"/>
      <c r="L707" s="664" t="s">
        <v>430</v>
      </c>
      <c r="M707" s="664" t="s">
        <v>143</v>
      </c>
      <c r="N707" s="668">
        <v>2007</v>
      </c>
      <c r="O707" s="668" t="s">
        <v>1343</v>
      </c>
      <c r="P707" s="703" t="s">
        <v>1906</v>
      </c>
      <c r="Q707" s="893" t="s">
        <v>1407</v>
      </c>
      <c r="R707" s="704">
        <v>1</v>
      </c>
      <c r="S707" s="690">
        <v>30000</v>
      </c>
      <c r="T707" s="835" t="s">
        <v>3089</v>
      </c>
      <c r="Y707" s="802"/>
      <c r="Z707" s="956"/>
      <c r="AA707" s="957"/>
      <c r="AB707" s="802"/>
    </row>
    <row r="708" spans="1:28" s="674" customFormat="1" ht="12.95" customHeight="1">
      <c r="A708" s="662">
        <f t="shared" si="25"/>
        <v>4</v>
      </c>
      <c r="B708" s="685"/>
      <c r="C708" s="702" t="s">
        <v>1911</v>
      </c>
      <c r="D708" s="702" t="s">
        <v>1914</v>
      </c>
      <c r="E708" s="702" t="s">
        <v>1543</v>
      </c>
      <c r="F708" s="702" t="s">
        <v>1911</v>
      </c>
      <c r="G708" s="702" t="s">
        <v>1430</v>
      </c>
      <c r="H708" s="665"/>
      <c r="I708" s="664" t="s">
        <v>2102</v>
      </c>
      <c r="J708" s="751" t="s">
        <v>305</v>
      </c>
      <c r="K708" s="668"/>
      <c r="L708" s="664" t="s">
        <v>365</v>
      </c>
      <c r="M708" s="664" t="s">
        <v>143</v>
      </c>
      <c r="N708" s="668">
        <v>2007</v>
      </c>
      <c r="O708" s="668" t="s">
        <v>1343</v>
      </c>
      <c r="P708" s="703" t="s">
        <v>1906</v>
      </c>
      <c r="Q708" s="1417" t="s">
        <v>133</v>
      </c>
      <c r="R708" s="704">
        <v>1</v>
      </c>
      <c r="S708" s="690">
        <v>10000</v>
      </c>
      <c r="T708" s="835" t="s">
        <v>3081</v>
      </c>
      <c r="Y708" s="802"/>
      <c r="Z708" s="802"/>
      <c r="AA708" s="802"/>
      <c r="AB708" s="802"/>
    </row>
    <row r="709" spans="1:28" s="674" customFormat="1" ht="12.95" customHeight="1">
      <c r="A709" s="662">
        <f t="shared" si="25"/>
        <v>5</v>
      </c>
      <c r="B709" s="685"/>
      <c r="C709" s="702" t="s">
        <v>1911</v>
      </c>
      <c r="D709" s="702" t="s">
        <v>1914</v>
      </c>
      <c r="E709" s="702" t="s">
        <v>1543</v>
      </c>
      <c r="F709" s="702" t="s">
        <v>1911</v>
      </c>
      <c r="G709" s="702" t="s">
        <v>1430</v>
      </c>
      <c r="H709" s="665"/>
      <c r="I709" s="664" t="s">
        <v>2103</v>
      </c>
      <c r="J709" s="751" t="s">
        <v>305</v>
      </c>
      <c r="K709" s="668"/>
      <c r="L709" s="664" t="s">
        <v>365</v>
      </c>
      <c r="M709" s="664" t="s">
        <v>143</v>
      </c>
      <c r="N709" s="668">
        <v>2007</v>
      </c>
      <c r="O709" s="668" t="s">
        <v>1343</v>
      </c>
      <c r="P709" s="703" t="s">
        <v>1906</v>
      </c>
      <c r="Q709" s="1417" t="s">
        <v>133</v>
      </c>
      <c r="R709" s="704">
        <v>1</v>
      </c>
      <c r="S709" s="690">
        <v>60000</v>
      </c>
      <c r="T709" s="835" t="s">
        <v>3081</v>
      </c>
    </row>
    <row r="710" spans="1:28" s="674" customFormat="1" ht="12.95" customHeight="1">
      <c r="A710" s="662">
        <f t="shared" si="25"/>
        <v>6</v>
      </c>
      <c r="B710" s="685"/>
      <c r="C710" s="702" t="s">
        <v>1911</v>
      </c>
      <c r="D710" s="702" t="s">
        <v>1914</v>
      </c>
      <c r="E710" s="702" t="s">
        <v>1543</v>
      </c>
      <c r="F710" s="702" t="s">
        <v>1911</v>
      </c>
      <c r="G710" s="702" t="s">
        <v>1430</v>
      </c>
      <c r="H710" s="665"/>
      <c r="I710" s="664" t="s">
        <v>1021</v>
      </c>
      <c r="J710" s="751" t="s">
        <v>305</v>
      </c>
      <c r="K710" s="668"/>
      <c r="L710" s="664" t="s">
        <v>419</v>
      </c>
      <c r="M710" s="664" t="s">
        <v>143</v>
      </c>
      <c r="N710" s="668">
        <v>2007</v>
      </c>
      <c r="O710" s="668" t="s">
        <v>1343</v>
      </c>
      <c r="P710" s="703" t="s">
        <v>1906</v>
      </c>
      <c r="Q710" s="703" t="s">
        <v>2547</v>
      </c>
      <c r="R710" s="704">
        <v>1</v>
      </c>
      <c r="S710" s="690">
        <v>500000</v>
      </c>
      <c r="T710" s="835"/>
    </row>
    <row r="711" spans="1:28" s="674" customFormat="1" ht="12.95" customHeight="1">
      <c r="A711" s="662">
        <f t="shared" si="25"/>
        <v>7</v>
      </c>
      <c r="B711" s="685"/>
      <c r="C711" s="717">
        <v>2</v>
      </c>
      <c r="D711" s="717">
        <v>8</v>
      </c>
      <c r="E711" s="717">
        <v>1</v>
      </c>
      <c r="F711" s="717">
        <v>1</v>
      </c>
      <c r="G711" s="717">
        <v>8</v>
      </c>
      <c r="H711" s="687">
        <v>1</v>
      </c>
      <c r="I711" s="687" t="s">
        <v>69</v>
      </c>
      <c r="J711" s="687"/>
      <c r="K711" s="687"/>
      <c r="L711" s="687" t="s">
        <v>2772</v>
      </c>
      <c r="M711" s="687" t="s">
        <v>143</v>
      </c>
      <c r="N711" s="688">
        <v>1999</v>
      </c>
      <c r="O711" s="687"/>
      <c r="P711" s="687" t="s">
        <v>2558</v>
      </c>
      <c r="Q711" s="1418" t="s">
        <v>133</v>
      </c>
      <c r="R711" s="687">
        <v>1</v>
      </c>
      <c r="S711" s="901">
        <v>15000</v>
      </c>
      <c r="T711" s="786" t="s">
        <v>3081</v>
      </c>
    </row>
    <row r="712" spans="1:28" s="674" customFormat="1" ht="12.95" customHeight="1">
      <c r="A712" s="662">
        <f t="shared" si="25"/>
        <v>8</v>
      </c>
      <c r="B712" s="685"/>
      <c r="C712" s="717">
        <v>2</v>
      </c>
      <c r="D712" s="717">
        <v>8</v>
      </c>
      <c r="E712" s="717">
        <v>1</v>
      </c>
      <c r="F712" s="717">
        <v>1</v>
      </c>
      <c r="G712" s="717">
        <v>8</v>
      </c>
      <c r="H712" s="687">
        <v>2</v>
      </c>
      <c r="I712" s="687" t="s">
        <v>69</v>
      </c>
      <c r="J712" s="687"/>
      <c r="K712" s="687"/>
      <c r="L712" s="687" t="s">
        <v>2772</v>
      </c>
      <c r="M712" s="687" t="s">
        <v>143</v>
      </c>
      <c r="N712" s="688">
        <v>1999</v>
      </c>
      <c r="O712" s="687"/>
      <c r="P712" s="687" t="s">
        <v>2558</v>
      </c>
      <c r="Q712" s="1418" t="s">
        <v>133</v>
      </c>
      <c r="R712" s="687">
        <v>1</v>
      </c>
      <c r="S712" s="901">
        <v>15000</v>
      </c>
      <c r="T712" s="786" t="s">
        <v>3081</v>
      </c>
    </row>
    <row r="713" spans="1:28" s="674" customFormat="1" ht="12.95" customHeight="1">
      <c r="A713" s="662">
        <f t="shared" si="25"/>
        <v>9</v>
      </c>
      <c r="B713" s="685"/>
      <c r="C713" s="717">
        <v>2</v>
      </c>
      <c r="D713" s="717">
        <v>8</v>
      </c>
      <c r="E713" s="717">
        <v>1</v>
      </c>
      <c r="F713" s="717">
        <v>1</v>
      </c>
      <c r="G713" s="717">
        <v>9</v>
      </c>
      <c r="H713" s="687">
        <v>1</v>
      </c>
      <c r="I713" s="687" t="s">
        <v>1368</v>
      </c>
      <c r="J713" s="687"/>
      <c r="K713" s="687"/>
      <c r="L713" s="687" t="s">
        <v>424</v>
      </c>
      <c r="M713" s="687" t="s">
        <v>143</v>
      </c>
      <c r="N713" s="688">
        <v>1998</v>
      </c>
      <c r="O713" s="687"/>
      <c r="P713" s="687" t="s">
        <v>2558</v>
      </c>
      <c r="Q713" s="687" t="s">
        <v>2547</v>
      </c>
      <c r="R713" s="687">
        <v>1</v>
      </c>
      <c r="S713" s="901">
        <v>350000</v>
      </c>
      <c r="T713" s="786"/>
    </row>
    <row r="714" spans="1:28" s="674" customFormat="1" ht="12.95" customHeight="1">
      <c r="A714" s="662">
        <f t="shared" si="25"/>
        <v>10</v>
      </c>
      <c r="B714" s="685"/>
      <c r="C714" s="717">
        <v>2</v>
      </c>
      <c r="D714" s="717">
        <v>8</v>
      </c>
      <c r="E714" s="717">
        <v>1</v>
      </c>
      <c r="F714" s="717">
        <v>1</v>
      </c>
      <c r="G714" s="717">
        <v>9</v>
      </c>
      <c r="H714" s="687">
        <v>2</v>
      </c>
      <c r="I714" s="687" t="s">
        <v>1368</v>
      </c>
      <c r="J714" s="687"/>
      <c r="K714" s="687"/>
      <c r="L714" s="687" t="s">
        <v>424</v>
      </c>
      <c r="M714" s="687" t="s">
        <v>143</v>
      </c>
      <c r="N714" s="688">
        <v>1998</v>
      </c>
      <c r="O714" s="687"/>
      <c r="P714" s="687" t="s">
        <v>2558</v>
      </c>
      <c r="Q714" s="687" t="s">
        <v>2547</v>
      </c>
      <c r="R714" s="687">
        <v>1</v>
      </c>
      <c r="S714" s="901">
        <v>350000</v>
      </c>
      <c r="T714" s="786"/>
    </row>
    <row r="715" spans="1:28" s="674" customFormat="1" ht="12.95" customHeight="1">
      <c r="A715" s="662">
        <f t="shared" si="25"/>
        <v>11</v>
      </c>
      <c r="B715" s="685"/>
      <c r="C715" s="717">
        <v>2</v>
      </c>
      <c r="D715" s="717">
        <v>9</v>
      </c>
      <c r="E715" s="717">
        <v>2</v>
      </c>
      <c r="F715" s="717">
        <v>12</v>
      </c>
      <c r="G715" s="717">
        <v>20</v>
      </c>
      <c r="H715" s="687">
        <v>1</v>
      </c>
      <c r="I715" s="687" t="s">
        <v>2771</v>
      </c>
      <c r="J715" s="687"/>
      <c r="K715" s="687"/>
      <c r="L715" s="687" t="s">
        <v>424</v>
      </c>
      <c r="M715" s="687" t="s">
        <v>143</v>
      </c>
      <c r="N715" s="688">
        <v>2000</v>
      </c>
      <c r="O715" s="687"/>
      <c r="P715" s="687" t="s">
        <v>2657</v>
      </c>
      <c r="Q715" s="687" t="s">
        <v>2547</v>
      </c>
      <c r="R715" s="687">
        <v>1</v>
      </c>
      <c r="S715" s="901">
        <v>1000000</v>
      </c>
      <c r="T715" s="786"/>
    </row>
    <row r="716" spans="1:28" s="674" customFormat="1" ht="12.95" customHeight="1">
      <c r="A716" s="662">
        <f t="shared" si="25"/>
        <v>12</v>
      </c>
      <c r="B716" s="685"/>
      <c r="C716" s="717">
        <v>2</v>
      </c>
      <c r="D716" s="717">
        <v>9</v>
      </c>
      <c r="E716" s="717">
        <v>2</v>
      </c>
      <c r="F716" s="717">
        <v>12</v>
      </c>
      <c r="G716" s="717">
        <v>20</v>
      </c>
      <c r="H716" s="687">
        <v>2</v>
      </c>
      <c r="I716" s="687" t="s">
        <v>2771</v>
      </c>
      <c r="J716" s="687"/>
      <c r="K716" s="687"/>
      <c r="L716" s="687" t="s">
        <v>424</v>
      </c>
      <c r="M716" s="687" t="s">
        <v>143</v>
      </c>
      <c r="N716" s="688">
        <v>2001</v>
      </c>
      <c r="O716" s="687"/>
      <c r="P716" s="687" t="s">
        <v>2657</v>
      </c>
      <c r="Q716" s="687" t="s">
        <v>133</v>
      </c>
      <c r="R716" s="687">
        <v>1</v>
      </c>
      <c r="S716" s="901">
        <v>1000000</v>
      </c>
      <c r="T716" s="786"/>
    </row>
    <row r="717" spans="1:28" s="674" customFormat="1" ht="12.95" customHeight="1">
      <c r="A717" s="662">
        <f t="shared" si="25"/>
        <v>13</v>
      </c>
      <c r="B717" s="685"/>
      <c r="C717" s="717">
        <v>2</v>
      </c>
      <c r="D717" s="717">
        <v>9</v>
      </c>
      <c r="E717" s="717">
        <v>2</v>
      </c>
      <c r="F717" s="717">
        <v>12</v>
      </c>
      <c r="G717" s="717">
        <v>10</v>
      </c>
      <c r="H717" s="687">
        <v>1</v>
      </c>
      <c r="I717" s="687" t="s">
        <v>2114</v>
      </c>
      <c r="J717" s="687" t="s">
        <v>305</v>
      </c>
      <c r="K717" s="687"/>
      <c r="L717" s="687" t="s">
        <v>419</v>
      </c>
      <c r="M717" s="687" t="s">
        <v>143</v>
      </c>
      <c r="N717" s="688">
        <v>1985</v>
      </c>
      <c r="O717" s="687"/>
      <c r="P717" s="687" t="s">
        <v>2558</v>
      </c>
      <c r="Q717" s="894" t="s">
        <v>1407</v>
      </c>
      <c r="R717" s="687">
        <v>1</v>
      </c>
      <c r="S717" s="901">
        <v>10000</v>
      </c>
      <c r="T717" s="786" t="s">
        <v>3089</v>
      </c>
      <c r="Z717" s="877"/>
      <c r="AA717" s="983"/>
    </row>
    <row r="718" spans="1:28" s="674" customFormat="1" ht="12.95" customHeight="1">
      <c r="A718" s="662">
        <f t="shared" si="25"/>
        <v>14</v>
      </c>
      <c r="B718" s="685"/>
      <c r="C718" s="717">
        <v>2</v>
      </c>
      <c r="D718" s="717">
        <v>9</v>
      </c>
      <c r="E718" s="717">
        <v>2</v>
      </c>
      <c r="F718" s="717">
        <v>12</v>
      </c>
      <c r="G718" s="717">
        <v>10</v>
      </c>
      <c r="H718" s="687">
        <v>2</v>
      </c>
      <c r="I718" s="687" t="s">
        <v>2114</v>
      </c>
      <c r="J718" s="687" t="s">
        <v>305</v>
      </c>
      <c r="K718" s="687"/>
      <c r="L718" s="687" t="s">
        <v>419</v>
      </c>
      <c r="M718" s="687" t="s">
        <v>143</v>
      </c>
      <c r="N718" s="688">
        <v>1985</v>
      </c>
      <c r="O718" s="687"/>
      <c r="P718" s="687" t="s">
        <v>2558</v>
      </c>
      <c r="Q718" s="894" t="s">
        <v>1407</v>
      </c>
      <c r="R718" s="687">
        <v>1</v>
      </c>
      <c r="S718" s="901">
        <v>10000</v>
      </c>
      <c r="T718" s="786" t="s">
        <v>3089</v>
      </c>
      <c r="Z718" s="877"/>
      <c r="AA718" s="983"/>
    </row>
    <row r="719" spans="1:28" s="674" customFormat="1" ht="12.95" customHeight="1">
      <c r="A719" s="662">
        <f t="shared" si="25"/>
        <v>15</v>
      </c>
      <c r="B719" s="685"/>
      <c r="C719" s="717">
        <v>2</v>
      </c>
      <c r="D719" s="717">
        <v>9</v>
      </c>
      <c r="E719" s="717">
        <v>2</v>
      </c>
      <c r="F719" s="717">
        <v>12</v>
      </c>
      <c r="G719" s="717">
        <v>62</v>
      </c>
      <c r="H719" s="687">
        <v>3</v>
      </c>
      <c r="I719" s="687" t="s">
        <v>2773</v>
      </c>
      <c r="J719" s="687" t="s">
        <v>305</v>
      </c>
      <c r="K719" s="687"/>
      <c r="L719" s="687" t="s">
        <v>419</v>
      </c>
      <c r="M719" s="687" t="s">
        <v>143</v>
      </c>
      <c r="N719" s="688">
        <v>1985</v>
      </c>
      <c r="O719" s="687"/>
      <c r="P719" s="687" t="s">
        <v>2558</v>
      </c>
      <c r="Q719" s="894" t="s">
        <v>1407</v>
      </c>
      <c r="R719" s="687">
        <v>1</v>
      </c>
      <c r="S719" s="901">
        <v>10000</v>
      </c>
      <c r="T719" s="786" t="s">
        <v>3089</v>
      </c>
      <c r="Z719" s="877"/>
      <c r="AA719" s="983"/>
    </row>
    <row r="720" spans="1:28" s="674" customFormat="1" ht="12.95" customHeight="1">
      <c r="A720" s="662">
        <f t="shared" si="25"/>
        <v>16</v>
      </c>
      <c r="B720" s="685"/>
      <c r="C720" s="717">
        <v>2</v>
      </c>
      <c r="D720" s="717">
        <v>9</v>
      </c>
      <c r="E720" s="717">
        <v>2</v>
      </c>
      <c r="F720" s="717">
        <v>12</v>
      </c>
      <c r="G720" s="717">
        <v>62</v>
      </c>
      <c r="H720" s="687">
        <v>4</v>
      </c>
      <c r="I720" s="687" t="s">
        <v>2773</v>
      </c>
      <c r="J720" s="687" t="s">
        <v>305</v>
      </c>
      <c r="K720" s="687"/>
      <c r="L720" s="687" t="s">
        <v>419</v>
      </c>
      <c r="M720" s="687" t="s">
        <v>143</v>
      </c>
      <c r="N720" s="688">
        <v>1985</v>
      </c>
      <c r="O720" s="687"/>
      <c r="P720" s="687" t="s">
        <v>2558</v>
      </c>
      <c r="Q720" s="894" t="s">
        <v>1407</v>
      </c>
      <c r="R720" s="687">
        <v>1</v>
      </c>
      <c r="S720" s="901">
        <v>10000</v>
      </c>
      <c r="T720" s="786" t="s">
        <v>3089</v>
      </c>
      <c r="Z720" s="877"/>
      <c r="AA720" s="983"/>
    </row>
    <row r="721" spans="1:27" s="674" customFormat="1" ht="12.95" customHeight="1">
      <c r="A721" s="662">
        <f t="shared" si="25"/>
        <v>17</v>
      </c>
      <c r="B721" s="685"/>
      <c r="C721" s="717">
        <v>2</v>
      </c>
      <c r="D721" s="717">
        <v>9</v>
      </c>
      <c r="E721" s="717">
        <v>2</v>
      </c>
      <c r="F721" s="717">
        <v>12</v>
      </c>
      <c r="G721" s="717">
        <v>62</v>
      </c>
      <c r="H721" s="687">
        <v>5</v>
      </c>
      <c r="I721" s="687" t="s">
        <v>2774</v>
      </c>
      <c r="J721" s="687"/>
      <c r="K721" s="687"/>
      <c r="L721" s="687" t="s">
        <v>430</v>
      </c>
      <c r="M721" s="687" t="s">
        <v>143</v>
      </c>
      <c r="N721" s="688">
        <v>1999</v>
      </c>
      <c r="O721" s="687"/>
      <c r="P721" s="687" t="s">
        <v>2558</v>
      </c>
      <c r="Q721" s="1418" t="s">
        <v>133</v>
      </c>
      <c r="R721" s="687">
        <v>1</v>
      </c>
      <c r="S721" s="901">
        <v>20000</v>
      </c>
      <c r="T721" s="786" t="s">
        <v>3081</v>
      </c>
      <c r="Z721" s="802"/>
      <c r="AA721" s="802"/>
    </row>
    <row r="722" spans="1:27" s="674" customFormat="1" ht="12.95" customHeight="1">
      <c r="A722" s="662">
        <f t="shared" si="25"/>
        <v>18</v>
      </c>
      <c r="B722" s="685"/>
      <c r="C722" s="717">
        <v>2</v>
      </c>
      <c r="D722" s="717">
        <v>9</v>
      </c>
      <c r="E722" s="717">
        <v>2</v>
      </c>
      <c r="F722" s="717">
        <v>12</v>
      </c>
      <c r="G722" s="717">
        <v>10</v>
      </c>
      <c r="H722" s="687">
        <v>6</v>
      </c>
      <c r="I722" s="687" t="s">
        <v>2672</v>
      </c>
      <c r="J722" s="687"/>
      <c r="K722" s="687"/>
      <c r="L722" s="687" t="s">
        <v>2772</v>
      </c>
      <c r="M722" s="687" t="s">
        <v>143</v>
      </c>
      <c r="N722" s="688">
        <v>1999</v>
      </c>
      <c r="O722" s="687"/>
      <c r="P722" s="687" t="s">
        <v>2558</v>
      </c>
      <c r="Q722" s="1418" t="s">
        <v>133</v>
      </c>
      <c r="R722" s="687">
        <v>1</v>
      </c>
      <c r="S722" s="901">
        <v>20000</v>
      </c>
      <c r="T722" s="786" t="s">
        <v>3081</v>
      </c>
      <c r="Z722" s="802"/>
      <c r="AA722" s="802"/>
    </row>
    <row r="723" spans="1:27" s="674" customFormat="1" ht="12.95" customHeight="1">
      <c r="A723" s="662">
        <f t="shared" si="25"/>
        <v>19</v>
      </c>
      <c r="B723" s="685"/>
      <c r="C723" s="717">
        <v>2</v>
      </c>
      <c r="D723" s="717">
        <v>9</v>
      </c>
      <c r="E723" s="717">
        <v>2</v>
      </c>
      <c r="F723" s="717">
        <v>12</v>
      </c>
      <c r="G723" s="717">
        <v>10</v>
      </c>
      <c r="H723" s="687">
        <v>7</v>
      </c>
      <c r="I723" s="687" t="s">
        <v>2672</v>
      </c>
      <c r="J723" s="687"/>
      <c r="K723" s="687"/>
      <c r="L723" s="687" t="s">
        <v>2772</v>
      </c>
      <c r="M723" s="687" t="s">
        <v>143</v>
      </c>
      <c r="N723" s="688">
        <v>1999</v>
      </c>
      <c r="O723" s="687"/>
      <c r="P723" s="687" t="s">
        <v>2558</v>
      </c>
      <c r="Q723" s="1418" t="s">
        <v>133</v>
      </c>
      <c r="R723" s="687">
        <v>1</v>
      </c>
      <c r="S723" s="901">
        <v>20000</v>
      </c>
      <c r="T723" s="786" t="s">
        <v>3081</v>
      </c>
      <c r="Z723" s="802"/>
      <c r="AA723" s="802"/>
    </row>
    <row r="724" spans="1:27" s="674" customFormat="1" ht="12.95" customHeight="1">
      <c r="A724" s="662">
        <f t="shared" si="25"/>
        <v>20</v>
      </c>
      <c r="B724" s="685"/>
      <c r="C724" s="717">
        <v>2</v>
      </c>
      <c r="D724" s="717">
        <v>9</v>
      </c>
      <c r="E724" s="717">
        <v>2</v>
      </c>
      <c r="F724" s="717">
        <v>12</v>
      </c>
      <c r="G724" s="717">
        <v>10</v>
      </c>
      <c r="H724" s="687">
        <v>8</v>
      </c>
      <c r="I724" s="687" t="s">
        <v>2775</v>
      </c>
      <c r="J724" s="687"/>
      <c r="K724" s="687"/>
      <c r="L724" s="687" t="s">
        <v>2772</v>
      </c>
      <c r="M724" s="687" t="s">
        <v>143</v>
      </c>
      <c r="N724" s="688">
        <v>1999</v>
      </c>
      <c r="O724" s="687"/>
      <c r="P724" s="687" t="s">
        <v>2558</v>
      </c>
      <c r="Q724" s="1418" t="s">
        <v>133</v>
      </c>
      <c r="R724" s="687">
        <v>1</v>
      </c>
      <c r="S724" s="901">
        <v>50000</v>
      </c>
      <c r="T724" s="786" t="s">
        <v>3081</v>
      </c>
      <c r="Z724" s="802"/>
      <c r="AA724" s="802"/>
    </row>
    <row r="725" spans="1:27" s="674" customFormat="1" ht="12.95" customHeight="1">
      <c r="A725" s="662">
        <f t="shared" si="25"/>
        <v>21</v>
      </c>
      <c r="B725" s="685"/>
      <c r="C725" s="717">
        <v>2</v>
      </c>
      <c r="D725" s="717">
        <v>9</v>
      </c>
      <c r="E725" s="717">
        <v>2</v>
      </c>
      <c r="F725" s="717">
        <v>12</v>
      </c>
      <c r="G725" s="717">
        <v>10</v>
      </c>
      <c r="H725" s="687">
        <v>9</v>
      </c>
      <c r="I725" s="687" t="s">
        <v>2776</v>
      </c>
      <c r="J725" s="687"/>
      <c r="K725" s="687"/>
      <c r="L725" s="687" t="s">
        <v>430</v>
      </c>
      <c r="M725" s="687" t="s">
        <v>143</v>
      </c>
      <c r="N725" s="688">
        <v>1999</v>
      </c>
      <c r="O725" s="687"/>
      <c r="P725" s="687" t="s">
        <v>2558</v>
      </c>
      <c r="Q725" s="894" t="s">
        <v>1407</v>
      </c>
      <c r="R725" s="687">
        <v>22</v>
      </c>
      <c r="S725" s="901">
        <v>220000</v>
      </c>
      <c r="T725" s="786" t="s">
        <v>3089</v>
      </c>
      <c r="Z725" s="877"/>
      <c r="AA725" s="983"/>
    </row>
    <row r="726" spans="1:27" s="674" customFormat="1" ht="12.95" customHeight="1">
      <c r="A726" s="662">
        <f t="shared" si="25"/>
        <v>22</v>
      </c>
      <c r="B726" s="685"/>
      <c r="C726" s="717">
        <v>2</v>
      </c>
      <c r="D726" s="717">
        <v>9</v>
      </c>
      <c r="E726" s="717">
        <v>2</v>
      </c>
      <c r="F726" s="717">
        <v>12</v>
      </c>
      <c r="G726" s="717">
        <v>10</v>
      </c>
      <c r="H726" s="687">
        <v>10</v>
      </c>
      <c r="I726" s="687" t="s">
        <v>2777</v>
      </c>
      <c r="J726" s="687"/>
      <c r="K726" s="687"/>
      <c r="L726" s="687" t="s">
        <v>430</v>
      </c>
      <c r="M726" s="687" t="s">
        <v>143</v>
      </c>
      <c r="N726" s="688">
        <v>1999</v>
      </c>
      <c r="O726" s="687"/>
      <c r="P726" s="687" t="s">
        <v>2558</v>
      </c>
      <c r="Q726" s="894" t="s">
        <v>1407</v>
      </c>
      <c r="R726" s="687">
        <v>20</v>
      </c>
      <c r="S726" s="901">
        <v>200000</v>
      </c>
      <c r="T726" s="786" t="s">
        <v>3089</v>
      </c>
      <c r="Z726" s="877"/>
      <c r="AA726" s="983"/>
    </row>
    <row r="727" spans="1:27" s="674" customFormat="1" ht="12.95" customHeight="1">
      <c r="A727" s="662">
        <f t="shared" si="25"/>
        <v>23</v>
      </c>
      <c r="B727" s="685"/>
      <c r="C727" s="717">
        <v>2</v>
      </c>
      <c r="D727" s="717">
        <v>9</v>
      </c>
      <c r="E727" s="717">
        <v>2</v>
      </c>
      <c r="F727" s="717">
        <v>12</v>
      </c>
      <c r="G727" s="717">
        <v>10</v>
      </c>
      <c r="H727" s="687">
        <v>11</v>
      </c>
      <c r="I727" s="687" t="s">
        <v>2671</v>
      </c>
      <c r="J727" s="687"/>
      <c r="K727" s="687"/>
      <c r="L727" s="687" t="s">
        <v>2772</v>
      </c>
      <c r="M727" s="687" t="s">
        <v>143</v>
      </c>
      <c r="N727" s="688">
        <v>1999</v>
      </c>
      <c r="O727" s="687"/>
      <c r="P727" s="687" t="s">
        <v>2558</v>
      </c>
      <c r="Q727" s="1418" t="s">
        <v>133</v>
      </c>
      <c r="R727" s="687">
        <v>1</v>
      </c>
      <c r="S727" s="901">
        <v>10000</v>
      </c>
      <c r="T727" s="786" t="s">
        <v>3081</v>
      </c>
      <c r="Z727" s="877"/>
      <c r="AA727" s="983"/>
    </row>
    <row r="728" spans="1:27" s="674" customFormat="1" ht="12.95" customHeight="1">
      <c r="A728" s="662">
        <f t="shared" si="25"/>
        <v>24</v>
      </c>
      <c r="B728" s="685"/>
      <c r="C728" s="717">
        <v>2</v>
      </c>
      <c r="D728" s="717">
        <v>9</v>
      </c>
      <c r="E728" s="717">
        <v>2</v>
      </c>
      <c r="F728" s="717">
        <v>12</v>
      </c>
      <c r="G728" s="717">
        <v>10</v>
      </c>
      <c r="H728" s="687">
        <v>12</v>
      </c>
      <c r="I728" s="687" t="s">
        <v>2778</v>
      </c>
      <c r="J728" s="687"/>
      <c r="K728" s="687"/>
      <c r="L728" s="687" t="s">
        <v>365</v>
      </c>
      <c r="M728" s="687" t="s">
        <v>143</v>
      </c>
      <c r="N728" s="688">
        <v>1999</v>
      </c>
      <c r="O728" s="687"/>
      <c r="P728" s="687" t="s">
        <v>2558</v>
      </c>
      <c r="Q728" s="1418" t="s">
        <v>133</v>
      </c>
      <c r="R728" s="687">
        <v>1</v>
      </c>
      <c r="S728" s="901">
        <v>10000</v>
      </c>
      <c r="T728" s="786" t="s">
        <v>3081</v>
      </c>
      <c r="Z728" s="877"/>
      <c r="AA728" s="983"/>
    </row>
    <row r="729" spans="1:27" s="674" customFormat="1" ht="12.95" customHeight="1">
      <c r="A729" s="662">
        <f t="shared" si="25"/>
        <v>25</v>
      </c>
      <c r="B729" s="685"/>
      <c r="C729" s="717">
        <v>2</v>
      </c>
      <c r="D729" s="717">
        <v>9</v>
      </c>
      <c r="E729" s="717">
        <v>2</v>
      </c>
      <c r="F729" s="717">
        <v>12</v>
      </c>
      <c r="G729" s="717">
        <v>10</v>
      </c>
      <c r="H729" s="687">
        <v>1</v>
      </c>
      <c r="I729" s="687" t="s">
        <v>2778</v>
      </c>
      <c r="J729" s="687"/>
      <c r="K729" s="687"/>
      <c r="L729" s="687" t="s">
        <v>365</v>
      </c>
      <c r="M729" s="687" t="s">
        <v>143</v>
      </c>
      <c r="N729" s="688">
        <v>1999</v>
      </c>
      <c r="O729" s="687"/>
      <c r="P729" s="687" t="s">
        <v>2558</v>
      </c>
      <c r="Q729" s="1418" t="s">
        <v>133</v>
      </c>
      <c r="R729" s="687">
        <v>1</v>
      </c>
      <c r="S729" s="901">
        <v>10000</v>
      </c>
      <c r="T729" s="786" t="s">
        <v>3081</v>
      </c>
      <c r="Z729" s="877"/>
      <c r="AA729" s="983"/>
    </row>
    <row r="730" spans="1:27" s="674" customFormat="1" ht="12.95" customHeight="1">
      <c r="A730" s="662">
        <f t="shared" si="25"/>
        <v>26</v>
      </c>
      <c r="B730" s="685"/>
      <c r="C730" s="717">
        <v>2</v>
      </c>
      <c r="D730" s="717">
        <v>9</v>
      </c>
      <c r="E730" s="717">
        <v>2</v>
      </c>
      <c r="F730" s="717">
        <v>12</v>
      </c>
      <c r="G730" s="717">
        <v>10</v>
      </c>
      <c r="H730" s="687">
        <v>2</v>
      </c>
      <c r="I730" s="687" t="s">
        <v>2778</v>
      </c>
      <c r="J730" s="687"/>
      <c r="K730" s="687"/>
      <c r="L730" s="687" t="s">
        <v>365</v>
      </c>
      <c r="M730" s="687" t="s">
        <v>143</v>
      </c>
      <c r="N730" s="688">
        <v>1999</v>
      </c>
      <c r="O730" s="687"/>
      <c r="P730" s="687" t="s">
        <v>2558</v>
      </c>
      <c r="Q730" s="1418" t="s">
        <v>133</v>
      </c>
      <c r="R730" s="687">
        <v>1</v>
      </c>
      <c r="S730" s="901">
        <v>10000</v>
      </c>
      <c r="T730" s="786" t="s">
        <v>3081</v>
      </c>
      <c r="Z730" s="877"/>
      <c r="AA730" s="983"/>
    </row>
    <row r="731" spans="1:27" s="674" customFormat="1" ht="12.95" customHeight="1">
      <c r="A731" s="662">
        <f t="shared" si="25"/>
        <v>27</v>
      </c>
      <c r="B731" s="685"/>
      <c r="C731" s="717">
        <v>2</v>
      </c>
      <c r="D731" s="717">
        <v>9</v>
      </c>
      <c r="E731" s="717">
        <v>2</v>
      </c>
      <c r="F731" s="717">
        <v>12</v>
      </c>
      <c r="G731" s="717">
        <v>10</v>
      </c>
      <c r="H731" s="687">
        <v>3</v>
      </c>
      <c r="I731" s="687" t="s">
        <v>2104</v>
      </c>
      <c r="J731" s="687"/>
      <c r="K731" s="687"/>
      <c r="L731" s="687" t="s">
        <v>424</v>
      </c>
      <c r="M731" s="687" t="s">
        <v>143</v>
      </c>
      <c r="N731" s="688">
        <v>1999</v>
      </c>
      <c r="O731" s="687"/>
      <c r="P731" s="687" t="s">
        <v>2657</v>
      </c>
      <c r="Q731" s="687" t="s">
        <v>2547</v>
      </c>
      <c r="R731" s="687">
        <v>1</v>
      </c>
      <c r="S731" s="901">
        <v>500000</v>
      </c>
      <c r="T731" s="786"/>
      <c r="Z731" s="802"/>
      <c r="AA731" s="802"/>
    </row>
    <row r="732" spans="1:27" s="674" customFormat="1" ht="12.95" customHeight="1">
      <c r="A732" s="662">
        <f t="shared" si="25"/>
        <v>28</v>
      </c>
      <c r="B732" s="685"/>
      <c r="C732" s="717">
        <v>2</v>
      </c>
      <c r="D732" s="717">
        <v>9</v>
      </c>
      <c r="E732" s="717">
        <v>2</v>
      </c>
      <c r="F732" s="717">
        <v>12</v>
      </c>
      <c r="G732" s="717">
        <v>10</v>
      </c>
      <c r="H732" s="687">
        <v>3</v>
      </c>
      <c r="I732" s="687" t="s">
        <v>2104</v>
      </c>
      <c r="J732" s="687"/>
      <c r="K732" s="687"/>
      <c r="L732" s="687" t="s">
        <v>365</v>
      </c>
      <c r="M732" s="687" t="s">
        <v>2792</v>
      </c>
      <c r="N732" s="688">
        <v>2015</v>
      </c>
      <c r="O732" s="687"/>
      <c r="P732" s="687" t="s">
        <v>2657</v>
      </c>
      <c r="Q732" s="1191" t="s">
        <v>133</v>
      </c>
      <c r="R732" s="687">
        <v>1</v>
      </c>
      <c r="S732" s="901">
        <v>5000000</v>
      </c>
      <c r="T732" s="786"/>
      <c r="Z732" s="802"/>
      <c r="AA732" s="802"/>
    </row>
    <row r="733" spans="1:27" s="674" customFormat="1" ht="12.95" customHeight="1">
      <c r="A733" s="662">
        <f t="shared" si="25"/>
        <v>29</v>
      </c>
      <c r="B733" s="685"/>
      <c r="C733" s="717">
        <v>2</v>
      </c>
      <c r="D733" s="717">
        <v>9</v>
      </c>
      <c r="E733" s="717">
        <v>1</v>
      </c>
      <c r="F733" s="717">
        <v>13</v>
      </c>
      <c r="G733" s="717">
        <v>29</v>
      </c>
      <c r="H733" s="687">
        <v>1</v>
      </c>
      <c r="I733" s="687" t="s">
        <v>2779</v>
      </c>
      <c r="J733" s="687" t="s">
        <v>1334</v>
      </c>
      <c r="K733" s="687"/>
      <c r="L733" s="687" t="s">
        <v>2549</v>
      </c>
      <c r="M733" s="687" t="s">
        <v>143</v>
      </c>
      <c r="N733" s="688">
        <v>2008</v>
      </c>
      <c r="O733" s="687"/>
      <c r="P733" s="687" t="s">
        <v>2624</v>
      </c>
      <c r="Q733" s="795" t="s">
        <v>1407</v>
      </c>
      <c r="R733" s="687">
        <v>1</v>
      </c>
      <c r="S733" s="901">
        <v>66000000</v>
      </c>
      <c r="T733" s="786" t="s">
        <v>3089</v>
      </c>
      <c r="Z733" s="802"/>
      <c r="AA733" s="802"/>
    </row>
    <row r="734" spans="1:27" s="674" customFormat="1" ht="12.95" customHeight="1">
      <c r="A734" s="662">
        <f t="shared" si="25"/>
        <v>30</v>
      </c>
      <c r="B734" s="685"/>
      <c r="C734" s="717"/>
      <c r="D734" s="717"/>
      <c r="E734" s="717"/>
      <c r="F734" s="717"/>
      <c r="G734" s="717"/>
      <c r="H734" s="687"/>
      <c r="I734" s="687" t="s">
        <v>3045</v>
      </c>
      <c r="J734" s="687" t="s">
        <v>3046</v>
      </c>
      <c r="K734" s="687"/>
      <c r="L734" s="687" t="s">
        <v>2772</v>
      </c>
      <c r="M734" s="687" t="s">
        <v>2792</v>
      </c>
      <c r="N734" s="688">
        <v>2015</v>
      </c>
      <c r="O734" s="687"/>
      <c r="P734" s="687" t="s">
        <v>3047</v>
      </c>
      <c r="Q734" s="1191" t="s">
        <v>133</v>
      </c>
      <c r="R734" s="687">
        <v>1</v>
      </c>
      <c r="S734" s="901">
        <v>1080000</v>
      </c>
      <c r="T734" s="786"/>
      <c r="Z734" s="802"/>
      <c r="AA734" s="802"/>
    </row>
    <row r="735" spans="1:27" s="674" customFormat="1" ht="12.95" customHeight="1">
      <c r="A735" s="662">
        <f t="shared" si="25"/>
        <v>31</v>
      </c>
      <c r="B735" s="685"/>
      <c r="C735" s="717"/>
      <c r="D735" s="717"/>
      <c r="E735" s="717"/>
      <c r="F735" s="717"/>
      <c r="G735" s="717"/>
      <c r="H735" s="687"/>
      <c r="I735" s="687" t="s">
        <v>3071</v>
      </c>
      <c r="J735" s="687" t="s">
        <v>3072</v>
      </c>
      <c r="K735" s="687"/>
      <c r="L735" s="687" t="s">
        <v>365</v>
      </c>
      <c r="M735" s="687" t="s">
        <v>143</v>
      </c>
      <c r="N735" s="688">
        <v>2015</v>
      </c>
      <c r="O735" s="687"/>
      <c r="P735" s="687" t="s">
        <v>2624</v>
      </c>
      <c r="Q735" s="1191" t="s">
        <v>133</v>
      </c>
      <c r="R735" s="687">
        <v>2</v>
      </c>
      <c r="S735" s="901">
        <v>1500250</v>
      </c>
      <c r="T735" s="786"/>
      <c r="Z735" s="802"/>
      <c r="AA735" s="802"/>
    </row>
    <row r="736" spans="1:27" s="674" customFormat="1" ht="12.95" customHeight="1">
      <c r="A736" s="1086">
        <f t="shared" si="25"/>
        <v>32</v>
      </c>
      <c r="B736" s="685"/>
      <c r="C736" s="717"/>
      <c r="D736" s="717"/>
      <c r="E736" s="717"/>
      <c r="F736" s="717"/>
      <c r="G736" s="717"/>
      <c r="H736" s="687"/>
      <c r="I736" s="687" t="s">
        <v>3071</v>
      </c>
      <c r="J736" s="687" t="s">
        <v>3072</v>
      </c>
      <c r="K736" s="687"/>
      <c r="L736" s="687" t="s">
        <v>365</v>
      </c>
      <c r="M736" s="687" t="s">
        <v>143</v>
      </c>
      <c r="N736" s="688">
        <v>2015</v>
      </c>
      <c r="O736" s="687"/>
      <c r="P736" s="687" t="s">
        <v>2624</v>
      </c>
      <c r="Q736" s="1191" t="s">
        <v>133</v>
      </c>
      <c r="R736" s="687">
        <v>1</v>
      </c>
      <c r="S736" s="901">
        <v>750125</v>
      </c>
      <c r="T736" s="786"/>
      <c r="Z736" s="877"/>
      <c r="AA736" s="983"/>
    </row>
    <row r="737" spans="1:28" s="674" customFormat="1" ht="12.95" customHeight="1">
      <c r="A737" s="1086">
        <f t="shared" si="25"/>
        <v>33</v>
      </c>
      <c r="B737" s="685"/>
      <c r="C737" s="717"/>
      <c r="D737" s="717"/>
      <c r="E737" s="717"/>
      <c r="F737" s="717"/>
      <c r="G737" s="717"/>
      <c r="H737" s="687"/>
      <c r="I737" s="687" t="s">
        <v>3088</v>
      </c>
      <c r="J737" s="687"/>
      <c r="K737" s="687"/>
      <c r="L737" s="687" t="s">
        <v>365</v>
      </c>
      <c r="M737" s="687" t="s">
        <v>143</v>
      </c>
      <c r="N737" s="688">
        <v>2015</v>
      </c>
      <c r="O737" s="687"/>
      <c r="P737" s="687" t="s">
        <v>2624</v>
      </c>
      <c r="Q737" s="1191" t="s">
        <v>133</v>
      </c>
      <c r="R737" s="687">
        <v>1</v>
      </c>
      <c r="S737" s="901">
        <v>221850</v>
      </c>
      <c r="T737" s="786"/>
      <c r="Z737" s="802"/>
      <c r="AA737" s="802"/>
    </row>
    <row r="738" spans="1:28" s="674" customFormat="1" ht="12.95" customHeight="1">
      <c r="A738" s="1086">
        <f t="shared" si="25"/>
        <v>34</v>
      </c>
      <c r="B738" s="685"/>
      <c r="C738" s="717"/>
      <c r="D738" s="717"/>
      <c r="E738" s="717"/>
      <c r="F738" s="717"/>
      <c r="G738" s="717"/>
      <c r="H738" s="687"/>
      <c r="I738" s="687" t="s">
        <v>3100</v>
      </c>
      <c r="J738" s="687"/>
      <c r="K738" s="687"/>
      <c r="L738" s="687"/>
      <c r="M738" s="687" t="s">
        <v>2792</v>
      </c>
      <c r="N738" s="1429">
        <v>2016</v>
      </c>
      <c r="O738" s="687"/>
      <c r="P738" s="687" t="s">
        <v>2624</v>
      </c>
      <c r="Q738" s="1191" t="s">
        <v>133</v>
      </c>
      <c r="R738" s="687">
        <v>1</v>
      </c>
      <c r="S738" s="901">
        <v>663300</v>
      </c>
      <c r="T738" s="786"/>
      <c r="U738" s="612"/>
      <c r="V738" s="901">
        <v>663300</v>
      </c>
      <c r="W738" s="949" t="s">
        <v>3101</v>
      </c>
      <c r="X738" s="615"/>
      <c r="Y738" s="1428"/>
      <c r="Z738" s="602"/>
      <c r="AA738" s="1396"/>
      <c r="AB738" s="615"/>
    </row>
    <row r="739" spans="1:28" s="674" customFormat="1" ht="12.95" customHeight="1">
      <c r="A739" s="827"/>
      <c r="B739" s="754"/>
      <c r="C739" s="904"/>
      <c r="D739" s="904"/>
      <c r="E739" s="904"/>
      <c r="F739" s="904"/>
      <c r="G739" s="904"/>
      <c r="H739" s="827"/>
      <c r="I739" s="827"/>
      <c r="J739" s="827"/>
      <c r="K739" s="827"/>
      <c r="L739" s="827"/>
      <c r="M739" s="827"/>
      <c r="N739" s="905"/>
      <c r="O739" s="827"/>
      <c r="P739" s="827"/>
      <c r="Q739" s="827"/>
      <c r="R739" s="827"/>
      <c r="S739" s="1444"/>
      <c r="T739" s="1408"/>
      <c r="Z739" s="802"/>
      <c r="AA739" s="802"/>
    </row>
    <row r="740" spans="1:28" s="674" customFormat="1" ht="12.95" customHeight="1" thickBot="1">
      <c r="A740" s="1445"/>
      <c r="B740" s="1446"/>
      <c r="C740" s="1447"/>
      <c r="D740" s="1448"/>
      <c r="E740" s="1448"/>
      <c r="F740" s="1448"/>
      <c r="G740" s="1449"/>
      <c r="H740" s="1450"/>
      <c r="I740" s="1451" t="s">
        <v>14</v>
      </c>
      <c r="J740" s="1450"/>
      <c r="K740" s="1452"/>
      <c r="L740" s="1450"/>
      <c r="M740" s="1453"/>
      <c r="N740" s="1450"/>
      <c r="O740" s="1454"/>
      <c r="P740" s="1454"/>
      <c r="Q740" s="1453"/>
      <c r="R740" s="1455">
        <f>R16</f>
        <v>954</v>
      </c>
      <c r="S740" s="1455">
        <f>S16</f>
        <v>1444974620</v>
      </c>
      <c r="T740" s="1456"/>
      <c r="Z740" s="802"/>
      <c r="AA740" s="802"/>
    </row>
    <row r="741" spans="1:28" s="674" customFormat="1" ht="12.95" customHeight="1">
      <c r="A741" s="910"/>
      <c r="B741" s="911"/>
      <c r="C741" s="912"/>
      <c r="D741" s="912"/>
      <c r="E741" s="912"/>
      <c r="F741" s="912"/>
      <c r="G741" s="912"/>
      <c r="H741" s="913"/>
      <c r="I741" s="914"/>
      <c r="J741" s="913"/>
      <c r="K741" s="915"/>
      <c r="L741" s="913"/>
      <c r="M741" s="916"/>
      <c r="N741" s="913"/>
      <c r="O741" s="921"/>
      <c r="P741" s="921"/>
      <c r="Q741" s="916"/>
      <c r="R741" s="917"/>
      <c r="S741" s="917"/>
      <c r="T741" s="918"/>
    </row>
    <row r="742" spans="1:28" s="674" customFormat="1" ht="12.95" customHeight="1">
      <c r="A742" s="910"/>
      <c r="B742" s="911"/>
      <c r="C742" s="1092"/>
      <c r="D742" s="1092"/>
      <c r="E742" s="1092"/>
      <c r="F742" s="1092"/>
      <c r="G742" s="1092"/>
      <c r="H742" s="1093"/>
      <c r="I742" s="1094"/>
      <c r="J742" s="1093"/>
      <c r="K742" s="1095"/>
      <c r="L742" s="1093"/>
      <c r="M742" s="1096"/>
      <c r="N742" s="1093"/>
      <c r="O742" s="1097"/>
      <c r="P742" s="3198" t="s">
        <v>3120</v>
      </c>
      <c r="Q742" s="3198"/>
      <c r="R742" s="3198"/>
      <c r="S742" s="1098"/>
      <c r="T742" s="918"/>
    </row>
    <row r="743" spans="1:28" s="888" customFormat="1">
      <c r="C743" s="3180" t="s">
        <v>126</v>
      </c>
      <c r="D743" s="3180"/>
      <c r="E743" s="3180"/>
      <c r="F743" s="3180"/>
      <c r="G743" s="3180"/>
      <c r="H743" s="3180"/>
      <c r="I743" s="1099"/>
      <c r="J743" s="1099"/>
      <c r="K743" s="1099"/>
      <c r="L743" s="1099"/>
      <c r="M743" s="1099"/>
      <c r="N743" s="1099"/>
      <c r="O743" s="1099"/>
      <c r="P743" s="1099"/>
      <c r="Q743" s="1099"/>
      <c r="R743" s="1397"/>
      <c r="S743" s="1397"/>
    </row>
    <row r="744" spans="1:28" s="888" customFormat="1">
      <c r="C744" s="1462" t="s">
        <v>2889</v>
      </c>
      <c r="D744" s="1462"/>
      <c r="E744" s="1087"/>
      <c r="F744" s="1443"/>
      <c r="G744" s="1088"/>
      <c r="H744" s="1089"/>
      <c r="I744" s="1099"/>
      <c r="J744" s="1099"/>
      <c r="K744" s="1099"/>
      <c r="L744" s="1099"/>
      <c r="M744" s="1099"/>
      <c r="N744" s="1099"/>
      <c r="O744" s="1099"/>
      <c r="P744" s="3181" t="s">
        <v>2887</v>
      </c>
      <c r="Q744" s="3181"/>
      <c r="R744" s="3181"/>
      <c r="S744" s="1099"/>
    </row>
    <row r="745" spans="1:28" s="888" customFormat="1">
      <c r="C745" s="638"/>
      <c r="D745" s="1089"/>
      <c r="E745" s="1087"/>
      <c r="F745" s="1443"/>
      <c r="G745" s="1088"/>
      <c r="H745" s="1089"/>
      <c r="I745" s="1099"/>
      <c r="J745" s="1099"/>
      <c r="K745" s="1099"/>
      <c r="L745" s="1099"/>
      <c r="M745" s="1099"/>
      <c r="N745" s="1099"/>
      <c r="O745" s="1099"/>
      <c r="P745" s="638"/>
      <c r="Q745" s="638"/>
      <c r="R745" s="638"/>
      <c r="S745" s="1099"/>
    </row>
    <row r="746" spans="1:28" s="888" customFormat="1">
      <c r="C746" s="638"/>
      <c r="D746" s="1089"/>
      <c r="E746" s="1087"/>
      <c r="F746" s="1443"/>
      <c r="G746" s="1088"/>
      <c r="H746" s="1089"/>
      <c r="I746" s="1099"/>
      <c r="J746" s="1099"/>
      <c r="K746" s="1099"/>
      <c r="L746" s="1099"/>
      <c r="M746" s="1099"/>
      <c r="N746" s="1099"/>
      <c r="O746" s="1099"/>
      <c r="P746" s="638"/>
      <c r="Q746" s="638"/>
      <c r="R746" s="638"/>
      <c r="S746" s="1099"/>
    </row>
    <row r="747" spans="1:28" s="888" customFormat="1">
      <c r="C747" s="638"/>
      <c r="D747" s="1089"/>
      <c r="E747" s="1087"/>
      <c r="F747" s="1443"/>
      <c r="G747" s="1088"/>
      <c r="H747" s="638"/>
      <c r="I747" s="1099"/>
      <c r="J747" s="1099"/>
      <c r="K747" s="1099"/>
      <c r="L747" s="1099"/>
      <c r="M747" s="1099"/>
      <c r="N747" s="1099"/>
      <c r="O747" s="1099"/>
      <c r="P747" s="638"/>
      <c r="Q747" s="638"/>
      <c r="R747" s="638"/>
      <c r="S747" s="1099"/>
    </row>
    <row r="748" spans="1:28">
      <c r="C748" s="3181" t="s">
        <v>2848</v>
      </c>
      <c r="D748" s="3181"/>
      <c r="E748" s="3181"/>
      <c r="F748" s="3181"/>
      <c r="G748" s="3181"/>
      <c r="H748" s="3181"/>
      <c r="I748" s="638"/>
      <c r="J748" s="638"/>
      <c r="K748" s="638"/>
      <c r="L748" s="638"/>
      <c r="M748" s="638"/>
      <c r="N748" s="638"/>
      <c r="O748" s="638"/>
      <c r="P748" s="3181" t="s">
        <v>2841</v>
      </c>
      <c r="Q748" s="3181"/>
      <c r="R748" s="3181"/>
      <c r="S748" s="638"/>
    </row>
    <row r="749" spans="1:28">
      <c r="C749" s="3180" t="s">
        <v>2832</v>
      </c>
      <c r="D749" s="3180"/>
      <c r="E749" s="3180"/>
      <c r="F749" s="3180"/>
      <c r="G749" s="3180"/>
      <c r="H749" s="3180"/>
      <c r="I749" s="638"/>
      <c r="J749" s="638"/>
      <c r="K749" s="638"/>
      <c r="L749" s="638"/>
      <c r="M749" s="638"/>
      <c r="N749" s="638"/>
      <c r="O749" s="638"/>
      <c r="P749" s="3180" t="s">
        <v>2830</v>
      </c>
      <c r="Q749" s="3180"/>
      <c r="R749" s="3180"/>
      <c r="S749" s="638"/>
    </row>
    <row r="750" spans="1:28">
      <c r="C750" s="524"/>
      <c r="D750" s="524"/>
      <c r="E750" s="524"/>
      <c r="F750" s="524"/>
      <c r="G750" s="524"/>
      <c r="H750" s="524"/>
      <c r="I750" s="524"/>
      <c r="J750" s="524"/>
      <c r="K750" s="524"/>
      <c r="L750" s="524"/>
      <c r="M750" s="524"/>
      <c r="N750" s="524"/>
      <c r="O750" s="524"/>
      <c r="P750" s="524"/>
      <c r="Q750" s="524"/>
      <c r="R750" s="524"/>
      <c r="S750" s="524"/>
    </row>
    <row r="751" spans="1:28">
      <c r="C751" s="524"/>
      <c r="D751" s="524"/>
      <c r="E751" s="524"/>
      <c r="F751" s="524"/>
      <c r="G751" s="524"/>
      <c r="H751" s="524"/>
      <c r="I751" s="524"/>
      <c r="J751" s="524"/>
      <c r="K751" s="524"/>
      <c r="L751" s="524"/>
      <c r="M751" s="524"/>
      <c r="N751" s="524"/>
      <c r="O751" s="524"/>
      <c r="P751" s="524"/>
      <c r="Q751" s="524"/>
      <c r="R751" s="524"/>
      <c r="S751" s="524"/>
    </row>
  </sheetData>
  <mergeCells count="33">
    <mergeCell ref="A1:T1"/>
    <mergeCell ref="A2:T2"/>
    <mergeCell ref="S12:S14"/>
    <mergeCell ref="Q10:Q14"/>
    <mergeCell ref="A10:H10"/>
    <mergeCell ref="N10:N14"/>
    <mergeCell ref="A11:A14"/>
    <mergeCell ref="B11:B14"/>
    <mergeCell ref="C11:G14"/>
    <mergeCell ref="H11:H14"/>
    <mergeCell ref="I11:I14"/>
    <mergeCell ref="T10:T14"/>
    <mergeCell ref="R12:R14"/>
    <mergeCell ref="C15:G15"/>
    <mergeCell ref="P742:R742"/>
    <mergeCell ref="R10:S11"/>
    <mergeCell ref="J11:J14"/>
    <mergeCell ref="L11:L14"/>
    <mergeCell ref="I10:L10"/>
    <mergeCell ref="M10:M14"/>
    <mergeCell ref="P10:P14"/>
    <mergeCell ref="C26:G26"/>
    <mergeCell ref="O10:O14"/>
    <mergeCell ref="C277:G277"/>
    <mergeCell ref="C17:G17"/>
    <mergeCell ref="C294:G294"/>
    <mergeCell ref="C704:G704"/>
    <mergeCell ref="C743:H743"/>
    <mergeCell ref="C748:H748"/>
    <mergeCell ref="C749:H749"/>
    <mergeCell ref="P744:R744"/>
    <mergeCell ref="P748:R748"/>
    <mergeCell ref="P749:R749"/>
  </mergeCells>
  <dataValidations disablePrompts="1" count="1">
    <dataValidation type="list" allowBlank="1" showInputMessage="1" showErrorMessage="1" error="PILIH DARI DAFTAR" sqref="B295:B702 B278:B293 B705:B742 B16:B276">
      <formula1>KIBB</formula1>
    </dataValidation>
  </dataValidations>
  <pageMargins left="0.59055118110236227" right="0.51181102362204722" top="0.74803149606299213" bottom="0.35433070866141736" header="0.31496062992125984" footer="0.31496062992125984"/>
  <pageSetup paperSize="5" scale="70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B44"/>
  <sheetViews>
    <sheetView topLeftCell="A10" zoomScale="75" zoomScaleNormal="75" workbookViewId="0">
      <selection activeCell="I65" sqref="I65"/>
    </sheetView>
  </sheetViews>
  <sheetFormatPr defaultRowHeight="15"/>
  <cols>
    <col min="1" max="1" width="4.5703125" style="584" customWidth="1"/>
    <col min="2" max="2" width="49.42578125" style="584" customWidth="1"/>
    <col min="3" max="5" width="4.85546875" style="584" customWidth="1"/>
    <col min="6" max="6" width="5" style="584" customWidth="1"/>
    <col min="7" max="7" width="4.85546875" style="584" customWidth="1"/>
    <col min="8" max="8" width="5" style="584" customWidth="1"/>
    <col min="9" max="9" width="34.7109375" style="584" customWidth="1"/>
    <col min="10" max="10" width="9.140625" style="584"/>
    <col min="11" max="11" width="11.140625" style="584" customWidth="1"/>
    <col min="12" max="12" width="7.42578125" style="584" customWidth="1"/>
    <col min="13" max="15" width="9.140625" style="584"/>
    <col min="16" max="16" width="8.140625" style="584" customWidth="1"/>
    <col min="17" max="17" width="9.140625" style="584"/>
    <col min="18" max="18" width="7" style="584" customWidth="1"/>
    <col min="19" max="19" width="16.42578125" style="584" customWidth="1"/>
    <col min="20" max="20" width="12.5703125" style="584" customWidth="1"/>
    <col min="21" max="16384" width="9.140625" style="584"/>
  </cols>
  <sheetData>
    <row r="1" spans="1:26" ht="15.75">
      <c r="A1" s="3199" t="s">
        <v>2819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  <c r="S1" s="3199"/>
      <c r="T1" s="3199"/>
      <c r="U1" s="948"/>
      <c r="V1" s="948"/>
      <c r="W1" s="948"/>
      <c r="X1" s="948"/>
      <c r="Y1" s="948"/>
      <c r="Z1" s="948"/>
    </row>
    <row r="2" spans="1:26" ht="15.75">
      <c r="A2" s="3200" t="s">
        <v>2820</v>
      </c>
      <c r="B2" s="3200"/>
      <c r="C2" s="3200"/>
      <c r="D2" s="3200"/>
      <c r="E2" s="3200"/>
      <c r="F2" s="3200"/>
      <c r="G2" s="3200"/>
      <c r="H2" s="3200"/>
      <c r="I2" s="3200"/>
      <c r="J2" s="3200"/>
      <c r="K2" s="3200"/>
      <c r="L2" s="3200"/>
      <c r="M2" s="3200"/>
      <c r="N2" s="3200"/>
      <c r="O2" s="3200"/>
      <c r="P2" s="3200"/>
      <c r="Q2" s="3200"/>
      <c r="R2" s="3200"/>
      <c r="S2" s="3200"/>
      <c r="T2" s="3200"/>
      <c r="U2" s="948"/>
      <c r="V2" s="948"/>
      <c r="W2" s="948"/>
      <c r="X2" s="948"/>
      <c r="Y2" s="948"/>
      <c r="Z2" s="948"/>
    </row>
    <row r="3" spans="1:26">
      <c r="A3" s="638"/>
      <c r="B3" s="640"/>
      <c r="C3" s="640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40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</row>
    <row r="4" spans="1:26">
      <c r="A4" s="638" t="s">
        <v>1</v>
      </c>
      <c r="B4" s="640"/>
      <c r="C4" s="638" t="s">
        <v>2</v>
      </c>
      <c r="D4" s="638"/>
      <c r="E4" s="638"/>
      <c r="F4" s="641"/>
      <c r="G4" s="638"/>
      <c r="H4" s="638"/>
      <c r="I4" s="638"/>
      <c r="J4" s="638"/>
      <c r="K4" s="638"/>
      <c r="L4" s="638"/>
      <c r="M4" s="638"/>
      <c r="N4" s="640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</row>
    <row r="5" spans="1:26">
      <c r="A5" s="638" t="s">
        <v>3</v>
      </c>
      <c r="B5" s="640"/>
      <c r="C5" s="638" t="s">
        <v>2809</v>
      </c>
      <c r="D5" s="638"/>
      <c r="E5" s="638"/>
      <c r="F5" s="641"/>
      <c r="G5" s="638"/>
      <c r="H5" s="638"/>
      <c r="I5" s="638"/>
      <c r="J5" s="638"/>
      <c r="K5" s="638"/>
      <c r="L5" s="638"/>
      <c r="M5" s="638"/>
      <c r="N5" s="640"/>
      <c r="O5" s="638"/>
      <c r="P5" s="638"/>
      <c r="Q5" s="638"/>
      <c r="R5" s="638"/>
      <c r="S5" s="638"/>
      <c r="T5" s="638"/>
      <c r="U5" s="638"/>
      <c r="V5" s="638"/>
      <c r="W5" s="638"/>
      <c r="X5" s="638"/>
      <c r="Y5" s="638"/>
      <c r="Z5" s="638"/>
    </row>
    <row r="6" spans="1:26">
      <c r="A6" s="638" t="s">
        <v>4</v>
      </c>
      <c r="B6" s="640"/>
      <c r="C6" s="640" t="s">
        <v>2829</v>
      </c>
      <c r="D6" s="640"/>
      <c r="E6" s="638"/>
      <c r="F6" s="641"/>
      <c r="G6" s="638"/>
      <c r="H6" s="638"/>
      <c r="I6" s="638"/>
      <c r="J6" s="638"/>
      <c r="K6" s="638"/>
      <c r="L6" s="638"/>
      <c r="M6" s="638"/>
      <c r="N6" s="640"/>
      <c r="O6" s="638"/>
      <c r="P6" s="638"/>
      <c r="Q6" s="638"/>
      <c r="R6" s="638"/>
      <c r="S6" s="638"/>
      <c r="T6" s="638"/>
      <c r="U6" s="638"/>
      <c r="V6" s="638"/>
      <c r="W6" s="638"/>
      <c r="X6" s="638"/>
      <c r="Y6" s="638"/>
      <c r="Z6" s="638"/>
    </row>
    <row r="7" spans="1:26">
      <c r="A7" s="638" t="s">
        <v>5</v>
      </c>
      <c r="B7" s="640"/>
      <c r="C7" s="640" t="s">
        <v>2821</v>
      </c>
      <c r="D7" s="640"/>
      <c r="E7" s="638"/>
      <c r="F7" s="641"/>
      <c r="G7" s="638"/>
      <c r="H7" s="638"/>
      <c r="I7" s="638"/>
      <c r="J7" s="638"/>
      <c r="K7" s="638"/>
      <c r="L7" s="638"/>
      <c r="M7" s="638"/>
      <c r="N7" s="640"/>
      <c r="O7" s="638"/>
      <c r="P7" s="638"/>
      <c r="Q7" s="638"/>
      <c r="R7" s="638"/>
      <c r="S7" s="638"/>
      <c r="T7" s="638"/>
      <c r="U7" s="638"/>
      <c r="V7" s="638"/>
      <c r="W7" s="638"/>
      <c r="X7" s="638"/>
      <c r="Y7" s="638"/>
      <c r="Z7" s="638"/>
    </row>
    <row r="8" spans="1:26">
      <c r="A8" s="638" t="s">
        <v>6</v>
      </c>
      <c r="B8" s="640"/>
      <c r="C8" s="640" t="s">
        <v>3093</v>
      </c>
      <c r="D8" s="640"/>
      <c r="E8" s="638"/>
      <c r="F8" s="641"/>
      <c r="G8" s="638"/>
      <c r="H8" s="638"/>
      <c r="I8" s="638"/>
      <c r="J8" s="638"/>
      <c r="K8" s="638"/>
      <c r="L8" s="638"/>
      <c r="M8" s="638"/>
      <c r="N8" s="640"/>
      <c r="O8" s="638"/>
      <c r="P8" s="638"/>
      <c r="Q8" s="638"/>
      <c r="R8" s="638"/>
      <c r="S8" s="638"/>
      <c r="T8" s="638"/>
      <c r="U8" s="638"/>
      <c r="V8" s="638"/>
      <c r="W8" s="638"/>
      <c r="X8" s="638"/>
      <c r="Y8" s="638"/>
      <c r="Z8" s="638"/>
    </row>
    <row r="9" spans="1:26" ht="15.75" thickBot="1"/>
    <row r="10" spans="1:26" ht="18.75" customHeight="1">
      <c r="A10" s="3201" t="s">
        <v>7</v>
      </c>
      <c r="B10" s="3202"/>
      <c r="C10" s="3202"/>
      <c r="D10" s="3202"/>
      <c r="E10" s="3202"/>
      <c r="F10" s="3202"/>
      <c r="G10" s="3202"/>
      <c r="H10" s="3203"/>
      <c r="I10" s="3204" t="s">
        <v>1887</v>
      </c>
      <c r="J10" s="3202"/>
      <c r="K10" s="3202"/>
      <c r="L10" s="3203"/>
      <c r="M10" s="3187" t="s">
        <v>1888</v>
      </c>
      <c r="N10" s="3187" t="s">
        <v>1889</v>
      </c>
      <c r="O10" s="3187" t="s">
        <v>1890</v>
      </c>
      <c r="P10" s="3187" t="s">
        <v>1891</v>
      </c>
      <c r="Q10" s="3187" t="s">
        <v>1892</v>
      </c>
      <c r="R10" s="3194" t="s">
        <v>1953</v>
      </c>
      <c r="S10" s="3195"/>
      <c r="T10" s="3191" t="s">
        <v>9</v>
      </c>
      <c r="U10" s="612"/>
      <c r="V10" s="612"/>
      <c r="W10" s="612"/>
      <c r="X10" s="612"/>
      <c r="Y10" s="612"/>
      <c r="Z10" s="612"/>
    </row>
    <row r="11" spans="1:26" s="612" customFormat="1" ht="18.75" customHeight="1">
      <c r="A11" s="3211" t="s">
        <v>15</v>
      </c>
      <c r="B11" s="3185" t="s">
        <v>93</v>
      </c>
      <c r="C11" s="3205" t="s">
        <v>10</v>
      </c>
      <c r="D11" s="3206"/>
      <c r="E11" s="3206"/>
      <c r="F11" s="3206"/>
      <c r="G11" s="3207"/>
      <c r="H11" s="3185" t="s">
        <v>11</v>
      </c>
      <c r="I11" s="3185" t="s">
        <v>1894</v>
      </c>
      <c r="J11" s="3185" t="s">
        <v>17</v>
      </c>
      <c r="K11" s="808" t="s">
        <v>1895</v>
      </c>
      <c r="L11" s="3185" t="s">
        <v>1896</v>
      </c>
      <c r="M11" s="3186"/>
      <c r="N11" s="3186"/>
      <c r="O11" s="3186"/>
      <c r="P11" s="3186"/>
      <c r="Q11" s="3186"/>
      <c r="R11" s="3196"/>
      <c r="S11" s="3197"/>
      <c r="T11" s="3192"/>
    </row>
    <row r="12" spans="1:26" s="612" customFormat="1" ht="12.75" customHeight="1">
      <c r="A12" s="3212"/>
      <c r="B12" s="3186"/>
      <c r="C12" s="3208"/>
      <c r="D12" s="3209"/>
      <c r="E12" s="3209"/>
      <c r="F12" s="3209"/>
      <c r="G12" s="3210"/>
      <c r="H12" s="3186"/>
      <c r="I12" s="3186"/>
      <c r="J12" s="3186"/>
      <c r="K12" s="808" t="s">
        <v>1899</v>
      </c>
      <c r="L12" s="3186"/>
      <c r="M12" s="3186"/>
      <c r="N12" s="3186"/>
      <c r="O12" s="3186"/>
      <c r="P12" s="3186"/>
      <c r="Q12" s="3186"/>
      <c r="R12" s="3185" t="s">
        <v>95</v>
      </c>
      <c r="S12" s="3189" t="s">
        <v>19</v>
      </c>
      <c r="T12" s="3192"/>
    </row>
    <row r="13" spans="1:26" s="612" customFormat="1" ht="12" customHeight="1">
      <c r="A13" s="3212"/>
      <c r="B13" s="3186"/>
      <c r="C13" s="3208"/>
      <c r="D13" s="3209"/>
      <c r="E13" s="3209"/>
      <c r="F13" s="3209"/>
      <c r="G13" s="3210"/>
      <c r="H13" s="3186"/>
      <c r="I13" s="3186"/>
      <c r="J13" s="3186"/>
      <c r="K13" s="808" t="s">
        <v>1900</v>
      </c>
      <c r="L13" s="3186"/>
      <c r="M13" s="3186"/>
      <c r="N13" s="3186"/>
      <c r="O13" s="3186"/>
      <c r="P13" s="3186"/>
      <c r="Q13" s="3186"/>
      <c r="R13" s="3186"/>
      <c r="S13" s="3190"/>
      <c r="T13" s="3192"/>
    </row>
    <row r="14" spans="1:26" s="612" customFormat="1" ht="12" customHeight="1">
      <c r="A14" s="3247"/>
      <c r="B14" s="3188"/>
      <c r="C14" s="3196"/>
      <c r="D14" s="3248"/>
      <c r="E14" s="3248"/>
      <c r="F14" s="3248"/>
      <c r="G14" s="3197"/>
      <c r="H14" s="3188"/>
      <c r="I14" s="3188"/>
      <c r="J14" s="3188"/>
      <c r="K14" s="808" t="s">
        <v>1901</v>
      </c>
      <c r="L14" s="3188"/>
      <c r="M14" s="3188"/>
      <c r="N14" s="3188"/>
      <c r="O14" s="3188"/>
      <c r="P14" s="3188"/>
      <c r="Q14" s="3188"/>
      <c r="R14" s="3188"/>
      <c r="S14" s="3246"/>
      <c r="T14" s="3193"/>
    </row>
    <row r="15" spans="1:26" s="612" customFormat="1" ht="12" customHeight="1" thickBot="1">
      <c r="A15" s="805">
        <v>1</v>
      </c>
      <c r="B15" s="1212">
        <v>2</v>
      </c>
      <c r="C15" s="3213">
        <v>3</v>
      </c>
      <c r="D15" s="3213"/>
      <c r="E15" s="3213"/>
      <c r="F15" s="3213"/>
      <c r="G15" s="3213"/>
      <c r="H15" s="1212">
        <v>4</v>
      </c>
      <c r="I15" s="1212">
        <v>5</v>
      </c>
      <c r="J15" s="1212">
        <v>6</v>
      </c>
      <c r="K15" s="1212">
        <v>7</v>
      </c>
      <c r="L15" s="1212">
        <v>8</v>
      </c>
      <c r="M15" s="1212">
        <v>9</v>
      </c>
      <c r="N15" s="1212">
        <v>10</v>
      </c>
      <c r="O15" s="1212">
        <v>11</v>
      </c>
      <c r="P15" s="1212">
        <v>12</v>
      </c>
      <c r="Q15" s="1212">
        <v>13</v>
      </c>
      <c r="R15" s="1212">
        <v>14</v>
      </c>
      <c r="S15" s="1212">
        <v>15</v>
      </c>
      <c r="T15" s="807">
        <v>16</v>
      </c>
      <c r="U15" s="801"/>
      <c r="V15" s="801"/>
      <c r="W15" s="801"/>
      <c r="X15" s="801"/>
      <c r="Y15" s="801"/>
      <c r="Z15" s="801"/>
    </row>
    <row r="16" spans="1:26" s="674" customFormat="1" ht="12.95" customHeight="1">
      <c r="A16" s="1305"/>
      <c r="B16" s="738"/>
      <c r="C16" s="739"/>
      <c r="D16" s="739"/>
      <c r="E16" s="739"/>
      <c r="F16" s="739"/>
      <c r="G16" s="739"/>
      <c r="H16" s="680"/>
      <c r="I16" s="1306" t="s">
        <v>1862</v>
      </c>
      <c r="J16" s="741"/>
      <c r="K16" s="741"/>
      <c r="L16" s="741"/>
      <c r="M16" s="740"/>
      <c r="N16" s="741"/>
      <c r="O16" s="741"/>
      <c r="P16" s="741"/>
      <c r="Q16" s="741"/>
      <c r="R16" s="1307"/>
      <c r="S16" s="1307"/>
      <c r="T16" s="1308"/>
    </row>
    <row r="17" spans="1:28" s="674" customFormat="1" ht="12.95" customHeight="1">
      <c r="A17" s="1309">
        <v>1</v>
      </c>
      <c r="B17" s="766" t="s">
        <v>2882</v>
      </c>
      <c r="C17" s="1833" t="s">
        <v>1907</v>
      </c>
      <c r="D17" s="1833" t="s">
        <v>1546</v>
      </c>
      <c r="E17" s="1833" t="s">
        <v>1911</v>
      </c>
      <c r="F17" s="1833" t="s">
        <v>1907</v>
      </c>
      <c r="G17" s="1833" t="s">
        <v>1441</v>
      </c>
      <c r="H17" s="767">
        <v>1</v>
      </c>
      <c r="I17" s="767" t="s">
        <v>2868</v>
      </c>
      <c r="J17" s="767" t="s">
        <v>305</v>
      </c>
      <c r="K17" s="767" t="s">
        <v>1343</v>
      </c>
      <c r="L17" s="723" t="s">
        <v>2780</v>
      </c>
      <c r="M17" s="767" t="s">
        <v>143</v>
      </c>
      <c r="N17" s="768">
        <v>2008</v>
      </c>
      <c r="O17" s="767">
        <v>81</v>
      </c>
      <c r="P17" s="767" t="s">
        <v>1905</v>
      </c>
      <c r="Q17" s="767" t="s">
        <v>133</v>
      </c>
      <c r="R17" s="767">
        <v>1</v>
      </c>
      <c r="S17" s="769">
        <v>114668000</v>
      </c>
      <c r="T17" s="787" t="s">
        <v>1386</v>
      </c>
    </row>
    <row r="18" spans="1:28" s="674" customFormat="1" ht="12.75" customHeight="1">
      <c r="A18" s="684">
        <f>A17+1</f>
        <v>2</v>
      </c>
      <c r="B18" s="663" t="s">
        <v>2439</v>
      </c>
      <c r="C18" s="1834" t="s">
        <v>1907</v>
      </c>
      <c r="D18" s="1834" t="s">
        <v>1546</v>
      </c>
      <c r="E18" s="1834" t="s">
        <v>1543</v>
      </c>
      <c r="F18" s="1834" t="s">
        <v>1913</v>
      </c>
      <c r="G18" s="1834" t="s">
        <v>1435</v>
      </c>
      <c r="H18" s="723">
        <v>2</v>
      </c>
      <c r="I18" s="723" t="s">
        <v>2178</v>
      </c>
      <c r="J18" s="723" t="s">
        <v>305</v>
      </c>
      <c r="K18" s="723" t="s">
        <v>1343</v>
      </c>
      <c r="L18" s="723" t="s">
        <v>2780</v>
      </c>
      <c r="M18" s="723" t="s">
        <v>143</v>
      </c>
      <c r="N18" s="836">
        <v>2009</v>
      </c>
      <c r="O18" s="723">
        <v>30</v>
      </c>
      <c r="P18" s="723" t="s">
        <v>1905</v>
      </c>
      <c r="Q18" s="723" t="s">
        <v>133</v>
      </c>
      <c r="R18" s="723">
        <v>1</v>
      </c>
      <c r="S18" s="770">
        <v>139639000</v>
      </c>
      <c r="T18" s="788" t="s">
        <v>1386</v>
      </c>
    </row>
    <row r="19" spans="1:28" s="674" customFormat="1" ht="12.75" customHeight="1">
      <c r="A19" s="684">
        <f>A18+1</f>
        <v>3</v>
      </c>
      <c r="B19" s="663" t="s">
        <v>2439</v>
      </c>
      <c r="C19" s="1834" t="s">
        <v>1907</v>
      </c>
      <c r="D19" s="1834" t="s">
        <v>1546</v>
      </c>
      <c r="E19" s="1834" t="s">
        <v>1543</v>
      </c>
      <c r="F19" s="1834" t="s">
        <v>1913</v>
      </c>
      <c r="G19" s="1834" t="s">
        <v>1435</v>
      </c>
      <c r="H19" s="723">
        <v>1</v>
      </c>
      <c r="I19" s="723" t="s">
        <v>2179</v>
      </c>
      <c r="J19" s="723" t="s">
        <v>305</v>
      </c>
      <c r="K19" s="723" t="s">
        <v>1343</v>
      </c>
      <c r="L19" s="723" t="s">
        <v>2780</v>
      </c>
      <c r="M19" s="723" t="s">
        <v>143</v>
      </c>
      <c r="N19" s="836">
        <v>2009</v>
      </c>
      <c r="O19" s="723">
        <v>72</v>
      </c>
      <c r="P19" s="723" t="s">
        <v>1905</v>
      </c>
      <c r="Q19" s="723" t="s">
        <v>133</v>
      </c>
      <c r="R19" s="723">
        <v>1</v>
      </c>
      <c r="S19" s="770">
        <v>139617000</v>
      </c>
      <c r="T19" s="788" t="s">
        <v>1386</v>
      </c>
    </row>
    <row r="20" spans="1:28" s="674" customFormat="1" ht="12.95" customHeight="1">
      <c r="A20" s="684">
        <f t="shared" ref="A20:A27" si="0">A19+1</f>
        <v>4</v>
      </c>
      <c r="B20" s="663" t="s">
        <v>2439</v>
      </c>
      <c r="C20" s="771">
        <v>3</v>
      </c>
      <c r="D20" s="771">
        <v>11</v>
      </c>
      <c r="E20" s="771">
        <v>1</v>
      </c>
      <c r="F20" s="771">
        <v>1</v>
      </c>
      <c r="G20" s="771">
        <v>1</v>
      </c>
      <c r="H20" s="723">
        <v>1</v>
      </c>
      <c r="I20" s="723" t="s">
        <v>3206</v>
      </c>
      <c r="J20" s="723" t="s">
        <v>305</v>
      </c>
      <c r="K20" s="723"/>
      <c r="L20" s="723" t="s">
        <v>2780</v>
      </c>
      <c r="M20" s="723" t="s">
        <v>143</v>
      </c>
      <c r="N20" s="836">
        <v>2006</v>
      </c>
      <c r="O20" s="723">
        <v>24</v>
      </c>
      <c r="P20" s="723" t="s">
        <v>1905</v>
      </c>
      <c r="Q20" s="723" t="s">
        <v>133</v>
      </c>
      <c r="R20" s="689">
        <v>1</v>
      </c>
      <c r="S20" s="770">
        <v>20000000</v>
      </c>
      <c r="T20" s="789" t="s">
        <v>2791</v>
      </c>
      <c r="W20" s="802"/>
      <c r="X20" s="802"/>
      <c r="Y20" s="802"/>
      <c r="Z20" s="802"/>
      <c r="AA20" s="802"/>
      <c r="AB20" s="802"/>
    </row>
    <row r="21" spans="1:28" s="674" customFormat="1" ht="12.95" customHeight="1">
      <c r="A21" s="684">
        <f t="shared" si="0"/>
        <v>5</v>
      </c>
      <c r="B21" s="663" t="s">
        <v>2439</v>
      </c>
      <c r="C21" s="771">
        <v>3</v>
      </c>
      <c r="D21" s="771">
        <v>11</v>
      </c>
      <c r="E21" s="771">
        <v>1</v>
      </c>
      <c r="F21" s="771">
        <v>1</v>
      </c>
      <c r="G21" s="771">
        <v>1</v>
      </c>
      <c r="H21" s="723">
        <v>1</v>
      </c>
      <c r="I21" s="723" t="s">
        <v>2782</v>
      </c>
      <c r="J21" s="723" t="s">
        <v>305</v>
      </c>
      <c r="K21" s="723"/>
      <c r="L21" s="723" t="s">
        <v>2780</v>
      </c>
      <c r="M21" s="723" t="s">
        <v>143</v>
      </c>
      <c r="N21" s="836">
        <v>1989</v>
      </c>
      <c r="O21" s="723">
        <v>52</v>
      </c>
      <c r="P21" s="723" t="s">
        <v>1905</v>
      </c>
      <c r="Q21" s="723" t="s">
        <v>2547</v>
      </c>
      <c r="R21" s="689">
        <v>1</v>
      </c>
      <c r="S21" s="770">
        <v>35000000</v>
      </c>
      <c r="T21" s="789" t="s">
        <v>2791</v>
      </c>
      <c r="W21" s="802"/>
      <c r="X21" s="802"/>
      <c r="Y21" s="802"/>
      <c r="Z21" s="802"/>
      <c r="AA21" s="802"/>
      <c r="AB21" s="802"/>
    </row>
    <row r="22" spans="1:28" s="674" customFormat="1" ht="12.95" customHeight="1">
      <c r="A22" s="684">
        <f t="shared" si="0"/>
        <v>6</v>
      </c>
      <c r="B22" s="663" t="s">
        <v>2439</v>
      </c>
      <c r="C22" s="771">
        <v>3</v>
      </c>
      <c r="D22" s="771">
        <v>11</v>
      </c>
      <c r="E22" s="771">
        <v>1</v>
      </c>
      <c r="F22" s="771">
        <v>1</v>
      </c>
      <c r="G22" s="771">
        <v>1</v>
      </c>
      <c r="H22" s="723">
        <v>1</v>
      </c>
      <c r="I22" s="723" t="s">
        <v>2783</v>
      </c>
      <c r="J22" s="723" t="s">
        <v>305</v>
      </c>
      <c r="K22" s="723"/>
      <c r="L22" s="723" t="str">
        <f>L21</f>
        <v>Beton</v>
      </c>
      <c r="M22" s="723" t="s">
        <v>143</v>
      </c>
      <c r="N22" s="836">
        <v>2008</v>
      </c>
      <c r="O22" s="723">
        <v>6</v>
      </c>
      <c r="P22" s="723" t="s">
        <v>1905</v>
      </c>
      <c r="Q22" s="723" t="s">
        <v>1407</v>
      </c>
      <c r="R22" s="689">
        <v>1</v>
      </c>
      <c r="S22" s="770">
        <v>7003050</v>
      </c>
      <c r="T22" s="789" t="s">
        <v>2791</v>
      </c>
      <c r="W22" s="802"/>
      <c r="X22" s="802"/>
      <c r="Y22" s="802"/>
      <c r="Z22" s="802"/>
      <c r="AA22" s="802"/>
      <c r="AB22" s="802"/>
    </row>
    <row r="23" spans="1:28" s="674" customFormat="1" ht="12.95" customHeight="1">
      <c r="A23" s="684">
        <f t="shared" si="0"/>
        <v>7</v>
      </c>
      <c r="B23" s="663" t="s">
        <v>2439</v>
      </c>
      <c r="C23" s="771">
        <v>3</v>
      </c>
      <c r="D23" s="771">
        <v>11</v>
      </c>
      <c r="E23" s="771">
        <v>1</v>
      </c>
      <c r="F23" s="771">
        <v>1</v>
      </c>
      <c r="G23" s="771">
        <v>1</v>
      </c>
      <c r="H23" s="723">
        <v>7</v>
      </c>
      <c r="I23" s="723" t="s">
        <v>2784</v>
      </c>
      <c r="J23" s="723" t="s">
        <v>305</v>
      </c>
      <c r="K23" s="723"/>
      <c r="L23" s="723" t="s">
        <v>2780</v>
      </c>
      <c r="M23" s="723" t="s">
        <v>143</v>
      </c>
      <c r="N23" s="836">
        <v>2005</v>
      </c>
      <c r="O23" s="723">
        <v>169</v>
      </c>
      <c r="P23" s="723" t="s">
        <v>1905</v>
      </c>
      <c r="Q23" s="723" t="s">
        <v>2547</v>
      </c>
      <c r="R23" s="689">
        <v>1</v>
      </c>
      <c r="S23" s="770">
        <v>75000000</v>
      </c>
      <c r="T23" s="789" t="s">
        <v>2791</v>
      </c>
      <c r="W23" s="802"/>
      <c r="X23" s="802"/>
      <c r="Y23" s="802"/>
      <c r="Z23" s="802"/>
      <c r="AA23" s="802"/>
      <c r="AB23" s="802"/>
    </row>
    <row r="24" spans="1:28" s="674" customFormat="1" ht="12.95" customHeight="1">
      <c r="A24" s="684">
        <f t="shared" si="0"/>
        <v>8</v>
      </c>
      <c r="B24" s="663" t="s">
        <v>2439</v>
      </c>
      <c r="C24" s="771">
        <v>3</v>
      </c>
      <c r="D24" s="771">
        <v>11</v>
      </c>
      <c r="E24" s="771">
        <v>1</v>
      </c>
      <c r="F24" s="771">
        <v>1</v>
      </c>
      <c r="G24" s="771">
        <v>1</v>
      </c>
      <c r="H24" s="723">
        <v>7</v>
      </c>
      <c r="I24" s="723" t="s">
        <v>2871</v>
      </c>
      <c r="J24" s="723" t="s">
        <v>305</v>
      </c>
      <c r="K24" s="723"/>
      <c r="L24" s="723" t="s">
        <v>2780</v>
      </c>
      <c r="M24" s="723" t="s">
        <v>143</v>
      </c>
      <c r="N24" s="836">
        <v>2013</v>
      </c>
      <c r="O24" s="723">
        <v>10</v>
      </c>
      <c r="P24" s="723" t="s">
        <v>1905</v>
      </c>
      <c r="Q24" s="1192" t="s">
        <v>133</v>
      </c>
      <c r="R24" s="1386">
        <v>1</v>
      </c>
      <c r="S24" s="770">
        <v>10036000</v>
      </c>
      <c r="T24" s="789" t="s">
        <v>2791</v>
      </c>
      <c r="W24" s="802"/>
      <c r="X24" s="958"/>
      <c r="Y24" s="989"/>
      <c r="Z24" s="802"/>
      <c r="AA24" s="802"/>
      <c r="AB24" s="802"/>
    </row>
    <row r="25" spans="1:28" s="674" customFormat="1" ht="12.95" customHeight="1">
      <c r="A25" s="684">
        <f t="shared" si="0"/>
        <v>9</v>
      </c>
      <c r="B25" s="663" t="s">
        <v>2439</v>
      </c>
      <c r="C25" s="771">
        <v>3</v>
      </c>
      <c r="D25" s="771">
        <v>11</v>
      </c>
      <c r="E25" s="771">
        <v>1</v>
      </c>
      <c r="F25" s="771">
        <v>1</v>
      </c>
      <c r="G25" s="771">
        <v>1</v>
      </c>
      <c r="H25" s="723">
        <v>2</v>
      </c>
      <c r="I25" s="723" t="s">
        <v>3153</v>
      </c>
      <c r="J25" s="723" t="s">
        <v>305</v>
      </c>
      <c r="K25" s="723"/>
      <c r="L25" s="723" t="str">
        <f>L23</f>
        <v>Beton</v>
      </c>
      <c r="M25" s="723" t="s">
        <v>143</v>
      </c>
      <c r="N25" s="836">
        <v>2014</v>
      </c>
      <c r="O25" s="723">
        <v>80</v>
      </c>
      <c r="P25" s="723" t="s">
        <v>1905</v>
      </c>
      <c r="Q25" s="723" t="s">
        <v>133</v>
      </c>
      <c r="R25" s="689">
        <v>1</v>
      </c>
      <c r="S25" s="745">
        <v>329357875</v>
      </c>
      <c r="T25" s="789" t="s">
        <v>2791</v>
      </c>
      <c r="W25" s="802"/>
      <c r="X25" s="802"/>
      <c r="Y25" s="802"/>
      <c r="Z25" s="802"/>
      <c r="AA25" s="802"/>
      <c r="AB25" s="802"/>
    </row>
    <row r="26" spans="1:28" s="674" customFormat="1" ht="12.95" customHeight="1">
      <c r="A26" s="684">
        <f t="shared" si="0"/>
        <v>10</v>
      </c>
      <c r="B26" s="663"/>
      <c r="C26" s="771"/>
      <c r="D26" s="771"/>
      <c r="E26" s="771"/>
      <c r="F26" s="771"/>
      <c r="G26" s="771"/>
      <c r="H26" s="723"/>
      <c r="I26" s="723" t="s">
        <v>3278</v>
      </c>
      <c r="J26" s="723" t="s">
        <v>305</v>
      </c>
      <c r="K26" s="723"/>
      <c r="L26" s="723" t="s">
        <v>2780</v>
      </c>
      <c r="M26" s="723" t="s">
        <v>143</v>
      </c>
      <c r="N26" s="836">
        <v>1995</v>
      </c>
      <c r="O26" s="723">
        <v>129</v>
      </c>
      <c r="P26" s="723" t="s">
        <v>3288</v>
      </c>
      <c r="Q26" s="723" t="s">
        <v>2547</v>
      </c>
      <c r="R26" s="1386">
        <v>1</v>
      </c>
      <c r="S26" s="1106">
        <v>6450000</v>
      </c>
      <c r="T26" s="789"/>
      <c r="U26" s="612"/>
      <c r="V26" s="1398"/>
      <c r="W26" s="615"/>
      <c r="X26" s="615"/>
      <c r="Y26" s="615"/>
    </row>
    <row r="27" spans="1:28" s="674" customFormat="1" ht="12.95" customHeight="1">
      <c r="A27" s="684">
        <f t="shared" si="0"/>
        <v>11</v>
      </c>
      <c r="B27" s="663"/>
      <c r="C27" s="771"/>
      <c r="D27" s="771"/>
      <c r="E27" s="771"/>
      <c r="F27" s="771"/>
      <c r="G27" s="771"/>
      <c r="H27" s="723"/>
      <c r="I27" s="723" t="s">
        <v>3279</v>
      </c>
      <c r="J27" s="723" t="s">
        <v>305</v>
      </c>
      <c r="K27" s="723"/>
      <c r="L27" s="723" t="s">
        <v>3287</v>
      </c>
      <c r="M27" s="723" t="s">
        <v>143</v>
      </c>
      <c r="N27" s="836">
        <v>1990</v>
      </c>
      <c r="O27" s="723">
        <v>12</v>
      </c>
      <c r="P27" s="723" t="s">
        <v>3289</v>
      </c>
      <c r="Q27" s="723" t="s">
        <v>2547</v>
      </c>
      <c r="R27" s="1386">
        <v>1</v>
      </c>
      <c r="S27" s="1106">
        <v>4800000</v>
      </c>
      <c r="T27" s="789"/>
      <c r="U27" s="612"/>
      <c r="V27" s="1398"/>
      <c r="W27" s="615"/>
      <c r="X27" s="615"/>
      <c r="Y27" s="615"/>
    </row>
    <row r="28" spans="1:28" s="674" customFormat="1" ht="12.95" customHeight="1">
      <c r="A28" s="684"/>
      <c r="B28" s="663"/>
      <c r="C28" s="771"/>
      <c r="D28" s="771"/>
      <c r="E28" s="771"/>
      <c r="F28" s="771"/>
      <c r="G28" s="771"/>
      <c r="H28" s="723"/>
      <c r="I28" s="723"/>
      <c r="J28" s="723"/>
      <c r="K28" s="723"/>
      <c r="L28" s="723"/>
      <c r="M28" s="723"/>
      <c r="N28" s="836"/>
      <c r="O28" s="723"/>
      <c r="P28" s="723"/>
      <c r="Q28" s="723"/>
      <c r="R28" s="1386"/>
      <c r="S28" s="1106"/>
      <c r="T28" s="789"/>
      <c r="W28" s="802"/>
      <c r="X28" s="802"/>
      <c r="Y28" s="802"/>
      <c r="Z28" s="802"/>
      <c r="AA28" s="802"/>
      <c r="AB28" s="802"/>
    </row>
    <row r="29" spans="1:28" s="674" customFormat="1" ht="12.95" customHeight="1">
      <c r="A29" s="684"/>
      <c r="B29" s="663"/>
      <c r="C29" s="771"/>
      <c r="D29" s="771"/>
      <c r="E29" s="771"/>
      <c r="F29" s="771"/>
      <c r="G29" s="771"/>
      <c r="H29" s="723"/>
      <c r="I29" s="723"/>
      <c r="J29" s="723"/>
      <c r="K29" s="723"/>
      <c r="L29" s="723"/>
      <c r="M29" s="723"/>
      <c r="N29" s="836"/>
      <c r="O29" s="723"/>
      <c r="P29" s="723"/>
      <c r="Q29" s="723"/>
      <c r="R29" s="689"/>
      <c r="S29" s="900"/>
      <c r="T29" s="789"/>
    </row>
    <row r="30" spans="1:28" s="674" customFormat="1" ht="12.95" customHeight="1">
      <c r="A30" s="1298"/>
      <c r="B30" s="1299"/>
      <c r="C30" s="1300"/>
      <c r="D30" s="1300"/>
      <c r="E30" s="1300"/>
      <c r="F30" s="1300"/>
      <c r="G30" s="1300"/>
      <c r="H30" s="1301"/>
      <c r="I30" s="1301"/>
      <c r="J30" s="1301"/>
      <c r="K30" s="1301"/>
      <c r="L30" s="1301"/>
      <c r="M30" s="1301"/>
      <c r="N30" s="1302"/>
      <c r="O30" s="1301"/>
      <c r="P30" s="1301"/>
      <c r="Q30" s="1301"/>
      <c r="R30" s="1201"/>
      <c r="S30" s="1303"/>
      <c r="T30" s="1304"/>
    </row>
    <row r="31" spans="1:28" s="612" customFormat="1" ht="12.95" customHeight="1" thickBot="1">
      <c r="A31" s="1310"/>
      <c r="B31" s="1311"/>
      <c r="C31" s="1312"/>
      <c r="D31" s="1312"/>
      <c r="E31" s="1312"/>
      <c r="F31" s="1312"/>
      <c r="G31" s="1312"/>
      <c r="H31" s="1313"/>
      <c r="I31" s="1318" t="s">
        <v>14</v>
      </c>
      <c r="J31" s="1314"/>
      <c r="K31" s="1314"/>
      <c r="L31" s="1314"/>
      <c r="M31" s="1315"/>
      <c r="N31" s="1314"/>
      <c r="O31" s="1314"/>
      <c r="P31" s="1314"/>
      <c r="Q31" s="1314"/>
      <c r="R31" s="1316">
        <f>SUM(R17:R30)</f>
        <v>11</v>
      </c>
      <c r="S31" s="1316">
        <f>SUM(S17:S30)</f>
        <v>881570925</v>
      </c>
      <c r="T31" s="1317"/>
    </row>
    <row r="32" spans="1:28" s="612" customFormat="1" ht="12.95" customHeight="1">
      <c r="A32" s="613"/>
      <c r="H32" s="614"/>
      <c r="R32" s="620"/>
      <c r="S32" s="619"/>
      <c r="T32" s="616"/>
    </row>
    <row r="33" spans="1:26" s="612" customFormat="1" ht="12.75">
      <c r="A33" s="613"/>
      <c r="B33" s="1089"/>
      <c r="C33" s="1089"/>
      <c r="D33" s="1089"/>
      <c r="E33" s="1089"/>
      <c r="F33" s="1089"/>
      <c r="G33" s="1089"/>
      <c r="H33" s="1089"/>
      <c r="I33" s="1089"/>
      <c r="J33" s="1089"/>
      <c r="K33" s="1089"/>
      <c r="L33" s="1089"/>
      <c r="M33" s="1089"/>
      <c r="N33" s="1089"/>
      <c r="O33" s="1089"/>
      <c r="P33" s="1089"/>
      <c r="Q33" s="3245" t="s">
        <v>3291</v>
      </c>
      <c r="R33" s="3245"/>
      <c r="S33" s="3245"/>
      <c r="T33" s="1089"/>
    </row>
    <row r="34" spans="1:26" s="612" customFormat="1" ht="12.75">
      <c r="A34" s="613"/>
      <c r="B34" s="1089"/>
      <c r="C34" s="3180" t="s">
        <v>126</v>
      </c>
      <c r="D34" s="3180"/>
      <c r="E34" s="3180"/>
      <c r="F34" s="3180"/>
      <c r="G34" s="3180"/>
      <c r="H34" s="3180"/>
      <c r="I34" s="638"/>
      <c r="J34" s="1089"/>
      <c r="K34" s="1089"/>
      <c r="L34" s="1089"/>
      <c r="M34" s="1089"/>
      <c r="N34" s="1089"/>
      <c r="O34" s="1089"/>
      <c r="P34" s="1089"/>
      <c r="Q34" s="1089"/>
      <c r="R34" s="1089"/>
      <c r="S34" s="1319"/>
      <c r="T34" s="1089"/>
    </row>
    <row r="35" spans="1:26" s="612" customFormat="1" ht="12.75">
      <c r="A35" s="613"/>
      <c r="B35" s="1089"/>
      <c r="C35" s="1462" t="s">
        <v>2889</v>
      </c>
      <c r="D35" s="1462"/>
      <c r="E35" s="1087"/>
      <c r="F35" s="1443"/>
      <c r="G35" s="1088"/>
      <c r="H35" s="1089"/>
      <c r="I35" s="638"/>
      <c r="J35" s="1089"/>
      <c r="K35" s="1089"/>
      <c r="L35" s="1089"/>
      <c r="M35" s="1089"/>
      <c r="N35" s="1089"/>
      <c r="O35" s="1089"/>
      <c r="P35" s="1089"/>
      <c r="Q35" s="3181" t="s">
        <v>2887</v>
      </c>
      <c r="R35" s="3181"/>
      <c r="S35" s="3181"/>
      <c r="T35" s="1089"/>
    </row>
    <row r="36" spans="1:26" s="612" customFormat="1" ht="12.75">
      <c r="A36" s="613"/>
      <c r="B36" s="1089"/>
      <c r="C36" s="638"/>
      <c r="D36" s="1089"/>
      <c r="E36" s="1087"/>
      <c r="F36" s="1443"/>
      <c r="G36" s="1088"/>
      <c r="H36" s="1089"/>
      <c r="I36" s="638"/>
      <c r="J36" s="1089"/>
      <c r="K36" s="1089"/>
      <c r="L36" s="1089"/>
      <c r="M36" s="1089"/>
      <c r="N36" s="1089"/>
      <c r="O36" s="1089"/>
      <c r="P36" s="1089"/>
      <c r="Q36" s="638"/>
      <c r="R36" s="638"/>
      <c r="S36" s="638"/>
      <c r="T36" s="1089"/>
    </row>
    <row r="37" spans="1:26" s="612" customFormat="1" ht="12.75">
      <c r="A37" s="613"/>
      <c r="B37" s="1089"/>
      <c r="C37" s="638"/>
      <c r="D37" s="1089"/>
      <c r="E37" s="1087"/>
      <c r="F37" s="1443"/>
      <c r="G37" s="1088"/>
      <c r="H37" s="1089"/>
      <c r="I37" s="638"/>
      <c r="J37" s="1089"/>
      <c r="K37" s="1089"/>
      <c r="L37" s="1089"/>
      <c r="M37" s="1089"/>
      <c r="N37" s="1089"/>
      <c r="O37" s="1089"/>
      <c r="P37" s="1089"/>
      <c r="Q37" s="638"/>
      <c r="R37" s="638"/>
      <c r="S37" s="638"/>
      <c r="T37" s="1089"/>
    </row>
    <row r="38" spans="1:26" s="612" customFormat="1" ht="12.75">
      <c r="A38" s="613"/>
      <c r="B38" s="1089"/>
      <c r="C38" s="638"/>
      <c r="D38" s="1089"/>
      <c r="E38" s="1087"/>
      <c r="F38" s="1443"/>
      <c r="G38" s="1088"/>
      <c r="H38" s="638"/>
      <c r="I38" s="638"/>
      <c r="J38" s="1089"/>
      <c r="K38" s="1089"/>
      <c r="L38" s="1089"/>
      <c r="M38" s="1089"/>
      <c r="N38" s="1089"/>
      <c r="O38" s="1089"/>
      <c r="P38" s="1089"/>
      <c r="Q38" s="638"/>
      <c r="R38" s="638"/>
      <c r="S38" s="638"/>
      <c r="T38" s="1089"/>
    </row>
    <row r="39" spans="1:26" s="612" customFormat="1" ht="12.75">
      <c r="A39" s="613"/>
      <c r="B39" s="1089"/>
      <c r="C39" s="3181" t="s">
        <v>2848</v>
      </c>
      <c r="D39" s="3181"/>
      <c r="E39" s="3181"/>
      <c r="F39" s="3181"/>
      <c r="G39" s="3181"/>
      <c r="H39" s="3181"/>
      <c r="I39" s="638"/>
      <c r="J39" s="1089"/>
      <c r="K39" s="1089"/>
      <c r="L39" s="1089"/>
      <c r="M39" s="1089"/>
      <c r="N39" s="1089"/>
      <c r="O39" s="1089"/>
      <c r="P39" s="1089"/>
      <c r="Q39" s="3181" t="s">
        <v>2841</v>
      </c>
      <c r="R39" s="3181"/>
      <c r="S39" s="3181"/>
      <c r="T39" s="1320"/>
    </row>
    <row r="40" spans="1:26" s="612" customFormat="1" ht="12.75">
      <c r="A40" s="613"/>
      <c r="B40" s="1089"/>
      <c r="C40" s="3180" t="s">
        <v>2832</v>
      </c>
      <c r="D40" s="3180"/>
      <c r="E40" s="3180"/>
      <c r="F40" s="3180"/>
      <c r="G40" s="3180"/>
      <c r="H40" s="3180"/>
      <c r="I40" s="638"/>
      <c r="J40" s="1089"/>
      <c r="K40" s="1089"/>
      <c r="L40" s="1089"/>
      <c r="M40" s="1089"/>
      <c r="N40" s="1089"/>
      <c r="O40" s="1089"/>
      <c r="P40" s="1089"/>
      <c r="Q40" s="3180" t="s">
        <v>2830</v>
      </c>
      <c r="R40" s="3180"/>
      <c r="S40" s="3180"/>
      <c r="T40" s="1321"/>
    </row>
    <row r="41" spans="1:26" s="612" customFormat="1">
      <c r="A41" s="584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84"/>
      <c r="V41" s="584"/>
      <c r="W41" s="584"/>
      <c r="X41" s="584"/>
      <c r="Y41" s="584"/>
      <c r="Z41" s="584"/>
    </row>
    <row r="42" spans="1:26"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24"/>
    </row>
    <row r="43" spans="1:26">
      <c r="B43" s="524"/>
      <c r="C43" s="524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</row>
    <row r="44" spans="1:26"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24"/>
    </row>
  </sheetData>
  <mergeCells count="28">
    <mergeCell ref="A1:T1"/>
    <mergeCell ref="A2:T2"/>
    <mergeCell ref="P10:P14"/>
    <mergeCell ref="L11:L14"/>
    <mergeCell ref="I11:I14"/>
    <mergeCell ref="N10:N14"/>
    <mergeCell ref="B11:B14"/>
    <mergeCell ref="T10:T14"/>
    <mergeCell ref="S12:S14"/>
    <mergeCell ref="R12:R14"/>
    <mergeCell ref="R10:S11"/>
    <mergeCell ref="A11:A14"/>
    <mergeCell ref="Q10:Q14"/>
    <mergeCell ref="O10:O14"/>
    <mergeCell ref="J11:J14"/>
    <mergeCell ref="C11:G14"/>
    <mergeCell ref="C40:H40"/>
    <mergeCell ref="Q35:S35"/>
    <mergeCell ref="Q39:S39"/>
    <mergeCell ref="Q40:S40"/>
    <mergeCell ref="H11:H14"/>
    <mergeCell ref="M10:M14"/>
    <mergeCell ref="C15:G15"/>
    <mergeCell ref="A10:H10"/>
    <mergeCell ref="Q33:S33"/>
    <mergeCell ref="C34:H34"/>
    <mergeCell ref="C39:H39"/>
    <mergeCell ref="I10:L10"/>
  </mergeCells>
  <dataValidations count="1">
    <dataValidation type="list" allowBlank="1" showInputMessage="1" showErrorMessage="1" error="PILIH DARI DAFTAR" sqref="B16:B31">
      <formula1>KIBB</formula1>
    </dataValidation>
  </dataValidations>
  <printOptions horizontalCentered="1"/>
  <pageMargins left="1.3779527559055118" right="0.19685039370078741" top="0.78740157480314965" bottom="0.74803149606299213" header="0" footer="0"/>
  <pageSetup paperSize="5" scale="65" orientation="landscape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34"/>
  <sheetViews>
    <sheetView zoomScale="75" zoomScaleNormal="75" workbookViewId="0">
      <selection activeCell="I65" sqref="I65"/>
    </sheetView>
  </sheetViews>
  <sheetFormatPr defaultRowHeight="15"/>
  <cols>
    <col min="1" max="1" width="5.5703125" style="584" customWidth="1"/>
    <col min="2" max="2" width="24.7109375" style="584" customWidth="1"/>
    <col min="3" max="3" width="4.7109375" style="584" customWidth="1"/>
    <col min="4" max="4" width="5.28515625" style="584" customWidth="1"/>
    <col min="5" max="5" width="5.140625" style="584" customWidth="1"/>
    <col min="6" max="6" width="5.42578125" style="584" customWidth="1"/>
    <col min="7" max="7" width="5.140625" style="584" customWidth="1"/>
    <col min="8" max="8" width="5.7109375" style="584" customWidth="1"/>
    <col min="9" max="9" width="26.42578125" style="584" customWidth="1"/>
    <col min="10" max="10" width="9.140625" style="584"/>
    <col min="11" max="11" width="11.42578125" style="584" customWidth="1"/>
    <col min="12" max="15" width="9.140625" style="584"/>
    <col min="16" max="16" width="6.85546875" style="584" customWidth="1"/>
    <col min="17" max="17" width="10.28515625" style="584" customWidth="1"/>
    <col min="18" max="18" width="10.7109375" style="584" customWidth="1"/>
    <col min="19" max="19" width="14.28515625" style="584" customWidth="1"/>
    <col min="20" max="20" width="13.28515625" style="584" customWidth="1"/>
    <col min="21" max="16384" width="9.140625" style="584"/>
  </cols>
  <sheetData>
    <row r="1" spans="1:22" ht="15.75">
      <c r="A1" s="3253" t="s">
        <v>2819</v>
      </c>
      <c r="B1" s="3253"/>
      <c r="C1" s="3253"/>
      <c r="D1" s="3253"/>
      <c r="E1" s="3253"/>
      <c r="F1" s="3253"/>
      <c r="G1" s="3253"/>
      <c r="H1" s="3253"/>
      <c r="I1" s="3253"/>
      <c r="J1" s="3253"/>
      <c r="K1" s="3253"/>
      <c r="L1" s="3253"/>
      <c r="M1" s="3253"/>
      <c r="N1" s="3253"/>
      <c r="O1" s="3253"/>
      <c r="P1" s="3253"/>
      <c r="Q1" s="3253"/>
      <c r="R1" s="3253"/>
      <c r="S1" s="3253"/>
      <c r="T1" s="3253"/>
      <c r="U1" s="3253"/>
      <c r="V1" s="3253"/>
    </row>
    <row r="2" spans="1:22" ht="15.75">
      <c r="A2" s="2910" t="s">
        <v>2834</v>
      </c>
      <c r="B2" s="2910"/>
      <c r="C2" s="2910"/>
      <c r="D2" s="2910"/>
      <c r="E2" s="2910"/>
      <c r="F2" s="2910"/>
      <c r="G2" s="2910"/>
      <c r="H2" s="2910"/>
      <c r="I2" s="2910"/>
      <c r="J2" s="2910"/>
      <c r="K2" s="2910"/>
      <c r="L2" s="2910"/>
      <c r="M2" s="2910"/>
      <c r="N2" s="2910"/>
      <c r="O2" s="2910"/>
      <c r="P2" s="2910"/>
      <c r="Q2" s="2910"/>
      <c r="R2" s="2910"/>
      <c r="S2" s="2910"/>
      <c r="T2" s="2910"/>
      <c r="U2" s="2910"/>
      <c r="V2" s="2910"/>
    </row>
    <row r="3" spans="1:22" ht="15.75">
      <c r="A3" s="948"/>
      <c r="B3" s="948"/>
      <c r="C3" s="948"/>
      <c r="D3" s="948"/>
      <c r="E3" s="948"/>
      <c r="F3" s="948"/>
      <c r="G3" s="948"/>
      <c r="H3" s="948"/>
      <c r="I3" s="948"/>
      <c r="J3" s="948"/>
      <c r="K3" s="948"/>
      <c r="L3" s="948"/>
      <c r="M3" s="948"/>
      <c r="N3" s="948"/>
      <c r="O3" s="948"/>
      <c r="P3" s="948"/>
      <c r="Q3" s="948"/>
      <c r="R3" s="948"/>
      <c r="S3" s="948"/>
      <c r="T3" s="948"/>
      <c r="U3" s="948"/>
      <c r="V3" s="948"/>
    </row>
    <row r="4" spans="1:22">
      <c r="A4" s="638" t="s">
        <v>1</v>
      </c>
      <c r="B4" s="638"/>
      <c r="C4" s="638" t="s">
        <v>2</v>
      </c>
      <c r="D4" s="638"/>
      <c r="E4" s="590"/>
      <c r="F4" s="641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</row>
    <row r="5" spans="1:22">
      <c r="A5" s="638" t="s">
        <v>3</v>
      </c>
      <c r="B5" s="638"/>
      <c r="C5" s="638" t="s">
        <v>2809</v>
      </c>
      <c r="D5" s="638"/>
      <c r="E5" s="590"/>
      <c r="F5" s="641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</row>
    <row r="6" spans="1:22">
      <c r="A6" s="638" t="s">
        <v>4</v>
      </c>
      <c r="B6" s="638"/>
      <c r="C6" s="640" t="s">
        <v>2829</v>
      </c>
      <c r="D6" s="640"/>
      <c r="E6" s="590"/>
      <c r="F6" s="641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</row>
    <row r="7" spans="1:22">
      <c r="A7" s="638" t="s">
        <v>5</v>
      </c>
      <c r="B7" s="638"/>
      <c r="C7" s="640" t="s">
        <v>2810</v>
      </c>
      <c r="D7" s="638"/>
      <c r="E7" s="590"/>
      <c r="F7" s="641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</row>
    <row r="8" spans="1:22">
      <c r="A8" s="638" t="s">
        <v>6</v>
      </c>
      <c r="B8" s="638"/>
      <c r="C8" s="640" t="s">
        <v>3093</v>
      </c>
      <c r="D8" s="644"/>
      <c r="E8" s="645"/>
      <c r="F8" s="641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R8" s="638"/>
      <c r="S8" s="638"/>
    </row>
    <row r="9" spans="1:22" ht="15.75" thickBot="1">
      <c r="A9" s="638"/>
      <c r="B9" s="638"/>
      <c r="C9" s="640"/>
      <c r="D9" s="644"/>
      <c r="E9" s="645"/>
      <c r="F9" s="641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8"/>
      <c r="S9" s="638"/>
    </row>
    <row r="10" spans="1:22" s="612" customFormat="1" ht="15.75" customHeight="1">
      <c r="A10" s="3201" t="s">
        <v>7</v>
      </c>
      <c r="B10" s="3202"/>
      <c r="C10" s="3202"/>
      <c r="D10" s="3202"/>
      <c r="E10" s="3202"/>
      <c r="F10" s="3202"/>
      <c r="G10" s="3202"/>
      <c r="H10" s="3203"/>
      <c r="I10" s="3204" t="s">
        <v>1887</v>
      </c>
      <c r="J10" s="3202"/>
      <c r="K10" s="3202"/>
      <c r="L10" s="3203"/>
      <c r="M10" s="3187" t="s">
        <v>1888</v>
      </c>
      <c r="N10" s="3187" t="s">
        <v>1889</v>
      </c>
      <c r="O10" s="3187" t="s">
        <v>1890</v>
      </c>
      <c r="P10" s="3187" t="s">
        <v>1891</v>
      </c>
      <c r="Q10" s="3187" t="s">
        <v>1892</v>
      </c>
      <c r="R10" s="3194" t="s">
        <v>1953</v>
      </c>
      <c r="S10" s="3195"/>
      <c r="T10" s="3191" t="s">
        <v>9</v>
      </c>
    </row>
    <row r="11" spans="1:22" s="612" customFormat="1" ht="12">
      <c r="A11" s="3211" t="s">
        <v>15</v>
      </c>
      <c r="B11" s="3185" t="s">
        <v>93</v>
      </c>
      <c r="C11" s="3205" t="s">
        <v>10</v>
      </c>
      <c r="D11" s="3206"/>
      <c r="E11" s="3206"/>
      <c r="F11" s="3206"/>
      <c r="G11" s="3207"/>
      <c r="H11" s="3185" t="s">
        <v>11</v>
      </c>
      <c r="I11" s="3185" t="s">
        <v>1894</v>
      </c>
      <c r="J11" s="3185" t="s">
        <v>17</v>
      </c>
      <c r="K11" s="617" t="s">
        <v>1895</v>
      </c>
      <c r="L11" s="3185" t="s">
        <v>1896</v>
      </c>
      <c r="M11" s="3186"/>
      <c r="N11" s="3186"/>
      <c r="O11" s="3186"/>
      <c r="P11" s="3186"/>
      <c r="Q11" s="3186"/>
      <c r="R11" s="3196"/>
      <c r="S11" s="3197"/>
      <c r="T11" s="3192"/>
    </row>
    <row r="12" spans="1:22" s="612" customFormat="1" ht="12" customHeight="1">
      <c r="A12" s="3212"/>
      <c r="B12" s="3186"/>
      <c r="C12" s="3208"/>
      <c r="D12" s="3209"/>
      <c r="E12" s="3209"/>
      <c r="F12" s="3209"/>
      <c r="G12" s="3210"/>
      <c r="H12" s="3186"/>
      <c r="I12" s="3186"/>
      <c r="J12" s="3186"/>
      <c r="K12" s="617" t="s">
        <v>1899</v>
      </c>
      <c r="L12" s="3186"/>
      <c r="M12" s="3186"/>
      <c r="N12" s="3186"/>
      <c r="O12" s="3186"/>
      <c r="P12" s="3186"/>
      <c r="Q12" s="3186"/>
      <c r="R12" s="3185" t="s">
        <v>34</v>
      </c>
      <c r="S12" s="3189" t="s">
        <v>19</v>
      </c>
      <c r="T12" s="3192"/>
    </row>
    <row r="13" spans="1:22" s="612" customFormat="1" ht="12" customHeight="1">
      <c r="A13" s="3212"/>
      <c r="B13" s="3186"/>
      <c r="C13" s="3208"/>
      <c r="D13" s="3209"/>
      <c r="E13" s="3209"/>
      <c r="F13" s="3209"/>
      <c r="G13" s="3210"/>
      <c r="H13" s="3186"/>
      <c r="I13" s="3186"/>
      <c r="J13" s="3186"/>
      <c r="K13" s="617" t="s">
        <v>1900</v>
      </c>
      <c r="L13" s="3186"/>
      <c r="M13" s="3186"/>
      <c r="N13" s="3186"/>
      <c r="O13" s="3186"/>
      <c r="P13" s="3186"/>
      <c r="Q13" s="3186"/>
      <c r="R13" s="3186"/>
      <c r="S13" s="3190"/>
      <c r="T13" s="3192"/>
    </row>
    <row r="14" spans="1:22" s="612" customFormat="1" ht="12">
      <c r="A14" s="3247"/>
      <c r="B14" s="3188"/>
      <c r="C14" s="3196"/>
      <c r="D14" s="3248"/>
      <c r="E14" s="3248"/>
      <c r="F14" s="3248"/>
      <c r="G14" s="3197"/>
      <c r="H14" s="3188"/>
      <c r="I14" s="3188"/>
      <c r="J14" s="3188"/>
      <c r="K14" s="617" t="s">
        <v>1901</v>
      </c>
      <c r="L14" s="3188"/>
      <c r="M14" s="3188"/>
      <c r="N14" s="3188"/>
      <c r="O14" s="3188"/>
      <c r="P14" s="3188"/>
      <c r="Q14" s="3188"/>
      <c r="R14" s="3188"/>
      <c r="S14" s="3246"/>
      <c r="T14" s="3193"/>
    </row>
    <row r="15" spans="1:22" s="783" customFormat="1" ht="12" thickBot="1">
      <c r="A15" s="1262">
        <v>1</v>
      </c>
      <c r="B15" s="1263">
        <v>2</v>
      </c>
      <c r="C15" s="3250">
        <v>3</v>
      </c>
      <c r="D15" s="3251"/>
      <c r="E15" s="3251"/>
      <c r="F15" s="3251"/>
      <c r="G15" s="3252"/>
      <c r="H15" s="782">
        <v>4</v>
      </c>
      <c r="I15" s="782">
        <v>5</v>
      </c>
      <c r="J15" s="782">
        <v>6</v>
      </c>
      <c r="K15" s="782">
        <v>7</v>
      </c>
      <c r="L15" s="782">
        <v>8</v>
      </c>
      <c r="M15" s="782">
        <v>9</v>
      </c>
      <c r="N15" s="782">
        <v>10</v>
      </c>
      <c r="O15" s="782">
        <v>11</v>
      </c>
      <c r="P15" s="782">
        <v>12</v>
      </c>
      <c r="Q15" s="782">
        <v>13</v>
      </c>
      <c r="R15" s="782">
        <v>14</v>
      </c>
      <c r="S15" s="782">
        <v>15</v>
      </c>
      <c r="T15" s="1264">
        <v>16</v>
      </c>
    </row>
    <row r="16" spans="1:22" s="674" customFormat="1" ht="12.95" customHeight="1">
      <c r="A16" s="1265"/>
      <c r="B16" s="1237"/>
      <c r="C16" s="1238"/>
      <c r="D16" s="1238"/>
      <c r="E16" s="1238"/>
      <c r="F16" s="1238"/>
      <c r="G16" s="1238"/>
      <c r="H16" s="1239"/>
      <c r="I16" s="1240" t="s">
        <v>1912</v>
      </c>
      <c r="J16" s="1241"/>
      <c r="K16" s="1241"/>
      <c r="L16" s="1241"/>
      <c r="M16" s="1241"/>
      <c r="N16" s="1241"/>
      <c r="O16" s="1241"/>
      <c r="P16" s="1241"/>
      <c r="Q16" s="1241"/>
      <c r="R16" s="1243"/>
      <c r="S16" s="1243"/>
      <c r="T16" s="1244"/>
    </row>
    <row r="17" spans="1:25" s="674" customFormat="1" ht="12.95" customHeight="1">
      <c r="A17" s="1245">
        <f>A16+1</f>
        <v>1</v>
      </c>
      <c r="B17" s="1266"/>
      <c r="C17" s="1267">
        <v>4</v>
      </c>
      <c r="D17" s="1267">
        <v>15</v>
      </c>
      <c r="E17" s="1267">
        <v>1</v>
      </c>
      <c r="F17" s="1267">
        <v>4</v>
      </c>
      <c r="G17" s="1267">
        <v>4</v>
      </c>
      <c r="H17" s="1268">
        <v>1</v>
      </c>
      <c r="I17" s="1268" t="s">
        <v>2813</v>
      </c>
      <c r="J17" s="1268" t="s">
        <v>2785</v>
      </c>
      <c r="K17" s="1268"/>
      <c r="L17" s="1268"/>
      <c r="M17" s="1269"/>
      <c r="N17" s="1269">
        <v>1980</v>
      </c>
      <c r="O17" s="1268"/>
      <c r="P17" s="1268" t="s">
        <v>2558</v>
      </c>
      <c r="Q17" s="1270" t="s">
        <v>133</v>
      </c>
      <c r="R17" s="1271">
        <v>1</v>
      </c>
      <c r="S17" s="1272">
        <v>900000</v>
      </c>
      <c r="T17" s="1273" t="s">
        <v>2869</v>
      </c>
    </row>
    <row r="18" spans="1:25" s="674" customFormat="1" ht="12.95" customHeight="1">
      <c r="A18" s="1274">
        <f>A17+1</f>
        <v>2</v>
      </c>
      <c r="B18" s="1251"/>
      <c r="C18" s="1252">
        <v>4</v>
      </c>
      <c r="D18" s="1252">
        <v>15</v>
      </c>
      <c r="E18" s="1252">
        <v>1</v>
      </c>
      <c r="F18" s="1252">
        <v>4</v>
      </c>
      <c r="G18" s="1252">
        <v>5</v>
      </c>
      <c r="H18" s="1253">
        <v>2</v>
      </c>
      <c r="I18" s="1253" t="s">
        <v>2786</v>
      </c>
      <c r="J18" s="1253" t="s">
        <v>2787</v>
      </c>
      <c r="K18" s="1253"/>
      <c r="L18" s="1253"/>
      <c r="M18" s="1275"/>
      <c r="N18" s="1275">
        <v>1985</v>
      </c>
      <c r="O18" s="1253"/>
      <c r="P18" s="1253" t="s">
        <v>2558</v>
      </c>
      <c r="Q18" s="1254" t="s">
        <v>133</v>
      </c>
      <c r="R18" s="1276">
        <v>1</v>
      </c>
      <c r="S18" s="1277">
        <v>700000</v>
      </c>
      <c r="T18" s="1278" t="s">
        <v>2869</v>
      </c>
    </row>
    <row r="19" spans="1:25" s="674" customFormat="1" ht="12.95" customHeight="1">
      <c r="A19" s="1274">
        <f>A18+1</f>
        <v>3</v>
      </c>
      <c r="B19" s="1251"/>
      <c r="C19" s="1252">
        <v>4</v>
      </c>
      <c r="D19" s="1252">
        <v>15</v>
      </c>
      <c r="E19" s="1252">
        <v>1</v>
      </c>
      <c r="F19" s="1252">
        <v>4</v>
      </c>
      <c r="G19" s="1252">
        <v>6</v>
      </c>
      <c r="H19" s="1253">
        <v>3</v>
      </c>
      <c r="I19" s="1253" t="s">
        <v>2788</v>
      </c>
      <c r="J19" s="1253" t="s">
        <v>2789</v>
      </c>
      <c r="K19" s="1253"/>
      <c r="L19" s="1253"/>
      <c r="M19" s="1275"/>
      <c r="N19" s="1275">
        <v>1990</v>
      </c>
      <c r="O19" s="1253"/>
      <c r="P19" s="1253" t="s">
        <v>2558</v>
      </c>
      <c r="Q19" s="1254" t="s">
        <v>133</v>
      </c>
      <c r="R19" s="1276">
        <v>1</v>
      </c>
      <c r="S19" s="1277">
        <v>500000</v>
      </c>
      <c r="T19" s="1278" t="s">
        <v>2869</v>
      </c>
      <c r="X19" s="802"/>
      <c r="Y19" s="802"/>
    </row>
    <row r="20" spans="1:25" s="674" customFormat="1" ht="12.95" customHeight="1">
      <c r="A20" s="1274">
        <f>A19+1</f>
        <v>4</v>
      </c>
      <c r="B20" s="1279"/>
      <c r="C20" s="1267">
        <v>4</v>
      </c>
      <c r="D20" s="1267">
        <v>15</v>
      </c>
      <c r="E20" s="1267">
        <v>1</v>
      </c>
      <c r="F20" s="1267">
        <v>4</v>
      </c>
      <c r="G20" s="1267">
        <v>4</v>
      </c>
      <c r="H20" s="1268">
        <v>1</v>
      </c>
      <c r="I20" s="1258" t="s">
        <v>2870</v>
      </c>
      <c r="J20" s="1258" t="s">
        <v>2785</v>
      </c>
      <c r="K20" s="1258"/>
      <c r="L20" s="1258"/>
      <c r="M20" s="1280"/>
      <c r="N20" s="1280">
        <v>2014</v>
      </c>
      <c r="O20" s="1258"/>
      <c r="P20" s="1258" t="s">
        <v>2558</v>
      </c>
      <c r="Q20" s="1382" t="s">
        <v>133</v>
      </c>
      <c r="R20" s="1383">
        <v>1</v>
      </c>
      <c r="S20" s="1384">
        <v>2000000</v>
      </c>
      <c r="T20" s="1385" t="s">
        <v>2869</v>
      </c>
      <c r="X20" s="990"/>
      <c r="Y20" s="991"/>
    </row>
    <row r="21" spans="1:25" s="674" customFormat="1" ht="12.95" customHeight="1">
      <c r="A21" s="1274">
        <f>A20+1</f>
        <v>5</v>
      </c>
      <c r="B21" s="1279"/>
      <c r="C21" s="1252">
        <v>4</v>
      </c>
      <c r="D21" s="1252">
        <v>15</v>
      </c>
      <c r="E21" s="1252">
        <v>1</v>
      </c>
      <c r="F21" s="1252">
        <v>4</v>
      </c>
      <c r="G21" s="1252">
        <v>4</v>
      </c>
      <c r="H21" s="1253">
        <v>1</v>
      </c>
      <c r="I21" s="1258" t="s">
        <v>3293</v>
      </c>
      <c r="J21" s="1258" t="s">
        <v>2785</v>
      </c>
      <c r="K21" s="1258"/>
      <c r="L21" s="1258"/>
      <c r="M21" s="1280"/>
      <c r="N21" s="1280">
        <v>2014</v>
      </c>
      <c r="O21" s="1258"/>
      <c r="P21" s="1258" t="s">
        <v>2558</v>
      </c>
      <c r="Q21" s="1382" t="s">
        <v>133</v>
      </c>
      <c r="R21" s="1383">
        <v>1</v>
      </c>
      <c r="S21" s="1384">
        <v>2000000</v>
      </c>
      <c r="T21" s="1385" t="s">
        <v>2869</v>
      </c>
      <c r="X21" s="990"/>
      <c r="Y21" s="991"/>
    </row>
    <row r="22" spans="1:25" s="674" customFormat="1" ht="12.95" customHeight="1">
      <c r="A22" s="1274"/>
      <c r="B22" s="1279"/>
      <c r="C22" s="1267"/>
      <c r="D22" s="1267"/>
      <c r="E22" s="1267"/>
      <c r="F22" s="1267"/>
      <c r="G22" s="1267"/>
      <c r="H22" s="1268"/>
      <c r="I22" s="1258"/>
      <c r="J22" s="1258"/>
      <c r="K22" s="1258"/>
      <c r="L22" s="1258"/>
      <c r="M22" s="1280"/>
      <c r="N22" s="1280"/>
      <c r="O22" s="1258"/>
      <c r="P22" s="1258"/>
      <c r="Q22" s="1382"/>
      <c r="R22" s="1383"/>
      <c r="S22" s="1384"/>
      <c r="T22" s="1385"/>
      <c r="X22" s="990"/>
      <c r="Y22" s="991"/>
    </row>
    <row r="23" spans="1:25" s="612" customFormat="1" ht="12.95" customHeight="1">
      <c r="A23" s="1281"/>
      <c r="B23" s="1282"/>
      <c r="C23" s="1282"/>
      <c r="D23" s="1282"/>
      <c r="E23" s="1282"/>
      <c r="F23" s="1282"/>
      <c r="G23" s="1282"/>
      <c r="H23" s="1283"/>
      <c r="I23" s="1283"/>
      <c r="J23" s="1283"/>
      <c r="K23" s="1283"/>
      <c r="L23" s="1283"/>
      <c r="M23" s="1283"/>
      <c r="N23" s="1283"/>
      <c r="O23" s="1283"/>
      <c r="P23" s="1283"/>
      <c r="Q23" s="1283"/>
      <c r="R23" s="1284"/>
      <c r="S23" s="1285"/>
      <c r="T23" s="1286"/>
    </row>
    <row r="24" spans="1:25" s="612" customFormat="1" ht="13.5" thickBot="1">
      <c r="A24" s="1287"/>
      <c r="B24" s="1288"/>
      <c r="C24" s="1289"/>
      <c r="D24" s="1289"/>
      <c r="E24" s="1289"/>
      <c r="F24" s="1289"/>
      <c r="G24" s="1289"/>
      <c r="H24" s="1290"/>
      <c r="I24" s="1235" t="s">
        <v>14</v>
      </c>
      <c r="J24" s="1291"/>
      <c r="K24" s="1291"/>
      <c r="L24" s="1291"/>
      <c r="M24" s="1291"/>
      <c r="N24" s="1291"/>
      <c r="O24" s="1291"/>
      <c r="P24" s="1291"/>
      <c r="Q24" s="1291"/>
      <c r="R24" s="1292">
        <f>SUM(R17:R23)</f>
        <v>5</v>
      </c>
      <c r="S24" s="1292">
        <f>SUM(S17:S23)</f>
        <v>6100000</v>
      </c>
      <c r="T24" s="1293"/>
    </row>
    <row r="26" spans="1:25">
      <c r="A26" s="524"/>
      <c r="B26" s="638"/>
      <c r="C26" s="638"/>
      <c r="D26" s="638"/>
      <c r="E26" s="638"/>
      <c r="F26" s="638"/>
      <c r="G26" s="638"/>
      <c r="H26" s="638"/>
      <c r="I26" s="638"/>
      <c r="J26" s="638"/>
      <c r="K26" s="638"/>
      <c r="L26" s="638"/>
      <c r="M26" s="638"/>
      <c r="N26" s="638"/>
      <c r="O26" s="638"/>
      <c r="P26" s="3249" t="s">
        <v>3155</v>
      </c>
      <c r="Q26" s="3249"/>
      <c r="R26" s="3249"/>
      <c r="S26" s="1103"/>
      <c r="T26" s="592"/>
    </row>
    <row r="27" spans="1:25">
      <c r="B27" s="638"/>
      <c r="C27" s="3180" t="s">
        <v>126</v>
      </c>
      <c r="D27" s="3180"/>
      <c r="E27" s="3180"/>
      <c r="F27" s="3180"/>
      <c r="G27" s="3180"/>
      <c r="H27" s="3180"/>
      <c r="I27" s="1088"/>
      <c r="J27" s="639"/>
      <c r="K27" s="638"/>
      <c r="L27" s="638"/>
      <c r="M27" s="638"/>
      <c r="N27" s="638"/>
      <c r="O27" s="638"/>
      <c r="P27" s="638"/>
      <c r="Q27" s="638"/>
      <c r="R27" s="638"/>
      <c r="S27" s="639"/>
      <c r="T27" s="590"/>
    </row>
    <row r="28" spans="1:25">
      <c r="B28" s="638"/>
      <c r="C28" s="1462" t="s">
        <v>2889</v>
      </c>
      <c r="D28" s="1462"/>
      <c r="E28" s="1087"/>
      <c r="F28" s="1443"/>
      <c r="G28" s="1088"/>
      <c r="H28" s="1089"/>
      <c r="I28" s="1088"/>
      <c r="J28" s="639"/>
      <c r="K28" s="638"/>
      <c r="L28" s="638"/>
      <c r="M28" s="638"/>
      <c r="N28" s="638"/>
      <c r="O28" s="638"/>
      <c r="P28" s="3181" t="s">
        <v>2887</v>
      </c>
      <c r="Q28" s="3181"/>
      <c r="R28" s="3181"/>
      <c r="S28" s="1294"/>
      <c r="T28" s="590"/>
    </row>
    <row r="29" spans="1:25">
      <c r="B29" s="638"/>
      <c r="C29" s="638"/>
      <c r="D29" s="1089"/>
      <c r="E29" s="1087"/>
      <c r="F29" s="1443"/>
      <c r="G29" s="1088"/>
      <c r="H29" s="1089"/>
      <c r="I29" s="1088"/>
      <c r="J29" s="639"/>
      <c r="K29" s="638"/>
      <c r="L29" s="638"/>
      <c r="M29" s="638"/>
      <c r="N29" s="638"/>
      <c r="O29" s="638"/>
      <c r="P29" s="638"/>
      <c r="Q29" s="638"/>
      <c r="R29" s="638"/>
      <c r="S29" s="639"/>
      <c r="T29" s="590"/>
    </row>
    <row r="30" spans="1:25">
      <c r="B30" s="638"/>
      <c r="C30" s="638"/>
      <c r="D30" s="1089"/>
      <c r="E30" s="1087"/>
      <c r="F30" s="1443"/>
      <c r="G30" s="1088"/>
      <c r="H30" s="1089"/>
      <c r="I30" s="1088"/>
      <c r="J30" s="639"/>
      <c r="K30" s="638"/>
      <c r="L30" s="638"/>
      <c r="M30" s="638"/>
      <c r="N30" s="638"/>
      <c r="O30" s="638"/>
      <c r="P30" s="638"/>
      <c r="Q30" s="638"/>
      <c r="R30" s="638"/>
      <c r="S30" s="1295"/>
      <c r="T30" s="590"/>
    </row>
    <row r="31" spans="1:25">
      <c r="B31" s="638"/>
      <c r="C31" s="638"/>
      <c r="D31" s="1089"/>
      <c r="E31" s="1087"/>
      <c r="F31" s="1443"/>
      <c r="G31" s="1088"/>
      <c r="H31" s="638"/>
      <c r="I31" s="1088"/>
      <c r="J31" s="639"/>
      <c r="K31" s="638"/>
      <c r="L31" s="638"/>
      <c r="M31" s="638"/>
      <c r="N31" s="638"/>
      <c r="O31" s="638"/>
      <c r="P31" s="638"/>
      <c r="Q31" s="638"/>
      <c r="R31" s="638"/>
      <c r="S31" s="1295"/>
      <c r="T31" s="590"/>
    </row>
    <row r="32" spans="1:25">
      <c r="B32" s="638"/>
      <c r="C32" s="3181" t="s">
        <v>2848</v>
      </c>
      <c r="D32" s="3181"/>
      <c r="E32" s="3181"/>
      <c r="F32" s="3181"/>
      <c r="G32" s="3181"/>
      <c r="H32" s="3181"/>
      <c r="I32" s="1088"/>
      <c r="J32" s="639"/>
      <c r="K32" s="638"/>
      <c r="L32" s="638"/>
      <c r="M32" s="638"/>
      <c r="N32" s="638"/>
      <c r="O32" s="638"/>
      <c r="P32" s="3181" t="s">
        <v>2841</v>
      </c>
      <c r="Q32" s="3181"/>
      <c r="R32" s="3181"/>
      <c r="S32" s="1295"/>
      <c r="T32" s="590"/>
    </row>
    <row r="33" spans="2:20">
      <c r="B33" s="638"/>
      <c r="C33" s="3180" t="s">
        <v>2832</v>
      </c>
      <c r="D33" s="3180"/>
      <c r="E33" s="3180"/>
      <c r="F33" s="3180"/>
      <c r="G33" s="3180"/>
      <c r="H33" s="3180"/>
      <c r="I33" s="1088"/>
      <c r="J33" s="639"/>
      <c r="K33" s="638"/>
      <c r="L33" s="638"/>
      <c r="M33" s="638"/>
      <c r="N33" s="638"/>
      <c r="O33" s="638"/>
      <c r="P33" s="3180" t="s">
        <v>2830</v>
      </c>
      <c r="Q33" s="3180"/>
      <c r="R33" s="3180"/>
      <c r="S33" s="638"/>
      <c r="T33" s="590"/>
    </row>
    <row r="34" spans="2:20">
      <c r="C34" s="3180"/>
      <c r="D34" s="3180"/>
      <c r="E34" s="3180"/>
      <c r="F34" s="3180"/>
      <c r="G34" s="3180"/>
      <c r="H34" s="3180"/>
    </row>
  </sheetData>
  <mergeCells count="29">
    <mergeCell ref="A11:A14"/>
    <mergeCell ref="C15:G15"/>
    <mergeCell ref="O10:O14"/>
    <mergeCell ref="L11:L14"/>
    <mergeCell ref="A1:V1"/>
    <mergeCell ref="A2:V2"/>
    <mergeCell ref="A10:H10"/>
    <mergeCell ref="I10:L10"/>
    <mergeCell ref="Q10:Q14"/>
    <mergeCell ref="H11:H14"/>
    <mergeCell ref="B11:B14"/>
    <mergeCell ref="P10:P14"/>
    <mergeCell ref="J11:J14"/>
    <mergeCell ref="R12:R14"/>
    <mergeCell ref="M10:M14"/>
    <mergeCell ref="C11:G14"/>
    <mergeCell ref="P33:R33"/>
    <mergeCell ref="C33:H33"/>
    <mergeCell ref="C34:H34"/>
    <mergeCell ref="C32:H32"/>
    <mergeCell ref="T10:T14"/>
    <mergeCell ref="P26:R26"/>
    <mergeCell ref="P28:R28"/>
    <mergeCell ref="P32:R32"/>
    <mergeCell ref="S12:S14"/>
    <mergeCell ref="I11:I14"/>
    <mergeCell ref="C27:H27"/>
    <mergeCell ref="R10:S11"/>
    <mergeCell ref="N10:N14"/>
  </mergeCells>
  <dataValidations count="2">
    <dataValidation type="list" allowBlank="1" showInputMessage="1" showErrorMessage="1" error="AMBIL DARI DAFTAR" sqref="I17:I22">
      <formula1>KIBD</formula1>
    </dataValidation>
    <dataValidation type="list" allowBlank="1" showInputMessage="1" showErrorMessage="1" error="PILIH DARI DAFTAR" sqref="B16:B24">
      <formula1>KIBB</formula1>
    </dataValidation>
  </dataValidations>
  <printOptions horizontalCentered="1"/>
  <pageMargins left="1.3779527559055118" right="0.19685039370078741" top="0.78740157480314965" bottom="0.55118110236220474" header="0" footer="0"/>
  <pageSetup paperSize="5" scale="75" orientation="landscape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32"/>
  <sheetViews>
    <sheetView topLeftCell="A13" zoomScale="75" zoomScaleNormal="75" workbookViewId="0">
      <selection activeCell="I65" sqref="I65"/>
    </sheetView>
  </sheetViews>
  <sheetFormatPr defaultRowHeight="15"/>
  <cols>
    <col min="1" max="1" width="5" style="584" customWidth="1"/>
    <col min="2" max="2" width="23.28515625" style="584" customWidth="1"/>
    <col min="3" max="3" width="5.7109375" style="584" customWidth="1"/>
    <col min="4" max="4" width="5.42578125" style="584" customWidth="1"/>
    <col min="5" max="5" width="6.140625" style="584" customWidth="1"/>
    <col min="6" max="6" width="5.85546875" style="584" customWidth="1"/>
    <col min="7" max="7" width="5.5703125" style="584" customWidth="1"/>
    <col min="8" max="8" width="5.85546875" style="584" customWidth="1"/>
    <col min="9" max="9" width="21.85546875" style="584" customWidth="1"/>
    <col min="10" max="10" width="9.140625" style="584"/>
    <col min="11" max="11" width="13.28515625" style="584" customWidth="1"/>
    <col min="12" max="17" width="9.140625" style="584"/>
    <col min="18" max="18" width="9.28515625" style="584" customWidth="1"/>
    <col min="19" max="19" width="15.28515625" style="584" customWidth="1"/>
    <col min="20" max="20" width="15.140625" style="584" customWidth="1"/>
    <col min="21" max="16384" width="9.140625" style="584"/>
  </cols>
  <sheetData>
    <row r="1" spans="1:26" ht="18">
      <c r="A1" s="3254" t="s">
        <v>2819</v>
      </c>
      <c r="B1" s="3254"/>
      <c r="C1" s="3254"/>
      <c r="D1" s="3254"/>
      <c r="E1" s="3254"/>
      <c r="F1" s="3254"/>
      <c r="G1" s="3254"/>
      <c r="H1" s="3254"/>
      <c r="I1" s="3254"/>
      <c r="J1" s="3254"/>
      <c r="K1" s="3254"/>
      <c r="L1" s="3254"/>
      <c r="M1" s="3254"/>
      <c r="N1" s="3254"/>
      <c r="O1" s="3254"/>
      <c r="P1" s="3254"/>
      <c r="Q1" s="3254"/>
      <c r="R1" s="3254"/>
      <c r="S1" s="3254"/>
      <c r="T1" s="3254"/>
    </row>
    <row r="2" spans="1:26" ht="18">
      <c r="A2" s="3255" t="s">
        <v>1864</v>
      </c>
      <c r="B2" s="3255"/>
      <c r="C2" s="3255"/>
      <c r="D2" s="3255"/>
      <c r="E2" s="3255"/>
      <c r="F2" s="3255"/>
      <c r="G2" s="3255"/>
      <c r="H2" s="3255"/>
      <c r="I2" s="3255"/>
      <c r="J2" s="3255"/>
      <c r="K2" s="3255"/>
      <c r="L2" s="3255"/>
      <c r="M2" s="3255"/>
      <c r="N2" s="3255"/>
      <c r="O2" s="3255"/>
      <c r="P2" s="3255"/>
      <c r="Q2" s="3255"/>
      <c r="R2" s="3255"/>
      <c r="S2" s="3255"/>
      <c r="T2" s="3255"/>
    </row>
    <row r="3" spans="1:26">
      <c r="A3" s="638"/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9"/>
      <c r="T3" s="638"/>
    </row>
    <row r="4" spans="1:26">
      <c r="A4" s="638" t="s">
        <v>1</v>
      </c>
      <c r="B4" s="638"/>
      <c r="C4" s="638" t="s">
        <v>2</v>
      </c>
      <c r="D4" s="638"/>
      <c r="E4" s="641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9"/>
      <c r="T4" s="638"/>
    </row>
    <row r="5" spans="1:26">
      <c r="A5" s="638" t="s">
        <v>3</v>
      </c>
      <c r="B5" s="638"/>
      <c r="C5" s="638" t="s">
        <v>2809</v>
      </c>
      <c r="D5" s="638"/>
      <c r="E5" s="641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9"/>
      <c r="T5" s="638"/>
    </row>
    <row r="6" spans="1:26">
      <c r="A6" s="638" t="s">
        <v>4</v>
      </c>
      <c r="B6" s="638"/>
      <c r="C6" s="640" t="s">
        <v>2829</v>
      </c>
      <c r="D6" s="638"/>
      <c r="E6" s="641"/>
      <c r="F6" s="638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9"/>
      <c r="T6" s="638"/>
    </row>
    <row r="7" spans="1:26">
      <c r="A7" s="638" t="s">
        <v>5</v>
      </c>
      <c r="B7" s="638"/>
      <c r="C7" s="640" t="s">
        <v>2810</v>
      </c>
      <c r="D7" s="638"/>
      <c r="E7" s="641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9"/>
      <c r="T7" s="638"/>
    </row>
    <row r="8" spans="1:26">
      <c r="A8" s="638" t="s">
        <v>6</v>
      </c>
      <c r="B8" s="638"/>
      <c r="C8" s="640" t="s">
        <v>3093</v>
      </c>
      <c r="D8" s="638"/>
      <c r="E8" s="641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R8" s="638"/>
      <c r="S8" s="639"/>
      <c r="T8" s="638"/>
    </row>
    <row r="9" spans="1:26" ht="15.75" thickBot="1"/>
    <row r="10" spans="1:26" s="612" customFormat="1" ht="18.75" customHeight="1">
      <c r="A10" s="3256" t="s">
        <v>7</v>
      </c>
      <c r="B10" s="3257"/>
      <c r="C10" s="3257"/>
      <c r="D10" s="3257"/>
      <c r="E10" s="3257"/>
      <c r="F10" s="3257"/>
      <c r="G10" s="3257"/>
      <c r="H10" s="3258"/>
      <c r="I10" s="3259" t="s">
        <v>1887</v>
      </c>
      <c r="J10" s="3257"/>
      <c r="K10" s="3257"/>
      <c r="L10" s="3258"/>
      <c r="M10" s="3187" t="s">
        <v>1888</v>
      </c>
      <c r="N10" s="3187" t="s">
        <v>1889</v>
      </c>
      <c r="O10" s="3187" t="s">
        <v>1890</v>
      </c>
      <c r="P10" s="3187" t="s">
        <v>1891</v>
      </c>
      <c r="Q10" s="3187" t="s">
        <v>1892</v>
      </c>
      <c r="R10" s="3194" t="s">
        <v>1953</v>
      </c>
      <c r="S10" s="3195"/>
      <c r="T10" s="3191" t="s">
        <v>9</v>
      </c>
    </row>
    <row r="11" spans="1:26" s="612" customFormat="1" ht="12.75" customHeight="1">
      <c r="A11" s="3211" t="s">
        <v>15</v>
      </c>
      <c r="B11" s="3185" t="s">
        <v>93</v>
      </c>
      <c r="C11" s="3205" t="s">
        <v>10</v>
      </c>
      <c r="D11" s="3206"/>
      <c r="E11" s="3206"/>
      <c r="F11" s="3206"/>
      <c r="G11" s="3207"/>
      <c r="H11" s="3185" t="s">
        <v>11</v>
      </c>
      <c r="I11" s="3185" t="s">
        <v>1894</v>
      </c>
      <c r="J11" s="3185" t="s">
        <v>17</v>
      </c>
      <c r="K11" s="617" t="s">
        <v>1895</v>
      </c>
      <c r="L11" s="3185" t="s">
        <v>1896</v>
      </c>
      <c r="M11" s="3186"/>
      <c r="N11" s="3186"/>
      <c r="O11" s="3186"/>
      <c r="P11" s="3186"/>
      <c r="Q11" s="3186"/>
      <c r="R11" s="3196"/>
      <c r="S11" s="3197"/>
      <c r="T11" s="3192"/>
    </row>
    <row r="12" spans="1:26" s="612" customFormat="1" ht="12" customHeight="1">
      <c r="A12" s="3212"/>
      <c r="B12" s="3186"/>
      <c r="C12" s="3208"/>
      <c r="D12" s="3209"/>
      <c r="E12" s="3209"/>
      <c r="F12" s="3209"/>
      <c r="G12" s="3210"/>
      <c r="H12" s="3186"/>
      <c r="I12" s="3186"/>
      <c r="J12" s="3186"/>
      <c r="K12" s="617" t="s">
        <v>1899</v>
      </c>
      <c r="L12" s="3186"/>
      <c r="M12" s="3186"/>
      <c r="N12" s="3186"/>
      <c r="O12" s="3186"/>
      <c r="P12" s="3186"/>
      <c r="Q12" s="3186"/>
      <c r="R12" s="3185" t="s">
        <v>95</v>
      </c>
      <c r="S12" s="3189" t="s">
        <v>19</v>
      </c>
      <c r="T12" s="3192"/>
    </row>
    <row r="13" spans="1:26" s="612" customFormat="1" ht="12" customHeight="1">
      <c r="A13" s="3212"/>
      <c r="B13" s="3186"/>
      <c r="C13" s="3208"/>
      <c r="D13" s="3209"/>
      <c r="E13" s="3209"/>
      <c r="F13" s="3209"/>
      <c r="G13" s="3210"/>
      <c r="H13" s="3186"/>
      <c r="I13" s="3186"/>
      <c r="J13" s="3186"/>
      <c r="K13" s="617" t="s">
        <v>1900</v>
      </c>
      <c r="L13" s="3186"/>
      <c r="M13" s="3186"/>
      <c r="N13" s="3186"/>
      <c r="O13" s="3186"/>
      <c r="P13" s="3186"/>
      <c r="Q13" s="3186"/>
      <c r="R13" s="3186"/>
      <c r="S13" s="3190"/>
      <c r="T13" s="3192"/>
    </row>
    <row r="14" spans="1:26" s="612" customFormat="1" ht="12" customHeight="1">
      <c r="A14" s="3247"/>
      <c r="B14" s="3188"/>
      <c r="C14" s="3196"/>
      <c r="D14" s="3248"/>
      <c r="E14" s="3248"/>
      <c r="F14" s="3248"/>
      <c r="G14" s="3197"/>
      <c r="H14" s="3188"/>
      <c r="I14" s="3188"/>
      <c r="J14" s="3188"/>
      <c r="K14" s="617" t="s">
        <v>1901</v>
      </c>
      <c r="L14" s="3188"/>
      <c r="M14" s="3188"/>
      <c r="N14" s="3188"/>
      <c r="O14" s="3188"/>
      <c r="P14" s="3188"/>
      <c r="Q14" s="3188"/>
      <c r="R14" s="3188"/>
      <c r="S14" s="3246"/>
      <c r="T14" s="3193"/>
    </row>
    <row r="15" spans="1:26" s="618" customFormat="1" ht="12" customHeight="1" thickBot="1">
      <c r="A15" s="805">
        <v>1</v>
      </c>
      <c r="B15" s="1205">
        <v>2</v>
      </c>
      <c r="C15" s="3260">
        <v>3</v>
      </c>
      <c r="D15" s="3261"/>
      <c r="E15" s="3261"/>
      <c r="F15" s="3261"/>
      <c r="G15" s="3262"/>
      <c r="H15" s="1206">
        <v>4</v>
      </c>
      <c r="I15" s="1206">
        <v>5</v>
      </c>
      <c r="J15" s="1206">
        <v>6</v>
      </c>
      <c r="K15" s="1206">
        <v>7</v>
      </c>
      <c r="L15" s="1206">
        <v>8</v>
      </c>
      <c r="M15" s="1206">
        <v>9</v>
      </c>
      <c r="N15" s="1206">
        <v>10</v>
      </c>
      <c r="O15" s="1206">
        <v>11</v>
      </c>
      <c r="P15" s="1206">
        <v>12</v>
      </c>
      <c r="Q15" s="1206">
        <v>13</v>
      </c>
      <c r="R15" s="1204">
        <v>14</v>
      </c>
      <c r="S15" s="1206">
        <v>15</v>
      </c>
      <c r="T15" s="1234">
        <v>16</v>
      </c>
    </row>
    <row r="16" spans="1:26" s="674" customFormat="1" ht="12.95" customHeight="1">
      <c r="A16" s="1236"/>
      <c r="B16" s="1237"/>
      <c r="C16" s="1238"/>
      <c r="D16" s="1238"/>
      <c r="E16" s="1238"/>
      <c r="F16" s="1238"/>
      <c r="G16" s="1238"/>
      <c r="H16" s="1239"/>
      <c r="I16" s="1240" t="s">
        <v>1576</v>
      </c>
      <c r="J16" s="1241"/>
      <c r="K16" s="1241"/>
      <c r="L16" s="1241"/>
      <c r="M16" s="1242"/>
      <c r="N16" s="1241"/>
      <c r="O16" s="1241"/>
      <c r="P16" s="1241"/>
      <c r="Q16" s="1241"/>
      <c r="R16" s="1243"/>
      <c r="S16" s="1243"/>
      <c r="T16" s="1244"/>
      <c r="X16" s="802"/>
      <c r="Y16" s="802"/>
      <c r="Z16" s="802"/>
    </row>
    <row r="17" spans="1:26" s="674" customFormat="1" ht="12.95" customHeight="1">
      <c r="A17" s="1245">
        <v>1</v>
      </c>
      <c r="B17" s="1246"/>
      <c r="C17" s="1247"/>
      <c r="D17" s="1247"/>
      <c r="E17" s="1247"/>
      <c r="F17" s="1247"/>
      <c r="G17" s="1247"/>
      <c r="H17" s="1248"/>
      <c r="I17" s="1248"/>
      <c r="J17" s="1248"/>
      <c r="K17" s="1248"/>
      <c r="L17" s="1248"/>
      <c r="M17" s="1248"/>
      <c r="N17" s="1249"/>
      <c r="O17" s="1248"/>
      <c r="P17" s="1250"/>
      <c r="Q17" s="1248"/>
      <c r="R17" s="1248"/>
      <c r="S17" s="1440"/>
      <c r="T17" s="1441"/>
      <c r="X17" s="877"/>
      <c r="Y17" s="878"/>
      <c r="Z17" s="802"/>
    </row>
    <row r="18" spans="1:26" s="674" customFormat="1" ht="12.95" customHeight="1">
      <c r="A18" s="1245">
        <f>A17+1</f>
        <v>2</v>
      </c>
      <c r="B18" s="1251"/>
      <c r="C18" s="1252"/>
      <c r="D18" s="1252"/>
      <c r="E18" s="1252"/>
      <c r="F18" s="1252"/>
      <c r="G18" s="1252"/>
      <c r="H18" s="1253"/>
      <c r="I18" s="1253"/>
      <c r="J18" s="1253"/>
      <c r="K18" s="1253"/>
      <c r="L18" s="1253"/>
      <c r="M18" s="1253"/>
      <c r="N18" s="1249"/>
      <c r="O18" s="1253"/>
      <c r="P18" s="1254"/>
      <c r="Q18" s="1253"/>
      <c r="R18" s="1253"/>
      <c r="S18" s="1255"/>
      <c r="T18" s="1441"/>
      <c r="X18" s="877"/>
      <c r="Y18" s="878"/>
      <c r="Z18" s="802"/>
    </row>
    <row r="19" spans="1:26" s="674" customFormat="1" ht="12.95" customHeight="1">
      <c r="A19" s="1245">
        <f>A18+1</f>
        <v>3</v>
      </c>
      <c r="B19" s="1251"/>
      <c r="C19" s="1252"/>
      <c r="D19" s="1252"/>
      <c r="E19" s="1252"/>
      <c r="F19" s="1252"/>
      <c r="G19" s="1252"/>
      <c r="H19" s="1253"/>
      <c r="I19" s="1253"/>
      <c r="J19" s="1253"/>
      <c r="K19" s="1253"/>
      <c r="L19" s="1253"/>
      <c r="M19" s="1253"/>
      <c r="N19" s="1249"/>
      <c r="O19" s="1253"/>
      <c r="P19" s="1254"/>
      <c r="Q19" s="1253"/>
      <c r="R19" s="1253"/>
      <c r="S19" s="1255"/>
      <c r="T19" s="1441"/>
      <c r="X19" s="877"/>
      <c r="Y19" s="878"/>
      <c r="Z19" s="802"/>
    </row>
    <row r="20" spans="1:26" s="674" customFormat="1" ht="12.95" customHeight="1">
      <c r="A20" s="1245">
        <f>A19+1</f>
        <v>4</v>
      </c>
      <c r="B20" s="1253"/>
      <c r="C20" s="1252"/>
      <c r="D20" s="1252"/>
      <c r="E20" s="1252"/>
      <c r="F20" s="1252"/>
      <c r="G20" s="1252"/>
      <c r="H20" s="1253"/>
      <c r="I20" s="1253"/>
      <c r="J20" s="1253"/>
      <c r="K20" s="1253"/>
      <c r="L20" s="1253"/>
      <c r="M20" s="1253"/>
      <c r="N20" s="1253"/>
      <c r="O20" s="1253"/>
      <c r="P20" s="1254"/>
      <c r="Q20" s="1253"/>
      <c r="R20" s="1253"/>
      <c r="S20" s="1255"/>
      <c r="T20" s="1256"/>
      <c r="X20" s="802"/>
      <c r="Y20" s="802"/>
      <c r="Z20" s="802"/>
    </row>
    <row r="21" spans="1:26" s="674" customFormat="1" ht="12.95" customHeight="1">
      <c r="A21" s="1257"/>
      <c r="B21" s="1258"/>
      <c r="C21" s="1259"/>
      <c r="D21" s="1259"/>
      <c r="E21" s="1259"/>
      <c r="F21" s="1259"/>
      <c r="G21" s="1259"/>
      <c r="H21" s="1258"/>
      <c r="I21" s="1258"/>
      <c r="J21" s="1258"/>
      <c r="K21" s="1258"/>
      <c r="L21" s="1258"/>
      <c r="M21" s="1258"/>
      <c r="N21" s="1258"/>
      <c r="O21" s="1258"/>
      <c r="P21" s="1420"/>
      <c r="Q21" s="1258"/>
      <c r="R21" s="1258"/>
      <c r="S21" s="1260"/>
      <c r="T21" s="1261"/>
    </row>
    <row r="22" spans="1:26" s="612" customFormat="1" ht="13.5" thickBot="1">
      <c r="A22" s="1227"/>
      <c r="B22" s="1228"/>
      <c r="C22" s="1229"/>
      <c r="D22" s="1229"/>
      <c r="E22" s="1229"/>
      <c r="F22" s="1229"/>
      <c r="G22" s="1229"/>
      <c r="H22" s="1230"/>
      <c r="I22" s="1235" t="s">
        <v>14</v>
      </c>
      <c r="J22" s="1231"/>
      <c r="K22" s="1231"/>
      <c r="L22" s="1231"/>
      <c r="M22" s="1232"/>
      <c r="N22" s="1231"/>
      <c r="O22" s="1231"/>
      <c r="P22" s="1231"/>
      <c r="Q22" s="1231"/>
      <c r="R22" s="1292">
        <f>SUM(R17:R21)</f>
        <v>0</v>
      </c>
      <c r="S22" s="1292">
        <f>SUM(S17:S21)</f>
        <v>0</v>
      </c>
      <c r="T22" s="1233"/>
      <c r="X22" s="615"/>
      <c r="Y22" s="615"/>
      <c r="Z22" s="615"/>
    </row>
    <row r="24" spans="1:26">
      <c r="B24" s="638"/>
      <c r="C24" s="638"/>
      <c r="D24" s="638"/>
      <c r="E24" s="638"/>
      <c r="F24" s="638"/>
      <c r="G24" s="638"/>
      <c r="H24" s="638"/>
      <c r="I24" s="638"/>
      <c r="J24" s="638"/>
      <c r="K24" s="638"/>
      <c r="L24" s="638"/>
      <c r="M24" s="638"/>
      <c r="N24" s="639"/>
      <c r="O24" s="638"/>
      <c r="P24" s="638"/>
      <c r="Q24" s="1207" t="s">
        <v>3291</v>
      </c>
      <c r="R24" s="638"/>
      <c r="S24" s="638"/>
      <c r="T24" s="592"/>
    </row>
    <row r="25" spans="1:26" ht="15.75">
      <c r="A25" s="524"/>
      <c r="B25" s="638"/>
      <c r="C25" s="3180" t="s">
        <v>126</v>
      </c>
      <c r="D25" s="3180"/>
      <c r="E25" s="3180"/>
      <c r="F25" s="3180"/>
      <c r="G25" s="3180"/>
      <c r="H25" s="639"/>
      <c r="I25" s="1088"/>
      <c r="J25" s="639"/>
      <c r="K25" s="638"/>
      <c r="L25" s="638"/>
      <c r="M25" s="638"/>
      <c r="N25" s="639"/>
      <c r="O25" s="638"/>
      <c r="P25" s="638"/>
      <c r="Q25" s="638"/>
      <c r="R25" s="638"/>
      <c r="S25" s="638"/>
      <c r="T25" s="595"/>
    </row>
    <row r="26" spans="1:26" ht="15.75">
      <c r="A26" s="524"/>
      <c r="B26" s="1207"/>
      <c r="C26" s="1462" t="s">
        <v>2889</v>
      </c>
      <c r="D26" s="1462"/>
      <c r="E26" s="1087"/>
      <c r="F26" s="1443"/>
      <c r="G26" s="1088"/>
      <c r="H26" s="639"/>
      <c r="I26" s="1088"/>
      <c r="J26" s="639"/>
      <c r="K26" s="638"/>
      <c r="L26" s="638"/>
      <c r="M26" s="638"/>
      <c r="N26" s="639"/>
      <c r="O26" s="638"/>
      <c r="P26" s="3181" t="s">
        <v>2887</v>
      </c>
      <c r="Q26" s="3181"/>
      <c r="R26" s="3181"/>
      <c r="S26" s="638"/>
      <c r="T26" s="595"/>
    </row>
    <row r="27" spans="1:26" ht="15.75">
      <c r="B27" s="1207"/>
      <c r="C27" s="638"/>
      <c r="D27" s="1089"/>
      <c r="E27" s="1087"/>
      <c r="F27" s="1207"/>
      <c r="G27" s="1088"/>
      <c r="H27" s="639"/>
      <c r="I27" s="1088"/>
      <c r="J27" s="639"/>
      <c r="K27" s="638"/>
      <c r="L27" s="638"/>
      <c r="M27" s="638"/>
      <c r="N27" s="639"/>
      <c r="O27" s="638"/>
      <c r="P27" s="638"/>
      <c r="Q27" s="638"/>
      <c r="R27" s="638"/>
      <c r="S27" s="638"/>
      <c r="T27" s="595"/>
    </row>
    <row r="28" spans="1:26" ht="15.75">
      <c r="B28" s="1207"/>
      <c r="C28" s="638"/>
      <c r="D28" s="1089"/>
      <c r="E28" s="1087"/>
      <c r="F28" s="1207"/>
      <c r="G28" s="1088"/>
      <c r="H28" s="639"/>
      <c r="I28" s="1088"/>
      <c r="J28" s="639"/>
      <c r="K28" s="638"/>
      <c r="L28" s="638"/>
      <c r="M28" s="638"/>
      <c r="N28" s="639"/>
      <c r="O28" s="638"/>
      <c r="P28" s="638"/>
      <c r="Q28" s="638"/>
      <c r="R28" s="638"/>
      <c r="S28" s="638"/>
      <c r="T28" s="595"/>
    </row>
    <row r="29" spans="1:26" ht="15.75">
      <c r="B29" s="1207"/>
      <c r="C29" s="638"/>
      <c r="D29" s="1089"/>
      <c r="E29" s="1087"/>
      <c r="F29" s="1207"/>
      <c r="G29" s="1088"/>
      <c r="H29" s="639"/>
      <c r="I29" s="1088"/>
      <c r="J29" s="639"/>
      <c r="K29" s="638"/>
      <c r="L29" s="638"/>
      <c r="M29" s="638"/>
      <c r="N29" s="639"/>
      <c r="O29" s="638"/>
      <c r="P29" s="638"/>
      <c r="Q29" s="638"/>
      <c r="R29" s="638"/>
      <c r="S29" s="638"/>
      <c r="T29" s="595"/>
    </row>
    <row r="30" spans="1:26" ht="15.75">
      <c r="B30" s="1207"/>
      <c r="C30" s="3181" t="s">
        <v>2848</v>
      </c>
      <c r="D30" s="3181"/>
      <c r="E30" s="3181"/>
      <c r="F30" s="3181"/>
      <c r="G30" s="3181"/>
      <c r="H30" s="639"/>
      <c r="I30" s="1088"/>
      <c r="J30" s="639"/>
      <c r="K30" s="638"/>
      <c r="L30" s="638"/>
      <c r="M30" s="638"/>
      <c r="N30" s="639"/>
      <c r="O30" s="638"/>
      <c r="P30" s="3181" t="s">
        <v>2841</v>
      </c>
      <c r="Q30" s="3181"/>
      <c r="R30" s="3181"/>
      <c r="S30" s="638"/>
      <c r="T30" s="595"/>
    </row>
    <row r="31" spans="1:26" ht="15.75">
      <c r="B31" s="638"/>
      <c r="C31" s="3180" t="s">
        <v>2832</v>
      </c>
      <c r="D31" s="3180"/>
      <c r="E31" s="3180"/>
      <c r="F31" s="3180"/>
      <c r="G31" s="3180"/>
      <c r="H31" s="639"/>
      <c r="I31" s="1088"/>
      <c r="J31" s="639"/>
      <c r="K31" s="638"/>
      <c r="L31" s="638"/>
      <c r="M31" s="638"/>
      <c r="N31" s="1297"/>
      <c r="O31" s="638"/>
      <c r="P31" s="3180" t="s">
        <v>2830</v>
      </c>
      <c r="Q31" s="3180"/>
      <c r="R31" s="3180"/>
      <c r="S31" s="638"/>
      <c r="T31" s="598"/>
    </row>
    <row r="32" spans="1:26" ht="15.75">
      <c r="B32" s="597"/>
      <c r="D32" s="595"/>
      <c r="E32" s="594"/>
      <c r="F32" s="597"/>
      <c r="G32" s="594"/>
      <c r="H32" s="598"/>
      <c r="I32" s="594"/>
      <c r="J32" s="587"/>
      <c r="N32" s="595"/>
      <c r="R32" s="595"/>
      <c r="S32" s="587"/>
      <c r="T32" s="595"/>
    </row>
  </sheetData>
  <mergeCells count="27">
    <mergeCell ref="A1:T1"/>
    <mergeCell ref="A2:T2"/>
    <mergeCell ref="A10:H10"/>
    <mergeCell ref="I10:L10"/>
    <mergeCell ref="M10:M14"/>
    <mergeCell ref="T10:T14"/>
    <mergeCell ref="O10:O14"/>
    <mergeCell ref="Q10:Q14"/>
    <mergeCell ref="S12:S14"/>
    <mergeCell ref="P10:P14"/>
    <mergeCell ref="A11:A14"/>
    <mergeCell ref="B11:B14"/>
    <mergeCell ref="R10:S11"/>
    <mergeCell ref="C11:G14"/>
    <mergeCell ref="R12:R14"/>
    <mergeCell ref="H11:H14"/>
    <mergeCell ref="C30:G30"/>
    <mergeCell ref="C31:G31"/>
    <mergeCell ref="C25:G25"/>
    <mergeCell ref="N10:N14"/>
    <mergeCell ref="P26:R26"/>
    <mergeCell ref="P30:R30"/>
    <mergeCell ref="P31:R31"/>
    <mergeCell ref="C15:G15"/>
    <mergeCell ref="J11:J14"/>
    <mergeCell ref="L11:L14"/>
    <mergeCell ref="I11:I14"/>
  </mergeCells>
  <dataValidations count="1">
    <dataValidation type="list" allowBlank="1" showInputMessage="1" showErrorMessage="1" error="PILIH DARI DAFTAR" sqref="B16:B22">
      <formula1>KIBB</formula1>
    </dataValidation>
  </dataValidations>
  <pageMargins left="1.3779527559055118" right="0.19685039370078741" top="0.78740157480314965" bottom="0.74803149606299213" header="0.19685039370078741" footer="0.19685039370078741"/>
  <pageSetup paperSize="5" scale="75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R35"/>
  <sheetViews>
    <sheetView topLeftCell="A13" zoomScale="75" zoomScaleNormal="75" workbookViewId="0">
      <selection activeCell="I65" sqref="I65"/>
    </sheetView>
  </sheetViews>
  <sheetFormatPr defaultRowHeight="15"/>
  <cols>
    <col min="1" max="1" width="5.7109375" style="584" customWidth="1"/>
    <col min="2" max="2" width="15.5703125" style="584" customWidth="1"/>
    <col min="3" max="3" width="15.140625" style="584" customWidth="1"/>
    <col min="4" max="4" width="11" style="584" customWidth="1"/>
    <col min="5" max="5" width="10" style="584" customWidth="1"/>
    <col min="6" max="6" width="11.42578125" style="584" customWidth="1"/>
    <col min="7" max="15" width="9.140625" style="584"/>
    <col min="16" max="16" width="11.42578125" style="584" customWidth="1"/>
    <col min="17" max="16384" width="9.140625" style="584"/>
  </cols>
  <sheetData>
    <row r="1" spans="1:16" ht="15.75">
      <c r="A1" s="3253" t="s">
        <v>2833</v>
      </c>
      <c r="B1" s="3253"/>
      <c r="C1" s="3253"/>
      <c r="D1" s="3253"/>
      <c r="E1" s="3253"/>
      <c r="F1" s="3253"/>
      <c r="G1" s="3253"/>
      <c r="H1" s="3253"/>
      <c r="I1" s="3253"/>
      <c r="J1" s="3253"/>
      <c r="K1" s="3253"/>
      <c r="L1" s="3253"/>
      <c r="M1" s="3253"/>
      <c r="N1" s="3253"/>
      <c r="O1" s="3253"/>
      <c r="P1" s="3253"/>
    </row>
    <row r="2" spans="1:16" ht="15.75">
      <c r="A2" s="2910" t="s">
        <v>35</v>
      </c>
      <c r="B2" s="2910"/>
      <c r="C2" s="2910"/>
      <c r="D2" s="2910"/>
      <c r="E2" s="2910"/>
      <c r="F2" s="2910"/>
      <c r="G2" s="2910"/>
      <c r="H2" s="2910"/>
      <c r="I2" s="2910"/>
      <c r="J2" s="2910"/>
      <c r="K2" s="2910"/>
      <c r="L2" s="2910"/>
      <c r="M2" s="2910"/>
      <c r="N2" s="2910"/>
      <c r="O2" s="2910"/>
      <c r="P2" s="2910"/>
    </row>
    <row r="3" spans="1:16">
      <c r="A3" s="638"/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</row>
    <row r="4" spans="1:16">
      <c r="A4" s="638" t="s">
        <v>1</v>
      </c>
      <c r="B4" s="638"/>
      <c r="C4" s="638"/>
      <c r="D4" s="638" t="s">
        <v>2</v>
      </c>
      <c r="E4" s="638"/>
      <c r="F4" s="641"/>
      <c r="G4" s="638"/>
      <c r="H4" s="638"/>
      <c r="I4" s="638"/>
      <c r="J4" s="638"/>
      <c r="K4" s="638"/>
      <c r="L4" s="638"/>
      <c r="M4" s="638"/>
      <c r="N4" s="638"/>
      <c r="O4" s="638"/>
      <c r="P4" s="638"/>
    </row>
    <row r="5" spans="1:16">
      <c r="A5" s="638" t="s">
        <v>3</v>
      </c>
      <c r="B5" s="638"/>
      <c r="C5" s="638"/>
      <c r="D5" s="638" t="s">
        <v>2809</v>
      </c>
      <c r="E5" s="638"/>
      <c r="F5" s="641"/>
      <c r="G5" s="638"/>
      <c r="H5" s="638"/>
      <c r="I5" s="638"/>
      <c r="J5" s="638"/>
      <c r="K5" s="638"/>
      <c r="L5" s="638"/>
      <c r="M5" s="638"/>
      <c r="N5" s="638"/>
      <c r="O5" s="638"/>
      <c r="P5" s="638"/>
    </row>
    <row r="6" spans="1:16">
      <c r="A6" s="638" t="s">
        <v>4</v>
      </c>
      <c r="B6" s="638"/>
      <c r="C6" s="638"/>
      <c r="D6" s="640" t="s">
        <v>2829</v>
      </c>
      <c r="E6" s="638"/>
      <c r="F6" s="641"/>
      <c r="G6" s="638"/>
      <c r="H6" s="638"/>
      <c r="I6" s="638"/>
      <c r="J6" s="638"/>
      <c r="K6" s="638"/>
      <c r="L6" s="638"/>
      <c r="M6" s="638"/>
      <c r="N6" s="638"/>
      <c r="O6" s="638"/>
      <c r="P6" s="638"/>
    </row>
    <row r="7" spans="1:16">
      <c r="A7" s="638" t="s">
        <v>5</v>
      </c>
      <c r="B7" s="638"/>
      <c r="C7" s="638"/>
      <c r="D7" s="640" t="s">
        <v>2810</v>
      </c>
      <c r="E7" s="638"/>
      <c r="F7" s="641"/>
      <c r="G7" s="638"/>
      <c r="H7" s="638"/>
      <c r="I7" s="638"/>
      <c r="J7" s="638"/>
      <c r="K7" s="638"/>
      <c r="L7" s="638"/>
      <c r="M7" s="638"/>
      <c r="N7" s="638"/>
      <c r="O7" s="638"/>
      <c r="P7" s="638"/>
    </row>
    <row r="8" spans="1:16">
      <c r="A8" s="638" t="s">
        <v>6</v>
      </c>
      <c r="B8" s="638"/>
      <c r="C8" s="638"/>
      <c r="D8" s="640" t="s">
        <v>3093</v>
      </c>
      <c r="E8" s="638"/>
      <c r="F8" s="641"/>
      <c r="G8" s="638"/>
      <c r="H8" s="638"/>
      <c r="I8" s="638"/>
      <c r="J8" s="638"/>
      <c r="K8" s="638"/>
      <c r="L8" s="638"/>
      <c r="M8" s="638"/>
      <c r="N8" s="638"/>
      <c r="O8" s="638"/>
      <c r="P8" s="638"/>
    </row>
    <row r="9" spans="1:16" ht="15.75" thickBot="1">
      <c r="A9" s="638"/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</row>
    <row r="10" spans="1:16" ht="31.5" customHeight="1">
      <c r="A10" s="3265" t="s">
        <v>15</v>
      </c>
      <c r="B10" s="3267" t="s">
        <v>93</v>
      </c>
      <c r="C10" s="3263" t="s">
        <v>16</v>
      </c>
      <c r="D10" s="3263" t="s">
        <v>36</v>
      </c>
      <c r="E10" s="3263" t="s">
        <v>27</v>
      </c>
      <c r="F10" s="3263"/>
      <c r="G10" s="3263" t="s">
        <v>28</v>
      </c>
      <c r="H10" s="3263" t="s">
        <v>29</v>
      </c>
      <c r="I10" s="3263" t="s">
        <v>33</v>
      </c>
      <c r="J10" s="3263"/>
      <c r="K10" s="3263" t="s">
        <v>37</v>
      </c>
      <c r="L10" s="3263" t="s">
        <v>8</v>
      </c>
      <c r="M10" s="3263" t="s">
        <v>30</v>
      </c>
      <c r="N10" s="3263" t="s">
        <v>38</v>
      </c>
      <c r="O10" s="3263" t="s">
        <v>39</v>
      </c>
      <c r="P10" s="3270" t="s">
        <v>9</v>
      </c>
    </row>
    <row r="11" spans="1:16">
      <c r="A11" s="3266"/>
      <c r="B11" s="3268"/>
      <c r="C11" s="3264"/>
      <c r="D11" s="3264"/>
      <c r="E11" s="3264" t="s">
        <v>31</v>
      </c>
      <c r="F11" s="3264" t="s">
        <v>32</v>
      </c>
      <c r="G11" s="3264"/>
      <c r="H11" s="3264"/>
      <c r="I11" s="3264" t="s">
        <v>12</v>
      </c>
      <c r="J11" s="3264" t="s">
        <v>7</v>
      </c>
      <c r="K11" s="3264"/>
      <c r="L11" s="3264"/>
      <c r="M11" s="3264"/>
      <c r="N11" s="3264"/>
      <c r="O11" s="3264"/>
      <c r="P11" s="3271"/>
    </row>
    <row r="12" spans="1:16">
      <c r="A12" s="3266"/>
      <c r="B12" s="3269"/>
      <c r="C12" s="3264"/>
      <c r="D12" s="3264"/>
      <c r="E12" s="3264"/>
      <c r="F12" s="3264"/>
      <c r="G12" s="3264"/>
      <c r="H12" s="3264"/>
      <c r="I12" s="3264"/>
      <c r="J12" s="3264"/>
      <c r="K12" s="3264"/>
      <c r="L12" s="3264"/>
      <c r="M12" s="3264"/>
      <c r="N12" s="3264"/>
      <c r="O12" s="3264"/>
      <c r="P12" s="3271"/>
    </row>
    <row r="13" spans="1:16" ht="15.75" thickBot="1">
      <c r="A13" s="1223">
        <v>1</v>
      </c>
      <c r="B13" s="1224">
        <v>2</v>
      </c>
      <c r="C13" s="1224">
        <v>3</v>
      </c>
      <c r="D13" s="1224">
        <v>4</v>
      </c>
      <c r="E13" s="1224">
        <v>5</v>
      </c>
      <c r="F13" s="1224">
        <v>6</v>
      </c>
      <c r="G13" s="1224">
        <v>7</v>
      </c>
      <c r="H13" s="1224">
        <v>8</v>
      </c>
      <c r="I13" s="1224">
        <v>9</v>
      </c>
      <c r="J13" s="1224">
        <v>10</v>
      </c>
      <c r="K13" s="1224">
        <v>11</v>
      </c>
      <c r="L13" s="1224">
        <v>12</v>
      </c>
      <c r="M13" s="1224">
        <v>13</v>
      </c>
      <c r="N13" s="1224">
        <v>14</v>
      </c>
      <c r="O13" s="1224">
        <v>15</v>
      </c>
      <c r="P13" s="1225">
        <v>16</v>
      </c>
    </row>
    <row r="14" spans="1:16">
      <c r="A14" s="1221"/>
      <c r="B14" s="1208"/>
      <c r="C14" s="1208"/>
      <c r="D14" s="1208"/>
      <c r="E14" s="1208"/>
      <c r="F14" s="1208"/>
      <c r="G14" s="1208"/>
      <c r="H14" s="1208"/>
      <c r="I14" s="1208"/>
      <c r="J14" s="1208"/>
      <c r="K14" s="1208"/>
      <c r="L14" s="1208"/>
      <c r="M14" s="1208"/>
      <c r="N14" s="1208"/>
      <c r="O14" s="1208"/>
      <c r="P14" s="1222"/>
    </row>
    <row r="15" spans="1:16">
      <c r="A15" s="1216"/>
      <c r="B15" s="646"/>
      <c r="C15" s="823"/>
      <c r="D15" s="647"/>
      <c r="E15" s="824"/>
      <c r="F15" s="824"/>
      <c r="G15" s="647"/>
      <c r="H15" s="647"/>
      <c r="I15" s="647"/>
      <c r="J15" s="647"/>
      <c r="K15" s="647"/>
      <c r="L15" s="647"/>
      <c r="M15" s="647"/>
      <c r="N15" s="647"/>
      <c r="O15" s="648"/>
      <c r="P15" s="1217"/>
    </row>
    <row r="16" spans="1:16" ht="15" customHeight="1">
      <c r="A16" s="1216"/>
      <c r="B16" s="646"/>
      <c r="C16" s="647"/>
      <c r="D16" s="3272" t="s">
        <v>1520</v>
      </c>
      <c r="E16" s="3273"/>
      <c r="F16" s="3273"/>
      <c r="G16" s="3273"/>
      <c r="H16" s="3273"/>
      <c r="I16" s="3273"/>
      <c r="J16" s="3273"/>
      <c r="K16" s="3273"/>
      <c r="L16" s="3273"/>
      <c r="M16" s="3274"/>
      <c r="N16" s="647"/>
      <c r="O16" s="648"/>
      <c r="P16" s="1217"/>
    </row>
    <row r="17" spans="1:18" ht="15" customHeight="1">
      <c r="A17" s="1216"/>
      <c r="B17" s="646"/>
      <c r="C17" s="647"/>
      <c r="D17" s="3275"/>
      <c r="E17" s="3276"/>
      <c r="F17" s="3276"/>
      <c r="G17" s="3276"/>
      <c r="H17" s="3276"/>
      <c r="I17" s="3276"/>
      <c r="J17" s="3276"/>
      <c r="K17" s="3276"/>
      <c r="L17" s="3276"/>
      <c r="M17" s="3277"/>
      <c r="N17" s="647"/>
      <c r="O17" s="648"/>
      <c r="P17" s="1217"/>
    </row>
    <row r="18" spans="1:18" ht="15" customHeight="1">
      <c r="A18" s="1216"/>
      <c r="B18" s="646"/>
      <c r="C18" s="647"/>
      <c r="D18" s="3275"/>
      <c r="E18" s="3276"/>
      <c r="F18" s="3276"/>
      <c r="G18" s="3276"/>
      <c r="H18" s="3276"/>
      <c r="I18" s="3276"/>
      <c r="J18" s="3276"/>
      <c r="K18" s="3276"/>
      <c r="L18" s="3276"/>
      <c r="M18" s="3277"/>
      <c r="N18" s="647"/>
      <c r="O18" s="648"/>
      <c r="P18" s="1217"/>
    </row>
    <row r="19" spans="1:18" ht="15" customHeight="1">
      <c r="A19" s="1216"/>
      <c r="B19" s="646"/>
      <c r="C19" s="647"/>
      <c r="D19" s="3278"/>
      <c r="E19" s="3279"/>
      <c r="F19" s="3279"/>
      <c r="G19" s="3279"/>
      <c r="H19" s="3279"/>
      <c r="I19" s="3279"/>
      <c r="J19" s="3279"/>
      <c r="K19" s="3279"/>
      <c r="L19" s="3279"/>
      <c r="M19" s="3280"/>
      <c r="N19" s="647"/>
      <c r="O19" s="648"/>
      <c r="P19" s="1217"/>
    </row>
    <row r="20" spans="1:18">
      <c r="B20" s="646"/>
      <c r="C20" s="647"/>
      <c r="D20" s="647"/>
      <c r="E20" s="647"/>
      <c r="F20" s="647"/>
      <c r="G20" s="647"/>
      <c r="H20" s="649"/>
      <c r="I20" s="649"/>
      <c r="J20" s="647"/>
      <c r="K20" s="647"/>
      <c r="L20" s="647"/>
      <c r="M20" s="647"/>
      <c r="N20" s="647"/>
      <c r="O20" s="648"/>
      <c r="P20" s="1217"/>
    </row>
    <row r="21" spans="1:18">
      <c r="A21" s="1216"/>
      <c r="B21" s="653"/>
      <c r="C21" s="649"/>
      <c r="D21" s="649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54"/>
      <c r="P21" s="1218"/>
    </row>
    <row r="22" spans="1:18" ht="15.75" thickBot="1">
      <c r="A22" s="1219"/>
      <c r="B22" s="1213"/>
      <c r="C22" s="1226" t="s">
        <v>14</v>
      </c>
      <c r="D22" s="1214"/>
      <c r="E22" s="1214"/>
      <c r="F22" s="1214"/>
      <c r="G22" s="1214"/>
      <c r="H22" s="1214"/>
      <c r="I22" s="1214"/>
      <c r="J22" s="1214"/>
      <c r="K22" s="1214"/>
      <c r="L22" s="1214"/>
      <c r="M22" s="1214"/>
      <c r="N22" s="1214"/>
      <c r="O22" s="1215"/>
      <c r="P22" s="1220"/>
    </row>
    <row r="23" spans="1:18">
      <c r="A23" s="650"/>
      <c r="B23" s="650"/>
      <c r="C23" s="650"/>
      <c r="D23" s="650"/>
      <c r="E23" s="650"/>
      <c r="F23" s="650"/>
      <c r="G23" s="650"/>
      <c r="H23" s="650"/>
      <c r="I23" s="650"/>
      <c r="J23" s="650"/>
      <c r="K23" s="650"/>
      <c r="L23" s="650"/>
      <c r="M23" s="650"/>
      <c r="N23" s="650"/>
      <c r="O23" s="651"/>
      <c r="P23" s="652"/>
    </row>
    <row r="24" spans="1:18">
      <c r="A24" s="590"/>
      <c r="B24" s="638"/>
      <c r="C24" s="638"/>
      <c r="D24" s="638"/>
      <c r="E24" s="638"/>
      <c r="F24" s="638"/>
      <c r="G24" s="638"/>
      <c r="H24" s="638"/>
      <c r="I24" s="638"/>
      <c r="J24" s="638"/>
      <c r="K24" s="638"/>
      <c r="L24" s="3180" t="s">
        <v>3291</v>
      </c>
      <c r="M24" s="3180"/>
      <c r="N24" s="3180"/>
      <c r="O24" s="638"/>
      <c r="P24" s="592"/>
      <c r="Q24" s="636"/>
      <c r="R24" s="592"/>
    </row>
    <row r="25" spans="1:18" ht="15.75">
      <c r="A25" s="591"/>
      <c r="B25" s="3180" t="s">
        <v>126</v>
      </c>
      <c r="C25" s="3180"/>
      <c r="D25" s="1087"/>
      <c r="E25" s="1088"/>
      <c r="F25" s="1088"/>
      <c r="G25" s="1088"/>
      <c r="H25" s="639"/>
      <c r="I25" s="638"/>
      <c r="J25" s="638"/>
      <c r="K25" s="638"/>
      <c r="L25" s="638"/>
      <c r="M25" s="638"/>
      <c r="N25" s="638"/>
      <c r="O25" s="638"/>
      <c r="P25" s="595"/>
      <c r="Q25" s="587"/>
      <c r="R25" s="595"/>
    </row>
    <row r="26" spans="1:18" ht="15.75">
      <c r="A26" s="919"/>
      <c r="B26" s="3181" t="s">
        <v>2889</v>
      </c>
      <c r="C26" s="3181"/>
      <c r="D26" s="1087"/>
      <c r="E26" s="1443"/>
      <c r="F26" s="1088"/>
      <c r="G26" s="1088"/>
      <c r="H26" s="639"/>
      <c r="I26" s="638"/>
      <c r="J26" s="638"/>
      <c r="K26" s="638"/>
      <c r="L26" s="3181" t="s">
        <v>2887</v>
      </c>
      <c r="M26" s="3181"/>
      <c r="N26" s="3181"/>
      <c r="O26" s="638"/>
      <c r="P26" s="595"/>
      <c r="Q26" s="642"/>
      <c r="R26" s="595"/>
    </row>
    <row r="27" spans="1:18" ht="15.75">
      <c r="A27" s="919"/>
      <c r="B27" s="638"/>
      <c r="C27" s="1089"/>
      <c r="D27" s="1087"/>
      <c r="E27" s="1443"/>
      <c r="F27" s="1088"/>
      <c r="G27" s="1088"/>
      <c r="H27" s="639"/>
      <c r="I27" s="638"/>
      <c r="J27" s="638"/>
      <c r="K27" s="638"/>
      <c r="L27" s="638"/>
      <c r="M27" s="638"/>
      <c r="N27" s="638"/>
      <c r="O27" s="638"/>
      <c r="P27" s="595"/>
      <c r="Q27" s="587"/>
      <c r="R27" s="595"/>
    </row>
    <row r="28" spans="1:18" ht="15.75">
      <c r="A28" s="919"/>
      <c r="B28" s="638"/>
      <c r="C28" s="1089"/>
      <c r="D28" s="1087"/>
      <c r="E28" s="1443"/>
      <c r="F28" s="1088"/>
      <c r="G28" s="1088"/>
      <c r="H28" s="639"/>
      <c r="I28" s="638"/>
      <c r="J28" s="638"/>
      <c r="K28" s="638"/>
      <c r="L28" s="638"/>
      <c r="M28" s="638"/>
      <c r="N28" s="638"/>
      <c r="O28" s="638"/>
      <c r="P28" s="595"/>
      <c r="Q28" s="588"/>
      <c r="R28" s="595"/>
    </row>
    <row r="29" spans="1:18" ht="15.75">
      <c r="A29" s="919"/>
      <c r="B29" s="638"/>
      <c r="C29" s="1089"/>
      <c r="D29" s="1087"/>
      <c r="E29" s="1443"/>
      <c r="F29" s="1088"/>
      <c r="G29" s="1088"/>
      <c r="H29" s="639"/>
      <c r="I29" s="638"/>
      <c r="J29" s="638"/>
      <c r="K29" s="638"/>
      <c r="L29" s="638"/>
      <c r="M29" s="638"/>
      <c r="N29" s="638"/>
      <c r="O29" s="638"/>
      <c r="P29" s="595"/>
      <c r="Q29" s="588"/>
      <c r="R29" s="595"/>
    </row>
    <row r="30" spans="1:18" ht="15.75">
      <c r="A30" s="919"/>
      <c r="B30" s="3181" t="s">
        <v>2848</v>
      </c>
      <c r="C30" s="3181"/>
      <c r="D30" s="638"/>
      <c r="E30" s="1443"/>
      <c r="F30" s="1088"/>
      <c r="G30" s="1088"/>
      <c r="H30" s="639"/>
      <c r="I30" s="638"/>
      <c r="J30" s="638"/>
      <c r="K30" s="638"/>
      <c r="L30" s="3181" t="s">
        <v>2841</v>
      </c>
      <c r="M30" s="3181"/>
      <c r="N30" s="3181"/>
      <c r="O30" s="638"/>
      <c r="P30" s="595"/>
      <c r="Q30" s="588"/>
      <c r="R30" s="595"/>
    </row>
    <row r="31" spans="1:18" ht="15.75">
      <c r="A31" s="599"/>
      <c r="B31" s="3180" t="s">
        <v>2832</v>
      </c>
      <c r="C31" s="3180"/>
      <c r="D31" s="638"/>
      <c r="E31" s="638"/>
      <c r="F31" s="1088"/>
      <c r="G31" s="1088"/>
      <c r="H31" s="639"/>
      <c r="I31" s="638"/>
      <c r="J31" s="638"/>
      <c r="K31" s="638"/>
      <c r="L31" s="3180" t="s">
        <v>2830</v>
      </c>
      <c r="M31" s="3180"/>
      <c r="N31" s="3180"/>
      <c r="O31" s="638"/>
      <c r="P31" s="600"/>
      <c r="R31" s="600"/>
    </row>
    <row r="32" spans="1:18" ht="15.75">
      <c r="A32" s="593"/>
      <c r="B32" s="1207"/>
      <c r="C32" s="1207"/>
      <c r="D32" s="639"/>
      <c r="E32" s="1088"/>
      <c r="F32" s="1090"/>
      <c r="G32" s="1088"/>
      <c r="H32" s="639"/>
      <c r="I32" s="638"/>
      <c r="J32" s="638"/>
      <c r="K32" s="638"/>
      <c r="L32" s="1091"/>
      <c r="M32" s="1091"/>
      <c r="N32" s="638"/>
      <c r="O32" s="638"/>
      <c r="P32" s="601"/>
      <c r="R32" s="601"/>
    </row>
    <row r="33" spans="12:15">
      <c r="L33" s="590"/>
      <c r="M33" s="590"/>
      <c r="N33" s="590"/>
      <c r="O33" s="590"/>
    </row>
    <row r="34" spans="12:15">
      <c r="L34" s="590"/>
      <c r="M34" s="590"/>
      <c r="N34" s="590"/>
      <c r="O34" s="590"/>
    </row>
    <row r="35" spans="12:15">
      <c r="L35" s="590"/>
      <c r="M35" s="590"/>
      <c r="N35" s="590"/>
      <c r="O35" s="590"/>
    </row>
  </sheetData>
  <mergeCells count="29">
    <mergeCell ref="N10:N12"/>
    <mergeCell ref="K10:K12"/>
    <mergeCell ref="J11:J12"/>
    <mergeCell ref="L24:N24"/>
    <mergeCell ref="L26:N26"/>
    <mergeCell ref="L30:N30"/>
    <mergeCell ref="L31:N31"/>
    <mergeCell ref="A1:P1"/>
    <mergeCell ref="A2:P2"/>
    <mergeCell ref="A10:A12"/>
    <mergeCell ref="B10:B12"/>
    <mergeCell ref="C10:C12"/>
    <mergeCell ref="P10:P12"/>
    <mergeCell ref="E11:E12"/>
    <mergeCell ref="F11:F12"/>
    <mergeCell ref="M10:M12"/>
    <mergeCell ref="I11:I12"/>
    <mergeCell ref="O10:O12"/>
    <mergeCell ref="L10:L12"/>
    <mergeCell ref="H10:H12"/>
    <mergeCell ref="B25:C25"/>
    <mergeCell ref="B26:C26"/>
    <mergeCell ref="B30:C30"/>
    <mergeCell ref="B31:C31"/>
    <mergeCell ref="D16:M19"/>
    <mergeCell ref="D10:D12"/>
    <mergeCell ref="I10:J10"/>
    <mergeCell ref="E10:F10"/>
    <mergeCell ref="G10:G12"/>
  </mergeCells>
  <dataValidations count="1">
    <dataValidation type="list" allowBlank="1" showInputMessage="1" showErrorMessage="1" error="PILIH DAR DAFTAR" sqref="B15:B22">
      <formula1>KIBF</formula1>
    </dataValidation>
  </dataValidations>
  <printOptions horizontalCentered="1"/>
  <pageMargins left="1.5748031496062993" right="0.19685039370078741" top="0.78740157480314965" bottom="0.74803149606299213" header="0.19685039370078741" footer="0.19685039370078741"/>
  <pageSetup paperSize="5" scale="75" orientation="landscape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78"/>
  <sheetViews>
    <sheetView workbookViewId="0">
      <selection activeCell="I65" sqref="I65"/>
    </sheetView>
  </sheetViews>
  <sheetFormatPr defaultRowHeight="15"/>
  <cols>
    <col min="1" max="1" width="5.28515625" customWidth="1"/>
    <col min="2" max="6" width="5" customWidth="1"/>
    <col min="7" max="7" width="20.7109375" customWidth="1"/>
    <col min="8" max="8" width="11.5703125" customWidth="1"/>
    <col min="9" max="9" width="11.28515625" customWidth="1"/>
    <col min="10" max="10" width="9.85546875" customWidth="1"/>
    <col min="11" max="11" width="10.85546875" customWidth="1"/>
    <col min="13" max="13" width="9.28515625" customWidth="1"/>
    <col min="14" max="15" width="8.28515625" customWidth="1"/>
    <col min="16" max="16" width="7.7109375" customWidth="1"/>
    <col min="17" max="18" width="15.140625" customWidth="1"/>
    <col min="19" max="19" width="15.42578125" customWidth="1"/>
  </cols>
  <sheetData>
    <row r="1" spans="1:19">
      <c r="A1" s="3199" t="s">
        <v>2819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  <c r="S1" s="3199"/>
    </row>
    <row r="2" spans="1:19" ht="18">
      <c r="A2" s="3286" t="s">
        <v>3159</v>
      </c>
      <c r="B2" s="3286"/>
      <c r="C2" s="3286"/>
      <c r="D2" s="3286"/>
      <c r="E2" s="3286"/>
      <c r="F2" s="3286"/>
      <c r="G2" s="3286"/>
      <c r="H2" s="3286"/>
      <c r="I2" s="3286"/>
      <c r="J2" s="3286"/>
      <c r="K2" s="3286"/>
      <c r="L2" s="3286"/>
      <c r="M2" s="3286"/>
      <c r="N2" s="3286"/>
      <c r="O2" s="3286"/>
      <c r="P2" s="3286"/>
      <c r="Q2" s="3286"/>
      <c r="R2" s="3286"/>
      <c r="S2" s="3286"/>
    </row>
    <row r="3" spans="1:19">
      <c r="A3" s="638" t="s">
        <v>1</v>
      </c>
      <c r="B3" s="638" t="s">
        <v>2</v>
      </c>
      <c r="C3" s="638"/>
      <c r="D3" s="641"/>
      <c r="E3" s="638"/>
      <c r="F3" s="638"/>
      <c r="G3" s="1436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</row>
    <row r="4" spans="1:19">
      <c r="A4" s="638" t="s">
        <v>3</v>
      </c>
      <c r="B4" s="638" t="s">
        <v>2809</v>
      </c>
      <c r="C4" s="638"/>
      <c r="D4" s="641"/>
      <c r="E4" s="638"/>
      <c r="F4" s="638"/>
      <c r="G4" s="1436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</row>
    <row r="5" spans="1:19">
      <c r="A5" s="638" t="s">
        <v>4</v>
      </c>
      <c r="B5" s="640" t="s">
        <v>2829</v>
      </c>
      <c r="C5" s="638"/>
      <c r="D5" s="641"/>
      <c r="E5" s="638"/>
      <c r="F5" s="638"/>
      <c r="G5" s="1436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</row>
    <row r="6" spans="1:19">
      <c r="A6" s="638" t="s">
        <v>5</v>
      </c>
      <c r="B6" s="640" t="s">
        <v>2810</v>
      </c>
      <c r="C6" s="638"/>
      <c r="D6" s="641"/>
      <c r="E6" s="638"/>
      <c r="F6" s="638"/>
      <c r="G6" s="1436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</row>
    <row r="7" spans="1:19">
      <c r="A7" s="638" t="s">
        <v>6</v>
      </c>
      <c r="B7" s="640" t="s">
        <v>3093</v>
      </c>
      <c r="C7" s="638"/>
      <c r="D7" s="641"/>
      <c r="E7" s="638"/>
      <c r="F7" s="638"/>
      <c r="G7" s="1436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</row>
    <row r="8" spans="1:19" ht="15.75" thickBot="1">
      <c r="A8" s="638"/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9"/>
      <c r="Q8" s="638"/>
      <c r="R8" s="638"/>
      <c r="S8" s="584"/>
    </row>
    <row r="9" spans="1:19">
      <c r="A9" s="3201" t="s">
        <v>7</v>
      </c>
      <c r="B9" s="3202"/>
      <c r="C9" s="3202"/>
      <c r="D9" s="3202"/>
      <c r="E9" s="3202"/>
      <c r="F9" s="3202"/>
      <c r="G9" s="3204" t="s">
        <v>1887</v>
      </c>
      <c r="H9" s="3202"/>
      <c r="I9" s="3202"/>
      <c r="J9" s="3203"/>
      <c r="K9" s="3187" t="s">
        <v>1888</v>
      </c>
      <c r="L9" s="3187" t="s">
        <v>1889</v>
      </c>
      <c r="M9" s="3187" t="s">
        <v>1890</v>
      </c>
      <c r="N9" s="3187" t="s">
        <v>1891</v>
      </c>
      <c r="O9" s="3187" t="s">
        <v>1892</v>
      </c>
      <c r="P9" s="3194" t="s">
        <v>1953</v>
      </c>
      <c r="Q9" s="3195"/>
      <c r="R9" s="1992"/>
      <c r="S9" s="3191" t="s">
        <v>9</v>
      </c>
    </row>
    <row r="10" spans="1:19" ht="15" customHeight="1">
      <c r="A10" s="3211" t="s">
        <v>15</v>
      </c>
      <c r="B10" s="3205" t="s">
        <v>10</v>
      </c>
      <c r="C10" s="3206"/>
      <c r="D10" s="3206"/>
      <c r="E10" s="3206"/>
      <c r="F10" s="3207"/>
      <c r="G10" s="3185" t="s">
        <v>1894</v>
      </c>
      <c r="H10" s="3185" t="s">
        <v>17</v>
      </c>
      <c r="I10" s="617" t="s">
        <v>1895</v>
      </c>
      <c r="J10" s="3185" t="s">
        <v>1896</v>
      </c>
      <c r="K10" s="3186"/>
      <c r="L10" s="3186"/>
      <c r="M10" s="3186"/>
      <c r="N10" s="3186"/>
      <c r="O10" s="3186"/>
      <c r="P10" s="3196"/>
      <c r="Q10" s="3197"/>
      <c r="R10" s="1964"/>
      <c r="S10" s="3192"/>
    </row>
    <row r="11" spans="1:19">
      <c r="A11" s="3212"/>
      <c r="B11" s="3208"/>
      <c r="C11" s="3209"/>
      <c r="D11" s="3209"/>
      <c r="E11" s="3209"/>
      <c r="F11" s="3210"/>
      <c r="G11" s="3186"/>
      <c r="H11" s="3186"/>
      <c r="I11" s="617" t="s">
        <v>1899</v>
      </c>
      <c r="J11" s="3186"/>
      <c r="K11" s="3186"/>
      <c r="L11" s="3186"/>
      <c r="M11" s="3186"/>
      <c r="N11" s="3186"/>
      <c r="O11" s="3186"/>
      <c r="P11" s="3185" t="s">
        <v>95</v>
      </c>
      <c r="Q11" s="3189" t="s">
        <v>19</v>
      </c>
      <c r="R11" s="1993"/>
      <c r="S11" s="3192"/>
    </row>
    <row r="12" spans="1:19">
      <c r="A12" s="3212"/>
      <c r="B12" s="3208"/>
      <c r="C12" s="3209"/>
      <c r="D12" s="3209"/>
      <c r="E12" s="3209"/>
      <c r="F12" s="3210"/>
      <c r="G12" s="3186"/>
      <c r="H12" s="3186"/>
      <c r="I12" s="617" t="s">
        <v>1900</v>
      </c>
      <c r="J12" s="3186"/>
      <c r="K12" s="3186"/>
      <c r="L12" s="3186"/>
      <c r="M12" s="3186"/>
      <c r="N12" s="3186"/>
      <c r="O12" s="3186"/>
      <c r="P12" s="3186"/>
      <c r="Q12" s="3190"/>
      <c r="R12" s="1993"/>
      <c r="S12" s="3192"/>
    </row>
    <row r="13" spans="1:19">
      <c r="A13" s="3212"/>
      <c r="B13" s="3208"/>
      <c r="C13" s="3209"/>
      <c r="D13" s="3209"/>
      <c r="E13" s="3209"/>
      <c r="F13" s="3210"/>
      <c r="G13" s="3186"/>
      <c r="H13" s="3186"/>
      <c r="I13" s="617" t="s">
        <v>1901</v>
      </c>
      <c r="J13" s="3186"/>
      <c r="K13" s="3186"/>
      <c r="L13" s="3186"/>
      <c r="M13" s="3186"/>
      <c r="N13" s="3186"/>
      <c r="O13" s="3186"/>
      <c r="P13" s="3186"/>
      <c r="Q13" s="3190"/>
      <c r="R13" s="1993"/>
      <c r="S13" s="3192"/>
    </row>
    <row r="14" spans="1:19" ht="15.75" thickBot="1">
      <c r="A14" s="805">
        <v>1</v>
      </c>
      <c r="B14" s="3213">
        <v>3</v>
      </c>
      <c r="C14" s="3213"/>
      <c r="D14" s="3213"/>
      <c r="E14" s="3213"/>
      <c r="F14" s="3213"/>
      <c r="G14" s="1437">
        <v>5</v>
      </c>
      <c r="H14" s="1437">
        <v>6</v>
      </c>
      <c r="I14" s="1437">
        <v>7</v>
      </c>
      <c r="J14" s="1437">
        <v>8</v>
      </c>
      <c r="K14" s="1437">
        <v>9</v>
      </c>
      <c r="L14" s="1437">
        <v>10</v>
      </c>
      <c r="M14" s="1437">
        <v>11</v>
      </c>
      <c r="N14" s="1437">
        <v>12</v>
      </c>
      <c r="O14" s="1437">
        <v>13</v>
      </c>
      <c r="P14" s="1437">
        <v>14</v>
      </c>
      <c r="Q14" s="1437">
        <v>15</v>
      </c>
      <c r="R14" s="1963"/>
      <c r="S14" s="812">
        <v>16</v>
      </c>
    </row>
    <row r="15" spans="1:19">
      <c r="A15" s="1069"/>
      <c r="B15" s="1071" t="e">
        <f>MID(#REF!,1,2)</f>
        <v>#REF!</v>
      </c>
      <c r="C15" s="1071" t="e">
        <f>MID(#REF!,4,2)</f>
        <v>#REF!</v>
      </c>
      <c r="D15" s="1072"/>
      <c r="E15" s="1071" t="e">
        <f>MID(#REF!,10,2)</f>
        <v>#REF!</v>
      </c>
      <c r="F15" s="1071"/>
      <c r="G15" s="1073" t="s">
        <v>134</v>
      </c>
      <c r="H15" s="1022"/>
      <c r="I15" s="1023"/>
      <c r="J15" s="1022"/>
      <c r="K15" s="1022"/>
      <c r="L15" s="1022"/>
      <c r="M15" s="1023"/>
      <c r="N15" s="1023"/>
      <c r="O15" s="1022"/>
      <c r="P15" s="1074"/>
      <c r="Q15" s="1074"/>
      <c r="R15" s="1994"/>
      <c r="S15" s="1024"/>
    </row>
    <row r="16" spans="1:19">
      <c r="A16" s="1075"/>
      <c r="B16" s="3214" t="s">
        <v>1963</v>
      </c>
      <c r="C16" s="3215"/>
      <c r="D16" s="3215"/>
      <c r="E16" s="3215"/>
      <c r="F16" s="3216"/>
      <c r="G16" s="1078"/>
      <c r="H16" s="1079"/>
      <c r="I16" s="1080"/>
      <c r="J16" s="1079"/>
      <c r="K16" s="1571"/>
      <c r="L16" s="1079"/>
      <c r="M16" s="1080"/>
      <c r="N16" s="1080"/>
      <c r="O16" s="1079"/>
      <c r="P16" s="1081"/>
      <c r="Q16" s="1081"/>
      <c r="R16" s="1995"/>
      <c r="S16" s="1082"/>
    </row>
    <row r="17" spans="1:19">
      <c r="A17" s="662">
        <f t="shared" ref="A17:A23" si="0">A16+1</f>
        <v>1</v>
      </c>
      <c r="B17" s="941">
        <v>2</v>
      </c>
      <c r="C17" s="686">
        <v>3</v>
      </c>
      <c r="D17" s="686">
        <v>1</v>
      </c>
      <c r="E17" s="686">
        <v>4</v>
      </c>
      <c r="F17" s="686">
        <v>1</v>
      </c>
      <c r="G17" s="1210" t="s">
        <v>2873</v>
      </c>
      <c r="H17" s="1569" t="s">
        <v>3156</v>
      </c>
      <c r="I17" s="1570" t="s">
        <v>2937</v>
      </c>
      <c r="J17" s="667" t="s">
        <v>139</v>
      </c>
      <c r="K17" s="1569" t="s">
        <v>3157</v>
      </c>
      <c r="L17" s="668">
        <v>2013</v>
      </c>
      <c r="M17" s="704" t="s">
        <v>3158</v>
      </c>
      <c r="N17" s="955" t="s">
        <v>2548</v>
      </c>
      <c r="O17" s="667" t="s">
        <v>133</v>
      </c>
      <c r="P17" s="1573">
        <v>1</v>
      </c>
      <c r="Q17" s="1572">
        <v>202610000</v>
      </c>
      <c r="R17" s="1996"/>
      <c r="S17" s="1406" t="s">
        <v>3159</v>
      </c>
    </row>
    <row r="18" spans="1:19">
      <c r="A18" s="662">
        <f>A17+1</f>
        <v>2</v>
      </c>
      <c r="B18" s="1209"/>
      <c r="C18" s="686"/>
      <c r="D18" s="686"/>
      <c r="E18" s="686"/>
      <c r="F18" s="686"/>
      <c r="G18" s="1210"/>
      <c r="H18" s="667"/>
      <c r="I18" s="955"/>
      <c r="J18" s="667"/>
      <c r="K18" s="667"/>
      <c r="L18" s="668"/>
      <c r="M18" s="704"/>
      <c r="N18" s="955"/>
      <c r="O18" s="667"/>
      <c r="P18" s="1386"/>
      <c r="Q18" s="939"/>
      <c r="R18" s="1997"/>
      <c r="S18" s="705" t="s">
        <v>3259</v>
      </c>
    </row>
    <row r="19" spans="1:19">
      <c r="A19" s="662">
        <f>A18+1</f>
        <v>3</v>
      </c>
      <c r="B19" s="686"/>
      <c r="C19" s="686"/>
      <c r="D19" s="686"/>
      <c r="E19" s="686"/>
      <c r="F19" s="686"/>
      <c r="G19" s="687"/>
      <c r="H19" s="667"/>
      <c r="I19" s="955"/>
      <c r="J19" s="667"/>
      <c r="K19" s="667"/>
      <c r="L19" s="668"/>
      <c r="M19" s="704"/>
      <c r="N19" s="955"/>
      <c r="O19" s="667"/>
      <c r="P19" s="1386"/>
      <c r="Q19" s="939"/>
      <c r="R19" s="1997"/>
      <c r="S19" s="705" t="s">
        <v>3260</v>
      </c>
    </row>
    <row r="20" spans="1:19">
      <c r="A20" s="662">
        <f t="shared" si="0"/>
        <v>4</v>
      </c>
      <c r="B20" s="686"/>
      <c r="C20" s="686"/>
      <c r="D20" s="686"/>
      <c r="E20" s="686"/>
      <c r="F20" s="686"/>
      <c r="G20" s="687"/>
      <c r="H20" s="667"/>
      <c r="I20" s="955"/>
      <c r="J20" s="667"/>
      <c r="K20" s="667"/>
      <c r="L20" s="668"/>
      <c r="M20" s="704"/>
      <c r="N20" s="955"/>
      <c r="O20" s="667"/>
      <c r="P20" s="1386"/>
      <c r="Q20" s="939"/>
      <c r="R20" s="1997"/>
      <c r="S20" s="705"/>
    </row>
    <row r="21" spans="1:19">
      <c r="A21" s="662">
        <f t="shared" si="0"/>
        <v>5</v>
      </c>
      <c r="B21" s="686"/>
      <c r="C21" s="686"/>
      <c r="D21" s="686"/>
      <c r="E21" s="686"/>
      <c r="F21" s="686"/>
      <c r="G21" s="687"/>
      <c r="H21" s="667"/>
      <c r="I21" s="955"/>
      <c r="J21" s="667"/>
      <c r="K21" s="667"/>
      <c r="L21" s="668"/>
      <c r="M21" s="704"/>
      <c r="N21" s="955"/>
      <c r="O21" s="667"/>
      <c r="P21" s="1386"/>
      <c r="Q21" s="939"/>
      <c r="R21" s="1997"/>
      <c r="S21" s="705"/>
    </row>
    <row r="22" spans="1:19">
      <c r="A22" s="662">
        <f t="shared" si="0"/>
        <v>6</v>
      </c>
      <c r="B22" s="686"/>
      <c r="C22" s="686"/>
      <c r="D22" s="686"/>
      <c r="E22" s="686"/>
      <c r="F22" s="686"/>
      <c r="G22" s="687"/>
      <c r="H22" s="813"/>
      <c r="I22" s="720"/>
      <c r="J22" s="687"/>
      <c r="K22" s="687"/>
      <c r="L22" s="688"/>
      <c r="M22" s="687"/>
      <c r="N22" s="687"/>
      <c r="O22" s="687"/>
      <c r="P22" s="1386"/>
      <c r="Q22" s="745"/>
      <c r="R22" s="1998"/>
      <c r="S22" s="781"/>
    </row>
    <row r="23" spans="1:19">
      <c r="A23" s="662">
        <f t="shared" si="0"/>
        <v>7</v>
      </c>
      <c r="B23" s="686"/>
      <c r="C23" s="686"/>
      <c r="D23" s="686"/>
      <c r="E23" s="686"/>
      <c r="F23" s="686"/>
      <c r="G23" s="687"/>
      <c r="H23" s="687"/>
      <c r="I23" s="720"/>
      <c r="J23" s="687"/>
      <c r="K23" s="687"/>
      <c r="L23" s="688"/>
      <c r="M23" s="687"/>
      <c r="N23" s="687"/>
      <c r="O23" s="687"/>
      <c r="P23" s="1386"/>
      <c r="Q23" s="690"/>
      <c r="R23" s="1999"/>
      <c r="S23" s="781"/>
    </row>
    <row r="24" spans="1:19" ht="15.75" thickBot="1">
      <c r="A24" s="1066"/>
      <c r="B24" s="739"/>
      <c r="C24" s="739"/>
      <c r="D24" s="739"/>
      <c r="E24" s="739"/>
      <c r="F24" s="739"/>
      <c r="G24" s="740"/>
      <c r="H24" s="740"/>
      <c r="I24" s="740"/>
      <c r="J24" s="740"/>
      <c r="K24" s="1068"/>
      <c r="L24" s="741"/>
      <c r="M24" s="741"/>
      <c r="N24" s="741"/>
      <c r="O24" s="741"/>
      <c r="P24" s="680"/>
      <c r="Q24" s="744"/>
      <c r="R24" s="2000"/>
      <c r="S24" s="903"/>
    </row>
    <row r="25" spans="1:19" s="1438" customFormat="1" ht="15.75" thickBot="1">
      <c r="A25" s="1457"/>
      <c r="B25" s="3282"/>
      <c r="C25" s="3282"/>
      <c r="D25" s="3282"/>
      <c r="E25" s="3282"/>
      <c r="F25" s="3282"/>
      <c r="G25" s="1458"/>
      <c r="H25" s="1019"/>
      <c r="I25" s="1459"/>
      <c r="J25" s="1019"/>
      <c r="K25" s="1019"/>
      <c r="L25" s="1019"/>
      <c r="M25" s="1459"/>
      <c r="N25" s="1019"/>
      <c r="O25" s="1019"/>
      <c r="P25" s="1439">
        <f>SUM(P17:P24)</f>
        <v>1</v>
      </c>
      <c r="Q25" s="1020">
        <f>SUM(Q17:Q24)</f>
        <v>202610000</v>
      </c>
      <c r="R25" s="2001"/>
      <c r="S25" s="1460"/>
    </row>
    <row r="27" spans="1:19">
      <c r="D27" s="1436"/>
      <c r="E27" s="1436"/>
      <c r="N27" s="3180" t="s">
        <v>3155</v>
      </c>
      <c r="O27" s="3180"/>
      <c r="P27" s="3180"/>
    </row>
    <row r="28" spans="1:19">
      <c r="B28" s="1988"/>
      <c r="C28" s="1988"/>
      <c r="D28" s="1988"/>
      <c r="E28" s="1988"/>
      <c r="F28" s="3180" t="s">
        <v>126</v>
      </c>
      <c r="G28" s="3180"/>
      <c r="N28" s="638"/>
      <c r="O28" s="638"/>
      <c r="P28" s="638"/>
    </row>
    <row r="29" spans="1:19">
      <c r="B29" s="1989"/>
      <c r="C29" s="1989"/>
      <c r="D29" s="1989"/>
      <c r="E29" s="1989"/>
      <c r="F29" s="1989" t="s">
        <v>2889</v>
      </c>
      <c r="N29" s="3281" t="s">
        <v>2887</v>
      </c>
      <c r="O29" s="3281"/>
      <c r="P29" s="3281"/>
    </row>
    <row r="30" spans="1:19">
      <c r="D30" s="638"/>
      <c r="E30" s="1089"/>
      <c r="N30" s="638"/>
      <c r="O30" s="638"/>
      <c r="P30" s="638"/>
    </row>
    <row r="31" spans="1:19">
      <c r="D31" s="638"/>
      <c r="E31" s="1089"/>
      <c r="N31" s="638"/>
      <c r="O31" s="638"/>
      <c r="P31" s="638"/>
    </row>
    <row r="32" spans="1:19">
      <c r="D32" s="638"/>
      <c r="E32" s="1435"/>
      <c r="N32" s="638"/>
      <c r="O32" s="638"/>
      <c r="P32" s="638"/>
    </row>
    <row r="33" spans="1:19">
      <c r="B33" s="1989"/>
      <c r="C33" s="1989"/>
      <c r="D33" s="1989"/>
      <c r="E33" s="1989"/>
      <c r="F33" s="3281" t="s">
        <v>3127</v>
      </c>
      <c r="G33" s="3281"/>
      <c r="N33" s="3281" t="s">
        <v>2841</v>
      </c>
      <c r="O33" s="3281"/>
      <c r="P33" s="3281"/>
    </row>
    <row r="34" spans="1:19">
      <c r="B34" s="1988"/>
      <c r="C34" s="1988"/>
      <c r="D34" s="1988"/>
      <c r="E34" s="1988"/>
      <c r="F34" s="3180" t="s">
        <v>2832</v>
      </c>
      <c r="G34" s="3180"/>
      <c r="N34" s="3180" t="s">
        <v>2830</v>
      </c>
      <c r="O34" s="3180"/>
      <c r="P34" s="3180"/>
    </row>
    <row r="41" spans="1:19" ht="15.75">
      <c r="A41" s="3200" t="s">
        <v>2819</v>
      </c>
      <c r="B41" s="3200"/>
      <c r="C41" s="3200"/>
      <c r="D41" s="3200"/>
      <c r="E41" s="3200"/>
      <c r="F41" s="3200"/>
      <c r="G41" s="3200"/>
      <c r="H41" s="3200"/>
      <c r="I41" s="3200"/>
      <c r="J41" s="3200"/>
      <c r="K41" s="3200"/>
      <c r="L41" s="3200"/>
      <c r="M41" s="3200"/>
      <c r="N41" s="3200"/>
      <c r="O41" s="3200"/>
      <c r="P41" s="3200"/>
      <c r="Q41" s="3200"/>
      <c r="R41" s="3200"/>
      <c r="S41" s="3200"/>
    </row>
    <row r="42" spans="1:19" ht="18">
      <c r="A42" s="3286" t="s">
        <v>3159</v>
      </c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</row>
    <row r="43" spans="1:19">
      <c r="A43" s="638" t="s">
        <v>1</v>
      </c>
      <c r="B43" s="638"/>
      <c r="C43" s="638"/>
      <c r="D43" s="638"/>
      <c r="E43" s="638" t="s">
        <v>2</v>
      </c>
      <c r="F43" s="638"/>
      <c r="G43" s="1972"/>
      <c r="H43" s="638"/>
      <c r="I43" s="638"/>
      <c r="J43" s="638"/>
      <c r="K43" s="638"/>
      <c r="L43" s="638"/>
      <c r="M43" s="638"/>
      <c r="N43" s="638"/>
      <c r="O43" s="638"/>
      <c r="P43" s="638"/>
      <c r="Q43" s="638"/>
      <c r="R43" s="638"/>
      <c r="S43" s="638"/>
    </row>
    <row r="44" spans="1:19">
      <c r="A44" s="638" t="s">
        <v>3</v>
      </c>
      <c r="B44" s="638"/>
      <c r="C44" s="638"/>
      <c r="D44" s="638"/>
      <c r="E44" s="638" t="s">
        <v>2809</v>
      </c>
      <c r="F44" s="638"/>
      <c r="G44" s="1972"/>
      <c r="H44" s="638"/>
      <c r="I44" s="638"/>
      <c r="J44" s="638"/>
      <c r="K44" s="638"/>
      <c r="L44" s="638"/>
      <c r="M44" s="638"/>
      <c r="N44" s="638"/>
      <c r="O44" s="638"/>
      <c r="P44" s="638"/>
      <c r="Q44" s="638"/>
      <c r="R44" s="638"/>
      <c r="S44" s="638"/>
    </row>
    <row r="45" spans="1:19">
      <c r="A45" s="638" t="s">
        <v>4</v>
      </c>
      <c r="B45" s="640"/>
      <c r="C45" s="638"/>
      <c r="D45" s="640"/>
      <c r="E45" s="640" t="s">
        <v>2829</v>
      </c>
      <c r="F45" s="638"/>
      <c r="G45" s="1972"/>
      <c r="H45" s="638"/>
      <c r="I45" s="638"/>
      <c r="J45" s="638"/>
      <c r="K45" s="638"/>
      <c r="L45" s="638"/>
      <c r="M45" s="638"/>
      <c r="N45" s="638"/>
      <c r="O45" s="638"/>
      <c r="P45" s="638"/>
      <c r="Q45" s="638"/>
      <c r="R45" s="638"/>
      <c r="S45" s="638"/>
    </row>
    <row r="46" spans="1:19">
      <c r="A46" s="638" t="s">
        <v>5</v>
      </c>
      <c r="B46" s="640"/>
      <c r="C46" s="638"/>
      <c r="D46" s="640"/>
      <c r="E46" s="640" t="s">
        <v>2810</v>
      </c>
      <c r="F46" s="638"/>
      <c r="G46" s="1127"/>
      <c r="H46" s="638"/>
      <c r="I46" s="638"/>
      <c r="J46" s="638"/>
      <c r="K46" s="638"/>
      <c r="L46" s="638"/>
      <c r="M46" s="638"/>
      <c r="N46" s="638"/>
      <c r="O46" s="638"/>
      <c r="P46" s="638"/>
      <c r="Q46" s="638"/>
      <c r="R46" s="638"/>
      <c r="S46" s="638"/>
    </row>
    <row r="47" spans="1:19">
      <c r="A47" s="638" t="s">
        <v>6</v>
      </c>
      <c r="B47" s="640"/>
      <c r="C47" s="638"/>
      <c r="D47" s="640"/>
      <c r="E47" s="640" t="s">
        <v>3093</v>
      </c>
      <c r="F47" s="638"/>
      <c r="G47" s="1972"/>
      <c r="H47" s="638"/>
      <c r="I47" s="638"/>
      <c r="J47" s="638"/>
      <c r="K47" s="638"/>
      <c r="L47" s="638"/>
      <c r="M47" s="638"/>
      <c r="N47" s="638"/>
      <c r="O47" s="638"/>
      <c r="P47" s="638"/>
      <c r="Q47" s="638"/>
      <c r="R47" s="638"/>
      <c r="S47" s="638"/>
    </row>
    <row r="48" spans="1:19" ht="15.75" thickBot="1">
      <c r="A48" s="638"/>
      <c r="B48" s="638"/>
      <c r="C48" s="638"/>
      <c r="D48" s="638"/>
      <c r="E48" s="638"/>
      <c r="F48" s="638"/>
      <c r="G48" s="638"/>
      <c r="H48" s="638"/>
      <c r="I48" s="638"/>
      <c r="J48" s="638"/>
      <c r="K48" s="638"/>
      <c r="L48" s="638"/>
      <c r="M48" s="638"/>
      <c r="N48" s="638"/>
      <c r="O48" s="638"/>
      <c r="P48" s="639"/>
      <c r="Q48" s="638"/>
      <c r="R48" s="638"/>
      <c r="S48" s="584"/>
    </row>
    <row r="49" spans="1:19">
      <c r="A49" s="3201" t="s">
        <v>7</v>
      </c>
      <c r="B49" s="3202"/>
      <c r="C49" s="3202"/>
      <c r="D49" s="3202"/>
      <c r="E49" s="3202"/>
      <c r="F49" s="3202"/>
      <c r="G49" s="3204" t="s">
        <v>1887</v>
      </c>
      <c r="H49" s="3202"/>
      <c r="I49" s="3202"/>
      <c r="J49" s="3203"/>
      <c r="K49" s="3187" t="s">
        <v>1888</v>
      </c>
      <c r="L49" s="3187" t="s">
        <v>1889</v>
      </c>
      <c r="M49" s="3187" t="s">
        <v>1890</v>
      </c>
      <c r="N49" s="3187" t="s">
        <v>1891</v>
      </c>
      <c r="O49" s="3187" t="s">
        <v>1892</v>
      </c>
      <c r="P49" s="3194" t="s">
        <v>1953</v>
      </c>
      <c r="Q49" s="3195"/>
      <c r="R49" s="3283" t="s">
        <v>3369</v>
      </c>
      <c r="S49" s="3191" t="s">
        <v>9</v>
      </c>
    </row>
    <row r="50" spans="1:19" ht="15" customHeight="1">
      <c r="A50" s="3211" t="s">
        <v>15</v>
      </c>
      <c r="B50" s="3205" t="s">
        <v>10</v>
      </c>
      <c r="C50" s="3206"/>
      <c r="D50" s="3206"/>
      <c r="E50" s="3206"/>
      <c r="F50" s="3207"/>
      <c r="G50" s="3185" t="s">
        <v>1894</v>
      </c>
      <c r="H50" s="3185" t="s">
        <v>17</v>
      </c>
      <c r="I50" s="617" t="s">
        <v>1895</v>
      </c>
      <c r="J50" s="3185" t="s">
        <v>1896</v>
      </c>
      <c r="K50" s="3186"/>
      <c r="L50" s="3186"/>
      <c r="M50" s="3186"/>
      <c r="N50" s="3186"/>
      <c r="O50" s="3186"/>
      <c r="P50" s="3196"/>
      <c r="Q50" s="3197"/>
      <c r="R50" s="3284"/>
      <c r="S50" s="3192"/>
    </row>
    <row r="51" spans="1:19">
      <c r="A51" s="3212"/>
      <c r="B51" s="3208"/>
      <c r="C51" s="3209"/>
      <c r="D51" s="3209"/>
      <c r="E51" s="3209"/>
      <c r="F51" s="3210"/>
      <c r="G51" s="3186"/>
      <c r="H51" s="3186"/>
      <c r="I51" s="617" t="s">
        <v>1899</v>
      </c>
      <c r="J51" s="3186"/>
      <c r="K51" s="3186"/>
      <c r="L51" s="3186"/>
      <c r="M51" s="3186"/>
      <c r="N51" s="3186"/>
      <c r="O51" s="3186"/>
      <c r="P51" s="3185" t="s">
        <v>95</v>
      </c>
      <c r="Q51" s="3189" t="s">
        <v>19</v>
      </c>
      <c r="R51" s="3284"/>
      <c r="S51" s="3192"/>
    </row>
    <row r="52" spans="1:19">
      <c r="A52" s="3212"/>
      <c r="B52" s="3208"/>
      <c r="C52" s="3209"/>
      <c r="D52" s="3209"/>
      <c r="E52" s="3209"/>
      <c r="F52" s="3210"/>
      <c r="G52" s="3186"/>
      <c r="H52" s="3186"/>
      <c r="I52" s="617" t="s">
        <v>1900</v>
      </c>
      <c r="J52" s="3186"/>
      <c r="K52" s="3186"/>
      <c r="L52" s="3186"/>
      <c r="M52" s="3186"/>
      <c r="N52" s="3186"/>
      <c r="O52" s="3186"/>
      <c r="P52" s="3186"/>
      <c r="Q52" s="3190"/>
      <c r="R52" s="3284"/>
      <c r="S52" s="3192"/>
    </row>
    <row r="53" spans="1:19">
      <c r="A53" s="3212"/>
      <c r="B53" s="3208"/>
      <c r="C53" s="3209"/>
      <c r="D53" s="3209"/>
      <c r="E53" s="3209"/>
      <c r="F53" s="3210"/>
      <c r="G53" s="3186"/>
      <c r="H53" s="3186"/>
      <c r="I53" s="617" t="s">
        <v>1901</v>
      </c>
      <c r="J53" s="3186"/>
      <c r="K53" s="3186"/>
      <c r="L53" s="3186"/>
      <c r="M53" s="3186"/>
      <c r="N53" s="3186"/>
      <c r="O53" s="3186"/>
      <c r="P53" s="3186"/>
      <c r="Q53" s="3190"/>
      <c r="R53" s="3285"/>
      <c r="S53" s="3192"/>
    </row>
    <row r="54" spans="1:19" ht="15.75" thickBot="1">
      <c r="A54" s="805">
        <v>1</v>
      </c>
      <c r="B54" s="3213">
        <v>3</v>
      </c>
      <c r="C54" s="3213"/>
      <c r="D54" s="3213"/>
      <c r="E54" s="3213"/>
      <c r="F54" s="3213"/>
      <c r="G54" s="1974">
        <v>5</v>
      </c>
      <c r="H54" s="1974">
        <v>6</v>
      </c>
      <c r="I54" s="1974">
        <v>7</v>
      </c>
      <c r="J54" s="1974">
        <v>8</v>
      </c>
      <c r="K54" s="1974">
        <v>9</v>
      </c>
      <c r="L54" s="1974">
        <v>10</v>
      </c>
      <c r="M54" s="1974">
        <v>11</v>
      </c>
      <c r="N54" s="1974">
        <v>12</v>
      </c>
      <c r="O54" s="1974">
        <v>13</v>
      </c>
      <c r="P54" s="1974">
        <v>14</v>
      </c>
      <c r="Q54" s="1974">
        <v>15</v>
      </c>
      <c r="R54" s="2006">
        <v>16</v>
      </c>
      <c r="S54" s="812">
        <v>17</v>
      </c>
    </row>
    <row r="55" spans="1:19">
      <c r="A55" s="1075"/>
      <c r="B55" s="3214" t="s">
        <v>1963</v>
      </c>
      <c r="C55" s="3215"/>
      <c r="D55" s="3215"/>
      <c r="E55" s="3215"/>
      <c r="F55" s="3216"/>
      <c r="G55" s="1987" t="s">
        <v>134</v>
      </c>
      <c r="H55" s="1079"/>
      <c r="I55" s="1080"/>
      <c r="J55" s="1079"/>
      <c r="K55" s="1571"/>
      <c r="L55" s="1079"/>
      <c r="M55" s="1080"/>
      <c r="N55" s="1080"/>
      <c r="O55" s="1079"/>
      <c r="P55" s="1081"/>
      <c r="Q55" s="1081"/>
      <c r="R55" s="2003"/>
      <c r="S55" s="1082"/>
    </row>
    <row r="56" spans="1:19">
      <c r="A56" s="662">
        <f t="shared" ref="A56:A67" si="1">A55+1</f>
        <v>1</v>
      </c>
      <c r="B56" s="1844">
        <v>2</v>
      </c>
      <c r="C56" s="686">
        <v>6</v>
      </c>
      <c r="D56" s="686">
        <v>2</v>
      </c>
      <c r="E56" s="686">
        <v>4</v>
      </c>
      <c r="F56" s="686">
        <v>3</v>
      </c>
      <c r="G56" s="1986" t="s">
        <v>3193</v>
      </c>
      <c r="H56" s="1569" t="s">
        <v>2425</v>
      </c>
      <c r="I56" s="1570"/>
      <c r="J56" s="667" t="s">
        <v>3308</v>
      </c>
      <c r="K56" s="1569" t="s">
        <v>2792</v>
      </c>
      <c r="L56" s="668">
        <v>2016</v>
      </c>
      <c r="M56" s="704"/>
      <c r="N56" s="955" t="s">
        <v>2548</v>
      </c>
      <c r="O56" s="667" t="s">
        <v>133</v>
      </c>
      <c r="P56" s="1386">
        <v>1</v>
      </c>
      <c r="Q56" s="1572"/>
      <c r="R56" s="2004" t="s">
        <v>3360</v>
      </c>
      <c r="S56" s="1406" t="s">
        <v>3359</v>
      </c>
    </row>
    <row r="57" spans="1:19">
      <c r="A57" s="662">
        <f>A56+1</f>
        <v>2</v>
      </c>
      <c r="B57" s="686">
        <v>2</v>
      </c>
      <c r="C57" s="686">
        <v>6</v>
      </c>
      <c r="D57" s="686">
        <v>2</v>
      </c>
      <c r="E57" s="686">
        <v>4</v>
      </c>
      <c r="F57" s="686">
        <v>3</v>
      </c>
      <c r="G57" s="1210" t="s">
        <v>3193</v>
      </c>
      <c r="H57" s="667" t="s">
        <v>2425</v>
      </c>
      <c r="I57" s="955"/>
      <c r="J57" s="667" t="s">
        <v>3308</v>
      </c>
      <c r="K57" s="667" t="s">
        <v>2792</v>
      </c>
      <c r="L57" s="668">
        <v>2016</v>
      </c>
      <c r="M57" s="704"/>
      <c r="N57" s="955" t="s">
        <v>2548</v>
      </c>
      <c r="O57" s="667" t="s">
        <v>133</v>
      </c>
      <c r="P57" s="1386">
        <v>1</v>
      </c>
      <c r="Q57" s="939"/>
      <c r="R57" s="2002" t="s">
        <v>3361</v>
      </c>
      <c r="S57" s="705" t="s">
        <v>3359</v>
      </c>
    </row>
    <row r="58" spans="1:19">
      <c r="A58" s="662">
        <f>A57+1</f>
        <v>3</v>
      </c>
      <c r="B58" s="1990">
        <v>2</v>
      </c>
      <c r="C58" s="686">
        <v>6</v>
      </c>
      <c r="D58" s="686">
        <v>2</v>
      </c>
      <c r="E58" s="686">
        <v>4</v>
      </c>
      <c r="F58" s="686">
        <v>3</v>
      </c>
      <c r="G58" s="1210" t="s">
        <v>3193</v>
      </c>
      <c r="H58" s="667" t="s">
        <v>361</v>
      </c>
      <c r="I58" s="955"/>
      <c r="J58" s="667" t="s">
        <v>3308</v>
      </c>
      <c r="K58" s="667" t="s">
        <v>143</v>
      </c>
      <c r="L58" s="668">
        <v>2016</v>
      </c>
      <c r="M58" s="704"/>
      <c r="N58" s="955" t="s">
        <v>2548</v>
      </c>
      <c r="O58" s="667" t="s">
        <v>133</v>
      </c>
      <c r="P58" s="1386">
        <v>1</v>
      </c>
      <c r="Q58" s="939"/>
      <c r="R58" s="2002" t="s">
        <v>3362</v>
      </c>
      <c r="S58" s="705" t="s">
        <v>3367</v>
      </c>
    </row>
    <row r="59" spans="1:19">
      <c r="A59" s="662">
        <f t="shared" si="1"/>
        <v>4</v>
      </c>
      <c r="B59" s="686">
        <v>2</v>
      </c>
      <c r="C59" s="686">
        <v>6</v>
      </c>
      <c r="D59" s="686">
        <v>3</v>
      </c>
      <c r="E59" s="686">
        <v>5</v>
      </c>
      <c r="F59" s="686">
        <v>3</v>
      </c>
      <c r="G59" s="687" t="s">
        <v>858</v>
      </c>
      <c r="H59" s="667" t="s">
        <v>1974</v>
      </c>
      <c r="I59" s="955" t="s">
        <v>3363</v>
      </c>
      <c r="J59" s="667" t="s">
        <v>3308</v>
      </c>
      <c r="K59" s="667" t="s">
        <v>2792</v>
      </c>
      <c r="L59" s="668">
        <v>2016</v>
      </c>
      <c r="M59" s="704"/>
      <c r="N59" s="955" t="s">
        <v>2548</v>
      </c>
      <c r="O59" s="667" t="s">
        <v>133</v>
      </c>
      <c r="P59" s="1386">
        <v>1</v>
      </c>
      <c r="Q59" s="939"/>
      <c r="R59" s="2002" t="s">
        <v>2918</v>
      </c>
      <c r="S59" s="705" t="s">
        <v>3359</v>
      </c>
    </row>
    <row r="60" spans="1:19">
      <c r="A60" s="662">
        <f t="shared" si="1"/>
        <v>5</v>
      </c>
      <c r="B60" s="686">
        <v>2</v>
      </c>
      <c r="C60" s="686">
        <v>6</v>
      </c>
      <c r="D60" s="686">
        <v>3</v>
      </c>
      <c r="E60" s="686">
        <v>5</v>
      </c>
      <c r="F60" s="686">
        <v>3</v>
      </c>
      <c r="G60" s="687" t="s">
        <v>858</v>
      </c>
      <c r="H60" s="667" t="s">
        <v>1974</v>
      </c>
      <c r="I60" s="955" t="s">
        <v>3363</v>
      </c>
      <c r="J60" s="667" t="s">
        <v>3308</v>
      </c>
      <c r="K60" s="667" t="s">
        <v>2792</v>
      </c>
      <c r="L60" s="668">
        <v>2016</v>
      </c>
      <c r="M60" s="704"/>
      <c r="N60" s="955" t="s">
        <v>2548</v>
      </c>
      <c r="O60" s="667" t="s">
        <v>133</v>
      </c>
      <c r="P60" s="1386">
        <v>1</v>
      </c>
      <c r="Q60" s="939"/>
      <c r="R60" s="2002" t="s">
        <v>3364</v>
      </c>
      <c r="S60" s="705" t="s">
        <v>3359</v>
      </c>
    </row>
    <row r="61" spans="1:19">
      <c r="A61" s="662">
        <f t="shared" si="1"/>
        <v>6</v>
      </c>
      <c r="B61" s="686">
        <v>2</v>
      </c>
      <c r="C61" s="686">
        <v>6</v>
      </c>
      <c r="D61" s="686">
        <v>3</v>
      </c>
      <c r="E61" s="686">
        <v>5</v>
      </c>
      <c r="F61" s="686">
        <v>3</v>
      </c>
      <c r="G61" s="687" t="s">
        <v>858</v>
      </c>
      <c r="H61" s="813" t="s">
        <v>89</v>
      </c>
      <c r="I61" s="720" t="s">
        <v>3224</v>
      </c>
      <c r="J61" s="687" t="s">
        <v>3308</v>
      </c>
      <c r="K61" s="687" t="s">
        <v>2792</v>
      </c>
      <c r="L61" s="668">
        <v>2016</v>
      </c>
      <c r="M61" s="687"/>
      <c r="N61" s="955" t="s">
        <v>2548</v>
      </c>
      <c r="O61" s="667" t="s">
        <v>133</v>
      </c>
      <c r="P61" s="1386">
        <v>1</v>
      </c>
      <c r="Q61" s="745"/>
      <c r="R61" s="2002" t="s">
        <v>3208</v>
      </c>
      <c r="S61" s="781" t="s">
        <v>3359</v>
      </c>
    </row>
    <row r="62" spans="1:19">
      <c r="A62" s="662">
        <f t="shared" si="1"/>
        <v>7</v>
      </c>
      <c r="B62" s="686">
        <v>2</v>
      </c>
      <c r="C62" s="686">
        <v>6</v>
      </c>
      <c r="D62" s="686">
        <v>2</v>
      </c>
      <c r="E62" s="686">
        <v>4</v>
      </c>
      <c r="F62" s="686">
        <v>6</v>
      </c>
      <c r="G62" s="687" t="s">
        <v>3471</v>
      </c>
      <c r="H62" s="813" t="s">
        <v>364</v>
      </c>
      <c r="I62" s="720"/>
      <c r="J62" s="687" t="s">
        <v>365</v>
      </c>
      <c r="K62" s="687" t="s">
        <v>2792</v>
      </c>
      <c r="L62" s="668">
        <v>2016</v>
      </c>
      <c r="M62" s="687"/>
      <c r="N62" s="955" t="s">
        <v>1906</v>
      </c>
      <c r="O62" s="667" t="s">
        <v>133</v>
      </c>
      <c r="P62" s="1386">
        <v>1</v>
      </c>
      <c r="Q62" s="745"/>
      <c r="R62" s="2002" t="s">
        <v>3365</v>
      </c>
      <c r="S62" s="781" t="s">
        <v>3359</v>
      </c>
    </row>
    <row r="63" spans="1:19">
      <c r="A63" s="662">
        <f t="shared" si="1"/>
        <v>8</v>
      </c>
      <c r="B63" s="1991">
        <v>2</v>
      </c>
      <c r="C63" s="686">
        <v>6</v>
      </c>
      <c r="D63" s="686">
        <v>2</v>
      </c>
      <c r="E63" s="686">
        <v>7</v>
      </c>
      <c r="F63" s="686">
        <v>17</v>
      </c>
      <c r="G63" s="687" t="s">
        <v>3366</v>
      </c>
      <c r="H63" s="813" t="s">
        <v>305</v>
      </c>
      <c r="I63" s="720"/>
      <c r="J63" s="687" t="s">
        <v>139</v>
      </c>
      <c r="K63" s="687" t="s">
        <v>143</v>
      </c>
      <c r="L63" s="668">
        <v>2016</v>
      </c>
      <c r="M63" s="687"/>
      <c r="N63" s="955" t="s">
        <v>1906</v>
      </c>
      <c r="O63" s="667" t="s">
        <v>133</v>
      </c>
      <c r="P63" s="1386">
        <v>1</v>
      </c>
      <c r="Q63" s="745"/>
      <c r="R63" s="2002" t="s">
        <v>3362</v>
      </c>
      <c r="S63" s="705" t="s">
        <v>3367</v>
      </c>
    </row>
    <row r="64" spans="1:19">
      <c r="A64" s="662">
        <f t="shared" si="1"/>
        <v>9</v>
      </c>
      <c r="B64" s="686">
        <v>2</v>
      </c>
      <c r="C64" s="686">
        <v>6</v>
      </c>
      <c r="D64" s="686">
        <v>2</v>
      </c>
      <c r="E64" s="686">
        <v>1</v>
      </c>
      <c r="F64" s="686">
        <v>1</v>
      </c>
      <c r="G64" s="687" t="s">
        <v>2794</v>
      </c>
      <c r="H64" s="813" t="s">
        <v>305</v>
      </c>
      <c r="I64" s="720"/>
      <c r="J64" s="687" t="s">
        <v>307</v>
      </c>
      <c r="K64" s="687" t="s">
        <v>143</v>
      </c>
      <c r="L64" s="668">
        <v>2016</v>
      </c>
      <c r="M64" s="687"/>
      <c r="N64" s="955" t="s">
        <v>1906</v>
      </c>
      <c r="O64" s="667" t="s">
        <v>133</v>
      </c>
      <c r="P64" s="1386">
        <v>1</v>
      </c>
      <c r="Q64" s="745"/>
      <c r="R64" s="2002" t="s">
        <v>3362</v>
      </c>
      <c r="S64" s="781" t="s">
        <v>3367</v>
      </c>
    </row>
    <row r="65" spans="1:19">
      <c r="A65" s="662">
        <f t="shared" si="1"/>
        <v>10</v>
      </c>
      <c r="B65" s="686">
        <v>2</v>
      </c>
      <c r="C65" s="686">
        <v>8</v>
      </c>
      <c r="D65" s="686">
        <v>1</v>
      </c>
      <c r="E65" s="686">
        <v>1</v>
      </c>
      <c r="F65" s="686">
        <v>69</v>
      </c>
      <c r="G65" s="687" t="s">
        <v>71</v>
      </c>
      <c r="H65" s="813" t="s">
        <v>2560</v>
      </c>
      <c r="I65" s="720" t="s">
        <v>3374</v>
      </c>
      <c r="J65" s="687" t="s">
        <v>365</v>
      </c>
      <c r="K65" s="687" t="s">
        <v>143</v>
      </c>
      <c r="L65" s="668">
        <v>2016</v>
      </c>
      <c r="M65" s="687"/>
      <c r="N65" s="955" t="s">
        <v>2548</v>
      </c>
      <c r="O65" s="667" t="s">
        <v>133</v>
      </c>
      <c r="P65" s="1386">
        <v>1</v>
      </c>
      <c r="Q65" s="745"/>
      <c r="R65" s="2011" t="s">
        <v>3373</v>
      </c>
      <c r="S65" s="781" t="s">
        <v>3367</v>
      </c>
    </row>
    <row r="66" spans="1:19">
      <c r="A66" s="662">
        <f t="shared" si="1"/>
        <v>11</v>
      </c>
      <c r="B66" s="1991">
        <v>3</v>
      </c>
      <c r="C66" s="1991">
        <v>11</v>
      </c>
      <c r="D66" s="1991">
        <v>1</v>
      </c>
      <c r="E66" s="1991">
        <v>1</v>
      </c>
      <c r="F66" s="1991">
        <v>1</v>
      </c>
      <c r="G66" s="681" t="s">
        <v>3370</v>
      </c>
      <c r="H66" s="2007" t="s">
        <v>305</v>
      </c>
      <c r="I66" s="778"/>
      <c r="J66" s="681" t="s">
        <v>2780</v>
      </c>
      <c r="K66" s="681" t="s">
        <v>143</v>
      </c>
      <c r="L66" s="741">
        <v>2016</v>
      </c>
      <c r="M66" s="681"/>
      <c r="N66" s="2008" t="s">
        <v>2548</v>
      </c>
      <c r="O66" s="2009" t="s">
        <v>133</v>
      </c>
      <c r="P66" s="1734">
        <v>1</v>
      </c>
      <c r="Q66" s="683"/>
      <c r="R66" s="2012" t="s">
        <v>3371</v>
      </c>
      <c r="S66" s="1828" t="s">
        <v>3367</v>
      </c>
    </row>
    <row r="67" spans="1:19">
      <c r="A67" s="662">
        <f t="shared" si="1"/>
        <v>12</v>
      </c>
      <c r="B67" s="2013">
        <v>4</v>
      </c>
      <c r="C67" s="2013">
        <v>15</v>
      </c>
      <c r="D67" s="2013">
        <v>1</v>
      </c>
      <c r="E67" s="2013">
        <v>4</v>
      </c>
      <c r="F67" s="2013">
        <v>4</v>
      </c>
      <c r="G67" s="687" t="s">
        <v>3372</v>
      </c>
      <c r="H67" s="813" t="s">
        <v>305</v>
      </c>
      <c r="I67" s="720"/>
      <c r="J67" s="687" t="s">
        <v>2549</v>
      </c>
      <c r="K67" s="687" t="s">
        <v>143</v>
      </c>
      <c r="L67" s="668">
        <v>2016</v>
      </c>
      <c r="M67" s="687"/>
      <c r="N67" s="955" t="s">
        <v>2548</v>
      </c>
      <c r="O67" s="667" t="s">
        <v>133</v>
      </c>
      <c r="P67" s="1386">
        <v>1</v>
      </c>
      <c r="Q67" s="745"/>
      <c r="R67" s="2011" t="s">
        <v>3371</v>
      </c>
      <c r="S67" s="781" t="s">
        <v>3367</v>
      </c>
    </row>
    <row r="68" spans="1:19" ht="15.75" thickBot="1">
      <c r="A68" s="1066"/>
      <c r="B68" s="739"/>
      <c r="C68" s="739"/>
      <c r="D68" s="739"/>
      <c r="E68" s="739"/>
      <c r="F68" s="739"/>
      <c r="G68" s="740"/>
      <c r="H68" s="740"/>
      <c r="I68" s="740"/>
      <c r="J68" s="740"/>
      <c r="K68" s="1068"/>
      <c r="L68" s="741"/>
      <c r="M68" s="741"/>
      <c r="N68" s="741"/>
      <c r="O68" s="741"/>
      <c r="P68" s="680"/>
      <c r="Q68" s="744"/>
      <c r="R68" s="2010"/>
      <c r="S68" s="903"/>
    </row>
    <row r="69" spans="1:19" s="1438" customFormat="1" ht="15.75" thickBot="1">
      <c r="A69" s="1457"/>
      <c r="B69" s="3282"/>
      <c r="C69" s="3282"/>
      <c r="D69" s="3282"/>
      <c r="E69" s="3282"/>
      <c r="F69" s="3282"/>
      <c r="G69" s="1458"/>
      <c r="H69" s="1019"/>
      <c r="I69" s="1459"/>
      <c r="J69" s="1019"/>
      <c r="K69" s="1019"/>
      <c r="L69" s="1019"/>
      <c r="M69" s="1459"/>
      <c r="N69" s="1019"/>
      <c r="O69" s="1019"/>
      <c r="P69" s="1439">
        <f>SUM(P56:P68)</f>
        <v>12</v>
      </c>
      <c r="Q69" s="1020">
        <f>SUM(Q56:Q68)</f>
        <v>0</v>
      </c>
      <c r="R69" s="2005"/>
      <c r="S69" s="1460"/>
    </row>
    <row r="71" spans="1:19">
      <c r="D71" s="1972"/>
      <c r="E71" s="1972"/>
      <c r="N71" s="1988"/>
      <c r="O71" s="1988"/>
      <c r="P71" s="1988" t="s">
        <v>3368</v>
      </c>
    </row>
    <row r="72" spans="1:19">
      <c r="B72" s="1988"/>
      <c r="C72" s="1988"/>
      <c r="D72" s="1988"/>
      <c r="E72" s="1988"/>
      <c r="F72" s="3180" t="s">
        <v>126</v>
      </c>
      <c r="G72" s="3180"/>
      <c r="N72" s="638"/>
      <c r="O72" s="638"/>
      <c r="P72" s="638"/>
    </row>
    <row r="73" spans="1:19">
      <c r="B73" s="1989"/>
      <c r="C73" s="1989"/>
      <c r="D73" s="1989"/>
      <c r="E73" s="1989"/>
      <c r="F73" s="1989" t="s">
        <v>2889</v>
      </c>
      <c r="N73" s="1989"/>
      <c r="O73" s="1989"/>
      <c r="P73" s="3281" t="s">
        <v>2887</v>
      </c>
      <c r="Q73" s="3281"/>
    </row>
    <row r="74" spans="1:19">
      <c r="D74" s="638"/>
      <c r="E74" s="1089"/>
      <c r="N74" s="638"/>
      <c r="O74" s="638"/>
      <c r="P74" s="638"/>
    </row>
    <row r="75" spans="1:19">
      <c r="D75" s="638"/>
      <c r="E75" s="1089"/>
      <c r="N75" s="638"/>
      <c r="O75" s="638"/>
      <c r="P75" s="638"/>
    </row>
    <row r="76" spans="1:19">
      <c r="D76" s="638"/>
      <c r="E76" s="1973"/>
      <c r="N76" s="638"/>
      <c r="O76" s="638"/>
      <c r="P76" s="638"/>
    </row>
    <row r="77" spans="1:19">
      <c r="B77" s="1989"/>
      <c r="C77" s="1989"/>
      <c r="D77" s="1989"/>
      <c r="E77" s="1989"/>
      <c r="F77" s="3281" t="s">
        <v>3127</v>
      </c>
      <c r="G77" s="3281"/>
      <c r="N77" s="1989"/>
      <c r="O77" s="1989"/>
      <c r="P77" s="3281" t="s">
        <v>2841</v>
      </c>
      <c r="Q77" s="3281"/>
    </row>
    <row r="78" spans="1:19">
      <c r="B78" s="1988"/>
      <c r="C78" s="1988"/>
      <c r="D78" s="1988"/>
      <c r="E78" s="1988"/>
      <c r="F78" s="3180" t="s">
        <v>2832</v>
      </c>
      <c r="G78" s="3180"/>
      <c r="N78" s="1988"/>
      <c r="O78" s="1988"/>
      <c r="P78" s="1988" t="s">
        <v>2830</v>
      </c>
    </row>
  </sheetData>
  <mergeCells count="55">
    <mergeCell ref="F78:G78"/>
    <mergeCell ref="A1:S1"/>
    <mergeCell ref="A2:S2"/>
    <mergeCell ref="A9:F9"/>
    <mergeCell ref="G9:J9"/>
    <mergeCell ref="K9:K13"/>
    <mergeCell ref="L9:L13"/>
    <mergeCell ref="M9:M13"/>
    <mergeCell ref="N9:N13"/>
    <mergeCell ref="O9:O13"/>
    <mergeCell ref="S9:S13"/>
    <mergeCell ref="J10:J13"/>
    <mergeCell ref="P11:P13"/>
    <mergeCell ref="Q11:Q13"/>
    <mergeCell ref="A10:A13"/>
    <mergeCell ref="B10:F13"/>
    <mergeCell ref="G10:G13"/>
    <mergeCell ref="H10:H13"/>
    <mergeCell ref="P9:Q10"/>
    <mergeCell ref="N27:P27"/>
    <mergeCell ref="N29:P29"/>
    <mergeCell ref="N33:P33"/>
    <mergeCell ref="N34:P34"/>
    <mergeCell ref="B14:F14"/>
    <mergeCell ref="B16:F16"/>
    <mergeCell ref="B25:F25"/>
    <mergeCell ref="F28:G28"/>
    <mergeCell ref="F33:G33"/>
    <mergeCell ref="F34:G34"/>
    <mergeCell ref="A41:S41"/>
    <mergeCell ref="A42:S42"/>
    <mergeCell ref="A49:F49"/>
    <mergeCell ref="G49:J49"/>
    <mergeCell ref="K49:K53"/>
    <mergeCell ref="L49:L53"/>
    <mergeCell ref="M49:M53"/>
    <mergeCell ref="N49:N53"/>
    <mergeCell ref="O49:O53"/>
    <mergeCell ref="P49:Q50"/>
    <mergeCell ref="S49:S53"/>
    <mergeCell ref="A50:A53"/>
    <mergeCell ref="B50:F53"/>
    <mergeCell ref="G50:G53"/>
    <mergeCell ref="H50:H53"/>
    <mergeCell ref="J50:J53"/>
    <mergeCell ref="P51:P53"/>
    <mergeCell ref="Q51:Q53"/>
    <mergeCell ref="R49:R53"/>
    <mergeCell ref="F72:G72"/>
    <mergeCell ref="P73:Q73"/>
    <mergeCell ref="P77:Q77"/>
    <mergeCell ref="B54:F54"/>
    <mergeCell ref="B55:F55"/>
    <mergeCell ref="B69:F69"/>
    <mergeCell ref="F77:G77"/>
  </mergeCells>
  <pageMargins left="0.59055118110236227" right="0.59055118110236227" top="0.78740157480314965" bottom="0.74803149606299213" header="0" footer="0"/>
  <pageSetup paperSize="5" scale="85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T65"/>
  <sheetViews>
    <sheetView zoomScale="90" zoomScaleNormal="90" workbookViewId="0">
      <selection activeCell="M49" sqref="M49"/>
    </sheetView>
  </sheetViews>
  <sheetFormatPr defaultRowHeight="12"/>
  <cols>
    <col min="1" max="1" width="4.7109375" style="1105" customWidth="1"/>
    <col min="2" max="2" width="4.140625" style="674" customWidth="1"/>
    <col min="3" max="3" width="3.42578125" style="674" customWidth="1"/>
    <col min="4" max="4" width="3.7109375" style="674" customWidth="1"/>
    <col min="5" max="5" width="4.5703125" style="674" customWidth="1"/>
    <col min="6" max="6" width="4.28515625" style="674" customWidth="1"/>
    <col min="7" max="7" width="27.42578125" style="674" customWidth="1"/>
    <col min="8" max="8" width="12" style="674" customWidth="1"/>
    <col min="9" max="9" width="8.85546875" style="1934" customWidth="1"/>
    <col min="10" max="10" width="17.85546875" style="674" bestFit="1" customWidth="1"/>
    <col min="11" max="11" width="18" style="909" customWidth="1"/>
    <col min="12" max="12" width="15.28515625" style="802" bestFit="1" customWidth="1"/>
    <col min="13" max="20" width="9.140625" style="802"/>
    <col min="21" max="16384" width="9.140625" style="674"/>
  </cols>
  <sheetData>
    <row r="1" spans="1:11" ht="12.75">
      <c r="A1" s="2804" t="s">
        <v>3298</v>
      </c>
      <c r="B1" s="2804"/>
      <c r="C1" s="2804"/>
      <c r="D1" s="2804"/>
      <c r="E1" s="2804"/>
      <c r="F1" s="2804"/>
      <c r="G1" s="2804"/>
      <c r="H1" s="2804"/>
      <c r="I1" s="2804"/>
      <c r="J1" s="2804"/>
      <c r="K1" s="2804"/>
    </row>
    <row r="3" spans="1:11">
      <c r="A3" s="2685" t="s">
        <v>3567</v>
      </c>
      <c r="B3" s="2686" t="s">
        <v>2506</v>
      </c>
      <c r="C3" s="2686"/>
      <c r="D3" s="2686"/>
      <c r="E3" s="2686"/>
      <c r="F3" s="2686"/>
      <c r="G3" s="2686"/>
      <c r="H3" s="2686"/>
      <c r="I3" s="2687"/>
      <c r="J3" s="2686"/>
      <c r="K3" s="2688"/>
    </row>
    <row r="4" spans="1:11" ht="12" customHeight="1">
      <c r="A4" s="2380"/>
    </row>
    <row r="5" spans="1:11" ht="12.75" thickBot="1">
      <c r="A5" s="2380"/>
      <c r="B5" s="2799" t="s">
        <v>3563</v>
      </c>
      <c r="C5" s="2799"/>
      <c r="D5" s="2799"/>
      <c r="E5" s="2799"/>
      <c r="F5" s="2799"/>
      <c r="G5" s="2799"/>
      <c r="H5" s="2799"/>
      <c r="I5" s="2799"/>
      <c r="J5" s="2799"/>
      <c r="K5" s="2799"/>
    </row>
    <row r="6" spans="1:11" ht="17.25" customHeight="1" thickBot="1">
      <c r="A6" s="2387"/>
      <c r="B6" s="2795" t="s">
        <v>1579</v>
      </c>
      <c r="C6" s="2796"/>
      <c r="D6" s="2796"/>
      <c r="E6" s="2796"/>
      <c r="F6" s="2796"/>
      <c r="G6" s="2797"/>
      <c r="H6" s="1829"/>
      <c r="I6" s="2676"/>
      <c r="J6" s="2676"/>
      <c r="K6" s="2388"/>
    </row>
    <row r="7" spans="1:11">
      <c r="A7" s="701">
        <v>1</v>
      </c>
      <c r="B7" s="2677"/>
      <c r="C7" s="2677"/>
      <c r="D7" s="2677"/>
      <c r="E7" s="2677"/>
      <c r="F7" s="2677"/>
      <c r="G7" s="2347" t="s">
        <v>353</v>
      </c>
      <c r="H7" s="695">
        <v>2017</v>
      </c>
      <c r="I7" s="687">
        <v>1</v>
      </c>
      <c r="J7" s="2373">
        <v>7500000</v>
      </c>
      <c r="K7" s="1803"/>
    </row>
    <row r="8" spans="1:11" ht="11.25" customHeight="1" thickBot="1">
      <c r="A8" s="2725"/>
      <c r="B8" s="2726"/>
      <c r="C8" s="2726"/>
      <c r="D8" s="2726"/>
      <c r="E8" s="2726"/>
      <c r="F8" s="2726"/>
      <c r="G8" s="2727"/>
      <c r="H8" s="2728"/>
      <c r="I8" s="2729"/>
      <c r="J8" s="2729"/>
      <c r="K8" s="2609"/>
    </row>
    <row r="9" spans="1:11" ht="11.25" customHeight="1" thickBot="1">
      <c r="A9" s="2374"/>
      <c r="B9" s="2375"/>
      <c r="C9" s="2375"/>
      <c r="D9" s="2375"/>
      <c r="E9" s="2375"/>
      <c r="F9" s="2375"/>
      <c r="G9" s="2376" t="s">
        <v>1876</v>
      </c>
      <c r="H9" s="2376"/>
      <c r="I9" s="2379">
        <f>SUM(I7:I7)</f>
        <v>1</v>
      </c>
      <c r="J9" s="2680">
        <f>SUM(J7:J7)</f>
        <v>7500000</v>
      </c>
      <c r="K9" s="2378"/>
    </row>
    <row r="10" spans="1:11">
      <c r="A10" s="2380"/>
      <c r="B10" s="2689"/>
      <c r="C10" s="2689"/>
      <c r="D10" s="2689"/>
      <c r="E10" s="2689"/>
      <c r="F10" s="2689"/>
      <c r="G10" s="2689"/>
      <c r="H10" s="2689"/>
      <c r="I10" s="2689"/>
      <c r="J10" s="2689"/>
      <c r="K10" s="2689"/>
    </row>
    <row r="11" spans="1:11">
      <c r="A11" s="2380"/>
      <c r="B11" s="2689"/>
      <c r="C11" s="2689"/>
      <c r="D11" s="2689"/>
      <c r="E11" s="2689"/>
      <c r="F11" s="2689"/>
      <c r="G11" s="2689"/>
      <c r="H11" s="2689"/>
      <c r="I11" s="2689"/>
      <c r="J11" s="2689"/>
      <c r="K11" s="2689"/>
    </row>
    <row r="12" spans="1:11">
      <c r="A12" s="2380"/>
      <c r="B12" s="2799" t="s">
        <v>3564</v>
      </c>
      <c r="C12" s="2799"/>
      <c r="D12" s="2799"/>
      <c r="E12" s="2799"/>
      <c r="F12" s="2799"/>
      <c r="G12" s="2799"/>
      <c r="H12" s="2799"/>
      <c r="I12" s="2799"/>
      <c r="J12" s="2799"/>
      <c r="K12" s="2799"/>
    </row>
    <row r="13" spans="1:11">
      <c r="A13" s="2380"/>
      <c r="B13" s="2799"/>
      <c r="C13" s="2799"/>
      <c r="D13" s="2799"/>
      <c r="E13" s="2799"/>
      <c r="F13" s="2799"/>
      <c r="G13" s="2799"/>
      <c r="H13" s="2799"/>
      <c r="I13" s="2799"/>
      <c r="J13" s="2799"/>
      <c r="K13" s="2799"/>
    </row>
    <row r="14" spans="1:11" ht="12.75" thickBot="1">
      <c r="A14" s="2380"/>
      <c r="B14" s="2798" t="s">
        <v>3565</v>
      </c>
      <c r="C14" s="2798"/>
      <c r="D14" s="2798"/>
      <c r="E14" s="2798"/>
      <c r="F14" s="2798"/>
      <c r="G14" s="2798"/>
      <c r="H14" s="2798"/>
      <c r="I14" s="2798"/>
      <c r="J14" s="2798"/>
      <c r="K14" s="2798"/>
    </row>
    <row r="15" spans="1:11" ht="12.75" thickBot="1">
      <c r="A15" s="2387"/>
      <c r="B15" s="2795" t="s">
        <v>1579</v>
      </c>
      <c r="C15" s="2796"/>
      <c r="D15" s="2796"/>
      <c r="E15" s="2796"/>
      <c r="F15" s="2796"/>
      <c r="G15" s="2797"/>
      <c r="H15" s="1829"/>
      <c r="I15" s="2676"/>
      <c r="J15" s="2676"/>
      <c r="K15" s="2388"/>
    </row>
    <row r="16" spans="1:11">
      <c r="A16" s="1809">
        <v>1</v>
      </c>
      <c r="B16" s="2677"/>
      <c r="C16" s="2677"/>
      <c r="D16" s="2677"/>
      <c r="E16" s="2677"/>
      <c r="F16" s="2677"/>
      <c r="G16" s="687" t="s">
        <v>3495</v>
      </c>
      <c r="H16" s="688">
        <v>2017</v>
      </c>
      <c r="I16" s="687">
        <v>1</v>
      </c>
      <c r="J16" s="2373">
        <v>13300000</v>
      </c>
      <c r="K16" s="791" t="s">
        <v>3560</v>
      </c>
    </row>
    <row r="17" spans="1:11" ht="12.75">
      <c r="A17" s="662">
        <f>A16+1</f>
        <v>2</v>
      </c>
      <c r="B17" s="2678"/>
      <c r="C17" s="2678"/>
      <c r="D17" s="2678"/>
      <c r="E17" s="2678"/>
      <c r="F17" s="2678"/>
      <c r="G17" s="1866" t="s">
        <v>3542</v>
      </c>
      <c r="H17" s="688">
        <v>2017</v>
      </c>
      <c r="I17" s="687">
        <v>1</v>
      </c>
      <c r="J17" s="2346">
        <v>6830000</v>
      </c>
      <c r="K17" s="786" t="s">
        <v>3560</v>
      </c>
    </row>
    <row r="18" spans="1:11" ht="12.75">
      <c r="A18" s="662">
        <v>3</v>
      </c>
      <c r="B18" s="2059"/>
      <c r="C18" s="2059"/>
      <c r="D18" s="2059"/>
      <c r="E18" s="2059"/>
      <c r="F18" s="2059"/>
      <c r="G18" s="1866" t="s">
        <v>2794</v>
      </c>
      <c r="H18" s="688">
        <v>2017</v>
      </c>
      <c r="I18" s="687">
        <v>1</v>
      </c>
      <c r="J18" s="2346">
        <v>3410000</v>
      </c>
      <c r="K18" s="786" t="s">
        <v>3560</v>
      </c>
    </row>
    <row r="19" spans="1:11" ht="12.75">
      <c r="A19" s="1809">
        <v>4</v>
      </c>
      <c r="B19" s="2059"/>
      <c r="C19" s="2059"/>
      <c r="D19" s="2059"/>
      <c r="E19" s="2059"/>
      <c r="F19" s="2059"/>
      <c r="G19" s="1866" t="s">
        <v>3366</v>
      </c>
      <c r="H19" s="688">
        <v>2017</v>
      </c>
      <c r="I19" s="687">
        <v>1</v>
      </c>
      <c r="J19" s="2346">
        <v>1606000</v>
      </c>
      <c r="K19" s="786" t="s">
        <v>3560</v>
      </c>
    </row>
    <row r="20" spans="1:11" ht="12.75">
      <c r="A20" s="1086">
        <v>5</v>
      </c>
      <c r="B20" s="2386"/>
      <c r="C20" s="2386"/>
      <c r="D20" s="2386"/>
      <c r="E20" s="2386"/>
      <c r="F20" s="2386"/>
      <c r="G20" s="2669" t="s">
        <v>3543</v>
      </c>
      <c r="H20" s="905">
        <v>2017</v>
      </c>
      <c r="I20" s="827">
        <v>1</v>
      </c>
      <c r="J20" s="2670">
        <v>2970000</v>
      </c>
      <c r="K20" s="1408" t="s">
        <v>3562</v>
      </c>
    </row>
    <row r="21" spans="1:11" ht="11.25" customHeight="1" thickBot="1">
      <c r="A21" s="2690"/>
      <c r="B21" s="2679"/>
      <c r="C21" s="2679"/>
      <c r="D21" s="2679"/>
      <c r="E21" s="2679"/>
      <c r="F21" s="2679"/>
      <c r="G21" s="1930" t="s">
        <v>1876</v>
      </c>
      <c r="H21" s="1930"/>
      <c r="I21" s="2379">
        <f>SUM(I16:I20)</f>
        <v>5</v>
      </c>
      <c r="J21" s="2680">
        <f>SUM(J16:J20)</f>
        <v>28116000</v>
      </c>
      <c r="K21" s="2681"/>
    </row>
    <row r="22" spans="1:11">
      <c r="A22" s="2380"/>
      <c r="B22" s="2381"/>
      <c r="C22" s="2381"/>
      <c r="D22" s="2381"/>
      <c r="E22" s="2381"/>
      <c r="F22" s="2381"/>
      <c r="G22" s="2381"/>
      <c r="H22" s="2381"/>
      <c r="I22" s="2381"/>
      <c r="J22" s="2381"/>
      <c r="K22" s="2381"/>
    </row>
    <row r="23" spans="1:11" ht="12.75" thickBot="1">
      <c r="A23" s="2380"/>
      <c r="B23" s="2798" t="s">
        <v>3568</v>
      </c>
      <c r="C23" s="2798"/>
      <c r="D23" s="2798"/>
      <c r="E23" s="2798"/>
      <c r="F23" s="2798"/>
      <c r="G23" s="2798"/>
      <c r="H23" s="2798"/>
      <c r="I23" s="2798"/>
      <c r="J23" s="2798"/>
      <c r="K23" s="2798"/>
    </row>
    <row r="24" spans="1:11" ht="12.75" thickBot="1">
      <c r="A24" s="2387"/>
      <c r="B24" s="2795" t="s">
        <v>1579</v>
      </c>
      <c r="C24" s="2796"/>
      <c r="D24" s="2796"/>
      <c r="E24" s="2796"/>
      <c r="F24" s="2796"/>
      <c r="G24" s="2797"/>
      <c r="H24" s="1829"/>
      <c r="I24" s="2676"/>
      <c r="J24" s="2676"/>
      <c r="K24" s="2388"/>
    </row>
    <row r="25" spans="1:11">
      <c r="A25" s="2691">
        <v>1</v>
      </c>
      <c r="B25" s="2677"/>
      <c r="C25" s="2677"/>
      <c r="D25" s="2677"/>
      <c r="E25" s="2677"/>
      <c r="F25" s="2677"/>
      <c r="G25" s="2682" t="s">
        <v>3544</v>
      </c>
      <c r="H25" s="2666">
        <v>2017</v>
      </c>
      <c r="I25" s="2667">
        <v>1</v>
      </c>
      <c r="J25" s="2668">
        <v>72619615</v>
      </c>
      <c r="K25" s="791" t="s">
        <v>3560</v>
      </c>
    </row>
    <row r="26" spans="1:11">
      <c r="A26" s="1809"/>
      <c r="B26" s="2683"/>
      <c r="C26" s="2683"/>
      <c r="D26" s="2683"/>
      <c r="E26" s="2683"/>
      <c r="F26" s="2683"/>
      <c r="G26" s="740"/>
      <c r="H26" s="682"/>
      <c r="I26" s="681"/>
      <c r="J26" s="2671"/>
      <c r="K26" s="791"/>
    </row>
    <row r="27" spans="1:11" ht="11.25" customHeight="1" thickBot="1">
      <c r="A27" s="2374"/>
      <c r="B27" s="2375"/>
      <c r="C27" s="2375"/>
      <c r="D27" s="2375"/>
      <c r="E27" s="2375"/>
      <c r="F27" s="2375"/>
      <c r="G27" s="2376" t="s">
        <v>1876</v>
      </c>
      <c r="H27" s="2376"/>
      <c r="I27" s="2377">
        <f>SUM(I25:I25)</f>
        <v>1</v>
      </c>
      <c r="J27" s="2684">
        <f>SUM(J25:J25)</f>
        <v>72619615</v>
      </c>
      <c r="K27" s="2378"/>
    </row>
    <row r="28" spans="1:11">
      <c r="A28" s="2380"/>
      <c r="B28" s="2381"/>
      <c r="C28" s="2381"/>
      <c r="D28" s="2381"/>
      <c r="E28" s="2381"/>
      <c r="F28" s="2381"/>
      <c r="G28" s="2381"/>
      <c r="H28" s="2381"/>
      <c r="I28" s="2381"/>
      <c r="J28" s="2381"/>
      <c r="K28" s="2381"/>
    </row>
    <row r="29" spans="1:11">
      <c r="A29" s="2380"/>
      <c r="B29" s="2381"/>
      <c r="C29" s="2381"/>
      <c r="D29" s="2381"/>
      <c r="E29" s="2381"/>
      <c r="F29" s="2381"/>
      <c r="G29" s="2381"/>
      <c r="H29" s="2381"/>
      <c r="I29" s="2381"/>
      <c r="J29" s="2381"/>
      <c r="K29" s="2381"/>
    </row>
    <row r="30" spans="1:11" ht="12.75" thickBot="1">
      <c r="A30" s="2380"/>
      <c r="B30" s="2798" t="s">
        <v>3569</v>
      </c>
      <c r="C30" s="2798"/>
      <c r="D30" s="2798"/>
      <c r="E30" s="2798"/>
      <c r="F30" s="2798"/>
      <c r="G30" s="2798"/>
      <c r="H30" s="2798"/>
      <c r="I30" s="2798"/>
      <c r="J30" s="2798"/>
      <c r="K30" s="2798"/>
    </row>
    <row r="31" spans="1:11" ht="12.75" thickBot="1">
      <c r="A31" s="2387"/>
      <c r="B31" s="2805" t="s">
        <v>1575</v>
      </c>
      <c r="C31" s="2806"/>
      <c r="D31" s="2806"/>
      <c r="E31" s="2806"/>
      <c r="F31" s="2806"/>
      <c r="G31" s="2797"/>
      <c r="H31" s="1829"/>
      <c r="I31" s="2676"/>
      <c r="J31" s="2676"/>
      <c r="K31" s="2388"/>
    </row>
    <row r="32" spans="1:11" ht="18.75" customHeight="1">
      <c r="A32" s="701">
        <v>1</v>
      </c>
      <c r="B32" s="2718"/>
      <c r="C32" s="2718"/>
      <c r="D32" s="2718"/>
      <c r="E32" s="2718"/>
      <c r="F32" s="2718"/>
      <c r="G32" s="2692" t="s">
        <v>3566</v>
      </c>
      <c r="H32" s="688">
        <v>2017</v>
      </c>
      <c r="I32" s="709">
        <v>1</v>
      </c>
      <c r="J32" s="745">
        <v>1302090000</v>
      </c>
      <c r="K32" s="1803" t="s">
        <v>3560</v>
      </c>
    </row>
    <row r="33" spans="1:13" ht="17.25" customHeight="1">
      <c r="A33" s="662">
        <f>A32+1</f>
        <v>2</v>
      </c>
      <c r="B33" s="2678"/>
      <c r="C33" s="2678"/>
      <c r="D33" s="2678"/>
      <c r="E33" s="2678"/>
      <c r="F33" s="2678"/>
      <c r="G33" s="2692" t="s">
        <v>3545</v>
      </c>
      <c r="H33" s="688">
        <v>2017</v>
      </c>
      <c r="I33" s="709">
        <v>1</v>
      </c>
      <c r="J33" s="745">
        <v>38884875</v>
      </c>
      <c r="K33" s="786" t="s">
        <v>3560</v>
      </c>
    </row>
    <row r="34" spans="1:13">
      <c r="A34" s="1086"/>
      <c r="B34" s="2386"/>
      <c r="C34" s="2386"/>
      <c r="D34" s="2386"/>
      <c r="E34" s="2386"/>
      <c r="F34" s="2386"/>
      <c r="G34" s="2383"/>
      <c r="H34" s="712"/>
      <c r="I34" s="2384"/>
      <c r="J34" s="2385"/>
      <c r="K34" s="1408"/>
    </row>
    <row r="35" spans="1:13" ht="11.25" customHeight="1" thickBot="1">
      <c r="A35" s="2690"/>
      <c r="B35" s="2679"/>
      <c r="C35" s="2679"/>
      <c r="D35" s="2679"/>
      <c r="E35" s="2679"/>
      <c r="F35" s="2679"/>
      <c r="G35" s="1930" t="s">
        <v>1876</v>
      </c>
      <c r="H35" s="1930"/>
      <c r="I35" s="2379">
        <f>SUM(I32:I34)</f>
        <v>2</v>
      </c>
      <c r="J35" s="2680">
        <f>SUM(J32:J34)</f>
        <v>1340974875</v>
      </c>
      <c r="K35" s="2681"/>
    </row>
    <row r="36" spans="1:13" ht="11.25" customHeight="1">
      <c r="A36" s="2380"/>
      <c r="B36" s="2381"/>
      <c r="C36" s="2381"/>
      <c r="D36" s="2381"/>
      <c r="E36" s="2381"/>
      <c r="F36" s="2381"/>
      <c r="G36" s="2381"/>
      <c r="H36" s="2381"/>
      <c r="I36" s="2381"/>
      <c r="J36" s="2381"/>
      <c r="K36" s="2381"/>
    </row>
    <row r="37" spans="1:13">
      <c r="A37" s="2380"/>
      <c r="B37" s="2798" t="s">
        <v>3570</v>
      </c>
      <c r="C37" s="2798"/>
      <c r="D37" s="2798"/>
      <c r="E37" s="2798"/>
      <c r="F37" s="2798"/>
      <c r="G37" s="2798"/>
      <c r="H37" s="2798"/>
      <c r="I37" s="2798"/>
      <c r="J37" s="2798"/>
      <c r="K37" s="2798"/>
    </row>
    <row r="38" spans="1:13" ht="12.75" thickBot="1">
      <c r="A38" s="2380"/>
      <c r="B38" s="2639"/>
      <c r="C38" s="2639"/>
      <c r="D38" s="2639"/>
      <c r="E38" s="2639"/>
      <c r="F38" s="2639"/>
      <c r="G38" s="2639"/>
      <c r="H38" s="2639"/>
      <c r="I38" s="2639"/>
      <c r="J38" s="2639"/>
      <c r="K38" s="2639"/>
    </row>
    <row r="39" spans="1:13" ht="12.75" thickBot="1">
      <c r="A39" s="2387"/>
      <c r="B39" s="2795" t="s">
        <v>3481</v>
      </c>
      <c r="C39" s="2796"/>
      <c r="D39" s="2796"/>
      <c r="E39" s="2796"/>
      <c r="F39" s="2796"/>
      <c r="G39" s="2807"/>
      <c r="H39" s="2693"/>
      <c r="I39" s="2676"/>
      <c r="J39" s="2676"/>
      <c r="K39" s="2388"/>
    </row>
    <row r="40" spans="1:13" ht="12.75">
      <c r="A40" s="701">
        <v>1</v>
      </c>
      <c r="B40" s="2712"/>
      <c r="C40" s="2712"/>
      <c r="D40" s="2712"/>
      <c r="E40" s="2712"/>
      <c r="F40" s="2712"/>
      <c r="G40" s="2692" t="s">
        <v>3492</v>
      </c>
      <c r="H40" s="668">
        <v>2017</v>
      </c>
      <c r="I40" s="2382">
        <v>1</v>
      </c>
      <c r="J40" s="1778">
        <v>358395000</v>
      </c>
      <c r="K40" s="1803" t="s">
        <v>3560</v>
      </c>
    </row>
    <row r="41" spans="1:13" ht="17.25" customHeight="1">
      <c r="A41" s="662">
        <f>A40+1</f>
        <v>2</v>
      </c>
      <c r="B41" s="2678"/>
      <c r="C41" s="2678"/>
      <c r="D41" s="2678"/>
      <c r="E41" s="2678"/>
      <c r="F41" s="2678"/>
      <c r="G41" s="2692" t="s">
        <v>3548</v>
      </c>
      <c r="H41" s="688">
        <v>2017</v>
      </c>
      <c r="I41" s="709">
        <v>1</v>
      </c>
      <c r="J41" s="745">
        <v>28894925</v>
      </c>
      <c r="K41" s="786" t="s">
        <v>3560</v>
      </c>
    </row>
    <row r="42" spans="1:13">
      <c r="A42" s="1086"/>
      <c r="B42" s="2386"/>
      <c r="C42" s="2386"/>
      <c r="D42" s="2386"/>
      <c r="E42" s="2386"/>
      <c r="F42" s="2386"/>
      <c r="G42" s="2383"/>
      <c r="H42" s="712"/>
      <c r="I42" s="2384"/>
      <c r="J42" s="2385"/>
      <c r="K42" s="1408"/>
    </row>
    <row r="43" spans="1:13" ht="11.25" customHeight="1" thickBot="1">
      <c r="A43" s="2690"/>
      <c r="B43" s="2679"/>
      <c r="C43" s="2679"/>
      <c r="D43" s="2679"/>
      <c r="E43" s="2679"/>
      <c r="F43" s="2679"/>
      <c r="G43" s="1930" t="s">
        <v>1876</v>
      </c>
      <c r="H43" s="1930"/>
      <c r="I43" s="2379">
        <f>SUM(I40:I42)</f>
        <v>2</v>
      </c>
      <c r="J43" s="2680">
        <f>SUM(J40:J42)</f>
        <v>387289925</v>
      </c>
      <c r="K43" s="2681"/>
    </row>
    <row r="44" spans="1:13">
      <c r="A44" s="2380"/>
      <c r="B44" s="2639"/>
      <c r="C44" s="2639"/>
      <c r="D44" s="2639"/>
      <c r="E44" s="2639"/>
      <c r="F44" s="2639"/>
      <c r="G44" s="2639"/>
      <c r="H44" s="2639"/>
      <c r="I44" s="2639"/>
      <c r="J44" s="2639"/>
      <c r="K44" s="2639"/>
    </row>
    <row r="45" spans="1:13">
      <c r="A45" s="2380"/>
      <c r="B45" s="2799" t="s">
        <v>3571</v>
      </c>
      <c r="C45" s="2799"/>
      <c r="D45" s="2799"/>
      <c r="E45" s="2799"/>
      <c r="F45" s="2799"/>
      <c r="G45" s="2799"/>
      <c r="H45" s="2799"/>
      <c r="I45" s="2799"/>
      <c r="J45" s="2799"/>
      <c r="K45" s="2799"/>
      <c r="M45" s="674"/>
    </row>
    <row r="46" spans="1:13">
      <c r="A46" s="2380"/>
      <c r="B46" s="2799"/>
      <c r="C46" s="2799"/>
      <c r="D46" s="2799"/>
      <c r="E46" s="2799"/>
      <c r="F46" s="2799"/>
      <c r="G46" s="2799"/>
      <c r="H46" s="2799"/>
      <c r="I46" s="2799"/>
      <c r="J46" s="2799"/>
      <c r="K46" s="2799"/>
    </row>
    <row r="47" spans="1:13">
      <c r="A47" s="2713"/>
      <c r="B47" s="2800" t="s">
        <v>1579</v>
      </c>
      <c r="C47" s="2800"/>
      <c r="D47" s="2800"/>
      <c r="E47" s="2800"/>
      <c r="F47" s="2800"/>
      <c r="G47" s="2800"/>
      <c r="H47" s="2716"/>
      <c r="I47" s="2717"/>
      <c r="J47" s="2717"/>
      <c r="K47" s="2714"/>
    </row>
    <row r="48" spans="1:13">
      <c r="A48" s="952">
        <v>1</v>
      </c>
      <c r="B48" s="2718"/>
      <c r="C48" s="2718"/>
      <c r="D48" s="2718"/>
      <c r="E48" s="2718"/>
      <c r="F48" s="2718"/>
      <c r="G48" s="2587" t="s">
        <v>3541</v>
      </c>
      <c r="H48" s="1824">
        <v>2017</v>
      </c>
      <c r="I48" s="1823">
        <v>1</v>
      </c>
      <c r="J48" s="2719">
        <v>13300000</v>
      </c>
      <c r="K48" s="2720" t="s">
        <v>3572</v>
      </c>
    </row>
    <row r="49" spans="1:11">
      <c r="A49" s="668"/>
      <c r="B49" s="2678"/>
      <c r="C49" s="2678"/>
      <c r="D49" s="2678"/>
      <c r="E49" s="2678"/>
      <c r="F49" s="2678"/>
      <c r="G49" s="664"/>
      <c r="H49" s="688"/>
      <c r="I49" s="687"/>
      <c r="J49" s="2715"/>
      <c r="K49" s="2721"/>
    </row>
    <row r="50" spans="1:11" ht="12.75">
      <c r="A50" s="2722"/>
      <c r="B50" s="2723"/>
      <c r="C50" s="2723"/>
      <c r="D50" s="2723"/>
      <c r="E50" s="2723"/>
      <c r="F50" s="2723"/>
      <c r="G50" s="2730" t="s">
        <v>1876</v>
      </c>
      <c r="H50" s="1200"/>
      <c r="I50" s="2731">
        <f>I48</f>
        <v>1</v>
      </c>
      <c r="J50" s="2732">
        <f>J48</f>
        <v>13300000</v>
      </c>
      <c r="K50" s="2724"/>
    </row>
    <row r="51" spans="1:11">
      <c r="A51" s="2380"/>
      <c r="B51" s="2639"/>
      <c r="C51" s="2639"/>
      <c r="D51" s="2639"/>
      <c r="E51" s="2639"/>
      <c r="F51" s="2639"/>
      <c r="G51" s="2639"/>
      <c r="H51" s="2639"/>
      <c r="I51" s="2639"/>
      <c r="J51" s="2639"/>
      <c r="K51" s="2639"/>
    </row>
    <row r="52" spans="1:11">
      <c r="A52" s="2380"/>
      <c r="B52" s="2639"/>
      <c r="C52" s="2639"/>
      <c r="D52" s="2639"/>
      <c r="E52" s="2639"/>
      <c r="F52" s="2639"/>
      <c r="G52" s="2639"/>
      <c r="H52" s="2639"/>
      <c r="I52" s="2639"/>
      <c r="J52" s="2639"/>
      <c r="K52" s="2639"/>
    </row>
    <row r="53" spans="1:11" ht="12.75">
      <c r="A53" s="2694" t="s">
        <v>3115</v>
      </c>
      <c r="B53" s="2694"/>
      <c r="C53" s="2694"/>
      <c r="D53" s="2694"/>
      <c r="E53" s="2694"/>
      <c r="F53" s="2694"/>
      <c r="G53" s="2694"/>
      <c r="H53" s="2694"/>
      <c r="I53" s="2803" t="s">
        <v>3116</v>
      </c>
      <c r="J53" s="2803"/>
      <c r="K53" s="2695" t="s">
        <v>2507</v>
      </c>
    </row>
    <row r="54" spans="1:11" ht="12.75">
      <c r="A54" s="2694"/>
      <c r="B54" s="2694"/>
      <c r="C54" s="2694"/>
      <c r="D54" s="2694"/>
      <c r="E54" s="2694"/>
      <c r="F54" s="2694"/>
      <c r="G54" s="2694"/>
      <c r="H54" s="2694"/>
      <c r="I54" s="2696"/>
      <c r="J54" s="2696"/>
      <c r="K54" s="2695"/>
    </row>
    <row r="55" spans="1:11" ht="15" customHeight="1">
      <c r="A55" s="2380"/>
      <c r="B55" s="2697"/>
      <c r="C55" s="2697"/>
      <c r="D55" s="2697"/>
      <c r="E55" s="2697"/>
      <c r="F55" s="2697"/>
      <c r="G55" s="2698"/>
      <c r="H55" s="2698"/>
      <c r="I55" s="2699"/>
      <c r="J55" s="2699"/>
      <c r="K55" s="2688"/>
    </row>
    <row r="56" spans="1:11" ht="15" customHeight="1">
      <c r="A56" s="2698" t="s">
        <v>3083</v>
      </c>
      <c r="B56" s="2700"/>
      <c r="C56" s="2700"/>
      <c r="D56" s="2700"/>
      <c r="E56" s="2700"/>
      <c r="F56" s="2700"/>
      <c r="G56" s="2700"/>
      <c r="H56" s="2700"/>
      <c r="I56" s="2701" t="s">
        <v>2889</v>
      </c>
      <c r="J56" s="2688" t="s">
        <v>3118</v>
      </c>
      <c r="K56" s="2688"/>
    </row>
    <row r="57" spans="1:11">
      <c r="A57" s="2702" t="s">
        <v>3082</v>
      </c>
      <c r="B57" s="2702"/>
      <c r="C57" s="2702"/>
      <c r="D57" s="2702"/>
      <c r="E57" s="2702"/>
      <c r="F57" s="2702"/>
      <c r="G57" s="2703"/>
      <c r="H57" s="2703"/>
      <c r="I57" s="2801"/>
      <c r="J57" s="2801"/>
      <c r="K57" s="2688"/>
    </row>
    <row r="58" spans="1:11">
      <c r="A58" s="2702"/>
      <c r="B58" s="2702"/>
      <c r="C58" s="2704"/>
      <c r="D58" s="2704"/>
      <c r="E58" s="2704"/>
      <c r="F58" s="2698"/>
      <c r="G58" s="2698"/>
      <c r="H58" s="2698"/>
      <c r="I58" s="2705"/>
      <c r="J58" s="2700"/>
      <c r="K58" s="2688"/>
    </row>
    <row r="59" spans="1:11">
      <c r="A59" s="2702"/>
      <c r="B59" s="2702"/>
      <c r="C59" s="2704"/>
      <c r="D59" s="2704"/>
      <c r="E59" s="2704"/>
      <c r="F59" s="2698"/>
      <c r="G59" s="2698"/>
      <c r="H59" s="2698"/>
      <c r="I59" s="2705"/>
      <c r="J59" s="2700"/>
      <c r="K59" s="2688"/>
    </row>
    <row r="60" spans="1:11">
      <c r="A60" s="2698" t="s">
        <v>3084</v>
      </c>
      <c r="B60" s="2700"/>
      <c r="C60" s="2700"/>
      <c r="D60" s="2698"/>
      <c r="E60" s="2698"/>
      <c r="F60" s="2698"/>
      <c r="G60" s="2698"/>
      <c r="H60" s="2698"/>
      <c r="I60" s="2706" t="s">
        <v>3117</v>
      </c>
      <c r="J60" s="2688"/>
      <c r="K60" s="2688" t="s">
        <v>3118</v>
      </c>
    </row>
    <row r="61" spans="1:11">
      <c r="A61" s="2702" t="s">
        <v>3085</v>
      </c>
      <c r="B61" s="2707"/>
      <c r="C61" s="2707"/>
      <c r="D61" s="2707"/>
      <c r="E61" s="2707"/>
      <c r="F61" s="2698"/>
      <c r="G61" s="2802"/>
      <c r="H61" s="2802"/>
      <c r="I61" s="2802"/>
      <c r="J61" s="2703"/>
      <c r="K61" s="2703"/>
    </row>
    <row r="62" spans="1:11">
      <c r="A62" s="2702"/>
      <c r="B62" s="2702"/>
      <c r="C62" s="2704"/>
      <c r="D62" s="2704"/>
      <c r="E62" s="2704"/>
      <c r="F62" s="2698"/>
      <c r="G62" s="2698"/>
      <c r="H62" s="2698"/>
      <c r="I62" s="2705"/>
      <c r="J62" s="2708"/>
      <c r="K62" s="2688"/>
    </row>
    <row r="63" spans="1:11">
      <c r="A63" s="2702"/>
      <c r="B63" s="2702"/>
      <c r="C63" s="2704"/>
      <c r="D63" s="2704"/>
      <c r="E63" s="2704"/>
      <c r="F63" s="2698"/>
      <c r="G63" s="2698"/>
      <c r="H63" s="2698"/>
      <c r="I63" s="2705"/>
      <c r="J63" s="2708"/>
      <c r="K63" s="2688"/>
    </row>
    <row r="64" spans="1:11">
      <c r="A64" s="2698" t="s">
        <v>3086</v>
      </c>
      <c r="B64" s="2709"/>
      <c r="C64" s="2709"/>
      <c r="D64" s="2698"/>
      <c r="E64" s="2698"/>
      <c r="F64" s="2698"/>
      <c r="G64" s="2698"/>
      <c r="H64" s="2698"/>
      <c r="I64" s="2706" t="s">
        <v>3119</v>
      </c>
      <c r="J64" s="2688" t="s">
        <v>3118</v>
      </c>
      <c r="K64" s="2688"/>
    </row>
    <row r="65" spans="1:11">
      <c r="A65" s="2702" t="s">
        <v>3087</v>
      </c>
      <c r="B65" s="2710"/>
      <c r="C65" s="2710"/>
      <c r="D65" s="2688"/>
      <c r="E65" s="2698"/>
      <c r="F65" s="2698"/>
      <c r="G65" s="2711"/>
      <c r="H65" s="2711"/>
      <c r="I65" s="2801"/>
      <c r="J65" s="2801"/>
      <c r="K65" s="2688"/>
    </row>
  </sheetData>
  <mergeCells count="18">
    <mergeCell ref="A1:K1"/>
    <mergeCell ref="B31:G31"/>
    <mergeCell ref="B39:G39"/>
    <mergeCell ref="B15:G15"/>
    <mergeCell ref="B24:G24"/>
    <mergeCell ref="I65:J65"/>
    <mergeCell ref="G61:I61"/>
    <mergeCell ref="I53:J53"/>
    <mergeCell ref="I57:J57"/>
    <mergeCell ref="B5:K5"/>
    <mergeCell ref="B6:G6"/>
    <mergeCell ref="B23:K23"/>
    <mergeCell ref="B45:K46"/>
    <mergeCell ref="B47:G47"/>
    <mergeCell ref="B30:K30"/>
    <mergeCell ref="B12:K13"/>
    <mergeCell ref="B37:K37"/>
    <mergeCell ref="B14:K14"/>
  </mergeCells>
  <dataValidations count="1">
    <dataValidation type="list" allowBlank="1" showInputMessage="1" showErrorMessage="1" error="AMBIL DARI DAFTAR" sqref="G32:G33 G41">
      <formula1>KIBD</formula1>
    </dataValidation>
  </dataValidations>
  <printOptions horizontalCentered="1"/>
  <pageMargins left="0.78740157480314965" right="0.39370078740157483" top="0.59055118110236227" bottom="1.3779527559055118" header="0" footer="0"/>
  <pageSetup paperSize="5" scale="80" orientation="portrait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Y30"/>
  <sheetViews>
    <sheetView zoomScale="75" zoomScaleNormal="75" workbookViewId="0">
      <selection activeCell="I65" sqref="I65"/>
    </sheetView>
  </sheetViews>
  <sheetFormatPr defaultRowHeight="15"/>
  <cols>
    <col min="1" max="1" width="5.5703125" style="584" customWidth="1"/>
    <col min="2" max="2" width="20" style="584" customWidth="1"/>
    <col min="3" max="3" width="4.7109375" style="584" customWidth="1"/>
    <col min="4" max="4" width="5.28515625" style="584" customWidth="1"/>
    <col min="5" max="5" width="5.140625" style="584" customWidth="1"/>
    <col min="6" max="6" width="5.42578125" style="584" customWidth="1"/>
    <col min="7" max="7" width="5.140625" style="584" customWidth="1"/>
    <col min="8" max="8" width="5.7109375" style="584" customWidth="1"/>
    <col min="9" max="9" width="30.85546875" style="584" customWidth="1"/>
    <col min="10" max="10" width="9.140625" style="584"/>
    <col min="11" max="11" width="11.42578125" style="584" customWidth="1"/>
    <col min="12" max="12" width="12.140625" style="584" bestFit="1" customWidth="1"/>
    <col min="13" max="15" width="9.140625" style="584"/>
    <col min="16" max="16" width="7.5703125" style="584" customWidth="1"/>
    <col min="17" max="17" width="9.140625" style="584"/>
    <col min="18" max="18" width="8.42578125" style="584" customWidth="1"/>
    <col min="19" max="19" width="14.85546875" style="584" customWidth="1"/>
    <col min="20" max="20" width="11.5703125" style="584" customWidth="1"/>
    <col min="21" max="16384" width="9.140625" style="584"/>
  </cols>
  <sheetData>
    <row r="1" spans="1:22" ht="21">
      <c r="A1" s="3287" t="s">
        <v>3126</v>
      </c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L1" s="3287"/>
      <c r="M1" s="3287"/>
      <c r="N1" s="3287"/>
      <c r="O1" s="3287"/>
      <c r="P1" s="3287"/>
      <c r="Q1" s="3287"/>
      <c r="R1" s="3287"/>
      <c r="S1" s="3287"/>
      <c r="T1" s="3287"/>
    </row>
    <row r="2" spans="1:22" ht="23.25">
      <c r="A2" s="3288" t="s">
        <v>3261</v>
      </c>
      <c r="B2" s="3288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3288"/>
      <c r="T2" s="3288"/>
      <c r="U2" s="1404"/>
      <c r="V2" s="1404"/>
    </row>
    <row r="3" spans="1:22">
      <c r="A3" s="638" t="s">
        <v>1</v>
      </c>
      <c r="B3" s="638"/>
      <c r="C3" s="638" t="s">
        <v>2</v>
      </c>
      <c r="D3" s="638"/>
      <c r="E3" s="590"/>
      <c r="F3" s="641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</row>
    <row r="4" spans="1:22">
      <c r="A4" s="638" t="s">
        <v>3</v>
      </c>
      <c r="B4" s="638"/>
      <c r="C4" s="638" t="s">
        <v>2809</v>
      </c>
      <c r="D4" s="638"/>
      <c r="E4" s="590"/>
      <c r="F4" s="641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</row>
    <row r="5" spans="1:22">
      <c r="A5" s="638" t="s">
        <v>4</v>
      </c>
      <c r="B5" s="638"/>
      <c r="C5" s="640" t="s">
        <v>2829</v>
      </c>
      <c r="D5" s="640"/>
      <c r="E5" s="590"/>
      <c r="F5" s="641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</row>
    <row r="6" spans="1:22">
      <c r="A6" s="638" t="s">
        <v>5</v>
      </c>
      <c r="B6" s="638"/>
      <c r="C6" s="640" t="s">
        <v>2810</v>
      </c>
      <c r="D6" s="638"/>
      <c r="E6" s="590"/>
      <c r="F6" s="641"/>
      <c r="G6" s="638"/>
      <c r="H6" s="638"/>
      <c r="I6" s="638"/>
      <c r="J6" s="638"/>
      <c r="K6" s="638"/>
      <c r="L6" s="638"/>
      <c r="M6" s="638"/>
      <c r="N6" s="638"/>
      <c r="O6" s="638"/>
      <c r="P6" s="638"/>
      <c r="Q6" s="638"/>
      <c r="R6" s="638"/>
      <c r="S6" s="638"/>
    </row>
    <row r="7" spans="1:22">
      <c r="A7" s="638" t="s">
        <v>6</v>
      </c>
      <c r="B7" s="638"/>
      <c r="C7" s="640" t="s">
        <v>3093</v>
      </c>
      <c r="D7" s="644"/>
      <c r="E7" s="645"/>
      <c r="F7" s="641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</row>
    <row r="8" spans="1:22" ht="15.75" thickBot="1">
      <c r="A8" s="638"/>
      <c r="B8" s="638"/>
      <c r="C8" s="640"/>
      <c r="D8" s="644"/>
      <c r="E8" s="645"/>
      <c r="F8" s="641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R8" s="638"/>
      <c r="S8" s="638"/>
    </row>
    <row r="9" spans="1:22" s="612" customFormat="1" ht="15.75" customHeight="1">
      <c r="A9" s="3201" t="s">
        <v>7</v>
      </c>
      <c r="B9" s="3202"/>
      <c r="C9" s="3202"/>
      <c r="D9" s="3202"/>
      <c r="E9" s="3202"/>
      <c r="F9" s="3202"/>
      <c r="G9" s="3202"/>
      <c r="H9" s="3203"/>
      <c r="I9" s="3204" t="s">
        <v>1887</v>
      </c>
      <c r="J9" s="3202"/>
      <c r="K9" s="3202"/>
      <c r="L9" s="3203"/>
      <c r="M9" s="3187" t="s">
        <v>1888</v>
      </c>
      <c r="N9" s="3187" t="s">
        <v>1889</v>
      </c>
      <c r="O9" s="3187" t="s">
        <v>1890</v>
      </c>
      <c r="P9" s="3187" t="s">
        <v>1891</v>
      </c>
      <c r="Q9" s="3187" t="s">
        <v>1892</v>
      </c>
      <c r="R9" s="3194" t="s">
        <v>1953</v>
      </c>
      <c r="S9" s="3195"/>
      <c r="T9" s="3191" t="s">
        <v>9</v>
      </c>
    </row>
    <row r="10" spans="1:22" s="612" customFormat="1" ht="12">
      <c r="A10" s="3211" t="s">
        <v>15</v>
      </c>
      <c r="B10" s="3185" t="s">
        <v>93</v>
      </c>
      <c r="C10" s="3205" t="s">
        <v>10</v>
      </c>
      <c r="D10" s="3206"/>
      <c r="E10" s="3206"/>
      <c r="F10" s="3206"/>
      <c r="G10" s="3207"/>
      <c r="H10" s="3185" t="s">
        <v>11</v>
      </c>
      <c r="I10" s="3185" t="s">
        <v>1894</v>
      </c>
      <c r="J10" s="3185" t="s">
        <v>17</v>
      </c>
      <c r="K10" s="617" t="s">
        <v>1895</v>
      </c>
      <c r="L10" s="3185" t="s">
        <v>1896</v>
      </c>
      <c r="M10" s="3186"/>
      <c r="N10" s="3186"/>
      <c r="O10" s="3186"/>
      <c r="P10" s="3186"/>
      <c r="Q10" s="3186"/>
      <c r="R10" s="3196"/>
      <c r="S10" s="3197"/>
      <c r="T10" s="3192"/>
    </row>
    <row r="11" spans="1:22" s="612" customFormat="1" ht="12" customHeight="1">
      <c r="A11" s="3212"/>
      <c r="B11" s="3186"/>
      <c r="C11" s="3208"/>
      <c r="D11" s="3209"/>
      <c r="E11" s="3209"/>
      <c r="F11" s="3209"/>
      <c r="G11" s="3210"/>
      <c r="H11" s="3186"/>
      <c r="I11" s="3186"/>
      <c r="J11" s="3186"/>
      <c r="K11" s="617" t="s">
        <v>1899</v>
      </c>
      <c r="L11" s="3186"/>
      <c r="M11" s="3186"/>
      <c r="N11" s="3186"/>
      <c r="O11" s="3186"/>
      <c r="P11" s="3186"/>
      <c r="Q11" s="3186"/>
      <c r="R11" s="3185" t="s">
        <v>34</v>
      </c>
      <c r="S11" s="3189" t="s">
        <v>19</v>
      </c>
      <c r="T11" s="3192"/>
    </row>
    <row r="12" spans="1:22" s="612" customFormat="1" ht="12" customHeight="1">
      <c r="A12" s="3212"/>
      <c r="B12" s="3186"/>
      <c r="C12" s="3208"/>
      <c r="D12" s="3209"/>
      <c r="E12" s="3209"/>
      <c r="F12" s="3209"/>
      <c r="G12" s="3210"/>
      <c r="H12" s="3186"/>
      <c r="I12" s="3186"/>
      <c r="J12" s="3186"/>
      <c r="K12" s="617" t="s">
        <v>1900</v>
      </c>
      <c r="L12" s="3186"/>
      <c r="M12" s="3186"/>
      <c r="N12" s="3186"/>
      <c r="O12" s="3186"/>
      <c r="P12" s="3186"/>
      <c r="Q12" s="3186"/>
      <c r="R12" s="3186"/>
      <c r="S12" s="3190"/>
      <c r="T12" s="3192"/>
    </row>
    <row r="13" spans="1:22" s="612" customFormat="1" ht="12">
      <c r="A13" s="3247"/>
      <c r="B13" s="3188"/>
      <c r="C13" s="3196"/>
      <c r="D13" s="3248"/>
      <c r="E13" s="3248"/>
      <c r="F13" s="3248"/>
      <c r="G13" s="3197"/>
      <c r="H13" s="3188"/>
      <c r="I13" s="3188"/>
      <c r="J13" s="3188"/>
      <c r="K13" s="617" t="s">
        <v>1901</v>
      </c>
      <c r="L13" s="3188"/>
      <c r="M13" s="3188"/>
      <c r="N13" s="3188"/>
      <c r="O13" s="3188"/>
      <c r="P13" s="3188"/>
      <c r="Q13" s="3188"/>
      <c r="R13" s="3188"/>
      <c r="S13" s="3246"/>
      <c r="T13" s="3193"/>
    </row>
    <row r="14" spans="1:22" s="783" customFormat="1" ht="12" thickBot="1">
      <c r="A14" s="1262">
        <v>1</v>
      </c>
      <c r="B14" s="1405">
        <v>2</v>
      </c>
      <c r="C14" s="3250">
        <v>3</v>
      </c>
      <c r="D14" s="3251"/>
      <c r="E14" s="3251"/>
      <c r="F14" s="3251"/>
      <c r="G14" s="3252"/>
      <c r="H14" s="782">
        <v>4</v>
      </c>
      <c r="I14" s="782">
        <v>5</v>
      </c>
      <c r="J14" s="782">
        <v>6</v>
      </c>
      <c r="K14" s="782">
        <v>7</v>
      </c>
      <c r="L14" s="782">
        <v>8</v>
      </c>
      <c r="M14" s="782">
        <v>9</v>
      </c>
      <c r="N14" s="782">
        <v>10</v>
      </c>
      <c r="O14" s="782">
        <v>11</v>
      </c>
      <c r="P14" s="782">
        <v>12</v>
      </c>
      <c r="Q14" s="782">
        <v>13</v>
      </c>
      <c r="R14" s="782">
        <v>14</v>
      </c>
      <c r="S14" s="782">
        <v>15</v>
      </c>
      <c r="T14" s="1264">
        <v>16</v>
      </c>
    </row>
    <row r="15" spans="1:22" s="674" customFormat="1" ht="12.95" customHeight="1">
      <c r="A15" s="1265"/>
      <c r="B15" s="1237"/>
      <c r="C15" s="1238"/>
      <c r="D15" s="1238"/>
      <c r="E15" s="1238"/>
      <c r="F15" s="1238"/>
      <c r="G15" s="1238"/>
      <c r="H15" s="1239"/>
      <c r="I15" s="1240" t="s">
        <v>3095</v>
      </c>
      <c r="J15" s="1241"/>
      <c r="K15" s="1241"/>
      <c r="L15" s="1241"/>
      <c r="M15" s="1241"/>
      <c r="N15" s="1241"/>
      <c r="O15" s="1241"/>
      <c r="P15" s="1241"/>
      <c r="Q15" s="1241"/>
      <c r="R15" s="1243"/>
      <c r="S15" s="1243"/>
      <c r="T15" s="1244"/>
    </row>
    <row r="16" spans="1:22" s="674" customFormat="1" ht="12.95" customHeight="1">
      <c r="A16" s="1245">
        <f>A15+1</f>
        <v>1</v>
      </c>
      <c r="B16" s="1266"/>
      <c r="C16" s="1267"/>
      <c r="D16" s="1267"/>
      <c r="E16" s="1267"/>
      <c r="F16" s="1267"/>
      <c r="G16" s="1267"/>
      <c r="H16" s="1268"/>
      <c r="I16" s="1268" t="s">
        <v>3090</v>
      </c>
      <c r="J16" s="1268"/>
      <c r="K16" s="1268"/>
      <c r="L16" s="1268" t="s">
        <v>3091</v>
      </c>
      <c r="M16" s="1270" t="s">
        <v>3092</v>
      </c>
      <c r="N16" s="1269">
        <v>2015</v>
      </c>
      <c r="O16" s="1268"/>
      <c r="P16" s="1268" t="s">
        <v>1906</v>
      </c>
      <c r="Q16" s="1270" t="s">
        <v>133</v>
      </c>
      <c r="R16" s="1271">
        <v>1</v>
      </c>
      <c r="S16" s="1272">
        <v>1500000</v>
      </c>
      <c r="T16" s="1273"/>
    </row>
    <row r="17" spans="1:25" s="674" customFormat="1" ht="12.95" customHeight="1">
      <c r="A17" s="1274">
        <f>A16+1</f>
        <v>2</v>
      </c>
      <c r="B17" s="1251"/>
      <c r="C17" s="1252"/>
      <c r="D17" s="1252"/>
      <c r="E17" s="1252"/>
      <c r="F17" s="1252"/>
      <c r="G17" s="1252"/>
      <c r="H17" s="1253"/>
      <c r="I17" s="1253"/>
      <c r="J17" s="1253"/>
      <c r="K17" s="1253"/>
      <c r="L17" s="1253"/>
      <c r="M17" s="1254" t="s">
        <v>2792</v>
      </c>
      <c r="N17" s="1275"/>
      <c r="O17" s="1253"/>
      <c r="P17" s="1253"/>
      <c r="Q17" s="1254"/>
      <c r="R17" s="1276"/>
      <c r="S17" s="1277"/>
      <c r="T17" s="1278"/>
    </row>
    <row r="18" spans="1:25" s="674" customFormat="1" ht="12.95" customHeight="1">
      <c r="A18" s="1274">
        <f>A17+1</f>
        <v>3</v>
      </c>
      <c r="B18" s="1251"/>
      <c r="C18" s="1252"/>
      <c r="D18" s="1252"/>
      <c r="E18" s="1252"/>
      <c r="F18" s="1252"/>
      <c r="G18" s="1252"/>
      <c r="H18" s="1253"/>
      <c r="I18" s="1253"/>
      <c r="J18" s="1253"/>
      <c r="K18" s="1253"/>
      <c r="L18" s="1253"/>
      <c r="M18" s="1275"/>
      <c r="N18" s="1275"/>
      <c r="O18" s="1253"/>
      <c r="P18" s="1253"/>
      <c r="Q18" s="1254"/>
      <c r="R18" s="1276"/>
      <c r="S18" s="1277"/>
      <c r="T18" s="1278"/>
      <c r="X18" s="802"/>
      <c r="Y18" s="802"/>
    </row>
    <row r="19" spans="1:25" s="674" customFormat="1" ht="12.95" customHeight="1">
      <c r="A19" s="1274">
        <f>A18+1</f>
        <v>4</v>
      </c>
      <c r="B19" s="1279"/>
      <c r="C19" s="1267"/>
      <c r="D19" s="1267"/>
      <c r="E19" s="1267"/>
      <c r="F19" s="1267"/>
      <c r="G19" s="1267"/>
      <c r="H19" s="1268"/>
      <c r="I19" s="1258"/>
      <c r="J19" s="1258"/>
      <c r="K19" s="1258"/>
      <c r="L19" s="1258"/>
      <c r="M19" s="1280"/>
      <c r="N19" s="1280"/>
      <c r="O19" s="1258"/>
      <c r="P19" s="1258"/>
      <c r="Q19" s="1420"/>
      <c r="R19" s="1421"/>
      <c r="S19" s="1422"/>
      <c r="T19" s="1423"/>
      <c r="X19" s="990"/>
      <c r="Y19" s="991"/>
    </row>
    <row r="20" spans="1:25" s="612" customFormat="1" ht="12.95" customHeight="1">
      <c r="A20" s="1281"/>
      <c r="B20" s="1282"/>
      <c r="C20" s="1282"/>
      <c r="D20" s="1282"/>
      <c r="E20" s="1282"/>
      <c r="F20" s="1282"/>
      <c r="G20" s="1282"/>
      <c r="H20" s="1283"/>
      <c r="I20" s="1283"/>
      <c r="J20" s="1283"/>
      <c r="K20" s="1283"/>
      <c r="L20" s="1283"/>
      <c r="M20" s="1283"/>
      <c r="N20" s="1283"/>
      <c r="O20" s="1283"/>
      <c r="P20" s="1283"/>
      <c r="Q20" s="1283"/>
      <c r="R20" s="1284"/>
      <c r="S20" s="1285"/>
      <c r="T20" s="1286"/>
    </row>
    <row r="21" spans="1:25" s="612" customFormat="1" ht="13.5" thickBot="1">
      <c r="A21" s="1287"/>
      <c r="B21" s="1288"/>
      <c r="C21" s="1289"/>
      <c r="D21" s="1289"/>
      <c r="E21" s="1289"/>
      <c r="F21" s="1289"/>
      <c r="G21" s="1289"/>
      <c r="H21" s="1290"/>
      <c r="I21" s="1235" t="s">
        <v>14</v>
      </c>
      <c r="J21" s="1291"/>
      <c r="K21" s="1291"/>
      <c r="L21" s="1291"/>
      <c r="M21" s="1291"/>
      <c r="N21" s="1291"/>
      <c r="O21" s="1291"/>
      <c r="P21" s="1291"/>
      <c r="Q21" s="1291"/>
      <c r="R21" s="1461">
        <f>SUM(R16:R20)</f>
        <v>1</v>
      </c>
      <c r="S21" s="1425">
        <f>SUM(S16:S20)</f>
        <v>1500000</v>
      </c>
      <c r="T21" s="1293"/>
    </row>
    <row r="23" spans="1:25">
      <c r="A23" s="524"/>
      <c r="B23" s="638"/>
      <c r="C23" s="638"/>
      <c r="D23" s="638"/>
      <c r="E23" s="638"/>
      <c r="F23" s="638"/>
      <c r="G23" s="638"/>
      <c r="H23" s="638"/>
      <c r="I23" s="638"/>
      <c r="J23" s="638"/>
      <c r="K23" s="638"/>
      <c r="L23" s="638"/>
      <c r="M23" s="638"/>
      <c r="N23" s="638"/>
      <c r="O23" s="638"/>
      <c r="P23" s="3249" t="s">
        <v>3155</v>
      </c>
      <c r="Q23" s="3249"/>
      <c r="R23" s="3249"/>
      <c r="S23" s="1103"/>
      <c r="T23" s="592"/>
    </row>
    <row r="24" spans="1:25">
      <c r="B24" s="638"/>
      <c r="C24" s="3249" t="s">
        <v>126</v>
      </c>
      <c r="D24" s="3249"/>
      <c r="E24" s="3249"/>
      <c r="F24" s="3249"/>
      <c r="G24" s="3249"/>
      <c r="H24" s="3249"/>
      <c r="I24" s="1088"/>
      <c r="J24" s="639"/>
      <c r="K24" s="638"/>
      <c r="L24" s="638"/>
      <c r="M24" s="638"/>
      <c r="N24" s="638"/>
      <c r="O24" s="638"/>
      <c r="P24" s="638"/>
      <c r="Q24" s="638"/>
      <c r="R24" s="638"/>
      <c r="S24" s="639"/>
      <c r="T24" s="590"/>
    </row>
    <row r="25" spans="1:25">
      <c r="B25" s="638"/>
      <c r="C25" s="3281" t="s">
        <v>2889</v>
      </c>
      <c r="D25" s="3281"/>
      <c r="E25" s="3281"/>
      <c r="F25" s="3281"/>
      <c r="G25" s="3281"/>
      <c r="H25" s="3281"/>
      <c r="I25" s="1088"/>
      <c r="J25" s="639"/>
      <c r="K25" s="638"/>
      <c r="L25" s="638"/>
      <c r="M25" s="638"/>
      <c r="N25" s="638"/>
      <c r="O25" s="638"/>
      <c r="P25" s="3281" t="s">
        <v>2887</v>
      </c>
      <c r="Q25" s="3281"/>
      <c r="R25" s="3281"/>
      <c r="S25" s="1294"/>
      <c r="T25" s="590"/>
    </row>
    <row r="26" spans="1:25">
      <c r="B26" s="638"/>
      <c r="C26" s="638"/>
      <c r="D26" s="1089"/>
      <c r="E26" s="1087"/>
      <c r="F26" s="1089"/>
      <c r="G26" s="1089"/>
      <c r="H26" s="1089"/>
      <c r="I26" s="1088"/>
      <c r="J26" s="639"/>
      <c r="K26" s="638"/>
      <c r="L26" s="638"/>
      <c r="M26" s="638"/>
      <c r="N26" s="638"/>
      <c r="O26" s="638"/>
      <c r="P26" s="638"/>
      <c r="Q26" s="638"/>
      <c r="R26" s="638"/>
      <c r="S26" s="639"/>
      <c r="T26" s="590"/>
    </row>
    <row r="27" spans="1:25">
      <c r="B27" s="638"/>
      <c r="C27" s="638"/>
      <c r="D27" s="1089"/>
      <c r="E27" s="1087"/>
      <c r="F27" s="1089"/>
      <c r="G27" s="1089"/>
      <c r="H27" s="1089"/>
      <c r="I27" s="1088"/>
      <c r="J27" s="639"/>
      <c r="K27" s="638"/>
      <c r="L27" s="638"/>
      <c r="M27" s="638"/>
      <c r="N27" s="638"/>
      <c r="O27" s="638"/>
      <c r="P27" s="638"/>
      <c r="Q27" s="638"/>
      <c r="R27" s="638"/>
      <c r="S27" s="1295"/>
      <c r="T27" s="590"/>
    </row>
    <row r="28" spans="1:25">
      <c r="B28" s="638"/>
      <c r="C28" s="638"/>
      <c r="D28" s="1089"/>
      <c r="E28" s="1087"/>
      <c r="F28" s="1089"/>
      <c r="G28" s="1089"/>
      <c r="H28" s="1089"/>
      <c r="I28" s="1088"/>
      <c r="J28" s="639"/>
      <c r="K28" s="638"/>
      <c r="L28" s="638"/>
      <c r="M28" s="638"/>
      <c r="N28" s="638"/>
      <c r="O28" s="638"/>
      <c r="P28" s="638"/>
      <c r="Q28" s="638"/>
      <c r="R28" s="638"/>
      <c r="S28" s="1295"/>
      <c r="T28" s="590"/>
    </row>
    <row r="29" spans="1:25">
      <c r="B29" s="638"/>
      <c r="C29" s="3281" t="s">
        <v>3127</v>
      </c>
      <c r="D29" s="3281"/>
      <c r="E29" s="3281"/>
      <c r="F29" s="3281"/>
      <c r="G29" s="3281"/>
      <c r="H29" s="3281"/>
      <c r="I29" s="1088"/>
      <c r="J29" s="639"/>
      <c r="K29" s="638"/>
      <c r="L29" s="638"/>
      <c r="M29" s="638"/>
      <c r="N29" s="638"/>
      <c r="O29" s="638"/>
      <c r="P29" s="3281" t="s">
        <v>2841</v>
      </c>
      <c r="Q29" s="3281"/>
      <c r="R29" s="3281"/>
      <c r="S29" s="1295"/>
      <c r="T29" s="590"/>
    </row>
    <row r="30" spans="1:25">
      <c r="B30" s="638"/>
      <c r="C30" s="3249" t="s">
        <v>2832</v>
      </c>
      <c r="D30" s="3249"/>
      <c r="E30" s="3249"/>
      <c r="F30" s="3249"/>
      <c r="G30" s="3249"/>
      <c r="H30" s="3249"/>
      <c r="I30" s="1088"/>
      <c r="J30" s="639"/>
      <c r="K30" s="638"/>
      <c r="L30" s="638"/>
      <c r="M30" s="638"/>
      <c r="N30" s="638"/>
      <c r="O30" s="638"/>
      <c r="P30" s="1296" t="s">
        <v>2830</v>
      </c>
      <c r="Q30" s="1296"/>
      <c r="R30" s="1296"/>
      <c r="S30" s="638"/>
      <c r="T30" s="590"/>
    </row>
  </sheetData>
  <mergeCells count="28">
    <mergeCell ref="C30:H30"/>
    <mergeCell ref="A9:H9"/>
    <mergeCell ref="I9:L9"/>
    <mergeCell ref="M9:M13"/>
    <mergeCell ref="N9:N13"/>
    <mergeCell ref="A10:A13"/>
    <mergeCell ref="B10:B13"/>
    <mergeCell ref="C10:G13"/>
    <mergeCell ref="H10:H13"/>
    <mergeCell ref="I10:I13"/>
    <mergeCell ref="C14:G14"/>
    <mergeCell ref="J10:J13"/>
    <mergeCell ref="L10:L13"/>
    <mergeCell ref="A1:T1"/>
    <mergeCell ref="A2:T2"/>
    <mergeCell ref="C24:H24"/>
    <mergeCell ref="C25:H25"/>
    <mergeCell ref="C29:H29"/>
    <mergeCell ref="T9:T13"/>
    <mergeCell ref="P23:R23"/>
    <mergeCell ref="O9:O13"/>
    <mergeCell ref="P9:P13"/>
    <mergeCell ref="Q9:Q13"/>
    <mergeCell ref="R9:S10"/>
    <mergeCell ref="P25:R25"/>
    <mergeCell ref="P29:R29"/>
    <mergeCell ref="R11:R13"/>
    <mergeCell ref="S11:S13"/>
  </mergeCells>
  <dataValidations count="2">
    <dataValidation type="list" allowBlank="1" showInputMessage="1" showErrorMessage="1" error="PILIH DARI DAFTAR" sqref="B15:B21">
      <formula1>KIBB</formula1>
    </dataValidation>
    <dataValidation type="list" allowBlank="1" showInputMessage="1" showErrorMessage="1" error="AMBIL DARI DAFTAR" sqref="I16:I19">
      <formula1>KIBD</formula1>
    </dataValidation>
  </dataValidations>
  <printOptions horizontalCentered="1"/>
  <pageMargins left="1.1811023622047245" right="0.19685039370078741" top="0.98425196850393704" bottom="0.59055118110236227" header="0" footer="0"/>
  <pageSetup paperSize="5" scale="75" orientation="landscape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X374"/>
  <sheetViews>
    <sheetView workbookViewId="0">
      <selection activeCell="I65" sqref="I65"/>
    </sheetView>
  </sheetViews>
  <sheetFormatPr defaultRowHeight="12"/>
  <cols>
    <col min="1" max="1" width="4.42578125" style="1105" customWidth="1"/>
    <col min="2" max="2" width="4.140625" style="674" customWidth="1"/>
    <col min="3" max="3" width="3.42578125" style="674" customWidth="1"/>
    <col min="4" max="4" width="3.7109375" style="674" customWidth="1"/>
    <col min="5" max="5" width="4.5703125" style="674" customWidth="1"/>
    <col min="6" max="6" width="4" style="674" customWidth="1"/>
    <col min="7" max="7" width="4.7109375" style="1934" customWidth="1"/>
    <col min="8" max="8" width="31.5703125" style="674" customWidth="1"/>
    <col min="9" max="9" width="16.7109375" style="674" customWidth="1"/>
    <col min="10" max="10" width="15.140625" style="674" customWidth="1"/>
    <col min="11" max="11" width="11.140625" style="674" customWidth="1"/>
    <col min="12" max="12" width="11" style="674" customWidth="1"/>
    <col min="13" max="13" width="10.5703125" style="674" customWidth="1"/>
    <col min="14" max="14" width="10.7109375" style="674" customWidth="1"/>
    <col min="15" max="15" width="7.85546875" style="674" customWidth="1"/>
    <col min="16" max="16" width="8.5703125" style="674" customWidth="1"/>
    <col min="17" max="17" width="8.7109375" style="1934" customWidth="1"/>
    <col min="18" max="18" width="16.5703125" style="674" customWidth="1"/>
    <col min="19" max="19" width="20.140625" style="909" customWidth="1"/>
    <col min="20" max="20" width="9" style="674" customWidth="1"/>
    <col min="21" max="21" width="19.42578125" style="674" customWidth="1"/>
    <col min="22" max="22" width="12.7109375" style="674" bestFit="1" customWidth="1"/>
    <col min="23" max="23" width="15.42578125" style="674" customWidth="1"/>
    <col min="24" max="16384" width="9.140625" style="674"/>
  </cols>
  <sheetData>
    <row r="1" spans="1:19">
      <c r="S1" s="1105" t="s">
        <v>2850</v>
      </c>
    </row>
    <row r="2" spans="1:19" ht="15" customHeight="1">
      <c r="A2" s="3001" t="s">
        <v>2890</v>
      </c>
      <c r="B2" s="3001"/>
      <c r="C2" s="3001"/>
      <c r="D2" s="3001"/>
      <c r="E2" s="3001"/>
      <c r="F2" s="3001"/>
      <c r="G2" s="3001"/>
      <c r="H2" s="3001"/>
      <c r="I2" s="3001"/>
      <c r="J2" s="3001"/>
      <c r="K2" s="3001"/>
      <c r="L2" s="3001"/>
      <c r="M2" s="3001"/>
      <c r="N2" s="3001"/>
      <c r="O2" s="3001"/>
      <c r="P2" s="3001"/>
      <c r="Q2" s="3001"/>
      <c r="R2" s="3001"/>
      <c r="S2" s="3001"/>
    </row>
    <row r="3" spans="1:19" ht="15" customHeight="1">
      <c r="A3" s="3002" t="s">
        <v>3096</v>
      </c>
      <c r="B3" s="3002"/>
      <c r="C3" s="3002"/>
      <c r="D3" s="3002"/>
      <c r="E3" s="3002"/>
      <c r="F3" s="3002"/>
      <c r="G3" s="3002"/>
      <c r="H3" s="3002"/>
      <c r="I3" s="3002"/>
      <c r="J3" s="3002"/>
      <c r="K3" s="3002"/>
      <c r="L3" s="3002"/>
      <c r="M3" s="3002"/>
      <c r="N3" s="3002"/>
      <c r="O3" s="3002"/>
      <c r="P3" s="3002"/>
      <c r="Q3" s="3002"/>
      <c r="R3" s="3002"/>
      <c r="S3" s="3002"/>
    </row>
    <row r="4" spans="1:19" ht="15" customHeight="1">
      <c r="A4" s="2089"/>
      <c r="B4" s="2089"/>
      <c r="C4" s="2089"/>
      <c r="D4" s="2089"/>
      <c r="E4" s="2089"/>
      <c r="F4" s="2089"/>
      <c r="G4" s="2089"/>
      <c r="H4" s="2089"/>
      <c r="I4" s="2089"/>
      <c r="J4" s="2089"/>
      <c r="K4" s="2089"/>
      <c r="L4" s="2089"/>
      <c r="M4" s="2089"/>
      <c r="N4" s="2089"/>
      <c r="O4" s="2089"/>
      <c r="P4" s="2089"/>
      <c r="Q4" s="2089"/>
      <c r="R4" s="2089"/>
      <c r="S4" s="2089"/>
    </row>
    <row r="5" spans="1:19" ht="15" customHeight="1">
      <c r="A5" s="2090" t="s">
        <v>1</v>
      </c>
      <c r="B5" s="874" t="s">
        <v>2</v>
      </c>
      <c r="C5" s="874"/>
      <c r="D5" s="2092"/>
      <c r="E5" s="2089"/>
      <c r="F5" s="2089"/>
      <c r="G5" s="2089"/>
      <c r="H5" s="2089"/>
      <c r="I5" s="2089"/>
      <c r="J5" s="2089"/>
      <c r="K5" s="2089"/>
      <c r="L5" s="2089"/>
      <c r="M5" s="2089"/>
      <c r="N5" s="2089"/>
      <c r="O5" s="2089"/>
      <c r="P5" s="2089"/>
      <c r="Q5" s="2089"/>
      <c r="R5" s="2089"/>
      <c r="S5" s="2089"/>
    </row>
    <row r="6" spans="1:19" ht="15" customHeight="1">
      <c r="A6" s="2090" t="s">
        <v>2814</v>
      </c>
      <c r="B6" s="874" t="s">
        <v>2809</v>
      </c>
      <c r="C6" s="874"/>
      <c r="D6" s="2092"/>
      <c r="E6" s="2089"/>
      <c r="F6" s="2089"/>
      <c r="G6" s="2089"/>
      <c r="H6" s="2089"/>
      <c r="I6" s="2089"/>
      <c r="J6" s="2089"/>
      <c r="K6" s="2089"/>
      <c r="L6" s="2089"/>
      <c r="M6" s="2089"/>
      <c r="N6" s="2089"/>
      <c r="O6" s="2089"/>
      <c r="P6" s="2089"/>
      <c r="Q6" s="2089"/>
      <c r="R6" s="2089"/>
      <c r="S6" s="2089"/>
    </row>
    <row r="7" spans="1:19" ht="15" customHeight="1">
      <c r="A7" s="2090" t="s">
        <v>4</v>
      </c>
      <c r="B7" s="2093" t="s">
        <v>2829</v>
      </c>
      <c r="C7" s="874"/>
      <c r="D7" s="2092"/>
      <c r="E7" s="2089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</row>
    <row r="8" spans="1:19" ht="15" customHeight="1">
      <c r="A8" s="2090" t="s">
        <v>5</v>
      </c>
      <c r="B8" s="2093" t="s">
        <v>2810</v>
      </c>
      <c r="C8" s="874"/>
      <c r="D8" s="2092"/>
      <c r="E8" s="2089"/>
      <c r="F8" s="2089"/>
      <c r="G8" s="2089"/>
      <c r="H8" s="2089"/>
      <c r="I8" s="2089"/>
      <c r="J8" s="2089"/>
      <c r="K8" s="2089"/>
      <c r="L8" s="2089"/>
      <c r="M8" s="2089"/>
      <c r="N8" s="2089"/>
      <c r="O8" s="2089"/>
      <c r="P8" s="2089"/>
      <c r="Q8" s="2089"/>
      <c r="R8" s="2089"/>
      <c r="S8" s="2089"/>
    </row>
    <row r="9" spans="1:19">
      <c r="A9" s="2093" t="s">
        <v>6</v>
      </c>
      <c r="B9" s="2093" t="s">
        <v>3093</v>
      </c>
      <c r="C9" s="874"/>
      <c r="D9" s="2092"/>
      <c r="E9" s="1934"/>
      <c r="G9" s="968"/>
      <c r="I9" s="802"/>
      <c r="J9" s="802"/>
      <c r="K9" s="802"/>
      <c r="L9" s="802"/>
      <c r="M9" s="802"/>
      <c r="N9" s="802"/>
      <c r="O9" s="802"/>
    </row>
    <row r="10" spans="1:19" ht="15" customHeight="1" thickBot="1">
      <c r="A10" s="3003"/>
      <c r="B10" s="3003"/>
      <c r="C10" s="3003"/>
      <c r="D10" s="3003"/>
      <c r="E10" s="3003"/>
      <c r="F10" s="2093"/>
      <c r="G10" s="874"/>
      <c r="H10" s="2092"/>
      <c r="J10" s="1934"/>
    </row>
    <row r="11" spans="1:19" ht="18" customHeight="1">
      <c r="A11" s="3004" t="s">
        <v>7</v>
      </c>
      <c r="B11" s="3005"/>
      <c r="C11" s="3005"/>
      <c r="D11" s="3005"/>
      <c r="E11" s="3005"/>
      <c r="F11" s="3005"/>
      <c r="G11" s="3006"/>
      <c r="H11" s="3007" t="s">
        <v>1887</v>
      </c>
      <c r="I11" s="3005"/>
      <c r="J11" s="3005"/>
      <c r="K11" s="3006"/>
      <c r="L11" s="3008" t="s">
        <v>1888</v>
      </c>
      <c r="M11" s="3008" t="s">
        <v>1889</v>
      </c>
      <c r="N11" s="3008" t="s">
        <v>1890</v>
      </c>
      <c r="O11" s="3008" t="s">
        <v>1891</v>
      </c>
      <c r="P11" s="3008" t="s">
        <v>1892</v>
      </c>
      <c r="Q11" s="3011" t="s">
        <v>1953</v>
      </c>
      <c r="R11" s="3012"/>
      <c r="S11" s="2998" t="s">
        <v>9</v>
      </c>
    </row>
    <row r="12" spans="1:19" ht="12.75" customHeight="1">
      <c r="A12" s="3021" t="s">
        <v>2840</v>
      </c>
      <c r="B12" s="3024" t="s">
        <v>10</v>
      </c>
      <c r="C12" s="3025"/>
      <c r="D12" s="3025"/>
      <c r="E12" s="3025"/>
      <c r="F12" s="3026"/>
      <c r="G12" s="3015" t="s">
        <v>11</v>
      </c>
      <c r="H12" s="3015" t="s">
        <v>1894</v>
      </c>
      <c r="I12" s="3015" t="s">
        <v>17</v>
      </c>
      <c r="J12" s="741" t="s">
        <v>1895</v>
      </c>
      <c r="K12" s="3015" t="s">
        <v>1896</v>
      </c>
      <c r="L12" s="3009"/>
      <c r="M12" s="3009"/>
      <c r="N12" s="3009"/>
      <c r="O12" s="3009"/>
      <c r="P12" s="3009"/>
      <c r="Q12" s="3013"/>
      <c r="R12" s="3014"/>
      <c r="S12" s="2999"/>
    </row>
    <row r="13" spans="1:19" ht="12" customHeight="1">
      <c r="A13" s="3022"/>
      <c r="B13" s="3027"/>
      <c r="C13" s="3028"/>
      <c r="D13" s="3028"/>
      <c r="E13" s="3028"/>
      <c r="F13" s="3029"/>
      <c r="G13" s="3009"/>
      <c r="H13" s="3009"/>
      <c r="I13" s="3009"/>
      <c r="J13" s="741" t="s">
        <v>1899</v>
      </c>
      <c r="K13" s="3009"/>
      <c r="L13" s="3009"/>
      <c r="M13" s="3009"/>
      <c r="N13" s="3009"/>
      <c r="O13" s="3009"/>
      <c r="P13" s="3009"/>
      <c r="Q13" s="3015" t="s">
        <v>95</v>
      </c>
      <c r="R13" s="3016" t="s">
        <v>19</v>
      </c>
      <c r="S13" s="2999"/>
    </row>
    <row r="14" spans="1:19" ht="12" customHeight="1">
      <c r="A14" s="3022"/>
      <c r="B14" s="3027"/>
      <c r="C14" s="3028"/>
      <c r="D14" s="3028"/>
      <c r="E14" s="3028"/>
      <c r="F14" s="3029"/>
      <c r="G14" s="3009"/>
      <c r="H14" s="3009"/>
      <c r="I14" s="3009"/>
      <c r="J14" s="741" t="s">
        <v>1900</v>
      </c>
      <c r="K14" s="3009"/>
      <c r="L14" s="3009"/>
      <c r="M14" s="3009"/>
      <c r="N14" s="3009"/>
      <c r="O14" s="3009"/>
      <c r="P14" s="3009"/>
      <c r="Q14" s="3009"/>
      <c r="R14" s="3017"/>
      <c r="S14" s="2999"/>
    </row>
    <row r="15" spans="1:19" ht="12" customHeight="1">
      <c r="A15" s="3023"/>
      <c r="B15" s="3013"/>
      <c r="C15" s="3030"/>
      <c r="D15" s="3030"/>
      <c r="E15" s="3030"/>
      <c r="F15" s="3014"/>
      <c r="G15" s="3010"/>
      <c r="H15" s="3010"/>
      <c r="I15" s="3010"/>
      <c r="J15" s="741" t="s">
        <v>1901</v>
      </c>
      <c r="K15" s="3010"/>
      <c r="L15" s="3010"/>
      <c r="M15" s="3010"/>
      <c r="N15" s="3010"/>
      <c r="O15" s="3010"/>
      <c r="P15" s="3010"/>
      <c r="Q15" s="3010"/>
      <c r="R15" s="3018"/>
      <c r="S15" s="3000"/>
    </row>
    <row r="16" spans="1:19" s="2101" customFormat="1" ht="12" customHeight="1" thickBot="1">
      <c r="A16" s="2366">
        <v>1</v>
      </c>
      <c r="B16" s="2995">
        <v>3</v>
      </c>
      <c r="C16" s="2996"/>
      <c r="D16" s="2996"/>
      <c r="E16" s="2996"/>
      <c r="F16" s="2997"/>
      <c r="G16" s="2367">
        <v>4</v>
      </c>
      <c r="H16" s="2099">
        <v>5</v>
      </c>
      <c r="I16" s="2099">
        <v>6</v>
      </c>
      <c r="J16" s="2099">
        <v>7</v>
      </c>
      <c r="K16" s="2099">
        <v>8</v>
      </c>
      <c r="L16" s="2099">
        <v>9</v>
      </c>
      <c r="M16" s="2099">
        <v>10</v>
      </c>
      <c r="N16" s="2099">
        <v>11</v>
      </c>
      <c r="O16" s="2099">
        <v>12</v>
      </c>
      <c r="P16" s="2099">
        <v>13</v>
      </c>
      <c r="Q16" s="2368">
        <v>14</v>
      </c>
      <c r="R16" s="2099">
        <v>15</v>
      </c>
      <c r="S16" s="2369">
        <v>16</v>
      </c>
    </row>
    <row r="17" spans="1:24" s="2101" customFormat="1" ht="12" customHeight="1">
      <c r="A17" s="2361"/>
      <c r="B17" s="2362"/>
      <c r="C17" s="2362"/>
      <c r="D17" s="2362"/>
      <c r="E17" s="2362"/>
      <c r="F17" s="2362"/>
      <c r="G17" s="2362"/>
      <c r="H17" s="2363" t="s">
        <v>3480</v>
      </c>
      <c r="I17" s="2364"/>
      <c r="J17" s="2364"/>
      <c r="K17" s="2364"/>
      <c r="L17" s="2364"/>
      <c r="M17" s="2364"/>
      <c r="N17" s="2364"/>
      <c r="O17" s="2364"/>
      <c r="P17" s="2364"/>
      <c r="Q17" s="2364"/>
      <c r="R17" s="2364"/>
      <c r="S17" s="2365"/>
    </row>
    <row r="18" spans="1:24" s="2177" customFormat="1" ht="12.95" customHeight="1">
      <c r="A18" s="2336" t="e">
        <f>#REF!+1</f>
        <v>#REF!</v>
      </c>
      <c r="B18" s="2245">
        <v>2</v>
      </c>
      <c r="C18" s="2245">
        <v>6</v>
      </c>
      <c r="D18" s="2245">
        <v>1</v>
      </c>
      <c r="E18" s="2245">
        <v>4</v>
      </c>
      <c r="F18" s="2245">
        <v>12</v>
      </c>
      <c r="G18" s="2337" t="s">
        <v>1468</v>
      </c>
      <c r="H18" s="1804" t="s">
        <v>2582</v>
      </c>
      <c r="I18" s="1804" t="s">
        <v>305</v>
      </c>
      <c r="J18" s="1804"/>
      <c r="K18" s="1804" t="s">
        <v>420</v>
      </c>
      <c r="L18" s="1804" t="s">
        <v>143</v>
      </c>
      <c r="M18" s="2246">
        <v>1999</v>
      </c>
      <c r="N18" s="1804"/>
      <c r="O18" s="2338" t="s">
        <v>1906</v>
      </c>
      <c r="P18" s="2338" t="s">
        <v>1407</v>
      </c>
      <c r="Q18" s="1804">
        <v>1</v>
      </c>
      <c r="R18" s="2339">
        <v>150000</v>
      </c>
      <c r="S18" s="2249" t="s">
        <v>3081</v>
      </c>
      <c r="T18" s="2177" t="s">
        <v>1407</v>
      </c>
      <c r="U18" s="2178" t="s">
        <v>2864</v>
      </c>
      <c r="V18" s="2179"/>
      <c r="W18" s="2179"/>
      <c r="X18" s="2179"/>
    </row>
    <row r="19" spans="1:24" s="2177" customFormat="1" ht="12.95" customHeight="1">
      <c r="A19" s="2173" t="e">
        <f>#REF!+1</f>
        <v>#REF!</v>
      </c>
      <c r="B19" s="2174">
        <v>2</v>
      </c>
      <c r="C19" s="2174">
        <v>6</v>
      </c>
      <c r="D19" s="2174">
        <v>1</v>
      </c>
      <c r="E19" s="2174">
        <v>5</v>
      </c>
      <c r="F19" s="2174">
        <v>7</v>
      </c>
      <c r="G19" s="2175" t="s">
        <v>1481</v>
      </c>
      <c r="H19" s="894" t="s">
        <v>2590</v>
      </c>
      <c r="I19" s="894" t="s">
        <v>305</v>
      </c>
      <c r="J19" s="894"/>
      <c r="K19" s="894" t="s">
        <v>2591</v>
      </c>
      <c r="L19" s="894" t="s">
        <v>143</v>
      </c>
      <c r="M19" s="2170">
        <v>2010</v>
      </c>
      <c r="N19" s="894"/>
      <c r="O19" s="895" t="s">
        <v>1906</v>
      </c>
      <c r="P19" s="895" t="s">
        <v>1407</v>
      </c>
      <c r="Q19" s="894">
        <v>1</v>
      </c>
      <c r="R19" s="2171">
        <v>750000</v>
      </c>
      <c r="S19" s="1546" t="s">
        <v>2906</v>
      </c>
      <c r="U19" s="2178"/>
      <c r="V19" s="2179"/>
      <c r="W19" s="2179"/>
      <c r="X19" s="2179"/>
    </row>
    <row r="20" spans="1:24" s="2177" customFormat="1" ht="12.95" customHeight="1">
      <c r="A20" s="2173" t="e">
        <f t="shared" ref="A20:A31" si="0">A19+1</f>
        <v>#REF!</v>
      </c>
      <c r="B20" s="2174">
        <v>2</v>
      </c>
      <c r="C20" s="2174">
        <v>6</v>
      </c>
      <c r="D20" s="2174">
        <v>1</v>
      </c>
      <c r="E20" s="2174">
        <v>5</v>
      </c>
      <c r="F20" s="2174">
        <v>7</v>
      </c>
      <c r="G20" s="2175" t="s">
        <v>1482</v>
      </c>
      <c r="H20" s="894" t="s">
        <v>2590</v>
      </c>
      <c r="I20" s="894" t="s">
        <v>305</v>
      </c>
      <c r="J20" s="894"/>
      <c r="K20" s="894" t="s">
        <v>2591</v>
      </c>
      <c r="L20" s="894" t="s">
        <v>143</v>
      </c>
      <c r="M20" s="2170">
        <v>2010</v>
      </c>
      <c r="N20" s="894"/>
      <c r="O20" s="895" t="s">
        <v>1906</v>
      </c>
      <c r="P20" s="895" t="s">
        <v>1407</v>
      </c>
      <c r="Q20" s="894">
        <v>1</v>
      </c>
      <c r="R20" s="2171">
        <v>750000</v>
      </c>
      <c r="S20" s="1546" t="s">
        <v>2967</v>
      </c>
      <c r="U20" s="2178"/>
      <c r="V20" s="2179"/>
      <c r="W20" s="2179"/>
      <c r="X20" s="2179"/>
    </row>
    <row r="21" spans="1:24" s="2177" customFormat="1" ht="12.95" customHeight="1">
      <c r="A21" s="2173" t="e">
        <f>#REF!+1</f>
        <v>#REF!</v>
      </c>
      <c r="B21" s="2174">
        <v>2</v>
      </c>
      <c r="C21" s="2174">
        <v>6</v>
      </c>
      <c r="D21" s="2174">
        <v>2</v>
      </c>
      <c r="E21" s="2174">
        <v>1</v>
      </c>
      <c r="F21" s="2174">
        <v>6</v>
      </c>
      <c r="G21" s="2175" t="s">
        <v>1501</v>
      </c>
      <c r="H21" s="894" t="s">
        <v>640</v>
      </c>
      <c r="I21" s="894" t="s">
        <v>310</v>
      </c>
      <c r="J21" s="894"/>
      <c r="K21" s="894" t="s">
        <v>365</v>
      </c>
      <c r="L21" s="894" t="s">
        <v>143</v>
      </c>
      <c r="M21" s="2170">
        <v>2005</v>
      </c>
      <c r="N21" s="894"/>
      <c r="O21" s="895" t="s">
        <v>1906</v>
      </c>
      <c r="P21" s="895" t="s">
        <v>133</v>
      </c>
      <c r="Q21" s="894">
        <v>1</v>
      </c>
      <c r="R21" s="2171">
        <v>40000</v>
      </c>
      <c r="S21" s="1546" t="s">
        <v>2918</v>
      </c>
      <c r="U21" s="2178"/>
      <c r="V21" s="2179"/>
      <c r="W21" s="2179"/>
      <c r="X21" s="2179"/>
    </row>
    <row r="22" spans="1:24" s="2177" customFormat="1" ht="12.95" customHeight="1">
      <c r="A22" s="2173" t="e">
        <f t="shared" si="0"/>
        <v>#REF!</v>
      </c>
      <c r="B22" s="2174">
        <v>2</v>
      </c>
      <c r="C22" s="2174">
        <v>6</v>
      </c>
      <c r="D22" s="2174">
        <v>2</v>
      </c>
      <c r="E22" s="2174">
        <v>1</v>
      </c>
      <c r="F22" s="2174">
        <v>6</v>
      </c>
      <c r="G22" s="2175" t="s">
        <v>1502</v>
      </c>
      <c r="H22" s="894" t="s">
        <v>640</v>
      </c>
      <c r="I22" s="894" t="s">
        <v>310</v>
      </c>
      <c r="J22" s="894"/>
      <c r="K22" s="894" t="s">
        <v>365</v>
      </c>
      <c r="L22" s="894" t="s">
        <v>143</v>
      </c>
      <c r="M22" s="2170">
        <v>2005</v>
      </c>
      <c r="N22" s="894"/>
      <c r="O22" s="895" t="s">
        <v>1906</v>
      </c>
      <c r="P22" s="895" t="s">
        <v>2547</v>
      </c>
      <c r="Q22" s="894">
        <v>1</v>
      </c>
      <c r="R22" s="2171">
        <v>40000</v>
      </c>
      <c r="S22" s="1546" t="s">
        <v>2905</v>
      </c>
      <c r="U22" s="2178"/>
      <c r="V22" s="2179"/>
      <c r="W22" s="2179"/>
      <c r="X22" s="2179"/>
    </row>
    <row r="23" spans="1:24" s="2177" customFormat="1" ht="12.95" customHeight="1">
      <c r="A23" s="2173" t="e">
        <f t="shared" si="0"/>
        <v>#REF!</v>
      </c>
      <c r="B23" s="2174">
        <v>2</v>
      </c>
      <c r="C23" s="2174">
        <v>6</v>
      </c>
      <c r="D23" s="2174">
        <v>2</v>
      </c>
      <c r="E23" s="2174">
        <v>1</v>
      </c>
      <c r="F23" s="2174">
        <v>6</v>
      </c>
      <c r="G23" s="2175" t="s">
        <v>1503</v>
      </c>
      <c r="H23" s="894" t="s">
        <v>640</v>
      </c>
      <c r="I23" s="894" t="s">
        <v>310</v>
      </c>
      <c r="J23" s="894"/>
      <c r="K23" s="894" t="s">
        <v>365</v>
      </c>
      <c r="L23" s="894" t="s">
        <v>143</v>
      </c>
      <c r="M23" s="2170">
        <v>2005</v>
      </c>
      <c r="N23" s="894"/>
      <c r="O23" s="895" t="s">
        <v>1906</v>
      </c>
      <c r="P23" s="895" t="s">
        <v>2547</v>
      </c>
      <c r="Q23" s="894">
        <v>3</v>
      </c>
      <c r="R23" s="2171">
        <v>120000</v>
      </c>
      <c r="S23" s="1546" t="s">
        <v>2925</v>
      </c>
      <c r="U23" s="2178"/>
      <c r="V23" s="2179"/>
      <c r="W23" s="2179"/>
      <c r="X23" s="2179"/>
    </row>
    <row r="24" spans="1:24" s="2177" customFormat="1" ht="12.95" customHeight="1">
      <c r="A24" s="2173" t="e">
        <f t="shared" si="0"/>
        <v>#REF!</v>
      </c>
      <c r="B24" s="2174">
        <v>2</v>
      </c>
      <c r="C24" s="2174">
        <v>6</v>
      </c>
      <c r="D24" s="2174">
        <v>2</v>
      </c>
      <c r="E24" s="2174">
        <v>1</v>
      </c>
      <c r="F24" s="2174">
        <v>6</v>
      </c>
      <c r="G24" s="2175" t="s">
        <v>1504</v>
      </c>
      <c r="H24" s="894" t="s">
        <v>640</v>
      </c>
      <c r="I24" s="894" t="s">
        <v>310</v>
      </c>
      <c r="J24" s="894"/>
      <c r="K24" s="894" t="s">
        <v>365</v>
      </c>
      <c r="L24" s="894" t="s">
        <v>143</v>
      </c>
      <c r="M24" s="2170">
        <v>2005</v>
      </c>
      <c r="N24" s="894"/>
      <c r="O24" s="895" t="s">
        <v>1906</v>
      </c>
      <c r="P24" s="895" t="s">
        <v>2547</v>
      </c>
      <c r="Q24" s="894">
        <v>1</v>
      </c>
      <c r="R24" s="2171">
        <v>40000</v>
      </c>
      <c r="S24" s="1546" t="s">
        <v>2906</v>
      </c>
      <c r="U24" s="2178"/>
      <c r="V24" s="2179"/>
      <c r="W24" s="2179"/>
      <c r="X24" s="2179"/>
    </row>
    <row r="25" spans="1:24" s="2177" customFormat="1" ht="12.95" customHeight="1">
      <c r="A25" s="2173" t="e">
        <f t="shared" si="0"/>
        <v>#REF!</v>
      </c>
      <c r="B25" s="2174">
        <v>2</v>
      </c>
      <c r="C25" s="2174">
        <v>6</v>
      </c>
      <c r="D25" s="2174">
        <v>2</v>
      </c>
      <c r="E25" s="2174">
        <v>1</v>
      </c>
      <c r="F25" s="2174">
        <v>6</v>
      </c>
      <c r="G25" s="2175" t="s">
        <v>1505</v>
      </c>
      <c r="H25" s="894" t="s">
        <v>640</v>
      </c>
      <c r="I25" s="894" t="s">
        <v>310</v>
      </c>
      <c r="J25" s="894"/>
      <c r="K25" s="894" t="s">
        <v>365</v>
      </c>
      <c r="L25" s="894" t="s">
        <v>143</v>
      </c>
      <c r="M25" s="2170">
        <v>2005</v>
      </c>
      <c r="N25" s="894"/>
      <c r="O25" s="895" t="s">
        <v>1906</v>
      </c>
      <c r="P25" s="895" t="s">
        <v>2547</v>
      </c>
      <c r="Q25" s="894">
        <v>1</v>
      </c>
      <c r="R25" s="2171">
        <v>40000</v>
      </c>
      <c r="S25" s="1546" t="s">
        <v>2906</v>
      </c>
      <c r="U25" s="2178"/>
      <c r="V25" s="2179"/>
      <c r="W25" s="2179"/>
      <c r="X25" s="2179"/>
    </row>
    <row r="26" spans="1:24" s="2177" customFormat="1" ht="12.95" customHeight="1">
      <c r="A26" s="2173" t="e">
        <f t="shared" si="0"/>
        <v>#REF!</v>
      </c>
      <c r="B26" s="2174">
        <v>2</v>
      </c>
      <c r="C26" s="2174">
        <v>6</v>
      </c>
      <c r="D26" s="2174">
        <v>2</v>
      </c>
      <c r="E26" s="2174">
        <v>1</v>
      </c>
      <c r="F26" s="2174">
        <v>6</v>
      </c>
      <c r="G26" s="2175" t="s">
        <v>1508</v>
      </c>
      <c r="H26" s="894" t="s">
        <v>640</v>
      </c>
      <c r="I26" s="894" t="s">
        <v>310</v>
      </c>
      <c r="J26" s="894"/>
      <c r="K26" s="894" t="s">
        <v>365</v>
      </c>
      <c r="L26" s="894" t="s">
        <v>143</v>
      </c>
      <c r="M26" s="2170">
        <v>2005</v>
      </c>
      <c r="N26" s="894"/>
      <c r="O26" s="895" t="s">
        <v>1906</v>
      </c>
      <c r="P26" s="895" t="s">
        <v>133</v>
      </c>
      <c r="Q26" s="894">
        <v>1</v>
      </c>
      <c r="R26" s="2171">
        <v>40000</v>
      </c>
      <c r="S26" s="1546" t="s">
        <v>3180</v>
      </c>
      <c r="U26" s="2178"/>
      <c r="V26" s="2179"/>
      <c r="W26" s="2179"/>
      <c r="X26" s="2179"/>
    </row>
    <row r="27" spans="1:24" s="2177" customFormat="1" ht="12.95" customHeight="1">
      <c r="A27" s="2173" t="e">
        <f t="shared" si="0"/>
        <v>#REF!</v>
      </c>
      <c r="B27" s="2174">
        <v>2</v>
      </c>
      <c r="C27" s="2174">
        <v>6</v>
      </c>
      <c r="D27" s="2174">
        <v>2</v>
      </c>
      <c r="E27" s="2174">
        <v>1</v>
      </c>
      <c r="F27" s="2174">
        <v>6</v>
      </c>
      <c r="G27" s="2175" t="s">
        <v>1511</v>
      </c>
      <c r="H27" s="894" t="s">
        <v>471</v>
      </c>
      <c r="I27" s="894" t="s">
        <v>310</v>
      </c>
      <c r="J27" s="894"/>
      <c r="K27" s="894" t="s">
        <v>365</v>
      </c>
      <c r="L27" s="894" t="s">
        <v>143</v>
      </c>
      <c r="M27" s="2170">
        <v>2005</v>
      </c>
      <c r="N27" s="894"/>
      <c r="O27" s="895" t="s">
        <v>1906</v>
      </c>
      <c r="P27" s="895" t="s">
        <v>133</v>
      </c>
      <c r="Q27" s="894">
        <v>1</v>
      </c>
      <c r="R27" s="2171">
        <v>40000</v>
      </c>
      <c r="S27" s="1546" t="s">
        <v>2904</v>
      </c>
      <c r="U27" s="2178"/>
      <c r="V27" s="2179"/>
      <c r="W27" s="2179"/>
      <c r="X27" s="2179"/>
    </row>
    <row r="28" spans="1:24" s="2177" customFormat="1" ht="12.95" customHeight="1">
      <c r="A28" s="2173" t="e">
        <f t="shared" si="0"/>
        <v>#REF!</v>
      </c>
      <c r="B28" s="2174">
        <v>2</v>
      </c>
      <c r="C28" s="2174">
        <v>6</v>
      </c>
      <c r="D28" s="2174">
        <v>2</v>
      </c>
      <c r="E28" s="2174">
        <v>1</v>
      </c>
      <c r="F28" s="2174">
        <v>6</v>
      </c>
      <c r="G28" s="2175" t="s">
        <v>1522</v>
      </c>
      <c r="H28" s="894" t="s">
        <v>471</v>
      </c>
      <c r="I28" s="894" t="s">
        <v>310</v>
      </c>
      <c r="J28" s="894"/>
      <c r="K28" s="894" t="s">
        <v>365</v>
      </c>
      <c r="L28" s="894" t="s">
        <v>143</v>
      </c>
      <c r="M28" s="2170">
        <v>2005</v>
      </c>
      <c r="N28" s="894"/>
      <c r="O28" s="895" t="s">
        <v>1906</v>
      </c>
      <c r="P28" s="895" t="s">
        <v>133</v>
      </c>
      <c r="Q28" s="894">
        <v>1</v>
      </c>
      <c r="R28" s="2171">
        <v>40000</v>
      </c>
      <c r="S28" s="1546" t="s">
        <v>2857</v>
      </c>
      <c r="U28" s="2178"/>
      <c r="V28" s="2179"/>
      <c r="W28" s="2179"/>
      <c r="X28" s="2179"/>
    </row>
    <row r="29" spans="1:24" s="2177" customFormat="1" ht="12.95" customHeight="1">
      <c r="A29" s="2173" t="e">
        <f t="shared" si="0"/>
        <v>#REF!</v>
      </c>
      <c r="B29" s="2174">
        <v>2</v>
      </c>
      <c r="C29" s="2174">
        <v>6</v>
      </c>
      <c r="D29" s="2174">
        <v>2</v>
      </c>
      <c r="E29" s="2174">
        <v>1</v>
      </c>
      <c r="F29" s="2174">
        <v>6</v>
      </c>
      <c r="G29" s="2175" t="s">
        <v>1523</v>
      </c>
      <c r="H29" s="894" t="s">
        <v>471</v>
      </c>
      <c r="I29" s="894" t="s">
        <v>310</v>
      </c>
      <c r="J29" s="894"/>
      <c r="K29" s="894" t="s">
        <v>420</v>
      </c>
      <c r="L29" s="894" t="s">
        <v>143</v>
      </c>
      <c r="M29" s="2170">
        <v>2005</v>
      </c>
      <c r="N29" s="894"/>
      <c r="O29" s="895" t="s">
        <v>1906</v>
      </c>
      <c r="P29" s="895" t="s">
        <v>133</v>
      </c>
      <c r="Q29" s="894">
        <v>1</v>
      </c>
      <c r="R29" s="2171">
        <v>40000</v>
      </c>
      <c r="S29" s="1546" t="s">
        <v>2857</v>
      </c>
      <c r="U29" s="2178"/>
      <c r="V29" s="2179"/>
      <c r="W29" s="2179"/>
      <c r="X29" s="2179"/>
    </row>
    <row r="30" spans="1:24" s="2177" customFormat="1" ht="12.95" customHeight="1">
      <c r="A30" s="2173" t="e">
        <f t="shared" si="0"/>
        <v>#REF!</v>
      </c>
      <c r="B30" s="2174">
        <v>2</v>
      </c>
      <c r="C30" s="2174">
        <v>6</v>
      </c>
      <c r="D30" s="2174">
        <v>2</v>
      </c>
      <c r="E30" s="2174">
        <v>1</v>
      </c>
      <c r="F30" s="2174">
        <v>6</v>
      </c>
      <c r="G30" s="2175" t="s">
        <v>1524</v>
      </c>
      <c r="H30" s="894" t="s">
        <v>471</v>
      </c>
      <c r="I30" s="894" t="s">
        <v>310</v>
      </c>
      <c r="J30" s="894"/>
      <c r="K30" s="894" t="s">
        <v>420</v>
      </c>
      <c r="L30" s="894" t="s">
        <v>143</v>
      </c>
      <c r="M30" s="2170">
        <v>2005</v>
      </c>
      <c r="N30" s="894"/>
      <c r="O30" s="895" t="s">
        <v>1906</v>
      </c>
      <c r="P30" s="895" t="s">
        <v>133</v>
      </c>
      <c r="Q30" s="894">
        <v>1</v>
      </c>
      <c r="R30" s="2171">
        <v>40000</v>
      </c>
      <c r="S30" s="1546" t="s">
        <v>2967</v>
      </c>
      <c r="U30" s="2178"/>
      <c r="V30" s="2179"/>
      <c r="W30" s="2179"/>
      <c r="X30" s="2179"/>
    </row>
    <row r="31" spans="1:24" s="2177" customFormat="1" ht="12.95" customHeight="1">
      <c r="A31" s="2173" t="e">
        <f t="shared" si="0"/>
        <v>#REF!</v>
      </c>
      <c r="B31" s="2174">
        <v>2</v>
      </c>
      <c r="C31" s="2174">
        <v>6</v>
      </c>
      <c r="D31" s="2174">
        <v>2</v>
      </c>
      <c r="E31" s="2174">
        <v>1</v>
      </c>
      <c r="F31" s="2174">
        <v>6</v>
      </c>
      <c r="G31" s="2175" t="s">
        <v>1525</v>
      </c>
      <c r="H31" s="894" t="s">
        <v>471</v>
      </c>
      <c r="I31" s="894" t="s">
        <v>310</v>
      </c>
      <c r="J31" s="894"/>
      <c r="K31" s="894" t="s">
        <v>420</v>
      </c>
      <c r="L31" s="894" t="s">
        <v>143</v>
      </c>
      <c r="M31" s="2170">
        <v>2005</v>
      </c>
      <c r="N31" s="894"/>
      <c r="O31" s="895" t="s">
        <v>1906</v>
      </c>
      <c r="P31" s="895" t="s">
        <v>133</v>
      </c>
      <c r="Q31" s="894">
        <v>1</v>
      </c>
      <c r="R31" s="2171">
        <v>40000</v>
      </c>
      <c r="S31" s="1546" t="s">
        <v>2967</v>
      </c>
      <c r="U31" s="2178"/>
      <c r="V31" s="2179"/>
      <c r="W31" s="2179"/>
      <c r="X31" s="2179"/>
    </row>
    <row r="32" spans="1:24" s="2177" customFormat="1" ht="12.95" customHeight="1">
      <c r="A32" s="2173" t="e">
        <f>#REF!+1</f>
        <v>#REF!</v>
      </c>
      <c r="B32" s="2174">
        <v>2</v>
      </c>
      <c r="C32" s="2174">
        <v>6</v>
      </c>
      <c r="D32" s="2174">
        <v>1</v>
      </c>
      <c r="E32" s="2174">
        <v>4</v>
      </c>
      <c r="F32" s="2174">
        <v>12</v>
      </c>
      <c r="G32" s="2175" t="s">
        <v>1470</v>
      </c>
      <c r="H32" s="894" t="s">
        <v>2582</v>
      </c>
      <c r="I32" s="894" t="s">
        <v>2583</v>
      </c>
      <c r="J32" s="894"/>
      <c r="K32" s="894" t="s">
        <v>420</v>
      </c>
      <c r="L32" s="894" t="s">
        <v>143</v>
      </c>
      <c r="M32" s="2176">
        <v>2007</v>
      </c>
      <c r="N32" s="894"/>
      <c r="O32" s="895" t="s">
        <v>1906</v>
      </c>
      <c r="P32" s="895" t="s">
        <v>1407</v>
      </c>
      <c r="Q32" s="894">
        <v>1</v>
      </c>
      <c r="R32" s="2171">
        <v>150000</v>
      </c>
      <c r="S32" s="1546" t="s">
        <v>2918</v>
      </c>
      <c r="U32" s="2178"/>
      <c r="V32" s="2179"/>
      <c r="W32" s="2179"/>
      <c r="X32" s="2179"/>
    </row>
    <row r="33" spans="1:24" s="2177" customFormat="1" ht="12.95" customHeight="1">
      <c r="A33" s="2173" t="e">
        <f>A32+1</f>
        <v>#REF!</v>
      </c>
      <c r="B33" s="2174">
        <v>2</v>
      </c>
      <c r="C33" s="2174">
        <v>6</v>
      </c>
      <c r="D33" s="2174">
        <v>1</v>
      </c>
      <c r="E33" s="2174">
        <v>4</v>
      </c>
      <c r="F33" s="2174">
        <v>12</v>
      </c>
      <c r="G33" s="2175" t="s">
        <v>1472</v>
      </c>
      <c r="H33" s="894" t="s">
        <v>2582</v>
      </c>
      <c r="I33" s="894" t="s">
        <v>2584</v>
      </c>
      <c r="J33" s="894"/>
      <c r="K33" s="894" t="s">
        <v>420</v>
      </c>
      <c r="L33" s="894" t="s">
        <v>143</v>
      </c>
      <c r="M33" s="2176">
        <v>2007</v>
      </c>
      <c r="N33" s="894"/>
      <c r="O33" s="895" t="s">
        <v>1906</v>
      </c>
      <c r="P33" s="895" t="s">
        <v>133</v>
      </c>
      <c r="Q33" s="894">
        <v>1</v>
      </c>
      <c r="R33" s="2171">
        <v>150000</v>
      </c>
      <c r="S33" s="1546" t="s">
        <v>3081</v>
      </c>
      <c r="T33" s="2177" t="s">
        <v>1407</v>
      </c>
      <c r="U33" s="2178" t="s">
        <v>2922</v>
      </c>
      <c r="V33" s="2179"/>
      <c r="W33" s="2179"/>
      <c r="X33" s="2179"/>
    </row>
    <row r="34" spans="1:24" s="2177" customFormat="1" ht="12.95" customHeight="1">
      <c r="A34" s="2173" t="e">
        <f>A33+1</f>
        <v>#REF!</v>
      </c>
      <c r="B34" s="2174">
        <v>2</v>
      </c>
      <c r="C34" s="2174">
        <v>6</v>
      </c>
      <c r="D34" s="2174">
        <v>1</v>
      </c>
      <c r="E34" s="2174">
        <v>5</v>
      </c>
      <c r="F34" s="2174">
        <v>14</v>
      </c>
      <c r="G34" s="2175" t="s">
        <v>1479</v>
      </c>
      <c r="H34" s="894" t="s">
        <v>2571</v>
      </c>
      <c r="I34" s="894" t="s">
        <v>305</v>
      </c>
      <c r="J34" s="894"/>
      <c r="K34" s="894" t="s">
        <v>2589</v>
      </c>
      <c r="L34" s="894" t="s">
        <v>143</v>
      </c>
      <c r="M34" s="2176">
        <v>2007</v>
      </c>
      <c r="N34" s="894"/>
      <c r="O34" s="895" t="s">
        <v>1906</v>
      </c>
      <c r="P34" s="895" t="s">
        <v>133</v>
      </c>
      <c r="Q34" s="894">
        <v>1</v>
      </c>
      <c r="R34" s="2171">
        <v>150000</v>
      </c>
      <c r="S34" s="1546" t="s">
        <v>3104</v>
      </c>
      <c r="U34" s="2178"/>
      <c r="V34" s="2179"/>
      <c r="W34" s="2179"/>
      <c r="X34" s="2179"/>
    </row>
    <row r="35" spans="1:24" s="2177" customFormat="1" ht="12.95" customHeight="1">
      <c r="A35" s="2173" t="e">
        <f>A34+1</f>
        <v>#REF!</v>
      </c>
      <c r="B35" s="2174">
        <v>2</v>
      </c>
      <c r="C35" s="2174">
        <v>6</v>
      </c>
      <c r="D35" s="2174">
        <v>1</v>
      </c>
      <c r="E35" s="2174">
        <v>5</v>
      </c>
      <c r="F35" s="2174">
        <v>14</v>
      </c>
      <c r="G35" s="2175" t="s">
        <v>1480</v>
      </c>
      <c r="H35" s="894" t="s">
        <v>2571</v>
      </c>
      <c r="I35" s="894" t="s">
        <v>305</v>
      </c>
      <c r="J35" s="894"/>
      <c r="K35" s="894" t="s">
        <v>2589</v>
      </c>
      <c r="L35" s="894" t="s">
        <v>143</v>
      </c>
      <c r="M35" s="2176">
        <v>2007</v>
      </c>
      <c r="N35" s="894"/>
      <c r="O35" s="895" t="s">
        <v>1906</v>
      </c>
      <c r="P35" s="895" t="s">
        <v>133</v>
      </c>
      <c r="Q35" s="894">
        <v>1</v>
      </c>
      <c r="R35" s="2171">
        <v>150000</v>
      </c>
      <c r="S35" s="1546" t="s">
        <v>2866</v>
      </c>
      <c r="U35" s="2178"/>
      <c r="V35" s="2179"/>
      <c r="W35" s="2179"/>
      <c r="X35" s="2179"/>
    </row>
    <row r="36" spans="1:24" s="2177" customFormat="1" ht="12.95" customHeight="1">
      <c r="A36" s="2173" t="e">
        <f>#REF!+1</f>
        <v>#REF!</v>
      </c>
      <c r="B36" s="2174">
        <v>2</v>
      </c>
      <c r="C36" s="2174">
        <v>6</v>
      </c>
      <c r="D36" s="2174">
        <v>2</v>
      </c>
      <c r="E36" s="2174">
        <v>1</v>
      </c>
      <c r="F36" s="2174">
        <v>68</v>
      </c>
      <c r="G36" s="894">
        <v>3</v>
      </c>
      <c r="H36" s="894" t="s">
        <v>550</v>
      </c>
      <c r="I36" s="894" t="s">
        <v>305</v>
      </c>
      <c r="J36" s="894"/>
      <c r="K36" s="894" t="s">
        <v>420</v>
      </c>
      <c r="L36" s="894" t="s">
        <v>143</v>
      </c>
      <c r="M36" s="2176">
        <v>2007</v>
      </c>
      <c r="N36" s="894"/>
      <c r="O36" s="895" t="s">
        <v>1906</v>
      </c>
      <c r="P36" s="895" t="s">
        <v>133</v>
      </c>
      <c r="Q36" s="894">
        <v>1</v>
      </c>
      <c r="R36" s="2171">
        <v>25000</v>
      </c>
      <c r="S36" s="1546" t="s">
        <v>3180</v>
      </c>
      <c r="U36" s="2178"/>
      <c r="V36" s="2179"/>
      <c r="W36" s="2179"/>
      <c r="X36" s="2179"/>
    </row>
    <row r="37" spans="1:24" s="2177" customFormat="1" ht="12.95" customHeight="1">
      <c r="A37" s="2173" t="e">
        <f>A36+1</f>
        <v>#REF!</v>
      </c>
      <c r="B37" s="2174">
        <v>2</v>
      </c>
      <c r="C37" s="2174">
        <v>6</v>
      </c>
      <c r="D37" s="2174">
        <v>2</v>
      </c>
      <c r="E37" s="2174">
        <v>1</v>
      </c>
      <c r="F37" s="2174">
        <v>68</v>
      </c>
      <c r="G37" s="894">
        <v>4</v>
      </c>
      <c r="H37" s="894" t="s">
        <v>550</v>
      </c>
      <c r="I37" s="894" t="s">
        <v>305</v>
      </c>
      <c r="J37" s="894"/>
      <c r="K37" s="894" t="s">
        <v>420</v>
      </c>
      <c r="L37" s="894" t="s">
        <v>143</v>
      </c>
      <c r="M37" s="2176">
        <v>2007</v>
      </c>
      <c r="N37" s="894"/>
      <c r="O37" s="895" t="s">
        <v>1906</v>
      </c>
      <c r="P37" s="895" t="s">
        <v>133</v>
      </c>
      <c r="Q37" s="894">
        <v>1</v>
      </c>
      <c r="R37" s="2171">
        <v>25000</v>
      </c>
      <c r="S37" s="1546" t="s">
        <v>3180</v>
      </c>
      <c r="U37" s="2178"/>
      <c r="V37" s="2179"/>
      <c r="W37" s="2179"/>
      <c r="X37" s="2179"/>
    </row>
    <row r="38" spans="1:24" s="2177" customFormat="1" ht="12.95" customHeight="1">
      <c r="A38" s="2173" t="e">
        <f>#REF!+1</f>
        <v>#REF!</v>
      </c>
      <c r="B38" s="2174">
        <v>2</v>
      </c>
      <c r="C38" s="2174">
        <v>6</v>
      </c>
      <c r="D38" s="2174">
        <v>2</v>
      </c>
      <c r="E38" s="2174">
        <v>1</v>
      </c>
      <c r="F38" s="2174">
        <v>68</v>
      </c>
      <c r="G38" s="894">
        <v>1</v>
      </c>
      <c r="H38" s="894" t="s">
        <v>550</v>
      </c>
      <c r="I38" s="894" t="s">
        <v>305</v>
      </c>
      <c r="J38" s="894"/>
      <c r="K38" s="894" t="s">
        <v>420</v>
      </c>
      <c r="L38" s="894" t="s">
        <v>143</v>
      </c>
      <c r="M38" s="2170">
        <v>2002</v>
      </c>
      <c r="N38" s="894"/>
      <c r="O38" s="895" t="s">
        <v>1906</v>
      </c>
      <c r="P38" s="895" t="s">
        <v>133</v>
      </c>
      <c r="Q38" s="894">
        <v>1</v>
      </c>
      <c r="R38" s="2171">
        <v>25000</v>
      </c>
      <c r="S38" s="1546" t="s">
        <v>3180</v>
      </c>
      <c r="U38" s="2178"/>
      <c r="V38" s="2179"/>
      <c r="W38" s="2179"/>
      <c r="X38" s="2179"/>
    </row>
    <row r="39" spans="1:24" s="2177" customFormat="1" ht="12.95" customHeight="1">
      <c r="A39" s="2173" t="e">
        <f>A38+1</f>
        <v>#REF!</v>
      </c>
      <c r="B39" s="2174">
        <v>2</v>
      </c>
      <c r="C39" s="2174">
        <v>6</v>
      </c>
      <c r="D39" s="2174">
        <v>2</v>
      </c>
      <c r="E39" s="2174">
        <v>1</v>
      </c>
      <c r="F39" s="2174">
        <v>68</v>
      </c>
      <c r="G39" s="894">
        <v>2</v>
      </c>
      <c r="H39" s="894" t="s">
        <v>550</v>
      </c>
      <c r="I39" s="894" t="s">
        <v>305</v>
      </c>
      <c r="J39" s="894"/>
      <c r="K39" s="894" t="s">
        <v>420</v>
      </c>
      <c r="L39" s="894" t="s">
        <v>143</v>
      </c>
      <c r="M39" s="2170">
        <v>2002</v>
      </c>
      <c r="N39" s="894"/>
      <c r="O39" s="895" t="s">
        <v>1906</v>
      </c>
      <c r="P39" s="895" t="s">
        <v>133</v>
      </c>
      <c r="Q39" s="894">
        <v>1</v>
      </c>
      <c r="R39" s="2171">
        <v>25000</v>
      </c>
      <c r="S39" s="1546" t="s">
        <v>3180</v>
      </c>
      <c r="U39" s="2178"/>
      <c r="V39" s="2179"/>
      <c r="W39" s="2179"/>
      <c r="X39" s="2179"/>
    </row>
    <row r="40" spans="1:24" s="2177" customFormat="1" ht="12.95" customHeight="1">
      <c r="A40" s="2173" t="e">
        <f>A39+1</f>
        <v>#REF!</v>
      </c>
      <c r="B40" s="2174">
        <v>2</v>
      </c>
      <c r="C40" s="2174">
        <v>6</v>
      </c>
      <c r="D40" s="2174">
        <v>2</v>
      </c>
      <c r="E40" s="2174">
        <v>1</v>
      </c>
      <c r="F40" s="2174">
        <v>68</v>
      </c>
      <c r="G40" s="894">
        <v>5</v>
      </c>
      <c r="H40" s="894" t="s">
        <v>2604</v>
      </c>
      <c r="I40" s="894" t="s">
        <v>2605</v>
      </c>
      <c r="J40" s="894"/>
      <c r="K40" s="894" t="s">
        <v>139</v>
      </c>
      <c r="L40" s="894" t="s">
        <v>143</v>
      </c>
      <c r="M40" s="2170">
        <v>2008</v>
      </c>
      <c r="N40" s="894"/>
      <c r="O40" s="895" t="s">
        <v>1906</v>
      </c>
      <c r="P40" s="895" t="s">
        <v>2547</v>
      </c>
      <c r="Q40" s="894">
        <v>1</v>
      </c>
      <c r="R40" s="2171">
        <v>3625000</v>
      </c>
      <c r="S40" s="1546" t="s">
        <v>2925</v>
      </c>
      <c r="U40" s="2178"/>
      <c r="V40" s="2179"/>
      <c r="W40" s="2179"/>
      <c r="X40" s="2179"/>
    </row>
    <row r="41" spans="1:24" s="2177" customFormat="1" ht="12.95" customHeight="1">
      <c r="A41" s="2173" t="e">
        <f>#REF!+1</f>
        <v>#REF!</v>
      </c>
      <c r="B41" s="2174">
        <v>2</v>
      </c>
      <c r="C41" s="2174">
        <v>6</v>
      </c>
      <c r="D41" s="2174">
        <v>4</v>
      </c>
      <c r="E41" s="2174">
        <v>1</v>
      </c>
      <c r="F41" s="2174">
        <v>29</v>
      </c>
      <c r="G41" s="894">
        <v>1</v>
      </c>
      <c r="H41" s="894" t="s">
        <v>607</v>
      </c>
      <c r="I41" s="894" t="s">
        <v>2622</v>
      </c>
      <c r="J41" s="894"/>
      <c r="K41" s="894" t="s">
        <v>139</v>
      </c>
      <c r="L41" s="894" t="s">
        <v>143</v>
      </c>
      <c r="M41" s="2170">
        <v>1995</v>
      </c>
      <c r="N41" s="894"/>
      <c r="O41" s="895" t="s">
        <v>1906</v>
      </c>
      <c r="P41" s="895" t="s">
        <v>2547</v>
      </c>
      <c r="Q41" s="894">
        <v>1</v>
      </c>
      <c r="R41" s="2171">
        <v>200000</v>
      </c>
      <c r="S41" s="2178" t="s">
        <v>2925</v>
      </c>
      <c r="U41" s="2178"/>
      <c r="V41" s="2179"/>
      <c r="W41" s="2179"/>
      <c r="X41" s="2179"/>
    </row>
    <row r="42" spans="1:24" s="2177" customFormat="1" ht="12.95" customHeight="1">
      <c r="A42" s="2173" t="e">
        <f>A41+1</f>
        <v>#REF!</v>
      </c>
      <c r="B42" s="2174">
        <v>2</v>
      </c>
      <c r="C42" s="2174">
        <v>6</v>
      </c>
      <c r="D42" s="2174">
        <v>4</v>
      </c>
      <c r="E42" s="2174">
        <v>1</v>
      </c>
      <c r="F42" s="2174">
        <v>29</v>
      </c>
      <c r="G42" s="894">
        <v>2</v>
      </c>
      <c r="H42" s="894" t="s">
        <v>2623</v>
      </c>
      <c r="I42" s="894" t="s">
        <v>2622</v>
      </c>
      <c r="J42" s="894"/>
      <c r="K42" s="894" t="s">
        <v>139</v>
      </c>
      <c r="L42" s="894" t="s">
        <v>143</v>
      </c>
      <c r="M42" s="2170">
        <v>1995</v>
      </c>
      <c r="N42" s="894"/>
      <c r="O42" s="895" t="s">
        <v>1906</v>
      </c>
      <c r="P42" s="895" t="s">
        <v>133</v>
      </c>
      <c r="Q42" s="894">
        <v>1</v>
      </c>
      <c r="R42" s="2171">
        <v>350000</v>
      </c>
      <c r="S42" s="2178" t="s">
        <v>2925</v>
      </c>
      <c r="U42" s="2178"/>
      <c r="V42" s="2179"/>
      <c r="W42" s="2179"/>
      <c r="X42" s="2179"/>
    </row>
    <row r="43" spans="1:24" s="2177" customFormat="1" ht="12.95" customHeight="1">
      <c r="A43" s="2173" t="e">
        <f>#REF!+1</f>
        <v>#REF!</v>
      </c>
      <c r="B43" s="2181">
        <v>2</v>
      </c>
      <c r="C43" s="2181">
        <v>6</v>
      </c>
      <c r="D43" s="2181">
        <v>2</v>
      </c>
      <c r="E43" s="2181">
        <v>4</v>
      </c>
      <c r="F43" s="2181">
        <v>8</v>
      </c>
      <c r="G43" s="2182"/>
      <c r="H43" s="2183" t="s">
        <v>2795</v>
      </c>
      <c r="I43" s="2184"/>
      <c r="J43" s="2184"/>
      <c r="K43" s="2185" t="s">
        <v>139</v>
      </c>
      <c r="L43" s="2186" t="s">
        <v>143</v>
      </c>
      <c r="M43" s="2187">
        <v>2014</v>
      </c>
      <c r="N43" s="894"/>
      <c r="O43" s="2188" t="s">
        <v>1906</v>
      </c>
      <c r="P43" s="2185" t="s">
        <v>2547</v>
      </c>
      <c r="Q43" s="2189">
        <v>1</v>
      </c>
      <c r="R43" s="1815">
        <v>50000</v>
      </c>
      <c r="S43" s="2190" t="s">
        <v>2967</v>
      </c>
      <c r="U43" s="2191"/>
      <c r="V43" s="2179"/>
      <c r="W43" s="2179"/>
      <c r="X43" s="2179"/>
    </row>
    <row r="44" spans="1:24" s="2177" customFormat="1" ht="12.95" customHeight="1">
      <c r="A44" s="2173" t="e">
        <f>A43+1</f>
        <v>#REF!</v>
      </c>
      <c r="B44" s="2181">
        <v>2</v>
      </c>
      <c r="C44" s="2181">
        <v>6</v>
      </c>
      <c r="D44" s="2181">
        <v>2</v>
      </c>
      <c r="E44" s="2181">
        <v>4</v>
      </c>
      <c r="F44" s="2181">
        <v>8</v>
      </c>
      <c r="G44" s="2182"/>
      <c r="H44" s="2183" t="s">
        <v>2795</v>
      </c>
      <c r="I44" s="2184"/>
      <c r="J44" s="2184"/>
      <c r="K44" s="2185" t="s">
        <v>139</v>
      </c>
      <c r="L44" s="2186" t="s">
        <v>143</v>
      </c>
      <c r="M44" s="2187">
        <v>2014</v>
      </c>
      <c r="N44" s="894"/>
      <c r="O44" s="2188" t="s">
        <v>1906</v>
      </c>
      <c r="P44" s="2185" t="s">
        <v>133</v>
      </c>
      <c r="Q44" s="2189">
        <v>1</v>
      </c>
      <c r="R44" s="1815">
        <v>50000</v>
      </c>
      <c r="S44" s="2190" t="s">
        <v>2918</v>
      </c>
      <c r="U44" s="2191"/>
      <c r="V44" s="2179"/>
      <c r="W44" s="2179"/>
      <c r="X44" s="2179"/>
    </row>
    <row r="45" spans="1:24" s="2177" customFormat="1" ht="12.95" customHeight="1">
      <c r="A45" s="2173" t="e">
        <f>A44+1</f>
        <v>#REF!</v>
      </c>
      <c r="B45" s="2181">
        <v>2</v>
      </c>
      <c r="C45" s="2181">
        <v>6</v>
      </c>
      <c r="D45" s="2181">
        <v>2</v>
      </c>
      <c r="E45" s="2181">
        <v>4</v>
      </c>
      <c r="F45" s="2181">
        <v>8</v>
      </c>
      <c r="G45" s="2182"/>
      <c r="H45" s="2183" t="s">
        <v>2795</v>
      </c>
      <c r="I45" s="2184"/>
      <c r="J45" s="2184"/>
      <c r="K45" s="2185" t="s">
        <v>139</v>
      </c>
      <c r="L45" s="2186" t="s">
        <v>143</v>
      </c>
      <c r="M45" s="2187">
        <v>2014</v>
      </c>
      <c r="N45" s="894"/>
      <c r="O45" s="2188" t="s">
        <v>1906</v>
      </c>
      <c r="P45" s="2185" t="s">
        <v>133</v>
      </c>
      <c r="Q45" s="2189">
        <v>1</v>
      </c>
      <c r="R45" s="1815">
        <v>50000</v>
      </c>
      <c r="S45" s="2190" t="s">
        <v>2905</v>
      </c>
      <c r="U45" s="2191"/>
      <c r="V45" s="2179"/>
      <c r="W45" s="2179"/>
      <c r="X45" s="2179"/>
    </row>
    <row r="46" spans="1:24" s="2217" customFormat="1" ht="12.95" customHeight="1">
      <c r="A46" s="2173" t="e">
        <f>#REF!+1</f>
        <v>#REF!</v>
      </c>
      <c r="B46" s="2207"/>
      <c r="C46" s="2207"/>
      <c r="D46" s="2207"/>
      <c r="E46" s="2207"/>
      <c r="F46" s="2207"/>
      <c r="G46" s="2208"/>
      <c r="H46" s="2209" t="s">
        <v>3268</v>
      </c>
      <c r="I46" s="2210"/>
      <c r="J46" s="2211"/>
      <c r="K46" s="2210"/>
      <c r="L46" s="2212"/>
      <c r="M46" s="2213">
        <v>2016</v>
      </c>
      <c r="N46" s="2210"/>
      <c r="O46" s="2212"/>
      <c r="P46" s="2212"/>
      <c r="Q46" s="2214">
        <v>1</v>
      </c>
      <c r="R46" s="2215">
        <v>15000000</v>
      </c>
      <c r="S46" s="2216"/>
      <c r="T46" s="2217">
        <v>9</v>
      </c>
      <c r="U46" s="2218"/>
      <c r="V46" s="2219"/>
      <c r="W46" s="2220"/>
      <c r="X46" s="2219"/>
    </row>
    <row r="47" spans="1:24" s="2217" customFormat="1" ht="12.95" customHeight="1">
      <c r="A47" s="2173" t="e">
        <f>#REF!+1</f>
        <v>#REF!</v>
      </c>
      <c r="B47" s="2207"/>
      <c r="C47" s="2207"/>
      <c r="D47" s="2207"/>
      <c r="E47" s="2207"/>
      <c r="F47" s="2207"/>
      <c r="G47" s="2208"/>
      <c r="H47" s="2209" t="s">
        <v>3270</v>
      </c>
      <c r="I47" s="2210"/>
      <c r="J47" s="2211"/>
      <c r="K47" s="2210"/>
      <c r="L47" s="2212"/>
      <c r="M47" s="2213">
        <v>2016</v>
      </c>
      <c r="N47" s="2210"/>
      <c r="O47" s="2212"/>
      <c r="P47" s="2212"/>
      <c r="Q47" s="2214">
        <v>11</v>
      </c>
      <c r="R47" s="2215">
        <v>4400000</v>
      </c>
      <c r="S47" s="2216"/>
      <c r="T47" s="2217">
        <v>13</v>
      </c>
      <c r="U47" s="2218"/>
      <c r="V47" s="2219"/>
      <c r="W47" s="2220"/>
      <c r="X47" s="2219"/>
    </row>
    <row r="48" spans="1:24" s="2217" customFormat="1" ht="12.95" customHeight="1">
      <c r="A48" s="2173" t="e">
        <f>A47+1</f>
        <v>#REF!</v>
      </c>
      <c r="B48" s="2207"/>
      <c r="C48" s="2207"/>
      <c r="D48" s="2207"/>
      <c r="E48" s="2207"/>
      <c r="F48" s="2207"/>
      <c r="G48" s="2208"/>
      <c r="H48" s="2209" t="s">
        <v>3270</v>
      </c>
      <c r="I48" s="2210"/>
      <c r="J48" s="2211"/>
      <c r="K48" s="2210"/>
      <c r="L48" s="2212"/>
      <c r="M48" s="2213">
        <v>2016</v>
      </c>
      <c r="N48" s="2210"/>
      <c r="O48" s="2212"/>
      <c r="P48" s="2212"/>
      <c r="Q48" s="2214">
        <v>6</v>
      </c>
      <c r="R48" s="2215">
        <v>600000</v>
      </c>
      <c r="S48" s="2216"/>
      <c r="T48" s="2217">
        <v>14</v>
      </c>
      <c r="U48" s="2218"/>
      <c r="V48" s="2219"/>
      <c r="W48" s="2220"/>
      <c r="X48" s="2219"/>
    </row>
    <row r="49" spans="1:24" s="2217" customFormat="1" ht="12.95" customHeight="1">
      <c r="A49" s="2173" t="e">
        <f>A48+1</f>
        <v>#REF!</v>
      </c>
      <c r="B49" s="2207"/>
      <c r="C49" s="2207"/>
      <c r="D49" s="2207"/>
      <c r="E49" s="2207"/>
      <c r="F49" s="2207"/>
      <c r="G49" s="2208"/>
      <c r="H49" s="2209" t="s">
        <v>3271</v>
      </c>
      <c r="I49" s="2210"/>
      <c r="J49" s="2211"/>
      <c r="K49" s="2210"/>
      <c r="L49" s="2212"/>
      <c r="M49" s="2213">
        <v>2016</v>
      </c>
      <c r="N49" s="2210"/>
      <c r="O49" s="2212"/>
      <c r="P49" s="2212"/>
      <c r="Q49" s="2214">
        <v>6</v>
      </c>
      <c r="R49" s="2215">
        <v>4200000</v>
      </c>
      <c r="S49" s="2216"/>
      <c r="T49" s="2217">
        <v>15</v>
      </c>
      <c r="U49" s="2218"/>
      <c r="V49" s="2219"/>
      <c r="W49" s="2220"/>
      <c r="X49" s="2219"/>
    </row>
    <row r="50" spans="1:24" s="2217" customFormat="1" ht="12.95" customHeight="1" thickBot="1">
      <c r="A50" s="2173" t="e">
        <f>A49+1</f>
        <v>#REF!</v>
      </c>
      <c r="B50" s="2207"/>
      <c r="C50" s="2207"/>
      <c r="D50" s="2207"/>
      <c r="E50" s="2207"/>
      <c r="F50" s="2207"/>
      <c r="G50" s="2208"/>
      <c r="H50" s="2209" t="s">
        <v>3271</v>
      </c>
      <c r="I50" s="2210"/>
      <c r="J50" s="2211"/>
      <c r="K50" s="2210"/>
      <c r="L50" s="2212"/>
      <c r="M50" s="2213">
        <v>2016</v>
      </c>
      <c r="N50" s="2210"/>
      <c r="O50" s="2212"/>
      <c r="P50" s="2212"/>
      <c r="Q50" s="2214">
        <v>4</v>
      </c>
      <c r="R50" s="2215">
        <v>800000</v>
      </c>
      <c r="S50" s="2216"/>
      <c r="T50" s="2217">
        <v>16</v>
      </c>
      <c r="U50" s="2218"/>
      <c r="V50" s="2219"/>
      <c r="W50" s="2220"/>
      <c r="X50" s="2219"/>
    </row>
    <row r="51" spans="1:24" ht="12.95" customHeight="1">
      <c r="A51" s="1820"/>
      <c r="B51" s="2992" t="s">
        <v>2022</v>
      </c>
      <c r="C51" s="2993"/>
      <c r="D51" s="2993"/>
      <c r="E51" s="2993"/>
      <c r="F51" s="2994"/>
      <c r="G51" s="677"/>
      <c r="H51" s="676" t="s">
        <v>3283</v>
      </c>
      <c r="I51" s="1917"/>
      <c r="J51" s="737"/>
      <c r="K51" s="737"/>
      <c r="L51" s="737"/>
      <c r="M51" s="737"/>
      <c r="N51" s="737"/>
      <c r="O51" s="677"/>
      <c r="P51" s="678"/>
      <c r="Q51" s="699">
        <f>SUM(Q52:Q360)</f>
        <v>374</v>
      </c>
      <c r="R51" s="699">
        <f>SUM(R52:R360)</f>
        <v>159400950</v>
      </c>
      <c r="S51" s="1919"/>
      <c r="T51" s="750"/>
      <c r="U51" s="1413"/>
      <c r="V51" s="2117">
        <v>436</v>
      </c>
      <c r="W51" s="2117">
        <v>372512550</v>
      </c>
      <c r="X51" s="802"/>
    </row>
    <row r="52" spans="1:24" s="2177" customFormat="1">
      <c r="A52" s="2173">
        <v>1</v>
      </c>
      <c r="B52" s="2223" t="s">
        <v>1911</v>
      </c>
      <c r="C52" s="2223" t="s">
        <v>1545</v>
      </c>
      <c r="D52" s="2223" t="s">
        <v>1543</v>
      </c>
      <c r="E52" s="2223" t="s">
        <v>1543</v>
      </c>
      <c r="F52" s="2223" t="s">
        <v>1435</v>
      </c>
      <c r="G52" s="2175"/>
      <c r="H52" s="2224" t="s">
        <v>70</v>
      </c>
      <c r="I52" s="893" t="s">
        <v>2032</v>
      </c>
      <c r="J52" s="2225"/>
      <c r="K52" s="2225" t="s">
        <v>420</v>
      </c>
      <c r="L52" s="2224" t="s">
        <v>143</v>
      </c>
      <c r="M52" s="2225">
        <v>2007</v>
      </c>
      <c r="N52" s="2225" t="s">
        <v>1343</v>
      </c>
      <c r="O52" s="893" t="s">
        <v>1906</v>
      </c>
      <c r="P52" s="893" t="s">
        <v>133</v>
      </c>
      <c r="Q52" s="2226">
        <v>1</v>
      </c>
      <c r="R52" s="2227">
        <v>309075</v>
      </c>
      <c r="S52" s="2228" t="s">
        <v>2866</v>
      </c>
      <c r="U52" s="2229"/>
      <c r="V52" s="2230">
        <f>V51-Q51</f>
        <v>62</v>
      </c>
      <c r="W52" s="2230">
        <f>W51-R51</f>
        <v>213111600</v>
      </c>
      <c r="X52" s="2179"/>
    </row>
    <row r="53" spans="1:24" s="2177" customFormat="1">
      <c r="A53" s="2173">
        <f>A52+1</f>
        <v>2</v>
      </c>
      <c r="B53" s="2223" t="s">
        <v>1911</v>
      </c>
      <c r="C53" s="2223" t="s">
        <v>1545</v>
      </c>
      <c r="D53" s="2223" t="s">
        <v>1543</v>
      </c>
      <c r="E53" s="2223" t="s">
        <v>1543</v>
      </c>
      <c r="F53" s="2223" t="s">
        <v>1435</v>
      </c>
      <c r="G53" s="2175"/>
      <c r="H53" s="2224" t="s">
        <v>70</v>
      </c>
      <c r="I53" s="893" t="s">
        <v>2032</v>
      </c>
      <c r="J53" s="2225"/>
      <c r="K53" s="2225" t="s">
        <v>420</v>
      </c>
      <c r="L53" s="2224" t="s">
        <v>143</v>
      </c>
      <c r="M53" s="2225">
        <v>2007</v>
      </c>
      <c r="N53" s="2225" t="s">
        <v>1343</v>
      </c>
      <c r="O53" s="893" t="s">
        <v>1906</v>
      </c>
      <c r="P53" s="893" t="s">
        <v>133</v>
      </c>
      <c r="Q53" s="2226">
        <v>1</v>
      </c>
      <c r="R53" s="2227">
        <v>309075</v>
      </c>
      <c r="S53" s="2228" t="s">
        <v>3245</v>
      </c>
      <c r="U53" s="2229"/>
      <c r="V53" s="2179"/>
      <c r="W53" s="2179"/>
      <c r="X53" s="2179"/>
    </row>
    <row r="54" spans="1:24" s="2177" customFormat="1">
      <c r="A54" s="2173">
        <f>A53+1</f>
        <v>3</v>
      </c>
      <c r="B54" s="2223" t="s">
        <v>1911</v>
      </c>
      <c r="C54" s="2223" t="s">
        <v>1545</v>
      </c>
      <c r="D54" s="2223" t="s">
        <v>1543</v>
      </c>
      <c r="E54" s="2223" t="s">
        <v>1543</v>
      </c>
      <c r="F54" s="2223" t="s">
        <v>1426</v>
      </c>
      <c r="G54" s="2175"/>
      <c r="H54" s="2224" t="s">
        <v>2061</v>
      </c>
      <c r="I54" s="893" t="s">
        <v>917</v>
      </c>
      <c r="J54" s="2225"/>
      <c r="K54" s="2225" t="s">
        <v>2630</v>
      </c>
      <c r="L54" s="2224" t="s">
        <v>2792</v>
      </c>
      <c r="M54" s="2225">
        <v>2015</v>
      </c>
      <c r="N54" s="2225" t="s">
        <v>1343</v>
      </c>
      <c r="O54" s="893" t="s">
        <v>1906</v>
      </c>
      <c r="P54" s="893" t="s">
        <v>133</v>
      </c>
      <c r="Q54" s="2226">
        <v>1</v>
      </c>
      <c r="R54" s="2227">
        <v>1072500</v>
      </c>
      <c r="S54" s="2228" t="s">
        <v>2925</v>
      </c>
      <c r="U54" s="2229"/>
      <c r="V54" s="2179"/>
      <c r="W54" s="2179"/>
      <c r="X54" s="2179"/>
    </row>
    <row r="55" spans="1:24" s="2177" customFormat="1">
      <c r="A55" s="2173" t="e">
        <f>#REF!+1</f>
        <v>#REF!</v>
      </c>
      <c r="B55" s="2223" t="s">
        <v>1911</v>
      </c>
      <c r="C55" s="2223" t="s">
        <v>1545</v>
      </c>
      <c r="D55" s="2223" t="s">
        <v>1543</v>
      </c>
      <c r="E55" s="2223" t="s">
        <v>1543</v>
      </c>
      <c r="F55" s="2223" t="s">
        <v>1456</v>
      </c>
      <c r="G55" s="2175"/>
      <c r="H55" s="2224" t="s">
        <v>2063</v>
      </c>
      <c r="I55" s="893" t="s">
        <v>920</v>
      </c>
      <c r="J55" s="2225"/>
      <c r="K55" s="2225" t="s">
        <v>2630</v>
      </c>
      <c r="L55" s="2224" t="s">
        <v>143</v>
      </c>
      <c r="M55" s="2225">
        <v>2007</v>
      </c>
      <c r="N55" s="2225" t="s">
        <v>1343</v>
      </c>
      <c r="O55" s="893" t="s">
        <v>1906</v>
      </c>
      <c r="P55" s="893" t="s">
        <v>133</v>
      </c>
      <c r="Q55" s="2226">
        <v>1</v>
      </c>
      <c r="R55" s="2227">
        <v>250000</v>
      </c>
      <c r="S55" s="2228" t="s">
        <v>2866</v>
      </c>
      <c r="T55" s="2231"/>
      <c r="U55" s="2229"/>
      <c r="V55" s="2179"/>
      <c r="W55" s="2230"/>
      <c r="X55" s="2179"/>
    </row>
    <row r="56" spans="1:24" s="2177" customFormat="1">
      <c r="A56" s="2173" t="e">
        <f>A55+1</f>
        <v>#REF!</v>
      </c>
      <c r="B56" s="2223" t="s">
        <v>1911</v>
      </c>
      <c r="C56" s="2223" t="s">
        <v>1545</v>
      </c>
      <c r="D56" s="2223" t="s">
        <v>1543</v>
      </c>
      <c r="E56" s="2223" t="s">
        <v>1544</v>
      </c>
      <c r="F56" s="2223" t="s">
        <v>1434</v>
      </c>
      <c r="G56" s="2175"/>
      <c r="H56" s="2224" t="s">
        <v>2065</v>
      </c>
      <c r="I56" s="893" t="s">
        <v>2066</v>
      </c>
      <c r="J56" s="2225"/>
      <c r="K56" s="2225" t="s">
        <v>2630</v>
      </c>
      <c r="L56" s="2224" t="s">
        <v>143</v>
      </c>
      <c r="M56" s="2225">
        <v>2007</v>
      </c>
      <c r="N56" s="2225" t="s">
        <v>1343</v>
      </c>
      <c r="O56" s="893" t="s">
        <v>1906</v>
      </c>
      <c r="P56" s="893" t="s">
        <v>133</v>
      </c>
      <c r="Q56" s="2226">
        <v>1</v>
      </c>
      <c r="R56" s="2227">
        <v>65000</v>
      </c>
      <c r="S56" s="2228" t="s">
        <v>2864</v>
      </c>
      <c r="U56" s="2229"/>
      <c r="V56" s="2179"/>
      <c r="W56" s="2230"/>
      <c r="X56" s="2179"/>
    </row>
    <row r="57" spans="1:24" s="2177" customFormat="1" ht="12.95" customHeight="1">
      <c r="A57" s="2232" t="e">
        <f>#REF!+1</f>
        <v>#REF!</v>
      </c>
      <c r="B57" s="2223" t="s">
        <v>1911</v>
      </c>
      <c r="C57" s="2223" t="s">
        <v>1545</v>
      </c>
      <c r="D57" s="2223" t="s">
        <v>1543</v>
      </c>
      <c r="E57" s="2223" t="s">
        <v>1911</v>
      </c>
      <c r="F57" s="2223" t="s">
        <v>1440</v>
      </c>
      <c r="G57" s="2175"/>
      <c r="H57" s="2224" t="s">
        <v>1166</v>
      </c>
      <c r="I57" s="893" t="s">
        <v>1016</v>
      </c>
      <c r="J57" s="2225"/>
      <c r="K57" s="2225" t="s">
        <v>2630</v>
      </c>
      <c r="L57" s="2224" t="s">
        <v>143</v>
      </c>
      <c r="M57" s="2225">
        <v>2007</v>
      </c>
      <c r="N57" s="2225" t="s">
        <v>1343</v>
      </c>
      <c r="O57" s="893" t="s">
        <v>1906</v>
      </c>
      <c r="P57" s="893" t="s">
        <v>2547</v>
      </c>
      <c r="Q57" s="2226">
        <v>1</v>
      </c>
      <c r="R57" s="2227">
        <v>25750000</v>
      </c>
      <c r="S57" s="2228" t="s">
        <v>3198</v>
      </c>
      <c r="U57" s="2229"/>
      <c r="V57" s="2179"/>
      <c r="W57" s="2179"/>
      <c r="X57" s="2179"/>
    </row>
    <row r="58" spans="1:24" s="2177" customFormat="1" ht="12.95" customHeight="1">
      <c r="A58" s="2232" t="e">
        <f>A57+1</f>
        <v>#REF!</v>
      </c>
      <c r="B58" s="2223" t="s">
        <v>1911</v>
      </c>
      <c r="C58" s="2223" t="s">
        <v>1545</v>
      </c>
      <c r="D58" s="2223" t="s">
        <v>1543</v>
      </c>
      <c r="E58" s="2223" t="s">
        <v>1911</v>
      </c>
      <c r="F58" s="2223" t="s">
        <v>1440</v>
      </c>
      <c r="G58" s="2175"/>
      <c r="H58" s="2224" t="s">
        <v>3039</v>
      </c>
      <c r="I58" s="893" t="s">
        <v>3040</v>
      </c>
      <c r="J58" s="2225"/>
      <c r="K58" s="2225" t="s">
        <v>2630</v>
      </c>
      <c r="L58" s="2224" t="s">
        <v>2792</v>
      </c>
      <c r="M58" s="2225">
        <v>2015</v>
      </c>
      <c r="N58" s="2225" t="s">
        <v>1343</v>
      </c>
      <c r="O58" s="893" t="s">
        <v>1906</v>
      </c>
      <c r="P58" s="893" t="s">
        <v>133</v>
      </c>
      <c r="Q58" s="2226">
        <v>2</v>
      </c>
      <c r="R58" s="2227">
        <v>1000000</v>
      </c>
      <c r="S58" s="2228" t="s">
        <v>2925</v>
      </c>
      <c r="U58" s="2229"/>
      <c r="V58" s="2179"/>
      <c r="W58" s="2179"/>
      <c r="X58" s="2179"/>
    </row>
    <row r="59" spans="1:24" s="2177" customFormat="1" ht="12.95" customHeight="1">
      <c r="A59" s="2232" t="e">
        <f>A58+1</f>
        <v>#REF!</v>
      </c>
      <c r="B59" s="2223"/>
      <c r="C59" s="2223"/>
      <c r="D59" s="2223"/>
      <c r="E59" s="2223"/>
      <c r="F59" s="2223"/>
      <c r="G59" s="2175"/>
      <c r="H59" s="2224" t="s">
        <v>3041</v>
      </c>
      <c r="I59" s="893" t="s">
        <v>917</v>
      </c>
      <c r="J59" s="2225"/>
      <c r="K59" s="2225" t="s">
        <v>2630</v>
      </c>
      <c r="L59" s="2224" t="s">
        <v>2792</v>
      </c>
      <c r="M59" s="2225">
        <v>2015</v>
      </c>
      <c r="N59" s="2225" t="s">
        <v>1343</v>
      </c>
      <c r="O59" s="893" t="s">
        <v>1906</v>
      </c>
      <c r="P59" s="893" t="s">
        <v>133</v>
      </c>
      <c r="Q59" s="2226">
        <v>1</v>
      </c>
      <c r="R59" s="2227">
        <v>3217500</v>
      </c>
      <c r="S59" s="2228" t="s">
        <v>2925</v>
      </c>
      <c r="U59" s="2229"/>
      <c r="V59" s="2179"/>
      <c r="W59" s="2179"/>
      <c r="X59" s="2179"/>
    </row>
    <row r="60" spans="1:24" s="2177" customFormat="1" ht="12.95" customHeight="1">
      <c r="A60" s="2232" t="e">
        <f>A59+1</f>
        <v>#REF!</v>
      </c>
      <c r="B60" s="2223"/>
      <c r="C60" s="2223"/>
      <c r="D60" s="2223"/>
      <c r="E60" s="2223"/>
      <c r="F60" s="2223"/>
      <c r="G60" s="2175"/>
      <c r="H60" s="2224" t="s">
        <v>3062</v>
      </c>
      <c r="I60" s="893" t="s">
        <v>917</v>
      </c>
      <c r="J60" s="2225"/>
      <c r="K60" s="2225" t="s">
        <v>2630</v>
      </c>
      <c r="L60" s="2224" t="s">
        <v>2792</v>
      </c>
      <c r="M60" s="2225">
        <v>2015</v>
      </c>
      <c r="N60" s="2225" t="s">
        <v>1343</v>
      </c>
      <c r="O60" s="893" t="s">
        <v>1906</v>
      </c>
      <c r="P60" s="893" t="s">
        <v>133</v>
      </c>
      <c r="Q60" s="2226">
        <v>1</v>
      </c>
      <c r="R60" s="2227">
        <v>3217500</v>
      </c>
      <c r="S60" s="2228" t="s">
        <v>2925</v>
      </c>
      <c r="U60" s="2229"/>
      <c r="V60" s="2179"/>
      <c r="W60" s="2179"/>
      <c r="X60" s="2179"/>
    </row>
    <row r="61" spans="1:24" s="2177" customFormat="1" ht="12.95" customHeight="1">
      <c r="A61" s="2232" t="e">
        <f t="shared" ref="A61:A117" si="1">A60+1</f>
        <v>#REF!</v>
      </c>
      <c r="B61" s="2223" t="s">
        <v>1911</v>
      </c>
      <c r="C61" s="2223" t="s">
        <v>1545</v>
      </c>
      <c r="D61" s="2223" t="s">
        <v>1543</v>
      </c>
      <c r="E61" s="2223" t="s">
        <v>1916</v>
      </c>
      <c r="F61" s="2223" t="s">
        <v>1487</v>
      </c>
      <c r="G61" s="2175"/>
      <c r="H61" s="2224" t="s">
        <v>2092</v>
      </c>
      <c r="I61" s="2225"/>
      <c r="J61" s="2225"/>
      <c r="K61" s="2225" t="s">
        <v>2630</v>
      </c>
      <c r="L61" s="2224" t="s">
        <v>143</v>
      </c>
      <c r="M61" s="2225">
        <v>2007</v>
      </c>
      <c r="N61" s="2225" t="s">
        <v>1343</v>
      </c>
      <c r="O61" s="893" t="s">
        <v>1906</v>
      </c>
      <c r="P61" s="893" t="s">
        <v>133</v>
      </c>
      <c r="Q61" s="894">
        <v>1</v>
      </c>
      <c r="R61" s="2227">
        <v>560000</v>
      </c>
      <c r="S61" s="2228" t="s">
        <v>2866</v>
      </c>
      <c r="U61" s="2229"/>
      <c r="V61" s="2179"/>
      <c r="W61" s="2179"/>
      <c r="X61" s="2179"/>
    </row>
    <row r="62" spans="1:24" s="2177" customFormat="1" ht="12.95" customHeight="1">
      <c r="A62" s="2232" t="e">
        <f t="shared" si="1"/>
        <v>#REF!</v>
      </c>
      <c r="B62" s="2223" t="s">
        <v>1911</v>
      </c>
      <c r="C62" s="2223" t="s">
        <v>1545</v>
      </c>
      <c r="D62" s="2223" t="s">
        <v>1543</v>
      </c>
      <c r="E62" s="2223" t="s">
        <v>1916</v>
      </c>
      <c r="F62" s="2223" t="s">
        <v>1487</v>
      </c>
      <c r="G62" s="2175"/>
      <c r="H62" s="2224" t="s">
        <v>3066</v>
      </c>
      <c r="I62" s="2225"/>
      <c r="J62" s="2225"/>
      <c r="K62" s="2225" t="s">
        <v>2630</v>
      </c>
      <c r="L62" s="2224" t="s">
        <v>2792</v>
      </c>
      <c r="M62" s="2225">
        <v>2015</v>
      </c>
      <c r="N62" s="2225" t="s">
        <v>1343</v>
      </c>
      <c r="O62" s="893" t="s">
        <v>1906</v>
      </c>
      <c r="P62" s="893" t="s">
        <v>133</v>
      </c>
      <c r="Q62" s="894">
        <v>1</v>
      </c>
      <c r="R62" s="2227">
        <v>107250</v>
      </c>
      <c r="S62" s="2228" t="s">
        <v>2925</v>
      </c>
      <c r="U62" s="2229"/>
      <c r="V62" s="2179"/>
      <c r="W62" s="2179"/>
      <c r="X62" s="2179"/>
    </row>
    <row r="63" spans="1:24" s="2177" customFormat="1" ht="12.95" customHeight="1">
      <c r="A63" s="2232" t="e">
        <f t="shared" si="1"/>
        <v>#REF!</v>
      </c>
      <c r="B63" s="2223" t="s">
        <v>1911</v>
      </c>
      <c r="C63" s="2223" t="s">
        <v>1545</v>
      </c>
      <c r="D63" s="2223" t="s">
        <v>1543</v>
      </c>
      <c r="E63" s="2223" t="s">
        <v>1911</v>
      </c>
      <c r="F63" s="2223" t="e">
        <f>MID(#REF!,13,3)</f>
        <v>#REF!</v>
      </c>
      <c r="G63" s="2175" t="s">
        <v>1427</v>
      </c>
      <c r="H63" s="2224" t="s">
        <v>1067</v>
      </c>
      <c r="I63" s="2225" t="s">
        <v>1343</v>
      </c>
      <c r="J63" s="2225" t="s">
        <v>1343</v>
      </c>
      <c r="K63" s="2225" t="s">
        <v>2630</v>
      </c>
      <c r="L63" s="2224" t="s">
        <v>143</v>
      </c>
      <c r="M63" s="2225">
        <v>2011</v>
      </c>
      <c r="N63" s="2225" t="s">
        <v>1343</v>
      </c>
      <c r="O63" s="893" t="s">
        <v>1906</v>
      </c>
      <c r="P63" s="893" t="s">
        <v>133</v>
      </c>
      <c r="Q63" s="1805">
        <v>1</v>
      </c>
      <c r="R63" s="2227">
        <v>180000</v>
      </c>
      <c r="S63" s="2228" t="s">
        <v>2865</v>
      </c>
      <c r="U63" s="2229"/>
      <c r="V63" s="2179"/>
      <c r="W63" s="2230"/>
      <c r="X63" s="2179"/>
    </row>
    <row r="64" spans="1:24" s="2177" customFormat="1" ht="12.95" customHeight="1">
      <c r="A64" s="2232" t="e">
        <f t="shared" si="1"/>
        <v>#REF!</v>
      </c>
      <c r="B64" s="2223" t="s">
        <v>1911</v>
      </c>
      <c r="C64" s="2223" t="s">
        <v>1545</v>
      </c>
      <c r="D64" s="2223" t="s">
        <v>1543</v>
      </c>
      <c r="E64" s="2223" t="s">
        <v>1911</v>
      </c>
      <c r="F64" s="2223" t="e">
        <f>MID(#REF!,13,3)</f>
        <v>#REF!</v>
      </c>
      <c r="G64" s="2175" t="s">
        <v>1428</v>
      </c>
      <c r="H64" s="2224" t="s">
        <v>1068</v>
      </c>
      <c r="I64" s="2225" t="s">
        <v>1343</v>
      </c>
      <c r="J64" s="2225" t="s">
        <v>1343</v>
      </c>
      <c r="K64" s="2225" t="s">
        <v>2630</v>
      </c>
      <c r="L64" s="2224" t="s">
        <v>143</v>
      </c>
      <c r="M64" s="2225">
        <v>2011</v>
      </c>
      <c r="N64" s="2225" t="s">
        <v>1343</v>
      </c>
      <c r="O64" s="893" t="s">
        <v>1906</v>
      </c>
      <c r="P64" s="893" t="s">
        <v>133</v>
      </c>
      <c r="Q64" s="1805">
        <v>1</v>
      </c>
      <c r="R64" s="2227">
        <v>180000</v>
      </c>
      <c r="S64" s="2228" t="s">
        <v>2865</v>
      </c>
      <c r="U64" s="2229"/>
      <c r="V64" s="2179"/>
      <c r="W64" s="2230"/>
      <c r="X64" s="2179"/>
    </row>
    <row r="65" spans="1:24" s="2177" customFormat="1" ht="12.95" customHeight="1">
      <c r="A65" s="2232" t="e">
        <f>A64+1</f>
        <v>#REF!</v>
      </c>
      <c r="B65" s="2223" t="s">
        <v>1911</v>
      </c>
      <c r="C65" s="2223" t="s">
        <v>1545</v>
      </c>
      <c r="D65" s="2223" t="s">
        <v>1543</v>
      </c>
      <c r="E65" s="2223" t="s">
        <v>1911</v>
      </c>
      <c r="F65" s="2223" t="e">
        <f>MID(#REF!,13,3)</f>
        <v>#REF!</v>
      </c>
      <c r="G65" s="2175" t="s">
        <v>1429</v>
      </c>
      <c r="H65" s="2224" t="s">
        <v>82</v>
      </c>
      <c r="I65" s="2225" t="s">
        <v>1343</v>
      </c>
      <c r="J65" s="2225" t="s">
        <v>1343</v>
      </c>
      <c r="K65" s="2225" t="s">
        <v>2630</v>
      </c>
      <c r="L65" s="2224" t="s">
        <v>143</v>
      </c>
      <c r="M65" s="2225">
        <v>2011</v>
      </c>
      <c r="N65" s="2225" t="s">
        <v>1343</v>
      </c>
      <c r="O65" s="893" t="s">
        <v>1906</v>
      </c>
      <c r="P65" s="893" t="s">
        <v>133</v>
      </c>
      <c r="Q65" s="1805">
        <v>1</v>
      </c>
      <c r="R65" s="2227">
        <v>180000</v>
      </c>
      <c r="S65" s="2228" t="s">
        <v>2865</v>
      </c>
      <c r="U65" s="2229"/>
      <c r="V65" s="2179"/>
      <c r="W65" s="2230"/>
      <c r="X65" s="2179"/>
    </row>
    <row r="66" spans="1:24" s="2177" customFormat="1" ht="12.95" customHeight="1">
      <c r="A66" s="2232" t="e">
        <f>#REF!+1</f>
        <v>#REF!</v>
      </c>
      <c r="B66" s="2223" t="s">
        <v>1911</v>
      </c>
      <c r="C66" s="2223" t="s">
        <v>1545</v>
      </c>
      <c r="D66" s="2223" t="s">
        <v>1543</v>
      </c>
      <c r="E66" s="2223" t="s">
        <v>1543</v>
      </c>
      <c r="F66" s="2174">
        <v>8</v>
      </c>
      <c r="G66" s="894">
        <v>1</v>
      </c>
      <c r="H66" s="894" t="s">
        <v>69</v>
      </c>
      <c r="I66" s="894"/>
      <c r="J66" s="894"/>
      <c r="K66" s="894" t="s">
        <v>2630</v>
      </c>
      <c r="L66" s="894" t="s">
        <v>143</v>
      </c>
      <c r="M66" s="2170">
        <v>1985</v>
      </c>
      <c r="N66" s="894"/>
      <c r="O66" s="2185" t="s">
        <v>2558</v>
      </c>
      <c r="P66" s="894" t="s">
        <v>133</v>
      </c>
      <c r="Q66" s="1579">
        <v>1</v>
      </c>
      <c r="R66" s="2233">
        <v>10000</v>
      </c>
      <c r="S66" s="1546" t="s">
        <v>2864</v>
      </c>
      <c r="U66" s="2178"/>
      <c r="V66" s="2179"/>
      <c r="W66" s="2234"/>
      <c r="X66" s="2179"/>
    </row>
    <row r="67" spans="1:24" s="2177" customFormat="1" ht="12.95" customHeight="1">
      <c r="A67" s="2232" t="e">
        <f t="shared" si="1"/>
        <v>#REF!</v>
      </c>
      <c r="B67" s="2223" t="s">
        <v>1911</v>
      </c>
      <c r="C67" s="2223" t="s">
        <v>1545</v>
      </c>
      <c r="D67" s="2223" t="s">
        <v>1543</v>
      </c>
      <c r="E67" s="2223" t="s">
        <v>1543</v>
      </c>
      <c r="F67" s="2174">
        <v>8</v>
      </c>
      <c r="G67" s="894">
        <v>2</v>
      </c>
      <c r="H67" s="894" t="s">
        <v>69</v>
      </c>
      <c r="I67" s="894"/>
      <c r="J67" s="894"/>
      <c r="K67" s="894" t="s">
        <v>2630</v>
      </c>
      <c r="L67" s="894" t="s">
        <v>143</v>
      </c>
      <c r="M67" s="2170">
        <v>1986</v>
      </c>
      <c r="N67" s="894"/>
      <c r="O67" s="2185" t="s">
        <v>2558</v>
      </c>
      <c r="P67" s="894" t="s">
        <v>133</v>
      </c>
      <c r="Q67" s="1579">
        <v>1</v>
      </c>
      <c r="R67" s="2233">
        <v>15000</v>
      </c>
      <c r="S67" s="1546" t="s">
        <v>3188</v>
      </c>
      <c r="U67" s="2178"/>
      <c r="V67" s="2179"/>
      <c r="W67" s="2234"/>
      <c r="X67" s="2179"/>
    </row>
    <row r="68" spans="1:24" s="2177" customFormat="1" ht="12.95" customHeight="1">
      <c r="A68" s="2232" t="e">
        <f t="shared" si="1"/>
        <v>#REF!</v>
      </c>
      <c r="B68" s="2223" t="s">
        <v>1911</v>
      </c>
      <c r="C68" s="2223" t="s">
        <v>1545</v>
      </c>
      <c r="D68" s="2223" t="s">
        <v>1543</v>
      </c>
      <c r="E68" s="2223" t="s">
        <v>1543</v>
      </c>
      <c r="F68" s="2174">
        <v>8</v>
      </c>
      <c r="G68" s="894">
        <v>3</v>
      </c>
      <c r="H68" s="894" t="s">
        <v>69</v>
      </c>
      <c r="I68" s="894"/>
      <c r="J68" s="894"/>
      <c r="K68" s="894" t="s">
        <v>2630</v>
      </c>
      <c r="L68" s="894" t="s">
        <v>143</v>
      </c>
      <c r="M68" s="2170">
        <v>1986</v>
      </c>
      <c r="N68" s="894"/>
      <c r="O68" s="2185" t="s">
        <v>2558</v>
      </c>
      <c r="P68" s="894" t="s">
        <v>133</v>
      </c>
      <c r="Q68" s="1579">
        <v>1</v>
      </c>
      <c r="R68" s="2233">
        <v>15000</v>
      </c>
      <c r="S68" s="1546" t="s">
        <v>3188</v>
      </c>
      <c r="U68" s="2178"/>
      <c r="V68" s="2179"/>
      <c r="W68" s="2234"/>
      <c r="X68" s="2179"/>
    </row>
    <row r="69" spans="1:24" s="2177" customFormat="1" ht="12.95" customHeight="1">
      <c r="A69" s="2232" t="e">
        <f t="shared" si="1"/>
        <v>#REF!</v>
      </c>
      <c r="B69" s="2223" t="s">
        <v>1911</v>
      </c>
      <c r="C69" s="2223" t="s">
        <v>1545</v>
      </c>
      <c r="D69" s="2223" t="s">
        <v>1543</v>
      </c>
      <c r="E69" s="2223" t="s">
        <v>1543</v>
      </c>
      <c r="F69" s="2174">
        <v>8</v>
      </c>
      <c r="G69" s="894">
        <v>4</v>
      </c>
      <c r="H69" s="894" t="s">
        <v>69</v>
      </c>
      <c r="I69" s="894"/>
      <c r="J69" s="894"/>
      <c r="K69" s="894" t="s">
        <v>2630</v>
      </c>
      <c r="L69" s="894" t="s">
        <v>143</v>
      </c>
      <c r="M69" s="2170">
        <v>1986</v>
      </c>
      <c r="N69" s="894"/>
      <c r="O69" s="2185" t="s">
        <v>2558</v>
      </c>
      <c r="P69" s="894" t="s">
        <v>133</v>
      </c>
      <c r="Q69" s="1579">
        <v>1</v>
      </c>
      <c r="R69" s="2233">
        <v>15000</v>
      </c>
      <c r="S69" s="1546" t="s">
        <v>2925</v>
      </c>
      <c r="U69" s="2178"/>
      <c r="V69" s="2179"/>
      <c r="W69" s="2234"/>
      <c r="X69" s="2179"/>
    </row>
    <row r="70" spans="1:24" s="2177" customFormat="1" ht="12.95" customHeight="1">
      <c r="A70" s="2232" t="e">
        <f t="shared" si="1"/>
        <v>#REF!</v>
      </c>
      <c r="B70" s="2223" t="s">
        <v>1911</v>
      </c>
      <c r="C70" s="2223" t="s">
        <v>1545</v>
      </c>
      <c r="D70" s="2223" t="s">
        <v>1543</v>
      </c>
      <c r="E70" s="2223" t="s">
        <v>1543</v>
      </c>
      <c r="F70" s="2174">
        <v>8</v>
      </c>
      <c r="G70" s="894">
        <v>5</v>
      </c>
      <c r="H70" s="894" t="s">
        <v>69</v>
      </c>
      <c r="I70" s="894"/>
      <c r="J70" s="894"/>
      <c r="K70" s="894" t="s">
        <v>2630</v>
      </c>
      <c r="L70" s="894" t="s">
        <v>143</v>
      </c>
      <c r="M70" s="2170">
        <v>1986</v>
      </c>
      <c r="N70" s="894"/>
      <c r="O70" s="2185" t="s">
        <v>2558</v>
      </c>
      <c r="P70" s="894" t="s">
        <v>133</v>
      </c>
      <c r="Q70" s="1579">
        <v>1</v>
      </c>
      <c r="R70" s="2233">
        <v>15000</v>
      </c>
      <c r="S70" s="1546" t="s">
        <v>2925</v>
      </c>
      <c r="U70" s="2178"/>
      <c r="V70" s="2179"/>
      <c r="W70" s="2234"/>
      <c r="X70" s="2179"/>
    </row>
    <row r="71" spans="1:24" s="2177" customFormat="1" ht="12.95" customHeight="1">
      <c r="A71" s="2232" t="e">
        <f t="shared" si="1"/>
        <v>#REF!</v>
      </c>
      <c r="B71" s="2223" t="s">
        <v>1911</v>
      </c>
      <c r="C71" s="2223" t="s">
        <v>1545</v>
      </c>
      <c r="D71" s="2223" t="s">
        <v>1543</v>
      </c>
      <c r="E71" s="2223" t="s">
        <v>1543</v>
      </c>
      <c r="F71" s="2174">
        <v>8</v>
      </c>
      <c r="G71" s="894">
        <v>6</v>
      </c>
      <c r="H71" s="894" t="s">
        <v>69</v>
      </c>
      <c r="I71" s="894" t="s">
        <v>920</v>
      </c>
      <c r="J71" s="894"/>
      <c r="K71" s="894" t="s">
        <v>2660</v>
      </c>
      <c r="L71" s="894" t="s">
        <v>143</v>
      </c>
      <c r="M71" s="2170">
        <v>2007</v>
      </c>
      <c r="N71" s="894"/>
      <c r="O71" s="2185" t="s">
        <v>2558</v>
      </c>
      <c r="P71" s="894" t="s">
        <v>133</v>
      </c>
      <c r="Q71" s="1579">
        <v>1</v>
      </c>
      <c r="R71" s="2233">
        <v>120000</v>
      </c>
      <c r="S71" s="1546" t="s">
        <v>2925</v>
      </c>
      <c r="U71" s="2178"/>
      <c r="V71" s="2179"/>
      <c r="W71" s="2234"/>
      <c r="X71" s="2179"/>
    </row>
    <row r="72" spans="1:24" s="2177" customFormat="1" ht="12.95" customHeight="1">
      <c r="A72" s="2232" t="e">
        <f t="shared" si="1"/>
        <v>#REF!</v>
      </c>
      <c r="B72" s="2223" t="s">
        <v>1911</v>
      </c>
      <c r="C72" s="2223" t="s">
        <v>1545</v>
      </c>
      <c r="D72" s="2223" t="s">
        <v>1543</v>
      </c>
      <c r="E72" s="2223" t="s">
        <v>1543</v>
      </c>
      <c r="F72" s="2174">
        <v>9</v>
      </c>
      <c r="G72" s="894">
        <v>2</v>
      </c>
      <c r="H72" s="894" t="s">
        <v>1368</v>
      </c>
      <c r="I72" s="894"/>
      <c r="J72" s="894"/>
      <c r="K72" s="894" t="s">
        <v>139</v>
      </c>
      <c r="L72" s="894" t="s">
        <v>143</v>
      </c>
      <c r="M72" s="2170">
        <v>1998</v>
      </c>
      <c r="N72" s="894"/>
      <c r="O72" s="2185" t="s">
        <v>2558</v>
      </c>
      <c r="P72" s="894" t="s">
        <v>2547</v>
      </c>
      <c r="Q72" s="1579">
        <v>1</v>
      </c>
      <c r="R72" s="2233">
        <v>350000</v>
      </c>
      <c r="S72" s="1546" t="s">
        <v>2916</v>
      </c>
      <c r="U72" s="2178"/>
      <c r="V72" s="2179"/>
      <c r="W72" s="2179"/>
      <c r="X72" s="2179"/>
    </row>
    <row r="73" spans="1:24" s="2177" customFormat="1" ht="12.95" customHeight="1">
      <c r="A73" s="2232" t="e">
        <f t="shared" si="1"/>
        <v>#REF!</v>
      </c>
      <c r="B73" s="2223" t="s">
        <v>1911</v>
      </c>
      <c r="C73" s="2223" t="s">
        <v>1545</v>
      </c>
      <c r="D73" s="2223" t="s">
        <v>1543</v>
      </c>
      <c r="E73" s="2223" t="s">
        <v>1543</v>
      </c>
      <c r="F73" s="2174">
        <v>9</v>
      </c>
      <c r="G73" s="894">
        <v>3</v>
      </c>
      <c r="H73" s="894" t="s">
        <v>2648</v>
      </c>
      <c r="I73" s="894"/>
      <c r="J73" s="894"/>
      <c r="K73" s="894" t="s">
        <v>424</v>
      </c>
      <c r="L73" s="894" t="s">
        <v>143</v>
      </c>
      <c r="M73" s="2170">
        <v>1986</v>
      </c>
      <c r="N73" s="894"/>
      <c r="O73" s="2185" t="s">
        <v>2558</v>
      </c>
      <c r="P73" s="894" t="s">
        <v>1407</v>
      </c>
      <c r="Q73" s="1579">
        <v>1</v>
      </c>
      <c r="R73" s="2233">
        <v>350000</v>
      </c>
      <c r="S73" s="1546"/>
      <c r="T73" s="2177" t="s">
        <v>1407</v>
      </c>
      <c r="U73" s="2178" t="s">
        <v>2925</v>
      </c>
      <c r="V73" s="2179"/>
      <c r="W73" s="2179"/>
      <c r="X73" s="2179"/>
    </row>
    <row r="74" spans="1:24" s="2177" customFormat="1" ht="12.95" customHeight="1">
      <c r="A74" s="2232" t="e">
        <f t="shared" si="1"/>
        <v>#REF!</v>
      </c>
      <c r="B74" s="2223" t="s">
        <v>1911</v>
      </c>
      <c r="C74" s="2223" t="s">
        <v>1545</v>
      </c>
      <c r="D74" s="2223" t="s">
        <v>1543</v>
      </c>
      <c r="E74" s="2223" t="s">
        <v>1543</v>
      </c>
      <c r="F74" s="2174">
        <v>9</v>
      </c>
      <c r="G74" s="894">
        <v>5</v>
      </c>
      <c r="H74" s="894" t="s">
        <v>2648</v>
      </c>
      <c r="I74" s="894"/>
      <c r="J74" s="894"/>
      <c r="K74" s="894" t="s">
        <v>139</v>
      </c>
      <c r="L74" s="894" t="s">
        <v>143</v>
      </c>
      <c r="M74" s="2170">
        <v>1998</v>
      </c>
      <c r="N74" s="894"/>
      <c r="O74" s="2185" t="s">
        <v>2558</v>
      </c>
      <c r="P74" s="894" t="s">
        <v>2547</v>
      </c>
      <c r="Q74" s="1579">
        <v>1</v>
      </c>
      <c r="R74" s="2233">
        <v>350000</v>
      </c>
      <c r="S74" s="1546" t="s">
        <v>3184</v>
      </c>
      <c r="U74" s="2178"/>
      <c r="V74" s="2179"/>
      <c r="W74" s="2179"/>
      <c r="X74" s="2179"/>
    </row>
    <row r="75" spans="1:24" s="2177" customFormat="1" ht="12.95" customHeight="1">
      <c r="A75" s="2232" t="e">
        <f t="shared" si="1"/>
        <v>#REF!</v>
      </c>
      <c r="B75" s="2223" t="s">
        <v>1911</v>
      </c>
      <c r="C75" s="2223" t="s">
        <v>1545</v>
      </c>
      <c r="D75" s="2223" t="s">
        <v>1543</v>
      </c>
      <c r="E75" s="2223" t="s">
        <v>1543</v>
      </c>
      <c r="F75" s="2174">
        <v>9</v>
      </c>
      <c r="G75" s="894">
        <v>6</v>
      </c>
      <c r="H75" s="894" t="s">
        <v>1079</v>
      </c>
      <c r="I75" s="894" t="s">
        <v>2662</v>
      </c>
      <c r="J75" s="894"/>
      <c r="K75" s="894" t="s">
        <v>420</v>
      </c>
      <c r="L75" s="894" t="s">
        <v>143</v>
      </c>
      <c r="M75" s="2170">
        <v>1986</v>
      </c>
      <c r="N75" s="894"/>
      <c r="O75" s="2185" t="s">
        <v>2558</v>
      </c>
      <c r="P75" s="894" t="s">
        <v>2547</v>
      </c>
      <c r="Q75" s="1579">
        <v>1</v>
      </c>
      <c r="R75" s="2233">
        <v>40000</v>
      </c>
      <c r="S75" s="1546" t="s">
        <v>3188</v>
      </c>
      <c r="U75" s="2178">
        <v>86</v>
      </c>
      <c r="V75" s="2179"/>
      <c r="W75" s="2234"/>
      <c r="X75" s="2179"/>
    </row>
    <row r="76" spans="1:24" s="2177" customFormat="1" ht="12.95" customHeight="1">
      <c r="A76" s="2232" t="e">
        <f t="shared" si="1"/>
        <v>#REF!</v>
      </c>
      <c r="B76" s="2223" t="s">
        <v>1911</v>
      </c>
      <c r="C76" s="2223" t="s">
        <v>1545</v>
      </c>
      <c r="D76" s="2223" t="s">
        <v>1543</v>
      </c>
      <c r="E76" s="2223" t="s">
        <v>1543</v>
      </c>
      <c r="F76" s="2174">
        <v>9</v>
      </c>
      <c r="G76" s="894">
        <v>6</v>
      </c>
      <c r="H76" s="894" t="s">
        <v>1079</v>
      </c>
      <c r="I76" s="894" t="s">
        <v>3052</v>
      </c>
      <c r="J76" s="894"/>
      <c r="K76" s="894" t="s">
        <v>420</v>
      </c>
      <c r="L76" s="894" t="s">
        <v>2792</v>
      </c>
      <c r="M76" s="2170">
        <v>2015</v>
      </c>
      <c r="N76" s="894"/>
      <c r="O76" s="2185" t="s">
        <v>2558</v>
      </c>
      <c r="P76" s="894" t="s">
        <v>133</v>
      </c>
      <c r="Q76" s="1579">
        <v>1</v>
      </c>
      <c r="R76" s="2233">
        <v>218500</v>
      </c>
      <c r="S76" s="1546" t="s">
        <v>3184</v>
      </c>
      <c r="U76" s="2178"/>
      <c r="V76" s="2179"/>
      <c r="W76" s="2179"/>
      <c r="X76" s="2179"/>
    </row>
    <row r="77" spans="1:24" s="2177" customFormat="1" ht="12.95" customHeight="1">
      <c r="A77" s="2232" t="e">
        <f t="shared" si="1"/>
        <v>#REF!</v>
      </c>
      <c r="B77" s="2223" t="s">
        <v>1911</v>
      </c>
      <c r="C77" s="2223" t="s">
        <v>1545</v>
      </c>
      <c r="D77" s="2223" t="s">
        <v>1543</v>
      </c>
      <c r="E77" s="2223" t="s">
        <v>1543</v>
      </c>
      <c r="F77" s="2174">
        <v>9</v>
      </c>
      <c r="G77" s="894">
        <v>6</v>
      </c>
      <c r="H77" s="894" t="s">
        <v>1079</v>
      </c>
      <c r="I77" s="894" t="s">
        <v>3052</v>
      </c>
      <c r="J77" s="894"/>
      <c r="K77" s="894" t="s">
        <v>420</v>
      </c>
      <c r="L77" s="894" t="s">
        <v>2792</v>
      </c>
      <c r="M77" s="2170">
        <v>2015</v>
      </c>
      <c r="N77" s="894"/>
      <c r="O77" s="2185" t="s">
        <v>2558</v>
      </c>
      <c r="P77" s="894" t="s">
        <v>133</v>
      </c>
      <c r="Q77" s="1579">
        <v>1</v>
      </c>
      <c r="R77" s="2233">
        <v>218500</v>
      </c>
      <c r="S77" s="1546" t="s">
        <v>2921</v>
      </c>
      <c r="U77" s="2234">
        <f>SUM(R76:R79)</f>
        <v>2185000</v>
      </c>
      <c r="V77" s="2179"/>
      <c r="W77" s="2179"/>
      <c r="X77" s="2179"/>
    </row>
    <row r="78" spans="1:24" s="2177" customFormat="1" ht="12.95" customHeight="1">
      <c r="A78" s="2232" t="e">
        <f t="shared" si="1"/>
        <v>#REF!</v>
      </c>
      <c r="B78" s="2223" t="s">
        <v>1911</v>
      </c>
      <c r="C78" s="2223" t="s">
        <v>1545</v>
      </c>
      <c r="D78" s="2223" t="s">
        <v>1543</v>
      </c>
      <c r="E78" s="2223" t="s">
        <v>1543</v>
      </c>
      <c r="F78" s="2174">
        <v>9</v>
      </c>
      <c r="G78" s="894">
        <v>6</v>
      </c>
      <c r="H78" s="894" t="s">
        <v>1079</v>
      </c>
      <c r="I78" s="894" t="s">
        <v>3052</v>
      </c>
      <c r="J78" s="894"/>
      <c r="K78" s="894" t="s">
        <v>420</v>
      </c>
      <c r="L78" s="894" t="s">
        <v>2792</v>
      </c>
      <c r="M78" s="2170">
        <v>2015</v>
      </c>
      <c r="N78" s="894"/>
      <c r="O78" s="2185" t="s">
        <v>2558</v>
      </c>
      <c r="P78" s="894" t="s">
        <v>133</v>
      </c>
      <c r="Q78" s="1579">
        <v>1</v>
      </c>
      <c r="R78" s="2233">
        <v>218500</v>
      </c>
      <c r="S78" s="1546" t="s">
        <v>2857</v>
      </c>
      <c r="U78" s="2178"/>
      <c r="V78" s="2179"/>
      <c r="W78" s="2179"/>
      <c r="X78" s="2179"/>
    </row>
    <row r="79" spans="1:24" s="2177" customFormat="1" ht="12.95" customHeight="1">
      <c r="A79" s="2232" t="e">
        <f t="shared" si="1"/>
        <v>#REF!</v>
      </c>
      <c r="B79" s="2223" t="s">
        <v>1911</v>
      </c>
      <c r="C79" s="2223" t="s">
        <v>1545</v>
      </c>
      <c r="D79" s="2223" t="s">
        <v>1543</v>
      </c>
      <c r="E79" s="2223" t="s">
        <v>1543</v>
      </c>
      <c r="F79" s="2174">
        <v>9</v>
      </c>
      <c r="G79" s="894">
        <v>6</v>
      </c>
      <c r="H79" s="894" t="s">
        <v>1079</v>
      </c>
      <c r="I79" s="894" t="s">
        <v>3052</v>
      </c>
      <c r="J79" s="894"/>
      <c r="K79" s="894" t="s">
        <v>420</v>
      </c>
      <c r="L79" s="894" t="s">
        <v>2792</v>
      </c>
      <c r="M79" s="2170">
        <v>2015</v>
      </c>
      <c r="N79" s="894"/>
      <c r="O79" s="2185" t="s">
        <v>2558</v>
      </c>
      <c r="P79" s="894" t="s">
        <v>133</v>
      </c>
      <c r="Q79" s="1579">
        <v>7</v>
      </c>
      <c r="R79" s="2233">
        <v>1529500</v>
      </c>
      <c r="S79" s="1546" t="s">
        <v>2925</v>
      </c>
      <c r="U79" s="2178"/>
      <c r="V79" s="2179"/>
      <c r="W79" s="2179"/>
      <c r="X79" s="2179"/>
    </row>
    <row r="80" spans="1:24" s="2177" customFormat="1" ht="12.95" customHeight="1">
      <c r="A80" s="2232" t="e">
        <f t="shared" si="1"/>
        <v>#REF!</v>
      </c>
      <c r="B80" s="2223" t="s">
        <v>1911</v>
      </c>
      <c r="C80" s="2223" t="s">
        <v>1545</v>
      </c>
      <c r="D80" s="2223" t="s">
        <v>1543</v>
      </c>
      <c r="E80" s="2223" t="s">
        <v>1543</v>
      </c>
      <c r="F80" s="2174">
        <v>10</v>
      </c>
      <c r="G80" s="894">
        <v>3</v>
      </c>
      <c r="H80" s="894" t="s">
        <v>921</v>
      </c>
      <c r="I80" s="894" t="s">
        <v>2032</v>
      </c>
      <c r="J80" s="894"/>
      <c r="K80" s="894" t="s">
        <v>420</v>
      </c>
      <c r="L80" s="894" t="s">
        <v>2792</v>
      </c>
      <c r="M80" s="2170">
        <v>2015</v>
      </c>
      <c r="N80" s="894"/>
      <c r="O80" s="894" t="s">
        <v>2558</v>
      </c>
      <c r="P80" s="894" t="s">
        <v>133</v>
      </c>
      <c r="Q80" s="1579">
        <v>1</v>
      </c>
      <c r="R80" s="2233">
        <v>377000</v>
      </c>
      <c r="S80" s="1546" t="s">
        <v>3245</v>
      </c>
      <c r="U80" s="2178"/>
      <c r="V80" s="2236"/>
      <c r="W80" s="2234"/>
      <c r="X80" s="2179"/>
    </row>
    <row r="81" spans="1:24" s="2177" customFormat="1" ht="12.95" customHeight="1">
      <c r="A81" s="2232" t="e">
        <f t="shared" si="1"/>
        <v>#REF!</v>
      </c>
      <c r="B81" s="2223" t="s">
        <v>1911</v>
      </c>
      <c r="C81" s="2223" t="s">
        <v>1545</v>
      </c>
      <c r="D81" s="2223" t="s">
        <v>1543</v>
      </c>
      <c r="E81" s="2223" t="s">
        <v>1543</v>
      </c>
      <c r="F81" s="2174">
        <v>10</v>
      </c>
      <c r="G81" s="894">
        <v>3</v>
      </c>
      <c r="H81" s="894" t="s">
        <v>921</v>
      </c>
      <c r="I81" s="894" t="s">
        <v>2032</v>
      </c>
      <c r="J81" s="894"/>
      <c r="K81" s="894" t="s">
        <v>420</v>
      </c>
      <c r="L81" s="894" t="s">
        <v>2792</v>
      </c>
      <c r="M81" s="2170">
        <v>2015</v>
      </c>
      <c r="N81" s="894"/>
      <c r="O81" s="894" t="s">
        <v>2558</v>
      </c>
      <c r="P81" s="894" t="s">
        <v>133</v>
      </c>
      <c r="Q81" s="1579">
        <v>1</v>
      </c>
      <c r="R81" s="2233">
        <v>377000</v>
      </c>
      <c r="S81" s="1546" t="s">
        <v>3245</v>
      </c>
      <c r="U81" s="2178"/>
      <c r="V81" s="2236"/>
      <c r="W81" s="2234"/>
      <c r="X81" s="2179"/>
    </row>
    <row r="82" spans="1:24" s="2177" customFormat="1" ht="12.95" customHeight="1">
      <c r="A82" s="2232" t="e">
        <f t="shared" si="1"/>
        <v>#REF!</v>
      </c>
      <c r="B82" s="2223" t="s">
        <v>1911</v>
      </c>
      <c r="C82" s="2223" t="s">
        <v>1545</v>
      </c>
      <c r="D82" s="2223" t="s">
        <v>1543</v>
      </c>
      <c r="E82" s="2223" t="s">
        <v>1543</v>
      </c>
      <c r="F82" s="2174">
        <v>10</v>
      </c>
      <c r="G82" s="894">
        <v>3</v>
      </c>
      <c r="H82" s="894" t="s">
        <v>921</v>
      </c>
      <c r="I82" s="894" t="s">
        <v>2032</v>
      </c>
      <c r="J82" s="894"/>
      <c r="K82" s="894" t="s">
        <v>420</v>
      </c>
      <c r="L82" s="894" t="s">
        <v>2792</v>
      </c>
      <c r="M82" s="2170">
        <v>2015</v>
      </c>
      <c r="N82" s="894"/>
      <c r="O82" s="894" t="s">
        <v>2558</v>
      </c>
      <c r="P82" s="894" t="s">
        <v>133</v>
      </c>
      <c r="Q82" s="1579">
        <v>1</v>
      </c>
      <c r="R82" s="2233">
        <v>377000</v>
      </c>
      <c r="S82" s="1546" t="s">
        <v>3248</v>
      </c>
      <c r="U82" s="2178"/>
      <c r="V82" s="2236"/>
      <c r="W82" s="2234"/>
      <c r="X82" s="2179"/>
    </row>
    <row r="83" spans="1:24" s="2177" customFormat="1" ht="12.95" customHeight="1">
      <c r="A83" s="2232" t="e">
        <f t="shared" si="1"/>
        <v>#REF!</v>
      </c>
      <c r="B83" s="2223"/>
      <c r="C83" s="2223"/>
      <c r="D83" s="2223"/>
      <c r="E83" s="2223"/>
      <c r="F83" s="2174"/>
      <c r="G83" s="894"/>
      <c r="H83" s="894" t="s">
        <v>3061</v>
      </c>
      <c r="I83" s="894"/>
      <c r="J83" s="894"/>
      <c r="K83" s="894" t="s">
        <v>420</v>
      </c>
      <c r="L83" s="894" t="s">
        <v>2792</v>
      </c>
      <c r="M83" s="2170">
        <v>2015</v>
      </c>
      <c r="N83" s="894"/>
      <c r="O83" s="894" t="s">
        <v>1906</v>
      </c>
      <c r="P83" s="894" t="s">
        <v>133</v>
      </c>
      <c r="Q83" s="1579">
        <v>1</v>
      </c>
      <c r="R83" s="2233">
        <v>1072500</v>
      </c>
      <c r="S83" s="1546" t="s">
        <v>2867</v>
      </c>
      <c r="U83" s="2178"/>
      <c r="V83" s="2179"/>
      <c r="W83" s="2179"/>
      <c r="X83" s="2179"/>
    </row>
    <row r="84" spans="1:24" s="2177" customFormat="1" ht="12.95" customHeight="1">
      <c r="A84" s="2232" t="e">
        <f t="shared" si="1"/>
        <v>#REF!</v>
      </c>
      <c r="B84" s="2223"/>
      <c r="C84" s="2223"/>
      <c r="D84" s="2223"/>
      <c r="E84" s="2223"/>
      <c r="F84" s="2174"/>
      <c r="G84" s="894"/>
      <c r="H84" s="894" t="s">
        <v>3064</v>
      </c>
      <c r="I84" s="894"/>
      <c r="J84" s="894"/>
      <c r="K84" s="894" t="s">
        <v>420</v>
      </c>
      <c r="L84" s="894" t="s">
        <v>2792</v>
      </c>
      <c r="M84" s="2170">
        <v>2015</v>
      </c>
      <c r="N84" s="894"/>
      <c r="O84" s="894" t="s">
        <v>1906</v>
      </c>
      <c r="P84" s="894" t="s">
        <v>133</v>
      </c>
      <c r="Q84" s="1579">
        <v>1</v>
      </c>
      <c r="R84" s="2233">
        <v>390000</v>
      </c>
      <c r="S84" s="1546" t="s">
        <v>2925</v>
      </c>
      <c r="U84" s="2178"/>
      <c r="V84" s="2179"/>
      <c r="W84" s="2179"/>
      <c r="X84" s="2179"/>
    </row>
    <row r="85" spans="1:24" s="2177" customFormat="1" ht="12.95" customHeight="1">
      <c r="A85" s="2232" t="e">
        <f t="shared" si="1"/>
        <v>#REF!</v>
      </c>
      <c r="B85" s="2223" t="s">
        <v>1911</v>
      </c>
      <c r="C85" s="2223" t="s">
        <v>1545</v>
      </c>
      <c r="D85" s="2223" t="s">
        <v>1543</v>
      </c>
      <c r="E85" s="2223" t="s">
        <v>1543</v>
      </c>
      <c r="F85" s="2174">
        <v>17</v>
      </c>
      <c r="G85" s="894">
        <v>1</v>
      </c>
      <c r="H85" s="894" t="s">
        <v>2664</v>
      </c>
      <c r="I85" s="894"/>
      <c r="J85" s="894"/>
      <c r="K85" s="894" t="s">
        <v>2630</v>
      </c>
      <c r="L85" s="894" t="s">
        <v>143</v>
      </c>
      <c r="M85" s="2170">
        <v>1985</v>
      </c>
      <c r="N85" s="894"/>
      <c r="O85" s="894" t="s">
        <v>2558</v>
      </c>
      <c r="P85" s="894" t="s">
        <v>133</v>
      </c>
      <c r="Q85" s="1579">
        <v>1</v>
      </c>
      <c r="R85" s="2233">
        <v>10000</v>
      </c>
      <c r="S85" s="1546" t="s">
        <v>2864</v>
      </c>
      <c r="U85" s="2178"/>
      <c r="V85" s="2179"/>
      <c r="W85" s="2179"/>
      <c r="X85" s="2179"/>
    </row>
    <row r="86" spans="1:24" s="2177" customFormat="1" ht="12.95" customHeight="1">
      <c r="A86" s="2232" t="e">
        <f t="shared" si="1"/>
        <v>#REF!</v>
      </c>
      <c r="B86" s="2223" t="s">
        <v>1911</v>
      </c>
      <c r="C86" s="2223" t="s">
        <v>1545</v>
      </c>
      <c r="D86" s="2223" t="s">
        <v>1543</v>
      </c>
      <c r="E86" s="2223" t="s">
        <v>1543</v>
      </c>
      <c r="F86" s="2174">
        <v>17</v>
      </c>
      <c r="G86" s="894">
        <v>2</v>
      </c>
      <c r="H86" s="894" t="s">
        <v>2664</v>
      </c>
      <c r="I86" s="894"/>
      <c r="J86" s="894"/>
      <c r="K86" s="894" t="s">
        <v>2630</v>
      </c>
      <c r="L86" s="894" t="s">
        <v>143</v>
      </c>
      <c r="M86" s="2170">
        <v>1985</v>
      </c>
      <c r="N86" s="894"/>
      <c r="O86" s="894" t="s">
        <v>2558</v>
      </c>
      <c r="P86" s="894" t="s">
        <v>133</v>
      </c>
      <c r="Q86" s="1579">
        <v>1</v>
      </c>
      <c r="R86" s="2233">
        <v>10000</v>
      </c>
      <c r="S86" s="1546" t="s">
        <v>2864</v>
      </c>
      <c r="U86" s="2178"/>
      <c r="V86" s="2179"/>
      <c r="W86" s="2234"/>
      <c r="X86" s="2179"/>
    </row>
    <row r="87" spans="1:24" s="2177" customFormat="1" ht="12.95" customHeight="1">
      <c r="A87" s="2232" t="e">
        <f t="shared" si="1"/>
        <v>#REF!</v>
      </c>
      <c r="B87" s="2223" t="s">
        <v>1911</v>
      </c>
      <c r="C87" s="2223" t="s">
        <v>1545</v>
      </c>
      <c r="D87" s="2223" t="s">
        <v>1543</v>
      </c>
      <c r="E87" s="2223" t="s">
        <v>1543</v>
      </c>
      <c r="F87" s="2174">
        <v>17</v>
      </c>
      <c r="G87" s="894">
        <v>3</v>
      </c>
      <c r="H87" s="894" t="s">
        <v>2665</v>
      </c>
      <c r="I87" s="894"/>
      <c r="J87" s="894"/>
      <c r="K87" s="894" t="s">
        <v>2630</v>
      </c>
      <c r="L87" s="894" t="s">
        <v>143</v>
      </c>
      <c r="M87" s="2170">
        <v>1986</v>
      </c>
      <c r="N87" s="894"/>
      <c r="O87" s="894" t="s">
        <v>2558</v>
      </c>
      <c r="P87" s="894" t="s">
        <v>133</v>
      </c>
      <c r="Q87" s="1579">
        <v>1</v>
      </c>
      <c r="R87" s="2233">
        <v>10000</v>
      </c>
      <c r="S87" s="1546" t="s">
        <v>3188</v>
      </c>
      <c r="U87" s="2178"/>
      <c r="V87" s="2236"/>
      <c r="W87" s="2234"/>
      <c r="X87" s="2179"/>
    </row>
    <row r="88" spans="1:24" s="2177" customFormat="1" ht="12.95" customHeight="1">
      <c r="A88" s="2232" t="e">
        <f t="shared" si="1"/>
        <v>#REF!</v>
      </c>
      <c r="B88" s="2223" t="s">
        <v>1911</v>
      </c>
      <c r="C88" s="2223" t="s">
        <v>1545</v>
      </c>
      <c r="D88" s="2223" t="s">
        <v>1543</v>
      </c>
      <c r="E88" s="2223" t="s">
        <v>1543</v>
      </c>
      <c r="F88" s="2174">
        <v>17</v>
      </c>
      <c r="G88" s="894">
        <v>4</v>
      </c>
      <c r="H88" s="894" t="s">
        <v>2665</v>
      </c>
      <c r="I88" s="894"/>
      <c r="J88" s="894"/>
      <c r="K88" s="894" t="s">
        <v>2630</v>
      </c>
      <c r="L88" s="894" t="s">
        <v>143</v>
      </c>
      <c r="M88" s="2170">
        <v>1986</v>
      </c>
      <c r="N88" s="894"/>
      <c r="O88" s="894" t="s">
        <v>2558</v>
      </c>
      <c r="P88" s="894" t="s">
        <v>133</v>
      </c>
      <c r="Q88" s="1579">
        <v>1</v>
      </c>
      <c r="R88" s="2233">
        <v>10000</v>
      </c>
      <c r="S88" s="1546" t="s">
        <v>3188</v>
      </c>
      <c r="U88" s="2178"/>
      <c r="V88" s="2236"/>
      <c r="W88" s="2234"/>
      <c r="X88" s="2179"/>
    </row>
    <row r="89" spans="1:24" s="2177" customFormat="1" ht="12.95" customHeight="1">
      <c r="A89" s="2232" t="e">
        <f>#REF!+1</f>
        <v>#REF!</v>
      </c>
      <c r="B89" s="2223" t="s">
        <v>1911</v>
      </c>
      <c r="C89" s="2223" t="s">
        <v>1545</v>
      </c>
      <c r="D89" s="2223" t="s">
        <v>1543</v>
      </c>
      <c r="E89" s="2223" t="s">
        <v>1543</v>
      </c>
      <c r="F89" s="2174">
        <v>75</v>
      </c>
      <c r="G89" s="894">
        <v>1</v>
      </c>
      <c r="H89" s="894" t="s">
        <v>2646</v>
      </c>
      <c r="I89" s="894" t="s">
        <v>958</v>
      </c>
      <c r="J89" s="894"/>
      <c r="K89" s="894" t="s">
        <v>2660</v>
      </c>
      <c r="L89" s="894" t="s">
        <v>143</v>
      </c>
      <c r="M89" s="2170">
        <v>2008</v>
      </c>
      <c r="N89" s="894"/>
      <c r="O89" s="894" t="s">
        <v>2624</v>
      </c>
      <c r="P89" s="894" t="s">
        <v>2547</v>
      </c>
      <c r="Q89" s="1579">
        <v>1</v>
      </c>
      <c r="R89" s="2233">
        <v>330000</v>
      </c>
      <c r="S89" s="1546" t="s">
        <v>3188</v>
      </c>
      <c r="U89" s="2178"/>
      <c r="V89" s="2179"/>
      <c r="W89" s="2179"/>
      <c r="X89" s="2179"/>
    </row>
    <row r="90" spans="1:24" s="2177" customFormat="1" ht="12.95" customHeight="1">
      <c r="A90" s="2232" t="e">
        <f t="shared" si="1"/>
        <v>#REF!</v>
      </c>
      <c r="B90" s="2223" t="s">
        <v>1911</v>
      </c>
      <c r="C90" s="2223" t="s">
        <v>1545</v>
      </c>
      <c r="D90" s="2223" t="s">
        <v>1543</v>
      </c>
      <c r="E90" s="2223" t="s">
        <v>1543</v>
      </c>
      <c r="F90" s="2174">
        <v>75</v>
      </c>
      <c r="G90" s="894">
        <v>4</v>
      </c>
      <c r="H90" s="894" t="s">
        <v>2642</v>
      </c>
      <c r="I90" s="894" t="s">
        <v>2669</v>
      </c>
      <c r="J90" s="894"/>
      <c r="K90" s="894" t="s">
        <v>419</v>
      </c>
      <c r="L90" s="894" t="s">
        <v>143</v>
      </c>
      <c r="M90" s="2170">
        <v>2008</v>
      </c>
      <c r="N90" s="894"/>
      <c r="O90" s="894" t="s">
        <v>2558</v>
      </c>
      <c r="P90" s="894" t="s">
        <v>133</v>
      </c>
      <c r="Q90" s="1579">
        <v>1</v>
      </c>
      <c r="R90" s="2233">
        <v>66000</v>
      </c>
      <c r="S90" s="1546" t="s">
        <v>3245</v>
      </c>
      <c r="U90" s="2178"/>
      <c r="V90" s="2236"/>
      <c r="W90" s="2234"/>
      <c r="X90" s="2179"/>
    </row>
    <row r="91" spans="1:24" s="2177" customFormat="1" ht="12.95" customHeight="1">
      <c r="A91" s="2232" t="e">
        <f t="shared" si="1"/>
        <v>#REF!</v>
      </c>
      <c r="B91" s="2223" t="s">
        <v>1911</v>
      </c>
      <c r="C91" s="2223" t="s">
        <v>1545</v>
      </c>
      <c r="D91" s="2223" t="s">
        <v>1543</v>
      </c>
      <c r="E91" s="2223" t="s">
        <v>1543</v>
      </c>
      <c r="F91" s="2174">
        <v>75</v>
      </c>
      <c r="G91" s="894">
        <v>5</v>
      </c>
      <c r="H91" s="894" t="s">
        <v>2642</v>
      </c>
      <c r="I91" s="894" t="s">
        <v>2669</v>
      </c>
      <c r="J91" s="894"/>
      <c r="K91" s="894" t="s">
        <v>419</v>
      </c>
      <c r="L91" s="894" t="s">
        <v>143</v>
      </c>
      <c r="M91" s="2170">
        <v>2008</v>
      </c>
      <c r="N91" s="894"/>
      <c r="O91" s="894" t="s">
        <v>2558</v>
      </c>
      <c r="P91" s="894" t="s">
        <v>133</v>
      </c>
      <c r="Q91" s="1579">
        <v>1</v>
      </c>
      <c r="R91" s="2233">
        <v>66000</v>
      </c>
      <c r="S91" s="1546" t="s">
        <v>3248</v>
      </c>
      <c r="U91" s="2178"/>
      <c r="V91" s="2179"/>
      <c r="W91" s="2234"/>
      <c r="X91" s="2179"/>
    </row>
    <row r="92" spans="1:24" s="2177" customFormat="1" ht="12.95" customHeight="1">
      <c r="A92" s="2232" t="e">
        <f t="shared" si="1"/>
        <v>#REF!</v>
      </c>
      <c r="B92" s="2223" t="s">
        <v>1911</v>
      </c>
      <c r="C92" s="2223" t="s">
        <v>1545</v>
      </c>
      <c r="D92" s="2223" t="s">
        <v>1543</v>
      </c>
      <c r="E92" s="2223" t="s">
        <v>1543</v>
      </c>
      <c r="F92" s="2174">
        <v>75</v>
      </c>
      <c r="G92" s="894">
        <v>6</v>
      </c>
      <c r="H92" s="894" t="s">
        <v>2642</v>
      </c>
      <c r="I92" s="894" t="s">
        <v>2669</v>
      </c>
      <c r="J92" s="894"/>
      <c r="K92" s="894" t="s">
        <v>419</v>
      </c>
      <c r="L92" s="894" t="s">
        <v>143</v>
      </c>
      <c r="M92" s="2170">
        <v>2008</v>
      </c>
      <c r="N92" s="894"/>
      <c r="O92" s="894" t="s">
        <v>2558</v>
      </c>
      <c r="P92" s="894" t="s">
        <v>133</v>
      </c>
      <c r="Q92" s="1579">
        <v>1</v>
      </c>
      <c r="R92" s="2233">
        <v>66000</v>
      </c>
      <c r="S92" s="1546" t="s">
        <v>2925</v>
      </c>
      <c r="U92" s="2178"/>
      <c r="V92" s="2179"/>
      <c r="W92" s="2234"/>
      <c r="X92" s="2179"/>
    </row>
    <row r="93" spans="1:24" s="2177" customFormat="1" ht="12.95" customHeight="1">
      <c r="A93" s="2232" t="e">
        <f t="shared" si="1"/>
        <v>#REF!</v>
      </c>
      <c r="B93" s="2223" t="s">
        <v>1911</v>
      </c>
      <c r="C93" s="2223" t="s">
        <v>1545</v>
      </c>
      <c r="D93" s="2223" t="s">
        <v>1543</v>
      </c>
      <c r="E93" s="2223" t="s">
        <v>1543</v>
      </c>
      <c r="F93" s="2174">
        <v>75</v>
      </c>
      <c r="G93" s="894">
        <v>6</v>
      </c>
      <c r="H93" s="894" t="s">
        <v>2642</v>
      </c>
      <c r="I93" s="894" t="s">
        <v>2669</v>
      </c>
      <c r="J93" s="894"/>
      <c r="K93" s="894" t="s">
        <v>419</v>
      </c>
      <c r="L93" s="894" t="s">
        <v>143</v>
      </c>
      <c r="M93" s="2170">
        <v>2008</v>
      </c>
      <c r="N93" s="894"/>
      <c r="O93" s="894" t="s">
        <v>2558</v>
      </c>
      <c r="P93" s="894" t="s">
        <v>133</v>
      </c>
      <c r="Q93" s="1579">
        <v>1</v>
      </c>
      <c r="R93" s="2233">
        <v>66000</v>
      </c>
      <c r="S93" s="1546" t="s">
        <v>2925</v>
      </c>
      <c r="U93" s="2178"/>
      <c r="V93" s="2179"/>
      <c r="W93" s="2234"/>
      <c r="X93" s="2179"/>
    </row>
    <row r="94" spans="1:24" s="2177" customFormat="1" ht="12.95" customHeight="1">
      <c r="A94" s="2232" t="e">
        <f t="shared" si="1"/>
        <v>#REF!</v>
      </c>
      <c r="B94" s="2223" t="s">
        <v>1911</v>
      </c>
      <c r="C94" s="2223" t="s">
        <v>1545</v>
      </c>
      <c r="D94" s="2223" t="s">
        <v>1543</v>
      </c>
      <c r="E94" s="2223" t="s">
        <v>1543</v>
      </c>
      <c r="F94" s="2174">
        <v>75</v>
      </c>
      <c r="G94" s="894">
        <v>12</v>
      </c>
      <c r="H94" s="894" t="s">
        <v>999</v>
      </c>
      <c r="I94" s="894" t="s">
        <v>2640</v>
      </c>
      <c r="J94" s="894"/>
      <c r="K94" s="894" t="s">
        <v>307</v>
      </c>
      <c r="L94" s="894" t="s">
        <v>143</v>
      </c>
      <c r="M94" s="2170">
        <v>2008</v>
      </c>
      <c r="N94" s="894"/>
      <c r="O94" s="894" t="s">
        <v>2624</v>
      </c>
      <c r="P94" s="894" t="s">
        <v>133</v>
      </c>
      <c r="Q94" s="1579">
        <v>1</v>
      </c>
      <c r="R94" s="2233">
        <v>341000</v>
      </c>
      <c r="S94" s="1546" t="s">
        <v>2925</v>
      </c>
      <c r="U94" s="2178"/>
      <c r="V94" s="2179"/>
      <c r="W94" s="2179"/>
      <c r="X94" s="2179"/>
    </row>
    <row r="95" spans="1:24" s="2177" customFormat="1" ht="12.95" customHeight="1">
      <c r="A95" s="2232" t="e">
        <f t="shared" si="1"/>
        <v>#REF!</v>
      </c>
      <c r="B95" s="2223" t="s">
        <v>1911</v>
      </c>
      <c r="C95" s="2223" t="s">
        <v>1545</v>
      </c>
      <c r="D95" s="2223" t="s">
        <v>1543</v>
      </c>
      <c r="E95" s="2223" t="s">
        <v>1543</v>
      </c>
      <c r="F95" s="2174">
        <v>75</v>
      </c>
      <c r="G95" s="894">
        <v>12</v>
      </c>
      <c r="H95" s="894" t="s">
        <v>999</v>
      </c>
      <c r="I95" s="894" t="s">
        <v>2640</v>
      </c>
      <c r="J95" s="894"/>
      <c r="K95" s="894" t="s">
        <v>307</v>
      </c>
      <c r="L95" s="894" t="s">
        <v>143</v>
      </c>
      <c r="M95" s="2170">
        <v>2008</v>
      </c>
      <c r="N95" s="894"/>
      <c r="O95" s="894" t="s">
        <v>2624</v>
      </c>
      <c r="P95" s="894" t="s">
        <v>133</v>
      </c>
      <c r="Q95" s="1579">
        <v>1</v>
      </c>
      <c r="R95" s="2233">
        <v>341000</v>
      </c>
      <c r="S95" s="1546" t="s">
        <v>2925</v>
      </c>
      <c r="U95" s="2178"/>
      <c r="V95" s="2179"/>
      <c r="W95" s="2179"/>
      <c r="X95" s="2179"/>
    </row>
    <row r="96" spans="1:24" s="2177" customFormat="1" ht="12.95" customHeight="1">
      <c r="A96" s="2232" t="e">
        <f t="shared" si="1"/>
        <v>#REF!</v>
      </c>
      <c r="B96" s="2223" t="s">
        <v>1911</v>
      </c>
      <c r="C96" s="2223" t="s">
        <v>1545</v>
      </c>
      <c r="D96" s="2223" t="s">
        <v>1543</v>
      </c>
      <c r="E96" s="2223" t="s">
        <v>1543</v>
      </c>
      <c r="F96" s="2174">
        <v>75</v>
      </c>
      <c r="G96" s="894">
        <v>12</v>
      </c>
      <c r="H96" s="894" t="s">
        <v>999</v>
      </c>
      <c r="I96" s="894" t="s">
        <v>2640</v>
      </c>
      <c r="J96" s="894"/>
      <c r="K96" s="894" t="s">
        <v>307</v>
      </c>
      <c r="L96" s="894" t="s">
        <v>143</v>
      </c>
      <c r="M96" s="2170">
        <v>2008</v>
      </c>
      <c r="N96" s="894"/>
      <c r="O96" s="894" t="s">
        <v>2624</v>
      </c>
      <c r="P96" s="894" t="s">
        <v>133</v>
      </c>
      <c r="Q96" s="1579">
        <v>1</v>
      </c>
      <c r="R96" s="2233">
        <v>341000</v>
      </c>
      <c r="S96" s="1546" t="s">
        <v>2925</v>
      </c>
      <c r="U96" s="2178"/>
      <c r="V96" s="2179"/>
      <c r="W96" s="2179"/>
      <c r="X96" s="2179"/>
    </row>
    <row r="97" spans="1:24" s="2177" customFormat="1" ht="12.95" customHeight="1">
      <c r="A97" s="2232" t="e">
        <f t="shared" si="1"/>
        <v>#REF!</v>
      </c>
      <c r="B97" s="2223" t="s">
        <v>1911</v>
      </c>
      <c r="C97" s="2223" t="s">
        <v>1545</v>
      </c>
      <c r="D97" s="2223" t="s">
        <v>1543</v>
      </c>
      <c r="E97" s="2223" t="s">
        <v>1543</v>
      </c>
      <c r="F97" s="2174">
        <v>75</v>
      </c>
      <c r="G97" s="894">
        <v>13</v>
      </c>
      <c r="H97" s="894" t="s">
        <v>2670</v>
      </c>
      <c r="I97" s="894" t="s">
        <v>2641</v>
      </c>
      <c r="J97" s="894"/>
      <c r="K97" s="894" t="s">
        <v>2550</v>
      </c>
      <c r="L97" s="894" t="s">
        <v>143</v>
      </c>
      <c r="M97" s="2170">
        <v>2008</v>
      </c>
      <c r="N97" s="894"/>
      <c r="O97" s="894" t="s">
        <v>2624</v>
      </c>
      <c r="P97" s="894" t="s">
        <v>2547</v>
      </c>
      <c r="Q97" s="1579">
        <v>1</v>
      </c>
      <c r="R97" s="2233">
        <v>3550000</v>
      </c>
      <c r="S97" s="1546" t="s">
        <v>2864</v>
      </c>
      <c r="U97" s="2178"/>
      <c r="V97" s="2179"/>
      <c r="W97" s="2179"/>
      <c r="X97" s="2179"/>
    </row>
    <row r="98" spans="1:24" s="2177" customFormat="1" ht="12.95" customHeight="1">
      <c r="A98" s="2232" t="e">
        <f>#REF!+1</f>
        <v>#REF!</v>
      </c>
      <c r="B98" s="2223" t="s">
        <v>1911</v>
      </c>
      <c r="C98" s="2223" t="s">
        <v>1545</v>
      </c>
      <c r="D98" s="2223" t="s">
        <v>1543</v>
      </c>
      <c r="E98" s="2174">
        <v>2</v>
      </c>
      <c r="F98" s="2174">
        <v>14</v>
      </c>
      <c r="G98" s="894">
        <v>1</v>
      </c>
      <c r="H98" s="894" t="s">
        <v>2671</v>
      </c>
      <c r="I98" s="894"/>
      <c r="J98" s="894"/>
      <c r="K98" s="894" t="s">
        <v>2630</v>
      </c>
      <c r="L98" s="894" t="s">
        <v>143</v>
      </c>
      <c r="M98" s="2170">
        <v>1985</v>
      </c>
      <c r="N98" s="894"/>
      <c r="O98" s="894" t="s">
        <v>2558</v>
      </c>
      <c r="P98" s="894" t="s">
        <v>133</v>
      </c>
      <c r="Q98" s="1579">
        <v>1</v>
      </c>
      <c r="R98" s="2233">
        <v>10000</v>
      </c>
      <c r="S98" s="1546" t="s">
        <v>2864</v>
      </c>
      <c r="U98" s="2178"/>
      <c r="V98" s="2179"/>
      <c r="W98" s="2234"/>
      <c r="X98" s="2179"/>
    </row>
    <row r="99" spans="1:24" s="2177" customFormat="1" ht="12.95" customHeight="1">
      <c r="A99" s="2232" t="e">
        <f t="shared" si="1"/>
        <v>#REF!</v>
      </c>
      <c r="B99" s="2223" t="s">
        <v>1911</v>
      </c>
      <c r="C99" s="2223" t="s">
        <v>1545</v>
      </c>
      <c r="D99" s="2223" t="s">
        <v>1543</v>
      </c>
      <c r="E99" s="2174">
        <v>2</v>
      </c>
      <c r="F99" s="2174">
        <v>14</v>
      </c>
      <c r="G99" s="894">
        <v>2</v>
      </c>
      <c r="H99" s="894" t="s">
        <v>2671</v>
      </c>
      <c r="I99" s="894"/>
      <c r="J99" s="894"/>
      <c r="K99" s="894" t="s">
        <v>2630</v>
      </c>
      <c r="L99" s="894" t="s">
        <v>143</v>
      </c>
      <c r="M99" s="2170">
        <v>1985</v>
      </c>
      <c r="N99" s="894"/>
      <c r="O99" s="894" t="s">
        <v>2558</v>
      </c>
      <c r="P99" s="894" t="s">
        <v>133</v>
      </c>
      <c r="Q99" s="1579">
        <v>1</v>
      </c>
      <c r="R99" s="2233">
        <v>10000</v>
      </c>
      <c r="S99" s="1546" t="s">
        <v>2925</v>
      </c>
      <c r="U99" s="2178"/>
      <c r="V99" s="2236"/>
      <c r="W99" s="2234"/>
      <c r="X99" s="2179"/>
    </row>
    <row r="100" spans="1:24" s="2177" customFormat="1" ht="12.95" customHeight="1">
      <c r="A100" s="2232" t="e">
        <f t="shared" si="1"/>
        <v>#REF!</v>
      </c>
      <c r="B100" s="2223" t="s">
        <v>1911</v>
      </c>
      <c r="C100" s="2223" t="s">
        <v>1545</v>
      </c>
      <c r="D100" s="2223" t="s">
        <v>1543</v>
      </c>
      <c r="E100" s="2174">
        <v>2</v>
      </c>
      <c r="F100" s="2174">
        <v>14</v>
      </c>
      <c r="G100" s="894">
        <v>2</v>
      </c>
      <c r="H100" s="894" t="s">
        <v>3065</v>
      </c>
      <c r="I100" s="894"/>
      <c r="J100" s="894"/>
      <c r="K100" s="894" t="s">
        <v>2630</v>
      </c>
      <c r="L100" s="894" t="s">
        <v>2792</v>
      </c>
      <c r="M100" s="2170">
        <v>2015</v>
      </c>
      <c r="N100" s="894"/>
      <c r="O100" s="894" t="s">
        <v>2558</v>
      </c>
      <c r="P100" s="894" t="s">
        <v>133</v>
      </c>
      <c r="Q100" s="1579">
        <v>6</v>
      </c>
      <c r="R100" s="2233">
        <v>93594</v>
      </c>
      <c r="S100" s="1546" t="s">
        <v>2925</v>
      </c>
      <c r="U100" s="2178"/>
      <c r="V100" s="2236"/>
      <c r="W100" s="2234"/>
      <c r="X100" s="2179"/>
    </row>
    <row r="101" spans="1:24" s="2177" customFormat="1" ht="12.95" customHeight="1">
      <c r="A101" s="2232" t="e">
        <f t="shared" si="1"/>
        <v>#REF!</v>
      </c>
      <c r="B101" s="2223" t="s">
        <v>1911</v>
      </c>
      <c r="C101" s="2223" t="s">
        <v>1545</v>
      </c>
      <c r="D101" s="2223" t="s">
        <v>1543</v>
      </c>
      <c r="E101" s="2174">
        <v>2</v>
      </c>
      <c r="F101" s="2174">
        <v>14</v>
      </c>
      <c r="G101" s="894">
        <v>3</v>
      </c>
      <c r="H101" s="894" t="s">
        <v>1060</v>
      </c>
      <c r="I101" s="894"/>
      <c r="J101" s="894"/>
      <c r="K101" s="894" t="s">
        <v>2630</v>
      </c>
      <c r="L101" s="894" t="s">
        <v>143</v>
      </c>
      <c r="M101" s="2170">
        <v>2000</v>
      </c>
      <c r="N101" s="894"/>
      <c r="O101" s="894" t="s">
        <v>2624</v>
      </c>
      <c r="P101" s="894" t="s">
        <v>133</v>
      </c>
      <c r="Q101" s="1579">
        <v>1</v>
      </c>
      <c r="R101" s="2233">
        <v>50000</v>
      </c>
      <c r="S101" s="1546" t="s">
        <v>2864</v>
      </c>
      <c r="U101" s="2178"/>
      <c r="V101" s="2179"/>
      <c r="W101" s="2234"/>
      <c r="X101" s="2179"/>
    </row>
    <row r="102" spans="1:24" s="2177" customFormat="1" ht="12.95" customHeight="1">
      <c r="A102" s="2232" t="e">
        <f t="shared" si="1"/>
        <v>#REF!</v>
      </c>
      <c r="B102" s="2223" t="s">
        <v>1911</v>
      </c>
      <c r="C102" s="2223" t="s">
        <v>1545</v>
      </c>
      <c r="D102" s="2223" t="s">
        <v>1543</v>
      </c>
      <c r="E102" s="2174">
        <v>2</v>
      </c>
      <c r="F102" s="2174">
        <v>14</v>
      </c>
      <c r="G102" s="894">
        <v>3</v>
      </c>
      <c r="H102" s="894" t="s">
        <v>3038</v>
      </c>
      <c r="I102" s="894"/>
      <c r="J102" s="894"/>
      <c r="K102" s="894" t="s">
        <v>2630</v>
      </c>
      <c r="L102" s="894" t="s">
        <v>2792</v>
      </c>
      <c r="M102" s="2170">
        <v>2015</v>
      </c>
      <c r="N102" s="894"/>
      <c r="O102" s="894" t="s">
        <v>2624</v>
      </c>
      <c r="P102" s="894" t="s">
        <v>133</v>
      </c>
      <c r="Q102" s="1579">
        <v>1</v>
      </c>
      <c r="R102" s="2233">
        <v>195000</v>
      </c>
      <c r="S102" s="1546" t="s">
        <v>2925</v>
      </c>
      <c r="U102" s="2178"/>
      <c r="V102" s="2179"/>
      <c r="W102" s="2179"/>
      <c r="X102" s="2179"/>
    </row>
    <row r="103" spans="1:24" s="2177" customFormat="1" ht="12.95" customHeight="1">
      <c r="A103" s="2232" t="e">
        <f t="shared" si="1"/>
        <v>#REF!</v>
      </c>
      <c r="B103" s="2223" t="s">
        <v>1911</v>
      </c>
      <c r="C103" s="2223" t="s">
        <v>1545</v>
      </c>
      <c r="D103" s="2223" t="s">
        <v>1543</v>
      </c>
      <c r="E103" s="2174">
        <v>3</v>
      </c>
      <c r="F103" s="2174">
        <v>65</v>
      </c>
      <c r="G103" s="894">
        <v>1</v>
      </c>
      <c r="H103" s="894" t="s">
        <v>2672</v>
      </c>
      <c r="I103" s="894"/>
      <c r="J103" s="894"/>
      <c r="K103" s="894" t="s">
        <v>2630</v>
      </c>
      <c r="L103" s="894" t="s">
        <v>143</v>
      </c>
      <c r="M103" s="2170">
        <v>1990</v>
      </c>
      <c r="N103" s="894"/>
      <c r="O103" s="894" t="s">
        <v>2558</v>
      </c>
      <c r="P103" s="894" t="s">
        <v>2547</v>
      </c>
      <c r="Q103" s="1579">
        <v>1</v>
      </c>
      <c r="R103" s="2233">
        <v>25000</v>
      </c>
      <c r="S103" s="1546" t="s">
        <v>2925</v>
      </c>
      <c r="U103" s="2178"/>
      <c r="V103" s="2179"/>
      <c r="W103" s="2179"/>
      <c r="X103" s="2179"/>
    </row>
    <row r="104" spans="1:24" s="2177" customFormat="1" ht="12.95" customHeight="1">
      <c r="A104" s="2232" t="e">
        <f t="shared" si="1"/>
        <v>#REF!</v>
      </c>
      <c r="B104" s="2223" t="s">
        <v>1911</v>
      </c>
      <c r="C104" s="2223" t="s">
        <v>1545</v>
      </c>
      <c r="D104" s="2223" t="s">
        <v>1543</v>
      </c>
      <c r="E104" s="2174">
        <v>3</v>
      </c>
      <c r="F104" s="2174">
        <v>65</v>
      </c>
      <c r="G104" s="894">
        <v>2</v>
      </c>
      <c r="H104" s="894" t="s">
        <v>2672</v>
      </c>
      <c r="I104" s="894"/>
      <c r="J104" s="894"/>
      <c r="K104" s="894" t="s">
        <v>2630</v>
      </c>
      <c r="L104" s="894" t="s">
        <v>143</v>
      </c>
      <c r="M104" s="2170">
        <v>1990</v>
      </c>
      <c r="N104" s="894"/>
      <c r="O104" s="894" t="s">
        <v>2558</v>
      </c>
      <c r="P104" s="894" t="s">
        <v>2547</v>
      </c>
      <c r="Q104" s="1579">
        <v>1</v>
      </c>
      <c r="R104" s="2233">
        <v>25000</v>
      </c>
      <c r="S104" s="1546" t="s">
        <v>2925</v>
      </c>
      <c r="U104" s="2178"/>
      <c r="V104" s="2179"/>
      <c r="W104" s="2234"/>
      <c r="X104" s="2179"/>
    </row>
    <row r="105" spans="1:24" s="2177" customFormat="1" ht="12.95" customHeight="1">
      <c r="A105" s="2232" t="e">
        <f t="shared" si="1"/>
        <v>#REF!</v>
      </c>
      <c r="B105" s="2223" t="s">
        <v>1911</v>
      </c>
      <c r="C105" s="2223" t="s">
        <v>1545</v>
      </c>
      <c r="D105" s="2223" t="s">
        <v>1543</v>
      </c>
      <c r="E105" s="2174">
        <v>3</v>
      </c>
      <c r="F105" s="2174">
        <v>65</v>
      </c>
      <c r="G105" s="894">
        <v>3</v>
      </c>
      <c r="H105" s="894" t="s">
        <v>2672</v>
      </c>
      <c r="I105" s="894"/>
      <c r="J105" s="894"/>
      <c r="K105" s="894" t="s">
        <v>2630</v>
      </c>
      <c r="L105" s="894" t="s">
        <v>143</v>
      </c>
      <c r="M105" s="2170">
        <v>1990</v>
      </c>
      <c r="N105" s="894"/>
      <c r="O105" s="894" t="s">
        <v>2558</v>
      </c>
      <c r="P105" s="894" t="s">
        <v>2547</v>
      </c>
      <c r="Q105" s="1579">
        <v>1</v>
      </c>
      <c r="R105" s="2233">
        <v>25000</v>
      </c>
      <c r="S105" s="1546" t="s">
        <v>2925</v>
      </c>
      <c r="U105" s="2178"/>
      <c r="V105" s="2179"/>
      <c r="W105" s="2234"/>
      <c r="X105" s="2179"/>
    </row>
    <row r="106" spans="1:24" s="2177" customFormat="1" ht="12.95" customHeight="1">
      <c r="A106" s="2232" t="e">
        <f t="shared" si="1"/>
        <v>#REF!</v>
      </c>
      <c r="B106" s="2223" t="s">
        <v>1911</v>
      </c>
      <c r="C106" s="2223" t="s">
        <v>1545</v>
      </c>
      <c r="D106" s="2223" t="s">
        <v>1543</v>
      </c>
      <c r="E106" s="2174">
        <v>3</v>
      </c>
      <c r="F106" s="2174">
        <v>65</v>
      </c>
      <c r="G106" s="894">
        <v>4</v>
      </c>
      <c r="H106" s="894" t="s">
        <v>2672</v>
      </c>
      <c r="I106" s="894"/>
      <c r="J106" s="894"/>
      <c r="K106" s="894" t="s">
        <v>2630</v>
      </c>
      <c r="L106" s="894" t="s">
        <v>143</v>
      </c>
      <c r="M106" s="2170">
        <v>1990</v>
      </c>
      <c r="N106" s="894"/>
      <c r="O106" s="894" t="s">
        <v>2558</v>
      </c>
      <c r="P106" s="894" t="s">
        <v>2547</v>
      </c>
      <c r="Q106" s="1579">
        <v>1</v>
      </c>
      <c r="R106" s="2233">
        <v>25000</v>
      </c>
      <c r="S106" s="1546" t="s">
        <v>2925</v>
      </c>
      <c r="U106" s="2178"/>
      <c r="V106" s="2179"/>
      <c r="W106" s="2234"/>
      <c r="X106" s="2179"/>
    </row>
    <row r="107" spans="1:24" s="2177" customFormat="1" ht="12.95" customHeight="1">
      <c r="A107" s="2232" t="e">
        <f t="shared" si="1"/>
        <v>#REF!</v>
      </c>
      <c r="B107" s="2223" t="s">
        <v>1911</v>
      </c>
      <c r="C107" s="2223" t="s">
        <v>1545</v>
      </c>
      <c r="D107" s="2223" t="s">
        <v>1543</v>
      </c>
      <c r="E107" s="2174">
        <v>3</v>
      </c>
      <c r="F107" s="2174">
        <v>65</v>
      </c>
      <c r="G107" s="894">
        <v>5</v>
      </c>
      <c r="H107" s="894" t="s">
        <v>2672</v>
      </c>
      <c r="I107" s="894"/>
      <c r="J107" s="894"/>
      <c r="K107" s="894" t="s">
        <v>2630</v>
      </c>
      <c r="L107" s="894" t="s">
        <v>143</v>
      </c>
      <c r="M107" s="2170">
        <v>1990</v>
      </c>
      <c r="N107" s="894"/>
      <c r="O107" s="894" t="s">
        <v>2558</v>
      </c>
      <c r="P107" s="894" t="s">
        <v>2547</v>
      </c>
      <c r="Q107" s="1579">
        <v>1</v>
      </c>
      <c r="R107" s="2233">
        <v>25000</v>
      </c>
      <c r="S107" s="1546" t="s">
        <v>2925</v>
      </c>
      <c r="U107" s="2178"/>
      <c r="V107" s="2179"/>
      <c r="W107" s="2234"/>
      <c r="X107" s="2179"/>
    </row>
    <row r="108" spans="1:24" s="2177" customFormat="1" ht="12.95" customHeight="1">
      <c r="A108" s="2232" t="e">
        <f t="shared" si="1"/>
        <v>#REF!</v>
      </c>
      <c r="B108" s="2223" t="s">
        <v>1911</v>
      </c>
      <c r="C108" s="2223" t="s">
        <v>1545</v>
      </c>
      <c r="D108" s="2223" t="s">
        <v>1911</v>
      </c>
      <c r="E108" s="2174">
        <v>1</v>
      </c>
      <c r="F108" s="2174">
        <v>1</v>
      </c>
      <c r="G108" s="894">
        <v>2</v>
      </c>
      <c r="H108" s="894" t="s">
        <v>2674</v>
      </c>
      <c r="I108" s="894"/>
      <c r="J108" s="894"/>
      <c r="K108" s="894" t="s">
        <v>2630</v>
      </c>
      <c r="L108" s="894" t="s">
        <v>143</v>
      </c>
      <c r="M108" s="2170">
        <v>1986</v>
      </c>
      <c r="N108" s="894"/>
      <c r="O108" s="894" t="s">
        <v>2558</v>
      </c>
      <c r="P108" s="894" t="s">
        <v>2547</v>
      </c>
      <c r="Q108" s="1579">
        <v>1</v>
      </c>
      <c r="R108" s="2233">
        <v>200000</v>
      </c>
      <c r="S108" s="1546" t="s">
        <v>3188</v>
      </c>
      <c r="U108" s="2178"/>
      <c r="V108" s="2179"/>
      <c r="W108" s="2179"/>
      <c r="X108" s="2179"/>
    </row>
    <row r="109" spans="1:24" s="2177" customFormat="1" ht="12.95" customHeight="1">
      <c r="A109" s="2232" t="e">
        <f t="shared" si="1"/>
        <v>#REF!</v>
      </c>
      <c r="B109" s="2223" t="s">
        <v>1911</v>
      </c>
      <c r="C109" s="2223" t="s">
        <v>1545</v>
      </c>
      <c r="D109" s="2223" t="s">
        <v>1911</v>
      </c>
      <c r="E109" s="2174">
        <v>1</v>
      </c>
      <c r="F109" s="2174">
        <v>1</v>
      </c>
      <c r="G109" s="894">
        <v>3</v>
      </c>
      <c r="H109" s="894" t="s">
        <v>2674</v>
      </c>
      <c r="I109" s="894"/>
      <c r="J109" s="894"/>
      <c r="K109" s="894" t="s">
        <v>2660</v>
      </c>
      <c r="L109" s="894" t="s">
        <v>143</v>
      </c>
      <c r="M109" s="2170">
        <v>1986</v>
      </c>
      <c r="N109" s="894"/>
      <c r="O109" s="894" t="s">
        <v>2558</v>
      </c>
      <c r="P109" s="894" t="s">
        <v>133</v>
      </c>
      <c r="Q109" s="1579">
        <v>1</v>
      </c>
      <c r="R109" s="2233">
        <v>200000</v>
      </c>
      <c r="S109" s="1546" t="s">
        <v>2925</v>
      </c>
      <c r="U109" s="2178"/>
      <c r="V109" s="2179"/>
      <c r="W109" s="2234"/>
      <c r="X109" s="2179"/>
    </row>
    <row r="110" spans="1:24" s="2177" customFormat="1" ht="12.95" customHeight="1">
      <c r="A110" s="2232" t="e">
        <f>#REF!+1</f>
        <v>#REF!</v>
      </c>
      <c r="B110" s="2223" t="s">
        <v>1911</v>
      </c>
      <c r="C110" s="2223" t="s">
        <v>1545</v>
      </c>
      <c r="D110" s="2223" t="s">
        <v>1911</v>
      </c>
      <c r="E110" s="2174">
        <v>1</v>
      </c>
      <c r="F110" s="2174">
        <v>4</v>
      </c>
      <c r="G110" s="894">
        <v>12</v>
      </c>
      <c r="H110" s="894" t="s">
        <v>1081</v>
      </c>
      <c r="I110" s="894"/>
      <c r="J110" s="894"/>
      <c r="K110" s="894" t="s">
        <v>420</v>
      </c>
      <c r="L110" s="894" t="s">
        <v>143</v>
      </c>
      <c r="M110" s="2170">
        <v>1996</v>
      </c>
      <c r="N110" s="894"/>
      <c r="O110" s="894" t="s">
        <v>2558</v>
      </c>
      <c r="P110" s="894" t="s">
        <v>133</v>
      </c>
      <c r="Q110" s="1579">
        <v>1</v>
      </c>
      <c r="R110" s="2233">
        <v>50000</v>
      </c>
      <c r="S110" s="1546" t="s">
        <v>2864</v>
      </c>
      <c r="U110" s="2178"/>
      <c r="V110" s="2236"/>
      <c r="W110" s="2234"/>
      <c r="X110" s="2179"/>
    </row>
    <row r="111" spans="1:24" s="2177" customFormat="1" ht="12.95" customHeight="1">
      <c r="A111" s="2232" t="e">
        <f t="shared" si="1"/>
        <v>#REF!</v>
      </c>
      <c r="B111" s="2223" t="s">
        <v>1911</v>
      </c>
      <c r="C111" s="2223" t="s">
        <v>1545</v>
      </c>
      <c r="D111" s="2223" t="s">
        <v>1911</v>
      </c>
      <c r="E111" s="2174">
        <v>1</v>
      </c>
      <c r="F111" s="2174">
        <v>4</v>
      </c>
      <c r="G111" s="894">
        <v>13</v>
      </c>
      <c r="H111" s="894" t="s">
        <v>1090</v>
      </c>
      <c r="I111" s="894"/>
      <c r="J111" s="894"/>
      <c r="K111" s="894" t="s">
        <v>2549</v>
      </c>
      <c r="L111" s="894" t="s">
        <v>143</v>
      </c>
      <c r="M111" s="2170">
        <v>1999</v>
      </c>
      <c r="N111" s="894"/>
      <c r="O111" s="894" t="s">
        <v>2558</v>
      </c>
      <c r="P111" s="894" t="s">
        <v>2547</v>
      </c>
      <c r="Q111" s="1579">
        <v>1</v>
      </c>
      <c r="R111" s="2233">
        <v>50000</v>
      </c>
      <c r="S111" s="1546" t="s">
        <v>3081</v>
      </c>
      <c r="T111" s="2177" t="s">
        <v>1407</v>
      </c>
      <c r="U111" s="2178" t="s">
        <v>2865</v>
      </c>
      <c r="V111" s="2179"/>
      <c r="W111" s="2234"/>
      <c r="X111" s="2179"/>
    </row>
    <row r="112" spans="1:24" s="2177" customFormat="1" ht="12.95" customHeight="1">
      <c r="A112" s="2232" t="e">
        <f t="shared" si="1"/>
        <v>#REF!</v>
      </c>
      <c r="B112" s="2223" t="s">
        <v>1911</v>
      </c>
      <c r="C112" s="2223" t="s">
        <v>1545</v>
      </c>
      <c r="D112" s="2223" t="s">
        <v>1911</v>
      </c>
      <c r="E112" s="2174">
        <v>1</v>
      </c>
      <c r="F112" s="2174">
        <v>4</v>
      </c>
      <c r="G112" s="894">
        <v>14</v>
      </c>
      <c r="H112" s="894" t="s">
        <v>1090</v>
      </c>
      <c r="I112" s="894"/>
      <c r="J112" s="894"/>
      <c r="K112" s="894" t="s">
        <v>2549</v>
      </c>
      <c r="L112" s="894" t="s">
        <v>143</v>
      </c>
      <c r="M112" s="2170">
        <v>1999</v>
      </c>
      <c r="N112" s="894"/>
      <c r="O112" s="894" t="s">
        <v>2558</v>
      </c>
      <c r="P112" s="894" t="s">
        <v>133</v>
      </c>
      <c r="Q112" s="1579">
        <v>1</v>
      </c>
      <c r="R112" s="2233">
        <v>50000</v>
      </c>
      <c r="S112" s="1546" t="s">
        <v>2866</v>
      </c>
      <c r="U112" s="2178"/>
      <c r="V112" s="2179"/>
      <c r="W112" s="2234"/>
      <c r="X112" s="2179"/>
    </row>
    <row r="113" spans="1:24" s="2177" customFormat="1" ht="12.95" customHeight="1">
      <c r="A113" s="2232" t="e">
        <f t="shared" si="1"/>
        <v>#REF!</v>
      </c>
      <c r="B113" s="2223" t="s">
        <v>1911</v>
      </c>
      <c r="C113" s="2223" t="s">
        <v>1545</v>
      </c>
      <c r="D113" s="2223" t="s">
        <v>1911</v>
      </c>
      <c r="E113" s="2174">
        <v>1</v>
      </c>
      <c r="F113" s="2174">
        <v>4</v>
      </c>
      <c r="G113" s="894">
        <v>15</v>
      </c>
      <c r="H113" s="894" t="s">
        <v>1090</v>
      </c>
      <c r="I113" s="894"/>
      <c r="J113" s="894"/>
      <c r="K113" s="894" t="s">
        <v>2549</v>
      </c>
      <c r="L113" s="894" t="s">
        <v>143</v>
      </c>
      <c r="M113" s="2170">
        <v>1999</v>
      </c>
      <c r="N113" s="894"/>
      <c r="O113" s="894" t="s">
        <v>2558</v>
      </c>
      <c r="P113" s="894" t="s">
        <v>133</v>
      </c>
      <c r="Q113" s="1579">
        <v>1</v>
      </c>
      <c r="R113" s="2233">
        <v>50000</v>
      </c>
      <c r="S113" s="1546" t="s">
        <v>2923</v>
      </c>
      <c r="U113" s="2178"/>
      <c r="V113" s="2179"/>
      <c r="W113" s="2234"/>
      <c r="X113" s="2179"/>
    </row>
    <row r="114" spans="1:24" s="2177" customFormat="1" ht="12.95" customHeight="1">
      <c r="A114" s="2232" t="e">
        <f t="shared" si="1"/>
        <v>#REF!</v>
      </c>
      <c r="B114" s="2223" t="s">
        <v>1911</v>
      </c>
      <c r="C114" s="2223" t="s">
        <v>1545</v>
      </c>
      <c r="D114" s="2223" t="s">
        <v>1911</v>
      </c>
      <c r="E114" s="2174">
        <v>1</v>
      </c>
      <c r="F114" s="2174">
        <v>4</v>
      </c>
      <c r="G114" s="894">
        <v>16</v>
      </c>
      <c r="H114" s="894" t="s">
        <v>1090</v>
      </c>
      <c r="I114" s="894" t="s">
        <v>2637</v>
      </c>
      <c r="J114" s="894"/>
      <c r="K114" s="894" t="s">
        <v>2549</v>
      </c>
      <c r="L114" s="894" t="s">
        <v>143</v>
      </c>
      <c r="M114" s="2170">
        <v>1999</v>
      </c>
      <c r="N114" s="894"/>
      <c r="O114" s="894" t="s">
        <v>2558</v>
      </c>
      <c r="P114" s="894" t="s">
        <v>133</v>
      </c>
      <c r="Q114" s="1579">
        <v>1</v>
      </c>
      <c r="R114" s="2233">
        <v>50000</v>
      </c>
      <c r="S114" s="1546" t="s">
        <v>2921</v>
      </c>
      <c r="U114" s="2178"/>
      <c r="V114" s="2179"/>
      <c r="W114" s="2234"/>
      <c r="X114" s="2179"/>
    </row>
    <row r="115" spans="1:24" s="2177" customFormat="1" ht="12.95" customHeight="1">
      <c r="A115" s="2232" t="e">
        <f t="shared" si="1"/>
        <v>#REF!</v>
      </c>
      <c r="B115" s="2223" t="s">
        <v>1911</v>
      </c>
      <c r="C115" s="2223" t="s">
        <v>1545</v>
      </c>
      <c r="D115" s="2223" t="s">
        <v>1911</v>
      </c>
      <c r="E115" s="2174">
        <v>1</v>
      </c>
      <c r="F115" s="2174">
        <v>4</v>
      </c>
      <c r="G115" s="894">
        <v>17</v>
      </c>
      <c r="H115" s="894" t="s">
        <v>1090</v>
      </c>
      <c r="I115" s="894" t="s">
        <v>2637</v>
      </c>
      <c r="J115" s="894"/>
      <c r="K115" s="894" t="s">
        <v>2549</v>
      </c>
      <c r="L115" s="894" t="s">
        <v>143</v>
      </c>
      <c r="M115" s="2170">
        <v>1999</v>
      </c>
      <c r="N115" s="894"/>
      <c r="O115" s="894" t="s">
        <v>2558</v>
      </c>
      <c r="P115" s="894" t="s">
        <v>2547</v>
      </c>
      <c r="Q115" s="1579">
        <v>1</v>
      </c>
      <c r="R115" s="2233">
        <v>50000</v>
      </c>
      <c r="S115" s="1546" t="s">
        <v>3188</v>
      </c>
      <c r="U115" s="1546"/>
      <c r="V115" s="2179"/>
      <c r="W115" s="2234"/>
      <c r="X115" s="2179"/>
    </row>
    <row r="116" spans="1:24" s="2177" customFormat="1" ht="12.95" customHeight="1">
      <c r="A116" s="2232" t="e">
        <f t="shared" si="1"/>
        <v>#REF!</v>
      </c>
      <c r="B116" s="2223" t="s">
        <v>1911</v>
      </c>
      <c r="C116" s="2223" t="s">
        <v>1545</v>
      </c>
      <c r="D116" s="2223" t="s">
        <v>1911</v>
      </c>
      <c r="E116" s="2174">
        <v>1</v>
      </c>
      <c r="F116" s="2174">
        <v>4</v>
      </c>
      <c r="G116" s="894">
        <v>17</v>
      </c>
      <c r="H116" s="894" t="s">
        <v>2968</v>
      </c>
      <c r="I116" s="894" t="s">
        <v>2969</v>
      </c>
      <c r="J116" s="894"/>
      <c r="K116" s="894" t="s">
        <v>2550</v>
      </c>
      <c r="L116" s="894" t="s">
        <v>2792</v>
      </c>
      <c r="M116" s="2170">
        <v>2015</v>
      </c>
      <c r="N116" s="894"/>
      <c r="O116" s="894" t="s">
        <v>2558</v>
      </c>
      <c r="P116" s="894" t="s">
        <v>133</v>
      </c>
      <c r="Q116" s="1579">
        <v>2</v>
      </c>
      <c r="R116" s="2233">
        <v>2464000</v>
      </c>
      <c r="S116" s="1546" t="s">
        <v>2925</v>
      </c>
      <c r="U116" s="2178"/>
      <c r="V116" s="2179"/>
      <c r="W116" s="2179"/>
      <c r="X116" s="2179"/>
    </row>
    <row r="117" spans="1:24" s="2177" customFormat="1" ht="12.95" customHeight="1">
      <c r="A117" s="2232" t="e">
        <f t="shared" si="1"/>
        <v>#REF!</v>
      </c>
      <c r="B117" s="2223" t="s">
        <v>1911</v>
      </c>
      <c r="C117" s="2223" t="s">
        <v>1545</v>
      </c>
      <c r="D117" s="2223" t="s">
        <v>1911</v>
      </c>
      <c r="E117" s="2174">
        <v>1</v>
      </c>
      <c r="F117" s="2174">
        <v>5</v>
      </c>
      <c r="G117" s="894">
        <v>1</v>
      </c>
      <c r="H117" s="894" t="s">
        <v>2376</v>
      </c>
      <c r="I117" s="894" t="s">
        <v>2637</v>
      </c>
      <c r="J117" s="894"/>
      <c r="K117" s="894" t="s">
        <v>2549</v>
      </c>
      <c r="L117" s="894" t="s">
        <v>143</v>
      </c>
      <c r="M117" s="2170">
        <v>1999</v>
      </c>
      <c r="N117" s="894"/>
      <c r="O117" s="894" t="s">
        <v>2558</v>
      </c>
      <c r="P117" s="894" t="s">
        <v>2547</v>
      </c>
      <c r="Q117" s="1579">
        <v>1</v>
      </c>
      <c r="R117" s="2233">
        <v>320200</v>
      </c>
      <c r="S117" s="1546" t="s">
        <v>2921</v>
      </c>
      <c r="U117" s="2178"/>
      <c r="V117" s="2236"/>
      <c r="W117" s="2234"/>
      <c r="X117" s="2179"/>
    </row>
    <row r="118" spans="1:24" s="2177" customFormat="1" ht="12.95" customHeight="1">
      <c r="A118" s="2232" t="e">
        <f t="shared" ref="A118:A150" si="2">A117+1</f>
        <v>#REF!</v>
      </c>
      <c r="B118" s="2223" t="s">
        <v>1911</v>
      </c>
      <c r="C118" s="2223" t="s">
        <v>1545</v>
      </c>
      <c r="D118" s="2223" t="s">
        <v>1911</v>
      </c>
      <c r="E118" s="2174">
        <v>1</v>
      </c>
      <c r="F118" s="2174">
        <v>5</v>
      </c>
      <c r="G118" s="894">
        <v>2</v>
      </c>
      <c r="H118" s="894" t="s">
        <v>2376</v>
      </c>
      <c r="I118" s="894" t="s">
        <v>2637</v>
      </c>
      <c r="J118" s="894"/>
      <c r="K118" s="894" t="s">
        <v>139</v>
      </c>
      <c r="L118" s="894" t="s">
        <v>143</v>
      </c>
      <c r="M118" s="2170">
        <v>1999</v>
      </c>
      <c r="N118" s="894"/>
      <c r="O118" s="894" t="s">
        <v>2558</v>
      </c>
      <c r="P118" s="894" t="s">
        <v>133</v>
      </c>
      <c r="Q118" s="1579">
        <v>1</v>
      </c>
      <c r="R118" s="2233">
        <v>320200</v>
      </c>
      <c r="S118" s="1546" t="s">
        <v>2864</v>
      </c>
      <c r="U118" s="2178"/>
      <c r="V118" s="2236"/>
      <c r="W118" s="2234"/>
      <c r="X118" s="2179"/>
    </row>
    <row r="119" spans="1:24" s="2177" customFormat="1" ht="12.95" customHeight="1">
      <c r="A119" s="2232" t="e">
        <f t="shared" si="2"/>
        <v>#REF!</v>
      </c>
      <c r="B119" s="2223" t="s">
        <v>1911</v>
      </c>
      <c r="C119" s="2223" t="s">
        <v>1545</v>
      </c>
      <c r="D119" s="2223" t="s">
        <v>1911</v>
      </c>
      <c r="E119" s="2174">
        <v>1</v>
      </c>
      <c r="F119" s="2174">
        <v>5</v>
      </c>
      <c r="G119" s="894">
        <v>3</v>
      </c>
      <c r="H119" s="894" t="s">
        <v>2376</v>
      </c>
      <c r="I119" s="894" t="s">
        <v>2637</v>
      </c>
      <c r="J119" s="894"/>
      <c r="K119" s="894" t="s">
        <v>139</v>
      </c>
      <c r="L119" s="894" t="s">
        <v>143</v>
      </c>
      <c r="M119" s="2170">
        <v>1999</v>
      </c>
      <c r="N119" s="894"/>
      <c r="O119" s="894" t="s">
        <v>2558</v>
      </c>
      <c r="P119" s="894" t="s">
        <v>1407</v>
      </c>
      <c r="Q119" s="1579">
        <v>1</v>
      </c>
      <c r="R119" s="2233">
        <v>320200</v>
      </c>
      <c r="T119" s="2177" t="s">
        <v>1407</v>
      </c>
      <c r="U119" s="2178"/>
      <c r="V119" s="2236"/>
      <c r="W119" s="2234"/>
      <c r="X119" s="2179"/>
    </row>
    <row r="120" spans="1:24" s="2177" customFormat="1" ht="12.95" customHeight="1">
      <c r="A120" s="2232" t="e">
        <f t="shared" si="2"/>
        <v>#REF!</v>
      </c>
      <c r="B120" s="2223" t="s">
        <v>1911</v>
      </c>
      <c r="C120" s="2223" t="s">
        <v>1545</v>
      </c>
      <c r="D120" s="2223" t="s">
        <v>1911</v>
      </c>
      <c r="E120" s="2174">
        <v>1</v>
      </c>
      <c r="F120" s="2174">
        <v>5</v>
      </c>
      <c r="G120" s="894">
        <v>4</v>
      </c>
      <c r="H120" s="894" t="s">
        <v>2376</v>
      </c>
      <c r="I120" s="894" t="s">
        <v>2637</v>
      </c>
      <c r="J120" s="894"/>
      <c r="K120" s="894" t="s">
        <v>139</v>
      </c>
      <c r="L120" s="894" t="s">
        <v>143</v>
      </c>
      <c r="M120" s="2170">
        <v>1999</v>
      </c>
      <c r="N120" s="894"/>
      <c r="O120" s="894" t="s">
        <v>2558</v>
      </c>
      <c r="P120" s="894" t="s">
        <v>1407</v>
      </c>
      <c r="Q120" s="1579">
        <v>1</v>
      </c>
      <c r="R120" s="2233">
        <v>320200</v>
      </c>
      <c r="T120" s="2177" t="s">
        <v>1407</v>
      </c>
      <c r="U120" s="2178"/>
      <c r="V120" s="2179"/>
      <c r="W120" s="2179"/>
      <c r="X120" s="2179"/>
    </row>
    <row r="121" spans="1:24" s="2177" customFormat="1" ht="12.95" customHeight="1">
      <c r="A121" s="2232" t="e">
        <f t="shared" si="2"/>
        <v>#REF!</v>
      </c>
      <c r="B121" s="2223" t="s">
        <v>1911</v>
      </c>
      <c r="C121" s="2223" t="s">
        <v>1545</v>
      </c>
      <c r="D121" s="2223" t="s">
        <v>1911</v>
      </c>
      <c r="E121" s="2174">
        <v>1</v>
      </c>
      <c r="F121" s="2174">
        <v>5</v>
      </c>
      <c r="G121" s="894">
        <v>5</v>
      </c>
      <c r="H121" s="894" t="s">
        <v>2376</v>
      </c>
      <c r="I121" s="894" t="s">
        <v>2637</v>
      </c>
      <c r="J121" s="894"/>
      <c r="K121" s="894" t="s">
        <v>139</v>
      </c>
      <c r="L121" s="894" t="s">
        <v>143</v>
      </c>
      <c r="M121" s="2170">
        <v>1999</v>
      </c>
      <c r="N121" s="894"/>
      <c r="O121" s="894" t="s">
        <v>2558</v>
      </c>
      <c r="P121" s="894" t="s">
        <v>2547</v>
      </c>
      <c r="Q121" s="1579">
        <v>1</v>
      </c>
      <c r="R121" s="2233">
        <v>320200</v>
      </c>
      <c r="S121" s="1546" t="s">
        <v>2867</v>
      </c>
      <c r="U121" s="2178"/>
      <c r="V121" s="2179"/>
      <c r="W121" s="2179"/>
      <c r="X121" s="2179"/>
    </row>
    <row r="122" spans="1:24" s="2177" customFormat="1" ht="12.95" customHeight="1">
      <c r="A122" s="2232" t="e">
        <f t="shared" si="2"/>
        <v>#REF!</v>
      </c>
      <c r="B122" s="2223" t="s">
        <v>1911</v>
      </c>
      <c r="C122" s="2223" t="s">
        <v>1545</v>
      </c>
      <c r="D122" s="2223" t="s">
        <v>1911</v>
      </c>
      <c r="E122" s="2174">
        <v>1</v>
      </c>
      <c r="F122" s="2174">
        <v>5</v>
      </c>
      <c r="G122" s="894">
        <v>7</v>
      </c>
      <c r="H122" s="894" t="s">
        <v>2376</v>
      </c>
      <c r="I122" s="894" t="s">
        <v>948</v>
      </c>
      <c r="J122" s="894"/>
      <c r="K122" s="894" t="s">
        <v>424</v>
      </c>
      <c r="L122" s="894" t="s">
        <v>2792</v>
      </c>
      <c r="M122" s="2170">
        <v>2015</v>
      </c>
      <c r="N122" s="894"/>
      <c r="O122" s="894" t="s">
        <v>2558</v>
      </c>
      <c r="P122" s="894" t="s">
        <v>133</v>
      </c>
      <c r="Q122" s="1579">
        <v>1</v>
      </c>
      <c r="R122" s="2233">
        <v>455000</v>
      </c>
      <c r="S122" s="1546" t="s">
        <v>2923</v>
      </c>
      <c r="U122" s="2178"/>
      <c r="V122" s="2179"/>
      <c r="W122" s="2179"/>
      <c r="X122" s="2179"/>
    </row>
    <row r="123" spans="1:24" s="2177" customFormat="1" ht="12.95" customHeight="1">
      <c r="A123" s="2232" t="e">
        <f t="shared" si="2"/>
        <v>#REF!</v>
      </c>
      <c r="B123" s="2223" t="s">
        <v>1911</v>
      </c>
      <c r="C123" s="2223" t="s">
        <v>1545</v>
      </c>
      <c r="D123" s="2223" t="s">
        <v>1911</v>
      </c>
      <c r="E123" s="2174">
        <v>1</v>
      </c>
      <c r="F123" s="2174">
        <v>5</v>
      </c>
      <c r="G123" s="894">
        <v>7</v>
      </c>
      <c r="H123" s="894" t="s">
        <v>2376</v>
      </c>
      <c r="I123" s="894" t="s">
        <v>948</v>
      </c>
      <c r="J123" s="894"/>
      <c r="K123" s="894" t="s">
        <v>424</v>
      </c>
      <c r="L123" s="894" t="s">
        <v>2792</v>
      </c>
      <c r="M123" s="2170">
        <v>2015</v>
      </c>
      <c r="N123" s="894"/>
      <c r="O123" s="894" t="s">
        <v>2558</v>
      </c>
      <c r="P123" s="894" t="s">
        <v>133</v>
      </c>
      <c r="Q123" s="1579">
        <v>1</v>
      </c>
      <c r="R123" s="2233">
        <v>455000</v>
      </c>
      <c r="S123" s="1546" t="s">
        <v>3188</v>
      </c>
      <c r="U123" s="2178"/>
      <c r="V123" s="2179"/>
      <c r="W123" s="2179"/>
      <c r="X123" s="2179"/>
    </row>
    <row r="124" spans="1:24" s="2177" customFormat="1" ht="12.95" customHeight="1">
      <c r="A124" s="2232" t="e">
        <f t="shared" si="2"/>
        <v>#REF!</v>
      </c>
      <c r="B124" s="2223"/>
      <c r="C124" s="2223"/>
      <c r="D124" s="2223"/>
      <c r="E124" s="2174"/>
      <c r="F124" s="2174"/>
      <c r="G124" s="894"/>
      <c r="H124" s="894" t="s">
        <v>3048</v>
      </c>
      <c r="I124" s="894" t="s">
        <v>3043</v>
      </c>
      <c r="J124" s="894"/>
      <c r="K124" s="894" t="s">
        <v>420</v>
      </c>
      <c r="L124" s="894" t="s">
        <v>2792</v>
      </c>
      <c r="M124" s="2170">
        <v>2015</v>
      </c>
      <c r="N124" s="894"/>
      <c r="O124" s="894" t="s">
        <v>2558</v>
      </c>
      <c r="P124" s="894" t="s">
        <v>133</v>
      </c>
      <c r="Q124" s="1579">
        <v>3</v>
      </c>
      <c r="R124" s="2233">
        <v>565500</v>
      </c>
      <c r="S124" s="1546" t="s">
        <v>2925</v>
      </c>
      <c r="U124" s="2178"/>
      <c r="V124" s="2179"/>
      <c r="W124" s="2179"/>
      <c r="X124" s="2179"/>
    </row>
    <row r="125" spans="1:24" s="2177" customFormat="1" ht="12.95" customHeight="1">
      <c r="A125" s="2232" t="e">
        <f t="shared" si="2"/>
        <v>#REF!</v>
      </c>
      <c r="B125" s="2223"/>
      <c r="C125" s="2223"/>
      <c r="D125" s="2223"/>
      <c r="E125" s="2174"/>
      <c r="F125" s="2174"/>
      <c r="G125" s="894"/>
      <c r="H125" s="894" t="s">
        <v>3056</v>
      </c>
      <c r="I125" s="894" t="s">
        <v>3057</v>
      </c>
      <c r="J125" s="894"/>
      <c r="K125" s="894" t="s">
        <v>420</v>
      </c>
      <c r="L125" s="894" t="s">
        <v>2792</v>
      </c>
      <c r="M125" s="2170">
        <v>2015</v>
      </c>
      <c r="N125" s="894"/>
      <c r="O125" s="894" t="s">
        <v>2558</v>
      </c>
      <c r="P125" s="894" t="s">
        <v>133</v>
      </c>
      <c r="Q125" s="1579">
        <v>2</v>
      </c>
      <c r="R125" s="2233">
        <v>117000</v>
      </c>
      <c r="S125" s="1546" t="s">
        <v>2925</v>
      </c>
      <c r="U125" s="2178"/>
      <c r="V125" s="2179"/>
      <c r="W125" s="2179"/>
      <c r="X125" s="2179"/>
    </row>
    <row r="126" spans="1:24" s="2177" customFormat="1" ht="12.95" customHeight="1">
      <c r="A126" s="2232" t="e">
        <f t="shared" si="2"/>
        <v>#REF!</v>
      </c>
      <c r="B126" s="2223"/>
      <c r="C126" s="2223"/>
      <c r="D126" s="2223"/>
      <c r="E126" s="2174"/>
      <c r="F126" s="2174"/>
      <c r="G126" s="894"/>
      <c r="H126" s="894" t="s">
        <v>3053</v>
      </c>
      <c r="I126" s="894" t="s">
        <v>3054</v>
      </c>
      <c r="J126" s="894"/>
      <c r="K126" s="894" t="s">
        <v>3055</v>
      </c>
      <c r="L126" s="894" t="s">
        <v>2792</v>
      </c>
      <c r="M126" s="2170">
        <v>2015</v>
      </c>
      <c r="N126" s="894"/>
      <c r="O126" s="894" t="s">
        <v>2558</v>
      </c>
      <c r="P126" s="894" t="s">
        <v>133</v>
      </c>
      <c r="Q126" s="1579">
        <v>10</v>
      </c>
      <c r="R126" s="2233">
        <v>215000</v>
      </c>
      <c r="S126" s="1546" t="s">
        <v>2925</v>
      </c>
      <c r="U126" s="2178"/>
      <c r="V126" s="2179" t="s">
        <v>3227</v>
      </c>
      <c r="W126" s="2179"/>
      <c r="X126" s="2179"/>
    </row>
    <row r="127" spans="1:24" s="2177" customFormat="1" ht="12.95" customHeight="1">
      <c r="A127" s="2232" t="e">
        <f>#REF!+1</f>
        <v>#REF!</v>
      </c>
      <c r="B127" s="2223" t="s">
        <v>1911</v>
      </c>
      <c r="C127" s="2223" t="s">
        <v>1545</v>
      </c>
      <c r="D127" s="2223" t="s">
        <v>1911</v>
      </c>
      <c r="E127" s="2174">
        <v>1</v>
      </c>
      <c r="F127" s="2174">
        <v>11</v>
      </c>
      <c r="G127" s="894">
        <v>9</v>
      </c>
      <c r="H127" s="894" t="s">
        <v>2688</v>
      </c>
      <c r="I127" s="894"/>
      <c r="J127" s="894"/>
      <c r="K127" s="894" t="s">
        <v>420</v>
      </c>
      <c r="L127" s="894" t="s">
        <v>143</v>
      </c>
      <c r="M127" s="2170">
        <v>1999</v>
      </c>
      <c r="N127" s="894"/>
      <c r="O127" s="894" t="s">
        <v>2558</v>
      </c>
      <c r="P127" s="894" t="s">
        <v>133</v>
      </c>
      <c r="Q127" s="1579">
        <v>1</v>
      </c>
      <c r="R127" s="2233">
        <v>100000</v>
      </c>
      <c r="S127" s="1546" t="s">
        <v>3180</v>
      </c>
      <c r="U127" s="2178"/>
      <c r="V127" s="2179"/>
      <c r="W127" s="2234"/>
      <c r="X127" s="2179"/>
    </row>
    <row r="128" spans="1:24" s="2177" customFormat="1" ht="12.95" customHeight="1">
      <c r="A128" s="2232" t="e">
        <f t="shared" si="2"/>
        <v>#REF!</v>
      </c>
      <c r="B128" s="2223" t="s">
        <v>1911</v>
      </c>
      <c r="C128" s="2223" t="s">
        <v>1545</v>
      </c>
      <c r="D128" s="2223" t="s">
        <v>1911</v>
      </c>
      <c r="E128" s="2174">
        <v>1</v>
      </c>
      <c r="F128" s="2174">
        <v>11</v>
      </c>
      <c r="G128" s="894">
        <v>10</v>
      </c>
      <c r="H128" s="894" t="s">
        <v>2688</v>
      </c>
      <c r="I128" s="894"/>
      <c r="J128" s="894"/>
      <c r="K128" s="894" t="s">
        <v>420</v>
      </c>
      <c r="L128" s="894" t="s">
        <v>143</v>
      </c>
      <c r="M128" s="2170">
        <v>1999</v>
      </c>
      <c r="N128" s="894"/>
      <c r="O128" s="894" t="s">
        <v>2558</v>
      </c>
      <c r="P128" s="894" t="s">
        <v>133</v>
      </c>
      <c r="Q128" s="1579">
        <v>1</v>
      </c>
      <c r="R128" s="2233">
        <v>100000</v>
      </c>
      <c r="S128" s="1546" t="s">
        <v>3180</v>
      </c>
      <c r="U128" s="2178"/>
      <c r="V128" s="2179"/>
      <c r="W128" s="2234"/>
      <c r="X128" s="2179"/>
    </row>
    <row r="129" spans="1:24" s="2177" customFormat="1" ht="12.95" customHeight="1">
      <c r="A129" s="2232" t="e">
        <f t="shared" si="2"/>
        <v>#REF!</v>
      </c>
      <c r="B129" s="2223" t="s">
        <v>1911</v>
      </c>
      <c r="C129" s="2223" t="s">
        <v>1545</v>
      </c>
      <c r="D129" s="2223" t="s">
        <v>1911</v>
      </c>
      <c r="E129" s="2174">
        <v>1</v>
      </c>
      <c r="F129" s="2174">
        <v>11</v>
      </c>
      <c r="G129" s="894">
        <v>11</v>
      </c>
      <c r="H129" s="894" t="s">
        <v>2688</v>
      </c>
      <c r="I129" s="894"/>
      <c r="J129" s="894"/>
      <c r="K129" s="894" t="s">
        <v>420</v>
      </c>
      <c r="L129" s="894" t="s">
        <v>143</v>
      </c>
      <c r="M129" s="2170">
        <v>1999</v>
      </c>
      <c r="N129" s="894"/>
      <c r="O129" s="894" t="s">
        <v>2558</v>
      </c>
      <c r="P129" s="894" t="s">
        <v>133</v>
      </c>
      <c r="Q129" s="1579">
        <v>1</v>
      </c>
      <c r="R129" s="2233">
        <v>100000</v>
      </c>
      <c r="S129" s="1546" t="s">
        <v>3180</v>
      </c>
      <c r="U129" s="2178"/>
      <c r="V129" s="2179"/>
      <c r="W129" s="2234"/>
      <c r="X129" s="2179"/>
    </row>
    <row r="130" spans="1:24" s="2177" customFormat="1" ht="12.95" customHeight="1">
      <c r="A130" s="2232" t="e">
        <f t="shared" si="2"/>
        <v>#REF!</v>
      </c>
      <c r="B130" s="2223" t="s">
        <v>1911</v>
      </c>
      <c r="C130" s="2223" t="s">
        <v>1545</v>
      </c>
      <c r="D130" s="2223" t="s">
        <v>1911</v>
      </c>
      <c r="E130" s="2174">
        <v>1</v>
      </c>
      <c r="F130" s="2174">
        <v>11</v>
      </c>
      <c r="G130" s="894">
        <v>12</v>
      </c>
      <c r="H130" s="894" t="s">
        <v>2688</v>
      </c>
      <c r="I130" s="894"/>
      <c r="J130" s="894"/>
      <c r="K130" s="894" t="s">
        <v>420</v>
      </c>
      <c r="L130" s="894" t="s">
        <v>143</v>
      </c>
      <c r="M130" s="2170">
        <v>1999</v>
      </c>
      <c r="N130" s="894"/>
      <c r="O130" s="894" t="s">
        <v>2558</v>
      </c>
      <c r="P130" s="894" t="s">
        <v>133</v>
      </c>
      <c r="Q130" s="1579">
        <v>1</v>
      </c>
      <c r="R130" s="2233">
        <v>100000</v>
      </c>
      <c r="S130" s="1546" t="s">
        <v>3180</v>
      </c>
      <c r="U130" s="2178"/>
      <c r="V130" s="2179"/>
      <c r="W130" s="2234"/>
      <c r="X130" s="2179"/>
    </row>
    <row r="131" spans="1:24" s="2177" customFormat="1" ht="12.95" customHeight="1">
      <c r="A131" s="2232" t="e">
        <f t="shared" si="2"/>
        <v>#REF!</v>
      </c>
      <c r="B131" s="2223" t="s">
        <v>1911</v>
      </c>
      <c r="C131" s="2223" t="s">
        <v>1545</v>
      </c>
      <c r="D131" s="2223" t="s">
        <v>1911</v>
      </c>
      <c r="E131" s="2174">
        <v>1</v>
      </c>
      <c r="F131" s="2174">
        <v>11</v>
      </c>
      <c r="G131" s="894">
        <v>13</v>
      </c>
      <c r="H131" s="894" t="s">
        <v>2688</v>
      </c>
      <c r="I131" s="894"/>
      <c r="J131" s="894"/>
      <c r="K131" s="894" t="s">
        <v>420</v>
      </c>
      <c r="L131" s="894" t="s">
        <v>143</v>
      </c>
      <c r="M131" s="2170">
        <v>1999</v>
      </c>
      <c r="N131" s="894"/>
      <c r="O131" s="894" t="s">
        <v>2558</v>
      </c>
      <c r="P131" s="894" t="s">
        <v>133</v>
      </c>
      <c r="Q131" s="1579">
        <v>1</v>
      </c>
      <c r="R131" s="2233">
        <v>100000</v>
      </c>
      <c r="S131" s="1546" t="s">
        <v>3180</v>
      </c>
      <c r="U131" s="2178"/>
      <c r="V131" s="2179"/>
      <c r="W131" s="2234"/>
      <c r="X131" s="2179"/>
    </row>
    <row r="132" spans="1:24" s="2177" customFormat="1" ht="12.95" customHeight="1">
      <c r="A132" s="2232" t="e">
        <f t="shared" si="2"/>
        <v>#REF!</v>
      </c>
      <c r="B132" s="2223" t="s">
        <v>1911</v>
      </c>
      <c r="C132" s="2223" t="s">
        <v>1545</v>
      </c>
      <c r="D132" s="2223" t="s">
        <v>1911</v>
      </c>
      <c r="E132" s="2174">
        <v>1</v>
      </c>
      <c r="F132" s="2174">
        <v>11</v>
      </c>
      <c r="G132" s="894">
        <v>14</v>
      </c>
      <c r="H132" s="894" t="s">
        <v>2688</v>
      </c>
      <c r="I132" s="894"/>
      <c r="J132" s="894"/>
      <c r="K132" s="894" t="s">
        <v>420</v>
      </c>
      <c r="L132" s="894" t="s">
        <v>143</v>
      </c>
      <c r="M132" s="2170">
        <v>1999</v>
      </c>
      <c r="N132" s="894"/>
      <c r="O132" s="894" t="s">
        <v>2558</v>
      </c>
      <c r="P132" s="894" t="s">
        <v>133</v>
      </c>
      <c r="Q132" s="1579">
        <v>1</v>
      </c>
      <c r="R132" s="2233">
        <v>100000</v>
      </c>
      <c r="S132" s="1546" t="s">
        <v>3180</v>
      </c>
      <c r="U132" s="2178"/>
      <c r="V132" s="2179"/>
      <c r="W132" s="2234"/>
      <c r="X132" s="2179"/>
    </row>
    <row r="133" spans="1:24" s="2177" customFormat="1" ht="12.95" customHeight="1">
      <c r="A133" s="2232" t="e">
        <f t="shared" si="2"/>
        <v>#REF!</v>
      </c>
      <c r="B133" s="2223" t="s">
        <v>1911</v>
      </c>
      <c r="C133" s="2223" t="s">
        <v>1545</v>
      </c>
      <c r="D133" s="2223" t="s">
        <v>1911</v>
      </c>
      <c r="E133" s="2174">
        <v>1</v>
      </c>
      <c r="F133" s="2174">
        <v>11</v>
      </c>
      <c r="G133" s="894">
        <v>15</v>
      </c>
      <c r="H133" s="894" t="s">
        <v>2688</v>
      </c>
      <c r="I133" s="894" t="s">
        <v>2689</v>
      </c>
      <c r="J133" s="894"/>
      <c r="K133" s="894" t="s">
        <v>420</v>
      </c>
      <c r="L133" s="894" t="s">
        <v>143</v>
      </c>
      <c r="M133" s="2170">
        <v>2000</v>
      </c>
      <c r="N133" s="894"/>
      <c r="O133" s="894" t="s">
        <v>2558</v>
      </c>
      <c r="P133" s="894" t="s">
        <v>1407</v>
      </c>
      <c r="Q133" s="1579">
        <v>1</v>
      </c>
      <c r="R133" s="2233">
        <v>100000</v>
      </c>
      <c r="S133" s="1546" t="s">
        <v>3180</v>
      </c>
      <c r="U133" s="2178"/>
      <c r="V133" s="2179"/>
      <c r="W133" s="2234"/>
      <c r="X133" s="2179"/>
    </row>
    <row r="134" spans="1:24" s="2177" customFormat="1" ht="12.95" customHeight="1">
      <c r="A134" s="2232" t="e">
        <f t="shared" si="2"/>
        <v>#REF!</v>
      </c>
      <c r="B134" s="2223" t="s">
        <v>1911</v>
      </c>
      <c r="C134" s="2223" t="s">
        <v>1545</v>
      </c>
      <c r="D134" s="2223" t="s">
        <v>1911</v>
      </c>
      <c r="E134" s="2174">
        <v>1</v>
      </c>
      <c r="F134" s="2174">
        <v>11</v>
      </c>
      <c r="G134" s="894">
        <v>16</v>
      </c>
      <c r="H134" s="894" t="s">
        <v>2688</v>
      </c>
      <c r="I134" s="894" t="s">
        <v>2689</v>
      </c>
      <c r="J134" s="894"/>
      <c r="K134" s="894" t="s">
        <v>420</v>
      </c>
      <c r="L134" s="894" t="s">
        <v>143</v>
      </c>
      <c r="M134" s="2170">
        <v>2000</v>
      </c>
      <c r="N134" s="894"/>
      <c r="O134" s="894" t="s">
        <v>2558</v>
      </c>
      <c r="P134" s="894" t="s">
        <v>1407</v>
      </c>
      <c r="Q134" s="1579">
        <v>1</v>
      </c>
      <c r="R134" s="2233">
        <v>100000</v>
      </c>
      <c r="S134" s="1546" t="s">
        <v>3180</v>
      </c>
      <c r="U134" s="2178"/>
      <c r="V134" s="2179"/>
      <c r="W134" s="2234"/>
      <c r="X134" s="2179"/>
    </row>
    <row r="135" spans="1:24" s="2177" customFormat="1" ht="12.95" customHeight="1">
      <c r="A135" s="2232" t="e">
        <f t="shared" si="2"/>
        <v>#REF!</v>
      </c>
      <c r="B135" s="2223" t="s">
        <v>1911</v>
      </c>
      <c r="C135" s="2223" t="s">
        <v>1545</v>
      </c>
      <c r="D135" s="2223" t="s">
        <v>1911</v>
      </c>
      <c r="E135" s="2174">
        <v>1</v>
      </c>
      <c r="F135" s="2174">
        <v>22</v>
      </c>
      <c r="G135" s="894">
        <v>1</v>
      </c>
      <c r="H135" s="894" t="s">
        <v>2570</v>
      </c>
      <c r="I135" s="894"/>
      <c r="J135" s="894"/>
      <c r="K135" s="894" t="s">
        <v>2630</v>
      </c>
      <c r="L135" s="894" t="s">
        <v>143</v>
      </c>
      <c r="M135" s="2170">
        <v>1986</v>
      </c>
      <c r="N135" s="894"/>
      <c r="O135" s="894" t="s">
        <v>2558</v>
      </c>
      <c r="P135" s="894" t="s">
        <v>2547</v>
      </c>
      <c r="Q135" s="1579">
        <v>1</v>
      </c>
      <c r="R135" s="2233">
        <v>10000</v>
      </c>
      <c r="S135" s="1546" t="s">
        <v>3188</v>
      </c>
      <c r="U135" s="2178"/>
      <c r="V135" s="2179"/>
      <c r="W135" s="2234"/>
      <c r="X135" s="2179"/>
    </row>
    <row r="136" spans="1:24" s="2177" customFormat="1" ht="12.95" customHeight="1">
      <c r="A136" s="2232" t="e">
        <f t="shared" si="2"/>
        <v>#REF!</v>
      </c>
      <c r="B136" s="2223" t="s">
        <v>1911</v>
      </c>
      <c r="C136" s="2223" t="s">
        <v>1545</v>
      </c>
      <c r="D136" s="2223" t="s">
        <v>1911</v>
      </c>
      <c r="E136" s="2174">
        <v>1</v>
      </c>
      <c r="F136" s="2174">
        <v>22</v>
      </c>
      <c r="G136" s="894">
        <v>2</v>
      </c>
      <c r="H136" s="894" t="s">
        <v>2570</v>
      </c>
      <c r="I136" s="894"/>
      <c r="J136" s="894"/>
      <c r="K136" s="894" t="s">
        <v>2630</v>
      </c>
      <c r="L136" s="894" t="s">
        <v>143</v>
      </c>
      <c r="M136" s="2170">
        <v>1986</v>
      </c>
      <c r="N136" s="894"/>
      <c r="O136" s="894" t="s">
        <v>2558</v>
      </c>
      <c r="P136" s="894" t="s">
        <v>2547</v>
      </c>
      <c r="Q136" s="1579">
        <v>1</v>
      </c>
      <c r="R136" s="2233">
        <v>10000</v>
      </c>
      <c r="S136" s="1546" t="s">
        <v>3188</v>
      </c>
      <c r="U136" s="2178"/>
      <c r="V136" s="2179"/>
      <c r="W136" s="2234"/>
      <c r="X136" s="2179"/>
    </row>
    <row r="137" spans="1:24" s="2177" customFormat="1" ht="12.95" customHeight="1">
      <c r="A137" s="2232" t="e">
        <f t="shared" si="2"/>
        <v>#REF!</v>
      </c>
      <c r="B137" s="2223" t="s">
        <v>1911</v>
      </c>
      <c r="C137" s="2223" t="s">
        <v>1545</v>
      </c>
      <c r="D137" s="2223" t="s">
        <v>1911</v>
      </c>
      <c r="E137" s="2174">
        <v>1</v>
      </c>
      <c r="F137" s="2174">
        <v>29</v>
      </c>
      <c r="G137" s="894">
        <v>1</v>
      </c>
      <c r="H137" s="894" t="s">
        <v>2690</v>
      </c>
      <c r="I137" s="894"/>
      <c r="J137" s="894"/>
      <c r="K137" s="894" t="s">
        <v>2660</v>
      </c>
      <c r="L137" s="894" t="s">
        <v>143</v>
      </c>
      <c r="M137" s="2170">
        <v>1986</v>
      </c>
      <c r="N137" s="894"/>
      <c r="O137" s="894" t="s">
        <v>2558</v>
      </c>
      <c r="P137" s="894" t="s">
        <v>2547</v>
      </c>
      <c r="Q137" s="1579">
        <v>1</v>
      </c>
      <c r="R137" s="2233">
        <v>75000</v>
      </c>
      <c r="S137" s="1546" t="s">
        <v>2925</v>
      </c>
      <c r="U137" s="2178"/>
      <c r="V137" s="2179"/>
      <c r="W137" s="2234"/>
      <c r="X137" s="2179"/>
    </row>
    <row r="138" spans="1:24" s="2177" customFormat="1" ht="12.95" customHeight="1">
      <c r="A138" s="2232" t="e">
        <f t="shared" si="2"/>
        <v>#REF!</v>
      </c>
      <c r="B138" s="2223" t="s">
        <v>1911</v>
      </c>
      <c r="C138" s="2223" t="s">
        <v>1545</v>
      </c>
      <c r="D138" s="2223" t="s">
        <v>1911</v>
      </c>
      <c r="E138" s="2174">
        <v>1</v>
      </c>
      <c r="F138" s="2174">
        <v>29</v>
      </c>
      <c r="G138" s="894">
        <v>2</v>
      </c>
      <c r="H138" s="894" t="s">
        <v>2690</v>
      </c>
      <c r="I138" s="894"/>
      <c r="J138" s="894"/>
      <c r="K138" s="894" t="s">
        <v>2660</v>
      </c>
      <c r="L138" s="894" t="s">
        <v>143</v>
      </c>
      <c r="M138" s="2170">
        <v>1986</v>
      </c>
      <c r="N138" s="894"/>
      <c r="O138" s="894" t="s">
        <v>2558</v>
      </c>
      <c r="P138" s="894" t="s">
        <v>2547</v>
      </c>
      <c r="Q138" s="1579">
        <v>1</v>
      </c>
      <c r="R138" s="2233">
        <v>75000</v>
      </c>
      <c r="S138" s="1546" t="s">
        <v>2925</v>
      </c>
      <c r="U138" s="2178"/>
      <c r="V138" s="2179"/>
      <c r="W138" s="2234"/>
      <c r="X138" s="2179"/>
    </row>
    <row r="139" spans="1:24" s="2177" customFormat="1" ht="12.95" customHeight="1">
      <c r="A139" s="2232" t="e">
        <f t="shared" si="2"/>
        <v>#REF!</v>
      </c>
      <c r="B139" s="2223" t="s">
        <v>1911</v>
      </c>
      <c r="C139" s="2223" t="s">
        <v>1545</v>
      </c>
      <c r="D139" s="2223" t="s">
        <v>1911</v>
      </c>
      <c r="E139" s="2174">
        <v>1</v>
      </c>
      <c r="F139" s="2174">
        <v>68</v>
      </c>
      <c r="G139" s="894">
        <v>1</v>
      </c>
      <c r="H139" s="894" t="s">
        <v>2691</v>
      </c>
      <c r="I139" s="894"/>
      <c r="J139" s="894"/>
      <c r="K139" s="894" t="s">
        <v>2630</v>
      </c>
      <c r="L139" s="894" t="s">
        <v>143</v>
      </c>
      <c r="M139" s="2170">
        <v>1999</v>
      </c>
      <c r="N139" s="894"/>
      <c r="O139" s="894" t="s">
        <v>2558</v>
      </c>
      <c r="P139" s="894" t="s">
        <v>2547</v>
      </c>
      <c r="Q139" s="1579">
        <v>1</v>
      </c>
      <c r="R139" s="2233">
        <v>20000</v>
      </c>
      <c r="S139" s="1546" t="s">
        <v>2864</v>
      </c>
      <c r="U139" s="2178"/>
      <c r="V139" s="2179"/>
      <c r="W139" s="2179"/>
      <c r="X139" s="2179"/>
    </row>
    <row r="140" spans="1:24" s="2177" customFormat="1" ht="12.95" customHeight="1">
      <c r="A140" s="2232" t="e">
        <f t="shared" si="2"/>
        <v>#REF!</v>
      </c>
      <c r="B140" s="2223" t="s">
        <v>1911</v>
      </c>
      <c r="C140" s="2223" t="s">
        <v>1545</v>
      </c>
      <c r="D140" s="2223" t="s">
        <v>1911</v>
      </c>
      <c r="E140" s="2174">
        <v>1</v>
      </c>
      <c r="F140" s="2174">
        <v>68</v>
      </c>
      <c r="G140" s="894">
        <v>7</v>
      </c>
      <c r="H140" s="894" t="s">
        <v>538</v>
      </c>
      <c r="I140" s="894"/>
      <c r="J140" s="894"/>
      <c r="K140" s="894" t="s">
        <v>2630</v>
      </c>
      <c r="L140" s="894" t="s">
        <v>143</v>
      </c>
      <c r="M140" s="2170">
        <v>1999</v>
      </c>
      <c r="N140" s="894"/>
      <c r="O140" s="894" t="s">
        <v>2558</v>
      </c>
      <c r="P140" s="894" t="s">
        <v>133</v>
      </c>
      <c r="Q140" s="1579">
        <v>1</v>
      </c>
      <c r="R140" s="2233">
        <v>10000</v>
      </c>
      <c r="S140" s="1546" t="s">
        <v>2925</v>
      </c>
      <c r="U140" s="2178"/>
      <c r="V140" s="2179"/>
      <c r="W140" s="2179"/>
      <c r="X140" s="2179"/>
    </row>
    <row r="141" spans="1:24" s="2177" customFormat="1" ht="12.95" customHeight="1">
      <c r="A141" s="2232" t="e">
        <f t="shared" si="2"/>
        <v>#REF!</v>
      </c>
      <c r="B141" s="2223" t="s">
        <v>1911</v>
      </c>
      <c r="C141" s="2223" t="s">
        <v>1545</v>
      </c>
      <c r="D141" s="2223" t="s">
        <v>1911</v>
      </c>
      <c r="E141" s="2174">
        <v>1</v>
      </c>
      <c r="F141" s="2174">
        <v>68</v>
      </c>
      <c r="G141" s="894">
        <v>8</v>
      </c>
      <c r="H141" s="894" t="s">
        <v>538</v>
      </c>
      <c r="I141" s="894"/>
      <c r="J141" s="894"/>
      <c r="K141" s="894" t="s">
        <v>2660</v>
      </c>
      <c r="L141" s="894" t="s">
        <v>143</v>
      </c>
      <c r="M141" s="2170">
        <v>1986</v>
      </c>
      <c r="N141" s="894"/>
      <c r="O141" s="894" t="s">
        <v>2558</v>
      </c>
      <c r="P141" s="894" t="s">
        <v>133</v>
      </c>
      <c r="Q141" s="1579">
        <v>1</v>
      </c>
      <c r="R141" s="2233">
        <v>10000</v>
      </c>
      <c r="S141" s="1546" t="s">
        <v>2925</v>
      </c>
      <c r="U141" s="2178"/>
      <c r="V141" s="2179"/>
      <c r="W141" s="2234"/>
      <c r="X141" s="2179"/>
    </row>
    <row r="142" spans="1:24" s="2177" customFormat="1" ht="12.95" customHeight="1">
      <c r="A142" s="2232" t="e">
        <f t="shared" si="2"/>
        <v>#REF!</v>
      </c>
      <c r="B142" s="2223" t="s">
        <v>1911</v>
      </c>
      <c r="C142" s="2223" t="s">
        <v>1545</v>
      </c>
      <c r="D142" s="2223" t="s">
        <v>1911</v>
      </c>
      <c r="E142" s="2174">
        <v>1</v>
      </c>
      <c r="F142" s="2174">
        <v>68</v>
      </c>
      <c r="G142" s="894">
        <v>9</v>
      </c>
      <c r="H142" s="894" t="s">
        <v>538</v>
      </c>
      <c r="I142" s="894"/>
      <c r="J142" s="894"/>
      <c r="K142" s="894" t="s">
        <v>2660</v>
      </c>
      <c r="L142" s="894" t="s">
        <v>143</v>
      </c>
      <c r="M142" s="2170">
        <v>1986</v>
      </c>
      <c r="N142" s="894"/>
      <c r="O142" s="894" t="s">
        <v>2558</v>
      </c>
      <c r="P142" s="894" t="s">
        <v>133</v>
      </c>
      <c r="Q142" s="1579">
        <v>1</v>
      </c>
      <c r="R142" s="2233">
        <v>10000</v>
      </c>
      <c r="S142" s="1546" t="s">
        <v>2925</v>
      </c>
      <c r="U142" s="2178"/>
      <c r="V142" s="2179"/>
      <c r="W142" s="2234"/>
      <c r="X142" s="2179"/>
    </row>
    <row r="143" spans="1:24" s="2177" customFormat="1" ht="12.95" customHeight="1">
      <c r="A143" s="2232" t="e">
        <f t="shared" si="2"/>
        <v>#REF!</v>
      </c>
      <c r="B143" s="2223" t="s">
        <v>1911</v>
      </c>
      <c r="C143" s="2223" t="s">
        <v>1545</v>
      </c>
      <c r="D143" s="2223" t="s">
        <v>1911</v>
      </c>
      <c r="E143" s="2174">
        <v>1</v>
      </c>
      <c r="F143" s="2174">
        <v>68</v>
      </c>
      <c r="G143" s="894">
        <v>10</v>
      </c>
      <c r="H143" s="894" t="s">
        <v>538</v>
      </c>
      <c r="I143" s="894"/>
      <c r="J143" s="894"/>
      <c r="K143" s="894" t="s">
        <v>2660</v>
      </c>
      <c r="L143" s="894" t="s">
        <v>143</v>
      </c>
      <c r="M143" s="2170">
        <v>1986</v>
      </c>
      <c r="N143" s="894"/>
      <c r="O143" s="894" t="s">
        <v>2558</v>
      </c>
      <c r="P143" s="894" t="s">
        <v>133</v>
      </c>
      <c r="Q143" s="1579">
        <v>1</v>
      </c>
      <c r="R143" s="2233">
        <v>10000</v>
      </c>
      <c r="S143" s="1546" t="s">
        <v>2925</v>
      </c>
      <c r="U143" s="2178"/>
      <c r="V143" s="2179"/>
      <c r="W143" s="2234"/>
      <c r="X143" s="2179"/>
    </row>
    <row r="144" spans="1:24" s="2177" customFormat="1" ht="12.95" customHeight="1">
      <c r="A144" s="2232" t="e">
        <f t="shared" si="2"/>
        <v>#REF!</v>
      </c>
      <c r="B144" s="2223" t="s">
        <v>1911</v>
      </c>
      <c r="C144" s="2223" t="s">
        <v>1545</v>
      </c>
      <c r="D144" s="2223" t="s">
        <v>1911</v>
      </c>
      <c r="E144" s="2174">
        <v>1</v>
      </c>
      <c r="F144" s="2174">
        <v>68</v>
      </c>
      <c r="G144" s="894">
        <v>11</v>
      </c>
      <c r="H144" s="894" t="s">
        <v>538</v>
      </c>
      <c r="I144" s="894"/>
      <c r="J144" s="894"/>
      <c r="K144" s="894" t="s">
        <v>2630</v>
      </c>
      <c r="L144" s="894" t="s">
        <v>143</v>
      </c>
      <c r="M144" s="2170">
        <v>1999</v>
      </c>
      <c r="N144" s="894"/>
      <c r="O144" s="894" t="s">
        <v>2558</v>
      </c>
      <c r="P144" s="894" t="s">
        <v>133</v>
      </c>
      <c r="Q144" s="1579">
        <v>1</v>
      </c>
      <c r="R144" s="2233">
        <v>10000</v>
      </c>
      <c r="S144" s="1546" t="s">
        <v>2864</v>
      </c>
      <c r="U144" s="2178"/>
      <c r="V144" s="2179"/>
      <c r="W144" s="2234"/>
      <c r="X144" s="2179"/>
    </row>
    <row r="145" spans="1:24" s="2177" customFormat="1" ht="12.95" customHeight="1">
      <c r="A145" s="2232" t="e">
        <f t="shared" si="2"/>
        <v>#REF!</v>
      </c>
      <c r="B145" s="2223" t="s">
        <v>1911</v>
      </c>
      <c r="C145" s="2223" t="s">
        <v>1545</v>
      </c>
      <c r="D145" s="2223" t="s">
        <v>1911</v>
      </c>
      <c r="E145" s="2174">
        <v>1</v>
      </c>
      <c r="F145" s="2174">
        <v>68</v>
      </c>
      <c r="G145" s="894">
        <v>12</v>
      </c>
      <c r="H145" s="894" t="s">
        <v>538</v>
      </c>
      <c r="I145" s="894"/>
      <c r="J145" s="894"/>
      <c r="K145" s="894" t="s">
        <v>2630</v>
      </c>
      <c r="L145" s="894" t="s">
        <v>143</v>
      </c>
      <c r="M145" s="2170">
        <v>1999</v>
      </c>
      <c r="N145" s="894"/>
      <c r="O145" s="894" t="s">
        <v>2558</v>
      </c>
      <c r="P145" s="894" t="s">
        <v>133</v>
      </c>
      <c r="Q145" s="1579">
        <v>1</v>
      </c>
      <c r="R145" s="2233">
        <v>10000</v>
      </c>
      <c r="S145" s="1546" t="s">
        <v>2921</v>
      </c>
      <c r="U145" s="2178"/>
      <c r="V145" s="2179"/>
      <c r="W145" s="2234"/>
      <c r="X145" s="2179"/>
    </row>
    <row r="146" spans="1:24" s="2177" customFormat="1" ht="12.95" customHeight="1">
      <c r="A146" s="2232" t="e">
        <f t="shared" si="2"/>
        <v>#REF!</v>
      </c>
      <c r="B146" s="2223" t="s">
        <v>1911</v>
      </c>
      <c r="C146" s="2223" t="s">
        <v>1545</v>
      </c>
      <c r="D146" s="2223" t="s">
        <v>1911</v>
      </c>
      <c r="E146" s="2174">
        <v>1</v>
      </c>
      <c r="F146" s="2174">
        <v>68</v>
      </c>
      <c r="G146" s="894">
        <v>14</v>
      </c>
      <c r="H146" s="894" t="s">
        <v>2652</v>
      </c>
      <c r="I146" s="894"/>
      <c r="J146" s="894"/>
      <c r="K146" s="894" t="s">
        <v>2550</v>
      </c>
      <c r="L146" s="894" t="s">
        <v>143</v>
      </c>
      <c r="M146" s="2170">
        <v>2007</v>
      </c>
      <c r="N146" s="894"/>
      <c r="O146" s="894" t="s">
        <v>2624</v>
      </c>
      <c r="P146" s="894" t="s">
        <v>2547</v>
      </c>
      <c r="Q146" s="1579">
        <v>1</v>
      </c>
      <c r="R146" s="2233">
        <v>1000000</v>
      </c>
      <c r="S146" s="1546" t="s">
        <v>3189</v>
      </c>
      <c r="U146" s="2178"/>
      <c r="V146" s="2179"/>
      <c r="W146" s="2234"/>
      <c r="X146" s="2179"/>
    </row>
    <row r="147" spans="1:24" s="2177" customFormat="1" ht="12.95" customHeight="1">
      <c r="A147" s="2232" t="e">
        <f t="shared" si="2"/>
        <v>#REF!</v>
      </c>
      <c r="B147" s="2223" t="s">
        <v>1911</v>
      </c>
      <c r="C147" s="2223" t="s">
        <v>1545</v>
      </c>
      <c r="D147" s="2223" t="s">
        <v>1911</v>
      </c>
      <c r="E147" s="2174">
        <v>1</v>
      </c>
      <c r="F147" s="2174">
        <v>68</v>
      </c>
      <c r="G147" s="894">
        <v>15</v>
      </c>
      <c r="H147" s="894" t="s">
        <v>2652</v>
      </c>
      <c r="I147" s="894"/>
      <c r="J147" s="894"/>
      <c r="K147" s="894" t="s">
        <v>2550</v>
      </c>
      <c r="L147" s="894" t="s">
        <v>143</v>
      </c>
      <c r="M147" s="2170">
        <v>2007</v>
      </c>
      <c r="N147" s="894"/>
      <c r="O147" s="894" t="s">
        <v>2624</v>
      </c>
      <c r="P147" s="894" t="s">
        <v>2547</v>
      </c>
      <c r="Q147" s="1579">
        <v>1</v>
      </c>
      <c r="R147" s="2233">
        <v>1000000</v>
      </c>
      <c r="S147" s="1546" t="s">
        <v>3191</v>
      </c>
      <c r="U147" s="2178"/>
      <c r="V147" s="2179"/>
      <c r="W147" s="2179"/>
      <c r="X147" s="2179"/>
    </row>
    <row r="148" spans="1:24" s="2177" customFormat="1" ht="12.95" customHeight="1">
      <c r="A148" s="2232" t="e">
        <f t="shared" si="2"/>
        <v>#REF!</v>
      </c>
      <c r="B148" s="2223" t="s">
        <v>1911</v>
      </c>
      <c r="C148" s="2223" t="s">
        <v>1545</v>
      </c>
      <c r="D148" s="2223" t="s">
        <v>1911</v>
      </c>
      <c r="E148" s="2174">
        <v>1</v>
      </c>
      <c r="F148" s="2174">
        <v>68</v>
      </c>
      <c r="G148" s="894">
        <v>17</v>
      </c>
      <c r="H148" s="894" t="s">
        <v>2636</v>
      </c>
      <c r="I148" s="894"/>
      <c r="J148" s="894"/>
      <c r="K148" s="894" t="s">
        <v>2630</v>
      </c>
      <c r="L148" s="894" t="s">
        <v>143</v>
      </c>
      <c r="M148" s="2170">
        <v>2007</v>
      </c>
      <c r="N148" s="894"/>
      <c r="O148" s="894" t="s">
        <v>2624</v>
      </c>
      <c r="P148" s="894" t="s">
        <v>2547</v>
      </c>
      <c r="Q148" s="1579">
        <v>1</v>
      </c>
      <c r="R148" s="2233">
        <v>1500000</v>
      </c>
      <c r="S148" s="1546" t="s">
        <v>2864</v>
      </c>
      <c r="U148" s="2178"/>
      <c r="V148" s="2179"/>
      <c r="W148" s="2179"/>
      <c r="X148" s="2179"/>
    </row>
    <row r="149" spans="1:24" s="2177" customFormat="1" ht="12.95" customHeight="1">
      <c r="A149" s="2232" t="e">
        <f t="shared" si="2"/>
        <v>#REF!</v>
      </c>
      <c r="B149" s="2223" t="s">
        <v>1911</v>
      </c>
      <c r="C149" s="2223" t="s">
        <v>1545</v>
      </c>
      <c r="D149" s="2223" t="s">
        <v>1911</v>
      </c>
      <c r="E149" s="2174">
        <v>1</v>
      </c>
      <c r="F149" s="2174">
        <v>68</v>
      </c>
      <c r="G149" s="894">
        <v>18</v>
      </c>
      <c r="H149" s="894" t="s">
        <v>2636</v>
      </c>
      <c r="I149" s="894"/>
      <c r="J149" s="894"/>
      <c r="K149" s="894" t="s">
        <v>2550</v>
      </c>
      <c r="L149" s="894" t="s">
        <v>143</v>
      </c>
      <c r="M149" s="2170">
        <v>2007</v>
      </c>
      <c r="N149" s="894"/>
      <c r="O149" s="894" t="s">
        <v>2624</v>
      </c>
      <c r="P149" s="894" t="s">
        <v>2547</v>
      </c>
      <c r="Q149" s="1579">
        <v>1</v>
      </c>
      <c r="R149" s="2233">
        <v>1500000</v>
      </c>
      <c r="S149" s="1546" t="s">
        <v>3198</v>
      </c>
      <c r="U149" s="2178"/>
      <c r="V149" s="2179"/>
      <c r="W149" s="2179"/>
      <c r="X149" s="2179"/>
    </row>
    <row r="150" spans="1:24" s="2177" customFormat="1" ht="12.95" customHeight="1">
      <c r="A150" s="2232" t="e">
        <f t="shared" si="2"/>
        <v>#REF!</v>
      </c>
      <c r="B150" s="2223" t="s">
        <v>1911</v>
      </c>
      <c r="C150" s="2223" t="s">
        <v>1545</v>
      </c>
      <c r="D150" s="2223" t="s">
        <v>1911</v>
      </c>
      <c r="E150" s="2174">
        <v>1</v>
      </c>
      <c r="F150" s="2174">
        <v>68</v>
      </c>
      <c r="G150" s="894">
        <v>26</v>
      </c>
      <c r="H150" s="894" t="s">
        <v>2693</v>
      </c>
      <c r="I150" s="894"/>
      <c r="J150" s="894"/>
      <c r="K150" s="894" t="s">
        <v>2549</v>
      </c>
      <c r="L150" s="894" t="s">
        <v>143</v>
      </c>
      <c r="M150" s="2170">
        <v>2010</v>
      </c>
      <c r="N150" s="894"/>
      <c r="O150" s="894" t="s">
        <v>2624</v>
      </c>
      <c r="P150" s="894" t="s">
        <v>133</v>
      </c>
      <c r="Q150" s="1579">
        <v>1</v>
      </c>
      <c r="R150" s="2233">
        <v>462000</v>
      </c>
      <c r="S150" s="1546" t="s">
        <v>2925</v>
      </c>
      <c r="U150" s="2178"/>
      <c r="V150" s="2179"/>
      <c r="W150" s="2179"/>
      <c r="X150" s="2179"/>
    </row>
    <row r="151" spans="1:24" s="2177" customFormat="1" ht="12.95" customHeight="1">
      <c r="A151" s="2232"/>
      <c r="B151" s="2174"/>
      <c r="C151" s="2174"/>
      <c r="D151" s="2174"/>
      <c r="E151" s="2174"/>
      <c r="F151" s="2174"/>
      <c r="G151" s="894"/>
      <c r="H151" s="894" t="s">
        <v>2694</v>
      </c>
      <c r="I151" s="894" t="s">
        <v>2695</v>
      </c>
      <c r="J151" s="894"/>
      <c r="K151" s="894"/>
      <c r="L151" s="894"/>
      <c r="M151" s="2170"/>
      <c r="N151" s="894"/>
      <c r="O151" s="894"/>
      <c r="P151" s="894"/>
      <c r="Q151" s="1579"/>
      <c r="R151" s="2233"/>
      <c r="S151" s="1546"/>
      <c r="U151" s="2178"/>
      <c r="V151" s="2179"/>
      <c r="W151" s="2179"/>
      <c r="X151" s="2179"/>
    </row>
    <row r="152" spans="1:24" s="2177" customFormat="1" ht="12.95" customHeight="1">
      <c r="A152" s="2232"/>
      <c r="B152" s="2174"/>
      <c r="C152" s="2174"/>
      <c r="D152" s="2174"/>
      <c r="E152" s="2174"/>
      <c r="F152" s="2174"/>
      <c r="G152" s="894"/>
      <c r="H152" s="894" t="s">
        <v>2696</v>
      </c>
      <c r="I152" s="894" t="s">
        <v>2697</v>
      </c>
      <c r="J152" s="894"/>
      <c r="K152" s="894"/>
      <c r="L152" s="894"/>
      <c r="M152" s="2170"/>
      <c r="N152" s="894"/>
      <c r="O152" s="894"/>
      <c r="P152" s="894"/>
      <c r="Q152" s="1579"/>
      <c r="R152" s="2233"/>
      <c r="S152" s="1546"/>
      <c r="U152" s="2178"/>
      <c r="V152" s="2179"/>
      <c r="W152" s="2179"/>
      <c r="X152" s="2179"/>
    </row>
    <row r="153" spans="1:24" s="2177" customFormat="1" ht="12.95" customHeight="1">
      <c r="A153" s="2232"/>
      <c r="B153" s="2174"/>
      <c r="C153" s="2174"/>
      <c r="D153" s="2174"/>
      <c r="E153" s="2174"/>
      <c r="F153" s="2174"/>
      <c r="G153" s="894"/>
      <c r="H153" s="894" t="s">
        <v>2642</v>
      </c>
      <c r="I153" s="894" t="s">
        <v>2669</v>
      </c>
      <c r="J153" s="894"/>
      <c r="K153" s="894"/>
      <c r="L153" s="894"/>
      <c r="M153" s="2170"/>
      <c r="N153" s="894"/>
      <c r="O153" s="894"/>
      <c r="P153" s="894"/>
      <c r="Q153" s="1579"/>
      <c r="R153" s="2233"/>
      <c r="S153" s="1546"/>
      <c r="U153" s="2178"/>
      <c r="V153" s="2179"/>
      <c r="W153" s="2179"/>
      <c r="X153" s="2179"/>
    </row>
    <row r="154" spans="1:24" s="2177" customFormat="1" ht="12.95" customHeight="1">
      <c r="A154" s="2232"/>
      <c r="B154" s="2174"/>
      <c r="C154" s="2174"/>
      <c r="D154" s="2174"/>
      <c r="E154" s="2174"/>
      <c r="F154" s="2174"/>
      <c r="G154" s="894"/>
      <c r="H154" s="894" t="s">
        <v>2698</v>
      </c>
      <c r="I154" s="894" t="s">
        <v>2699</v>
      </c>
      <c r="J154" s="894"/>
      <c r="K154" s="894"/>
      <c r="L154" s="894"/>
      <c r="M154" s="2170"/>
      <c r="N154" s="894"/>
      <c r="O154" s="894"/>
      <c r="P154" s="894"/>
      <c r="Q154" s="1579"/>
      <c r="R154" s="2233"/>
      <c r="S154" s="1546"/>
      <c r="U154" s="2178"/>
      <c r="V154" s="2179"/>
      <c r="W154" s="2179"/>
      <c r="X154" s="2179"/>
    </row>
    <row r="155" spans="1:24" s="2177" customFormat="1" ht="12.95" customHeight="1">
      <c r="A155" s="2232" t="e">
        <f>A150+1</f>
        <v>#REF!</v>
      </c>
      <c r="B155" s="2174">
        <v>2</v>
      </c>
      <c r="C155" s="2174">
        <v>8</v>
      </c>
      <c r="D155" s="2174">
        <v>2</v>
      </c>
      <c r="E155" s="2174">
        <v>1</v>
      </c>
      <c r="F155" s="2174">
        <v>68</v>
      </c>
      <c r="G155" s="894">
        <v>27</v>
      </c>
      <c r="H155" s="894" t="s">
        <v>2693</v>
      </c>
      <c r="I155" s="894"/>
      <c r="J155" s="894"/>
      <c r="K155" s="894" t="s">
        <v>2549</v>
      </c>
      <c r="L155" s="894" t="s">
        <v>143</v>
      </c>
      <c r="M155" s="2170">
        <v>2010</v>
      </c>
      <c r="N155" s="894"/>
      <c r="O155" s="894" t="s">
        <v>2624</v>
      </c>
      <c r="P155" s="894" t="s">
        <v>133</v>
      </c>
      <c r="Q155" s="1579">
        <v>1</v>
      </c>
      <c r="R155" s="2233">
        <v>462000</v>
      </c>
      <c r="S155" s="1546" t="s">
        <v>2925</v>
      </c>
      <c r="U155" s="2178"/>
      <c r="V155" s="2236"/>
      <c r="W155" s="2234"/>
      <c r="X155" s="2179"/>
    </row>
    <row r="156" spans="1:24" s="2177" customFormat="1" ht="12.95" customHeight="1">
      <c r="A156" s="2232"/>
      <c r="B156" s="2174"/>
      <c r="C156" s="2174"/>
      <c r="D156" s="2174"/>
      <c r="E156" s="2174"/>
      <c r="F156" s="2174"/>
      <c r="G156" s="894"/>
      <c r="H156" s="894" t="s">
        <v>2694</v>
      </c>
      <c r="I156" s="894" t="s">
        <v>2695</v>
      </c>
      <c r="J156" s="894"/>
      <c r="K156" s="894"/>
      <c r="L156" s="894"/>
      <c r="M156" s="2170"/>
      <c r="N156" s="894"/>
      <c r="O156" s="894"/>
      <c r="P156" s="894"/>
      <c r="Q156" s="1579"/>
      <c r="R156" s="2233"/>
      <c r="S156" s="1546"/>
      <c r="U156" s="2178"/>
      <c r="V156" s="2236"/>
      <c r="W156" s="2234"/>
      <c r="X156" s="2179"/>
    </row>
    <row r="157" spans="1:24" s="2177" customFormat="1" ht="12.95" customHeight="1">
      <c r="A157" s="2232"/>
      <c r="B157" s="2174"/>
      <c r="C157" s="2174"/>
      <c r="D157" s="2174"/>
      <c r="E157" s="2174"/>
      <c r="F157" s="2174"/>
      <c r="G157" s="894"/>
      <c r="H157" s="894" t="s">
        <v>2696</v>
      </c>
      <c r="I157" s="894" t="s">
        <v>2697</v>
      </c>
      <c r="J157" s="894"/>
      <c r="K157" s="894"/>
      <c r="L157" s="894"/>
      <c r="M157" s="2170"/>
      <c r="N157" s="894"/>
      <c r="O157" s="894"/>
      <c r="P157" s="894"/>
      <c r="Q157" s="1579"/>
      <c r="R157" s="2233"/>
      <c r="S157" s="1546"/>
      <c r="U157" s="2178"/>
      <c r="V157" s="2179"/>
      <c r="W157" s="2179"/>
      <c r="X157" s="2179"/>
    </row>
    <row r="158" spans="1:24" s="2177" customFormat="1" ht="12.95" customHeight="1">
      <c r="A158" s="2232"/>
      <c r="B158" s="2174"/>
      <c r="C158" s="2174"/>
      <c r="D158" s="2174"/>
      <c r="E158" s="2174"/>
      <c r="F158" s="2174"/>
      <c r="G158" s="894"/>
      <c r="H158" s="894" t="s">
        <v>2642</v>
      </c>
      <c r="I158" s="894" t="s">
        <v>2669</v>
      </c>
      <c r="J158" s="894"/>
      <c r="K158" s="894"/>
      <c r="L158" s="894"/>
      <c r="M158" s="2170"/>
      <c r="N158" s="894"/>
      <c r="O158" s="894"/>
      <c r="P158" s="894"/>
      <c r="Q158" s="1579"/>
      <c r="R158" s="2233"/>
      <c r="S158" s="1546"/>
      <c r="U158" s="2178"/>
      <c r="V158" s="2236"/>
      <c r="W158" s="2234"/>
      <c r="X158" s="2179"/>
    </row>
    <row r="159" spans="1:24" s="2177" customFormat="1" ht="12.95" customHeight="1">
      <c r="A159" s="2232"/>
      <c r="B159" s="2174"/>
      <c r="C159" s="2174"/>
      <c r="D159" s="2174"/>
      <c r="E159" s="2174"/>
      <c r="F159" s="2174"/>
      <c r="G159" s="894"/>
      <c r="H159" s="894" t="s">
        <v>2698</v>
      </c>
      <c r="I159" s="894" t="s">
        <v>2699</v>
      </c>
      <c r="J159" s="894"/>
      <c r="K159" s="894"/>
      <c r="L159" s="894"/>
      <c r="M159" s="2170"/>
      <c r="N159" s="894"/>
      <c r="O159" s="894"/>
      <c r="P159" s="894"/>
      <c r="Q159" s="1579"/>
      <c r="R159" s="2233"/>
      <c r="S159" s="1546"/>
      <c r="U159" s="2178"/>
      <c r="V159" s="2179"/>
      <c r="W159" s="2234"/>
      <c r="X159" s="2179"/>
    </row>
    <row r="160" spans="1:24" s="2177" customFormat="1" ht="12.95" customHeight="1">
      <c r="A160" s="2232" t="e">
        <f>A155+1</f>
        <v>#REF!</v>
      </c>
      <c r="B160" s="2174">
        <v>2</v>
      </c>
      <c r="C160" s="2174">
        <v>8</v>
      </c>
      <c r="D160" s="2174">
        <v>2</v>
      </c>
      <c r="E160" s="2174">
        <v>1</v>
      </c>
      <c r="F160" s="2174">
        <v>68</v>
      </c>
      <c r="G160" s="894">
        <v>27</v>
      </c>
      <c r="H160" s="894" t="s">
        <v>3142</v>
      </c>
      <c r="I160" s="894"/>
      <c r="J160" s="894"/>
      <c r="K160" s="894" t="s">
        <v>2549</v>
      </c>
      <c r="L160" s="894" t="s">
        <v>143</v>
      </c>
      <c r="M160" s="2170">
        <v>2016</v>
      </c>
      <c r="N160" s="894"/>
      <c r="O160" s="894" t="s">
        <v>3141</v>
      </c>
      <c r="P160" s="894" t="s">
        <v>133</v>
      </c>
      <c r="Q160" s="1579">
        <v>1</v>
      </c>
      <c r="R160" s="2233">
        <v>6585917</v>
      </c>
      <c r="S160" s="1546" t="s">
        <v>2925</v>
      </c>
      <c r="U160" s="2178"/>
      <c r="V160" s="2179"/>
      <c r="W160" s="2234"/>
      <c r="X160" s="2179"/>
    </row>
    <row r="161" spans="1:24" s="2177" customFormat="1" ht="12.95" customHeight="1">
      <c r="A161" s="2232" t="e">
        <f>A160+1</f>
        <v>#REF!</v>
      </c>
      <c r="B161" s="2174">
        <v>2</v>
      </c>
      <c r="C161" s="2174">
        <v>8</v>
      </c>
      <c r="D161" s="2174">
        <v>2</v>
      </c>
      <c r="E161" s="2174">
        <v>1</v>
      </c>
      <c r="F161" s="2174">
        <v>68</v>
      </c>
      <c r="G161" s="894">
        <v>33</v>
      </c>
      <c r="H161" s="894" t="s">
        <v>2700</v>
      </c>
      <c r="I161" s="894"/>
      <c r="J161" s="894"/>
      <c r="K161" s="894" t="s">
        <v>2660</v>
      </c>
      <c r="L161" s="894" t="s">
        <v>143</v>
      </c>
      <c r="M161" s="2170">
        <v>1986</v>
      </c>
      <c r="N161" s="894"/>
      <c r="O161" s="894" t="s">
        <v>2558</v>
      </c>
      <c r="P161" s="894" t="s">
        <v>133</v>
      </c>
      <c r="Q161" s="1579">
        <v>1</v>
      </c>
      <c r="R161" s="2233">
        <v>10000</v>
      </c>
      <c r="S161" s="1546" t="s">
        <v>2925</v>
      </c>
      <c r="U161" s="2178"/>
      <c r="V161" s="2179"/>
      <c r="W161" s="2234"/>
      <c r="X161" s="2179"/>
    </row>
    <row r="162" spans="1:24" s="2177" customFormat="1" ht="12.95" customHeight="1">
      <c r="A162" s="2232" t="e">
        <f>A161+1</f>
        <v>#REF!</v>
      </c>
      <c r="B162" s="2174">
        <v>2</v>
      </c>
      <c r="C162" s="2174">
        <v>8</v>
      </c>
      <c r="D162" s="2174">
        <v>2</v>
      </c>
      <c r="E162" s="2174">
        <v>1</v>
      </c>
      <c r="F162" s="2174">
        <v>68</v>
      </c>
      <c r="G162" s="894">
        <v>34</v>
      </c>
      <c r="H162" s="894" t="s">
        <v>2700</v>
      </c>
      <c r="I162" s="894"/>
      <c r="J162" s="894"/>
      <c r="K162" s="894" t="s">
        <v>2660</v>
      </c>
      <c r="L162" s="894" t="s">
        <v>143</v>
      </c>
      <c r="M162" s="2170">
        <v>1986</v>
      </c>
      <c r="N162" s="894"/>
      <c r="O162" s="894" t="s">
        <v>2558</v>
      </c>
      <c r="P162" s="894" t="s">
        <v>133</v>
      </c>
      <c r="Q162" s="1579">
        <v>1</v>
      </c>
      <c r="R162" s="2233">
        <v>10000</v>
      </c>
      <c r="S162" s="1546" t="s">
        <v>2925</v>
      </c>
      <c r="U162" s="2178"/>
      <c r="V162" s="2179"/>
      <c r="W162" s="2234"/>
      <c r="X162" s="2179"/>
    </row>
    <row r="163" spans="1:24" s="2177" customFormat="1" ht="12.95" customHeight="1">
      <c r="A163" s="2232" t="e">
        <f>A162+1</f>
        <v>#REF!</v>
      </c>
      <c r="B163" s="2174">
        <v>2</v>
      </c>
      <c r="C163" s="2174">
        <v>8</v>
      </c>
      <c r="D163" s="2174">
        <v>2</v>
      </c>
      <c r="E163" s="2174">
        <v>1</v>
      </c>
      <c r="F163" s="2174">
        <v>68</v>
      </c>
      <c r="G163" s="894">
        <v>35</v>
      </c>
      <c r="H163" s="894" t="s">
        <v>2700</v>
      </c>
      <c r="I163" s="894"/>
      <c r="J163" s="894"/>
      <c r="K163" s="894" t="s">
        <v>2660</v>
      </c>
      <c r="L163" s="894" t="s">
        <v>143</v>
      </c>
      <c r="M163" s="2170">
        <v>1986</v>
      </c>
      <c r="N163" s="894"/>
      <c r="O163" s="894" t="s">
        <v>2558</v>
      </c>
      <c r="P163" s="894" t="s">
        <v>133</v>
      </c>
      <c r="Q163" s="1579">
        <v>1</v>
      </c>
      <c r="R163" s="2233">
        <v>10000</v>
      </c>
      <c r="S163" s="1546" t="s">
        <v>2925</v>
      </c>
      <c r="U163" s="2178"/>
      <c r="V163" s="2179"/>
      <c r="W163" s="2179"/>
      <c r="X163" s="2179"/>
    </row>
    <row r="164" spans="1:24" s="2177" customFormat="1" ht="12.95" customHeight="1">
      <c r="A164" s="2232" t="e">
        <f t="shared" ref="A164:A183" si="3">A163+1</f>
        <v>#REF!</v>
      </c>
      <c r="B164" s="2174">
        <v>2</v>
      </c>
      <c r="C164" s="2174">
        <v>8</v>
      </c>
      <c r="D164" s="2174">
        <v>2</v>
      </c>
      <c r="E164" s="2174">
        <v>1</v>
      </c>
      <c r="F164" s="2174">
        <v>68</v>
      </c>
      <c r="G164" s="894">
        <v>36</v>
      </c>
      <c r="H164" s="894" t="s">
        <v>2700</v>
      </c>
      <c r="I164" s="894"/>
      <c r="J164" s="894"/>
      <c r="K164" s="894" t="s">
        <v>2660</v>
      </c>
      <c r="L164" s="894" t="s">
        <v>143</v>
      </c>
      <c r="M164" s="2170">
        <v>1986</v>
      </c>
      <c r="N164" s="894"/>
      <c r="O164" s="894" t="s">
        <v>2558</v>
      </c>
      <c r="P164" s="894" t="s">
        <v>133</v>
      </c>
      <c r="Q164" s="1579">
        <v>1</v>
      </c>
      <c r="R164" s="2233">
        <v>10000</v>
      </c>
      <c r="S164" s="1546" t="s">
        <v>2925</v>
      </c>
      <c r="U164" s="2178"/>
      <c r="V164" s="2179"/>
      <c r="W164" s="2179"/>
      <c r="X164" s="2179"/>
    </row>
    <row r="165" spans="1:24" s="2177" customFormat="1" ht="12.95" customHeight="1">
      <c r="A165" s="2232" t="e">
        <f t="shared" si="3"/>
        <v>#REF!</v>
      </c>
      <c r="B165" s="2174">
        <v>2</v>
      </c>
      <c r="C165" s="2174">
        <v>8</v>
      </c>
      <c r="D165" s="2174">
        <v>2</v>
      </c>
      <c r="E165" s="2174">
        <v>1</v>
      </c>
      <c r="F165" s="2174">
        <v>68</v>
      </c>
      <c r="G165" s="894">
        <v>36</v>
      </c>
      <c r="H165" s="894" t="s">
        <v>3067</v>
      </c>
      <c r="I165" s="894"/>
      <c r="J165" s="894"/>
      <c r="K165" s="894" t="s">
        <v>2660</v>
      </c>
      <c r="L165" s="894" t="s">
        <v>2792</v>
      </c>
      <c r="M165" s="2170">
        <v>2015</v>
      </c>
      <c r="N165" s="894"/>
      <c r="O165" s="894" t="s">
        <v>2558</v>
      </c>
      <c r="P165" s="894" t="s">
        <v>133</v>
      </c>
      <c r="Q165" s="1579">
        <v>1</v>
      </c>
      <c r="R165" s="2233">
        <v>19497</v>
      </c>
      <c r="S165" s="1546" t="s">
        <v>2925</v>
      </c>
      <c r="U165" s="2178"/>
      <c r="V165" s="2179"/>
      <c r="W165" s="2234"/>
      <c r="X165" s="2179"/>
    </row>
    <row r="166" spans="1:24" s="2177" customFormat="1" ht="12.95" customHeight="1">
      <c r="A166" s="2232" t="e">
        <f t="shared" si="3"/>
        <v>#REF!</v>
      </c>
      <c r="B166" s="2174">
        <v>2</v>
      </c>
      <c r="C166" s="2174">
        <v>8</v>
      </c>
      <c r="D166" s="2174">
        <v>2</v>
      </c>
      <c r="E166" s="2174">
        <v>1</v>
      </c>
      <c r="F166" s="2174">
        <v>68</v>
      </c>
      <c r="G166" s="894">
        <v>37</v>
      </c>
      <c r="H166" s="894" t="s">
        <v>2700</v>
      </c>
      <c r="I166" s="894"/>
      <c r="J166" s="894"/>
      <c r="K166" s="894" t="s">
        <v>2660</v>
      </c>
      <c r="L166" s="894" t="s">
        <v>143</v>
      </c>
      <c r="M166" s="2170">
        <v>1986</v>
      </c>
      <c r="N166" s="894"/>
      <c r="O166" s="894" t="s">
        <v>2558</v>
      </c>
      <c r="P166" s="894" t="s">
        <v>133</v>
      </c>
      <c r="Q166" s="1579">
        <v>1</v>
      </c>
      <c r="R166" s="2233">
        <v>10000</v>
      </c>
      <c r="S166" s="1546" t="s">
        <v>2925</v>
      </c>
      <c r="U166" s="2178"/>
      <c r="V166" s="2179"/>
      <c r="W166" s="2234"/>
      <c r="X166" s="2179"/>
    </row>
    <row r="167" spans="1:24" s="2177" customFormat="1" ht="12.95" customHeight="1">
      <c r="A167" s="2232" t="e">
        <f t="shared" si="3"/>
        <v>#REF!</v>
      </c>
      <c r="B167" s="2174">
        <v>2</v>
      </c>
      <c r="C167" s="2174">
        <v>8</v>
      </c>
      <c r="D167" s="2174">
        <v>2</v>
      </c>
      <c r="E167" s="2174">
        <v>1</v>
      </c>
      <c r="F167" s="2174">
        <v>68</v>
      </c>
      <c r="G167" s="894">
        <v>43</v>
      </c>
      <c r="H167" s="894" t="s">
        <v>1781</v>
      </c>
      <c r="I167" s="894"/>
      <c r="J167" s="894"/>
      <c r="K167" s="894" t="s">
        <v>420</v>
      </c>
      <c r="L167" s="894" t="s">
        <v>143</v>
      </c>
      <c r="M167" s="2170">
        <v>1986</v>
      </c>
      <c r="N167" s="894"/>
      <c r="O167" s="894" t="s">
        <v>2558</v>
      </c>
      <c r="P167" s="894" t="s">
        <v>133</v>
      </c>
      <c r="Q167" s="1579">
        <v>1</v>
      </c>
      <c r="R167" s="2233">
        <v>10000</v>
      </c>
      <c r="S167" s="1546" t="s">
        <v>2864</v>
      </c>
      <c r="U167" s="2178"/>
      <c r="V167" s="2179"/>
      <c r="W167" s="2234"/>
      <c r="X167" s="2179"/>
    </row>
    <row r="168" spans="1:24" s="2177" customFormat="1" ht="12.95" customHeight="1">
      <c r="A168" s="2232" t="e">
        <f t="shared" si="3"/>
        <v>#REF!</v>
      </c>
      <c r="B168" s="2174">
        <v>2</v>
      </c>
      <c r="C168" s="2174">
        <v>8</v>
      </c>
      <c r="D168" s="2174">
        <v>2</v>
      </c>
      <c r="E168" s="2174">
        <v>1</v>
      </c>
      <c r="F168" s="2174">
        <v>68</v>
      </c>
      <c r="G168" s="894">
        <v>44</v>
      </c>
      <c r="H168" s="894" t="s">
        <v>1781</v>
      </c>
      <c r="I168" s="894"/>
      <c r="J168" s="894"/>
      <c r="K168" s="894" t="s">
        <v>420</v>
      </c>
      <c r="L168" s="894" t="s">
        <v>143</v>
      </c>
      <c r="M168" s="2170">
        <v>1986</v>
      </c>
      <c r="N168" s="894"/>
      <c r="O168" s="894" t="s">
        <v>2558</v>
      </c>
      <c r="P168" s="894" t="s">
        <v>133</v>
      </c>
      <c r="Q168" s="1579">
        <v>1</v>
      </c>
      <c r="R168" s="2233">
        <v>10000</v>
      </c>
      <c r="S168" s="1546" t="s">
        <v>2925</v>
      </c>
      <c r="U168" s="2178"/>
      <c r="V168" s="2179"/>
      <c r="W168" s="2234"/>
      <c r="X168" s="2179"/>
    </row>
    <row r="169" spans="1:24" s="2177" customFormat="1" ht="12.95" customHeight="1">
      <c r="A169" s="2232" t="e">
        <f t="shared" si="3"/>
        <v>#REF!</v>
      </c>
      <c r="B169" s="2174">
        <v>2</v>
      </c>
      <c r="C169" s="2174">
        <v>8</v>
      </c>
      <c r="D169" s="2174">
        <v>2</v>
      </c>
      <c r="E169" s="2174">
        <v>1</v>
      </c>
      <c r="F169" s="2174">
        <v>68</v>
      </c>
      <c r="G169" s="894">
        <v>45</v>
      </c>
      <c r="H169" s="894" t="s">
        <v>1781</v>
      </c>
      <c r="I169" s="894"/>
      <c r="J169" s="894"/>
      <c r="K169" s="894" t="s">
        <v>420</v>
      </c>
      <c r="L169" s="894" t="s">
        <v>143</v>
      </c>
      <c r="M169" s="2170">
        <v>1986</v>
      </c>
      <c r="N169" s="894"/>
      <c r="O169" s="894" t="s">
        <v>2558</v>
      </c>
      <c r="P169" s="894" t="s">
        <v>133</v>
      </c>
      <c r="Q169" s="1579">
        <v>1</v>
      </c>
      <c r="R169" s="2233">
        <v>10000</v>
      </c>
      <c r="S169" s="1546" t="s">
        <v>2925</v>
      </c>
      <c r="U169" s="2178"/>
      <c r="V169" s="2179"/>
      <c r="W169" s="2234"/>
      <c r="X169" s="2179"/>
    </row>
    <row r="170" spans="1:24" s="2177" customFormat="1" ht="12.95" customHeight="1">
      <c r="A170" s="2232" t="e">
        <f t="shared" si="3"/>
        <v>#REF!</v>
      </c>
      <c r="B170" s="2174">
        <v>2</v>
      </c>
      <c r="C170" s="2174">
        <v>8</v>
      </c>
      <c r="D170" s="2174">
        <v>2</v>
      </c>
      <c r="E170" s="2174">
        <v>1</v>
      </c>
      <c r="F170" s="2174">
        <v>68</v>
      </c>
      <c r="G170" s="894">
        <v>46</v>
      </c>
      <c r="H170" s="894" t="s">
        <v>1781</v>
      </c>
      <c r="I170" s="894"/>
      <c r="J170" s="894"/>
      <c r="K170" s="894" t="s">
        <v>420</v>
      </c>
      <c r="L170" s="894" t="s">
        <v>143</v>
      </c>
      <c r="M170" s="2170">
        <v>1986</v>
      </c>
      <c r="N170" s="894"/>
      <c r="O170" s="894" t="s">
        <v>2558</v>
      </c>
      <c r="P170" s="894" t="s">
        <v>133</v>
      </c>
      <c r="Q170" s="1579">
        <v>1</v>
      </c>
      <c r="R170" s="2233">
        <v>10000</v>
      </c>
      <c r="S170" s="1546" t="s">
        <v>2925</v>
      </c>
      <c r="U170" s="2178"/>
      <c r="V170" s="2179"/>
      <c r="W170" s="2234"/>
      <c r="X170" s="2179"/>
    </row>
    <row r="171" spans="1:24" s="2177" customFormat="1" ht="12.95" customHeight="1">
      <c r="A171" s="2232" t="e">
        <f t="shared" si="3"/>
        <v>#REF!</v>
      </c>
      <c r="B171" s="2174">
        <v>2</v>
      </c>
      <c r="C171" s="2174">
        <v>8</v>
      </c>
      <c r="D171" s="2174">
        <v>2</v>
      </c>
      <c r="E171" s="2174">
        <v>1</v>
      </c>
      <c r="F171" s="2174">
        <v>68</v>
      </c>
      <c r="G171" s="894">
        <v>47</v>
      </c>
      <c r="H171" s="894" t="s">
        <v>1781</v>
      </c>
      <c r="I171" s="894"/>
      <c r="J171" s="894"/>
      <c r="K171" s="894" t="s">
        <v>420</v>
      </c>
      <c r="L171" s="894" t="s">
        <v>143</v>
      </c>
      <c r="M171" s="2170">
        <v>1986</v>
      </c>
      <c r="N171" s="894"/>
      <c r="O171" s="894" t="s">
        <v>2558</v>
      </c>
      <c r="P171" s="894" t="s">
        <v>133</v>
      </c>
      <c r="Q171" s="1579">
        <v>1</v>
      </c>
      <c r="R171" s="2233">
        <v>10000</v>
      </c>
      <c r="S171" s="1546" t="s">
        <v>2925</v>
      </c>
      <c r="U171" s="2178"/>
      <c r="V171" s="2179"/>
      <c r="W171" s="2234"/>
      <c r="X171" s="2179"/>
    </row>
    <row r="172" spans="1:24" s="2177" customFormat="1" ht="12.95" customHeight="1">
      <c r="A172" s="2232" t="e">
        <f t="shared" si="3"/>
        <v>#REF!</v>
      </c>
      <c r="B172" s="2174">
        <v>2</v>
      </c>
      <c r="C172" s="2174">
        <v>8</v>
      </c>
      <c r="D172" s="2174">
        <v>2</v>
      </c>
      <c r="E172" s="2174">
        <v>1</v>
      </c>
      <c r="F172" s="2174">
        <v>68</v>
      </c>
      <c r="G172" s="894">
        <v>48</v>
      </c>
      <c r="H172" s="894" t="s">
        <v>1781</v>
      </c>
      <c r="I172" s="894"/>
      <c r="J172" s="894"/>
      <c r="K172" s="894" t="s">
        <v>420</v>
      </c>
      <c r="L172" s="894" t="s">
        <v>143</v>
      </c>
      <c r="M172" s="2170">
        <v>1986</v>
      </c>
      <c r="N172" s="894"/>
      <c r="O172" s="894" t="s">
        <v>2558</v>
      </c>
      <c r="P172" s="894" t="s">
        <v>133</v>
      </c>
      <c r="Q172" s="1579">
        <v>1</v>
      </c>
      <c r="R172" s="2233">
        <v>10000</v>
      </c>
      <c r="S172" s="1546" t="s">
        <v>2925</v>
      </c>
      <c r="U172" s="2178"/>
      <c r="V172" s="2179"/>
      <c r="W172" s="2179"/>
      <c r="X172" s="2179"/>
    </row>
    <row r="173" spans="1:24" s="2177" customFormat="1" ht="12.95" customHeight="1">
      <c r="A173" s="2232" t="e">
        <f t="shared" si="3"/>
        <v>#REF!</v>
      </c>
      <c r="B173" s="2174">
        <v>2</v>
      </c>
      <c r="C173" s="2174">
        <v>8</v>
      </c>
      <c r="D173" s="2174">
        <v>2</v>
      </c>
      <c r="E173" s="2174">
        <v>1</v>
      </c>
      <c r="F173" s="2174">
        <v>68</v>
      </c>
      <c r="G173" s="894">
        <v>48</v>
      </c>
      <c r="H173" s="894" t="s">
        <v>3042</v>
      </c>
      <c r="I173" s="894" t="s">
        <v>3043</v>
      </c>
      <c r="J173" s="894"/>
      <c r="K173" s="894" t="s">
        <v>420</v>
      </c>
      <c r="L173" s="894" t="s">
        <v>2792</v>
      </c>
      <c r="M173" s="2170">
        <v>2015</v>
      </c>
      <c r="N173" s="894"/>
      <c r="O173" s="894" t="s">
        <v>2558</v>
      </c>
      <c r="P173" s="894" t="s">
        <v>133</v>
      </c>
      <c r="Q173" s="1579">
        <v>5</v>
      </c>
      <c r="R173" s="2233">
        <v>285000</v>
      </c>
      <c r="S173" s="1546" t="s">
        <v>2925</v>
      </c>
      <c r="U173" s="2178"/>
      <c r="V173" s="2179"/>
      <c r="W173" s="2179"/>
      <c r="X173" s="2179"/>
    </row>
    <row r="174" spans="1:24" s="2177" customFormat="1" ht="12.95" customHeight="1">
      <c r="A174" s="2232" t="e">
        <f t="shared" si="3"/>
        <v>#REF!</v>
      </c>
      <c r="B174" s="2174">
        <v>2</v>
      </c>
      <c r="C174" s="2174">
        <v>8</v>
      </c>
      <c r="D174" s="2174">
        <v>2</v>
      </c>
      <c r="E174" s="2174">
        <v>1</v>
      </c>
      <c r="F174" s="2174">
        <v>68</v>
      </c>
      <c r="G174" s="894">
        <v>56</v>
      </c>
      <c r="H174" s="894" t="s">
        <v>2706</v>
      </c>
      <c r="I174" s="894" t="s">
        <v>2707</v>
      </c>
      <c r="J174" s="894"/>
      <c r="K174" s="894" t="s">
        <v>420</v>
      </c>
      <c r="L174" s="894" t="s">
        <v>143</v>
      </c>
      <c r="M174" s="2170">
        <v>2010</v>
      </c>
      <c r="N174" s="894"/>
      <c r="O174" s="894" t="s">
        <v>2624</v>
      </c>
      <c r="P174" s="894" t="s">
        <v>2547</v>
      </c>
      <c r="Q174" s="1579">
        <v>1</v>
      </c>
      <c r="R174" s="2233">
        <v>3050000</v>
      </c>
      <c r="S174" s="1546" t="s">
        <v>2864</v>
      </c>
      <c r="U174" s="2178"/>
      <c r="V174" s="2179"/>
      <c r="W174" s="2179"/>
      <c r="X174" s="2179"/>
    </row>
    <row r="175" spans="1:24" s="2177" customFormat="1" ht="12.95" customHeight="1">
      <c r="A175" s="2232" t="e">
        <f t="shared" si="3"/>
        <v>#REF!</v>
      </c>
      <c r="B175" s="2174">
        <v>2</v>
      </c>
      <c r="C175" s="2174">
        <v>8</v>
      </c>
      <c r="D175" s="2174">
        <v>2</v>
      </c>
      <c r="E175" s="2174">
        <v>1</v>
      </c>
      <c r="F175" s="2174">
        <v>68</v>
      </c>
      <c r="G175" s="894">
        <v>58</v>
      </c>
      <c r="H175" s="894" t="s">
        <v>997</v>
      </c>
      <c r="I175" s="894" t="s">
        <v>2640</v>
      </c>
      <c r="J175" s="894"/>
      <c r="K175" s="894" t="s">
        <v>424</v>
      </c>
      <c r="L175" s="894" t="s">
        <v>143</v>
      </c>
      <c r="M175" s="2170">
        <v>2008</v>
      </c>
      <c r="N175" s="894"/>
      <c r="O175" s="894" t="s">
        <v>2558</v>
      </c>
      <c r="P175" s="894" t="s">
        <v>133</v>
      </c>
      <c r="Q175" s="1579">
        <v>1</v>
      </c>
      <c r="R175" s="2233">
        <v>330000</v>
      </c>
      <c r="S175" s="1546" t="s">
        <v>3256</v>
      </c>
      <c r="U175" s="2178"/>
      <c r="V175" s="2179"/>
      <c r="W175" s="2179"/>
      <c r="X175" s="2179"/>
    </row>
    <row r="176" spans="1:24" s="2177" customFormat="1" ht="12.95" customHeight="1">
      <c r="A176" s="2232" t="e">
        <f t="shared" si="3"/>
        <v>#REF!</v>
      </c>
      <c r="B176" s="2174">
        <v>2</v>
      </c>
      <c r="C176" s="2174">
        <v>8</v>
      </c>
      <c r="D176" s="2174">
        <v>2</v>
      </c>
      <c r="E176" s="2174">
        <v>1</v>
      </c>
      <c r="F176" s="2174">
        <v>68</v>
      </c>
      <c r="G176" s="894">
        <v>59</v>
      </c>
      <c r="H176" s="894" t="s">
        <v>997</v>
      </c>
      <c r="I176" s="894" t="s">
        <v>2640</v>
      </c>
      <c r="J176" s="894"/>
      <c r="K176" s="894" t="s">
        <v>424</v>
      </c>
      <c r="L176" s="894" t="s">
        <v>143</v>
      </c>
      <c r="M176" s="2170">
        <v>2008</v>
      </c>
      <c r="N176" s="894"/>
      <c r="O176" s="894" t="s">
        <v>2558</v>
      </c>
      <c r="P176" s="894" t="s">
        <v>133</v>
      </c>
      <c r="Q176" s="1579">
        <v>1</v>
      </c>
      <c r="R176" s="2233">
        <v>330000</v>
      </c>
      <c r="S176" s="1546" t="s">
        <v>3256</v>
      </c>
      <c r="U176" s="2178"/>
      <c r="V176" s="2179"/>
      <c r="W176" s="2179"/>
      <c r="X176" s="2179"/>
    </row>
    <row r="177" spans="1:24" s="2177" customFormat="1" ht="12.95" customHeight="1">
      <c r="A177" s="2232" t="e">
        <f t="shared" si="3"/>
        <v>#REF!</v>
      </c>
      <c r="B177" s="2174">
        <v>2</v>
      </c>
      <c r="C177" s="2174">
        <v>8</v>
      </c>
      <c r="D177" s="2174">
        <v>2</v>
      </c>
      <c r="E177" s="2174">
        <v>1</v>
      </c>
      <c r="F177" s="2174">
        <v>68</v>
      </c>
      <c r="G177" s="894">
        <v>60</v>
      </c>
      <c r="H177" s="894" t="s">
        <v>997</v>
      </c>
      <c r="I177" s="894" t="s">
        <v>2640</v>
      </c>
      <c r="J177" s="894"/>
      <c r="K177" s="894" t="s">
        <v>424</v>
      </c>
      <c r="L177" s="894" t="s">
        <v>143</v>
      </c>
      <c r="M177" s="2170">
        <v>2008</v>
      </c>
      <c r="N177" s="894"/>
      <c r="O177" s="894" t="s">
        <v>2558</v>
      </c>
      <c r="P177" s="894" t="s">
        <v>133</v>
      </c>
      <c r="Q177" s="1579">
        <v>1</v>
      </c>
      <c r="R177" s="2233">
        <v>330000</v>
      </c>
      <c r="S177" s="1546" t="s">
        <v>3256</v>
      </c>
      <c r="U177" s="2178"/>
      <c r="V177" s="2179"/>
      <c r="W177" s="2179"/>
      <c r="X177" s="2179"/>
    </row>
    <row r="178" spans="1:24" s="2177" customFormat="1" ht="12.95" customHeight="1">
      <c r="A178" s="2232" t="e">
        <f t="shared" si="3"/>
        <v>#REF!</v>
      </c>
      <c r="B178" s="2174">
        <v>2</v>
      </c>
      <c r="C178" s="2174">
        <v>8</v>
      </c>
      <c r="D178" s="2174">
        <v>2</v>
      </c>
      <c r="E178" s="2174">
        <v>1</v>
      </c>
      <c r="F178" s="2174">
        <v>68</v>
      </c>
      <c r="G178" s="894">
        <v>61</v>
      </c>
      <c r="H178" s="894" t="s">
        <v>997</v>
      </c>
      <c r="I178" s="894" t="s">
        <v>2640</v>
      </c>
      <c r="J178" s="894"/>
      <c r="K178" s="894" t="s">
        <v>424</v>
      </c>
      <c r="L178" s="894" t="s">
        <v>143</v>
      </c>
      <c r="M178" s="2170">
        <v>2008</v>
      </c>
      <c r="N178" s="894"/>
      <c r="O178" s="894" t="s">
        <v>2558</v>
      </c>
      <c r="P178" s="894" t="s">
        <v>133</v>
      </c>
      <c r="Q178" s="1579">
        <v>1</v>
      </c>
      <c r="R178" s="2233">
        <v>330000</v>
      </c>
      <c r="S178" s="1546" t="s">
        <v>3256</v>
      </c>
      <c r="U178" s="2178"/>
      <c r="V178" s="2179"/>
      <c r="W178" s="2179"/>
      <c r="X178" s="2179"/>
    </row>
    <row r="179" spans="1:24" s="2177" customFormat="1" ht="12.95" customHeight="1">
      <c r="A179" s="2232" t="e">
        <f t="shared" si="3"/>
        <v>#REF!</v>
      </c>
      <c r="B179" s="2174">
        <v>2</v>
      </c>
      <c r="C179" s="2174">
        <v>8</v>
      </c>
      <c r="D179" s="2174">
        <v>2</v>
      </c>
      <c r="E179" s="2174">
        <v>1</v>
      </c>
      <c r="F179" s="2174">
        <v>68</v>
      </c>
      <c r="G179" s="894">
        <v>62</v>
      </c>
      <c r="H179" s="894" t="s">
        <v>997</v>
      </c>
      <c r="I179" s="894" t="s">
        <v>2640</v>
      </c>
      <c r="J179" s="894"/>
      <c r="K179" s="894" t="s">
        <v>424</v>
      </c>
      <c r="L179" s="894" t="s">
        <v>143</v>
      </c>
      <c r="M179" s="2170">
        <v>2008</v>
      </c>
      <c r="N179" s="894"/>
      <c r="O179" s="894" t="s">
        <v>2558</v>
      </c>
      <c r="P179" s="894" t="s">
        <v>133</v>
      </c>
      <c r="Q179" s="1579">
        <v>1</v>
      </c>
      <c r="R179" s="2233">
        <v>330000</v>
      </c>
      <c r="S179" s="1546" t="s">
        <v>3256</v>
      </c>
      <c r="U179" s="2178"/>
      <c r="V179" s="2179"/>
      <c r="W179" s="2179"/>
      <c r="X179" s="2179"/>
    </row>
    <row r="180" spans="1:24" s="2177" customFormat="1" ht="12.95" customHeight="1">
      <c r="A180" s="2232" t="e">
        <f t="shared" si="3"/>
        <v>#REF!</v>
      </c>
      <c r="B180" s="2174">
        <v>2</v>
      </c>
      <c r="C180" s="2174">
        <v>8</v>
      </c>
      <c r="D180" s="2174">
        <v>2</v>
      </c>
      <c r="E180" s="2174">
        <v>1</v>
      </c>
      <c r="F180" s="2174">
        <v>68</v>
      </c>
      <c r="G180" s="894" t="s">
        <v>2708</v>
      </c>
      <c r="H180" s="894" t="s">
        <v>997</v>
      </c>
      <c r="I180" s="894" t="s">
        <v>2640</v>
      </c>
      <c r="J180" s="894"/>
      <c r="K180" s="894" t="s">
        <v>424</v>
      </c>
      <c r="L180" s="894" t="s">
        <v>143</v>
      </c>
      <c r="M180" s="2170">
        <v>2008</v>
      </c>
      <c r="N180" s="894"/>
      <c r="O180" s="894" t="s">
        <v>2558</v>
      </c>
      <c r="P180" s="894" t="s">
        <v>133</v>
      </c>
      <c r="Q180" s="1579">
        <v>3</v>
      </c>
      <c r="R180" s="2233">
        <v>990000</v>
      </c>
      <c r="S180" s="1546" t="s">
        <v>3256</v>
      </c>
      <c r="U180" s="2178"/>
      <c r="V180" s="2179"/>
      <c r="W180" s="2179"/>
      <c r="X180" s="2179"/>
    </row>
    <row r="181" spans="1:24" s="2177" customFormat="1" ht="12.95" customHeight="1">
      <c r="A181" s="2232" t="e">
        <f t="shared" si="3"/>
        <v>#REF!</v>
      </c>
      <c r="B181" s="2174">
        <v>2</v>
      </c>
      <c r="C181" s="2174">
        <v>8</v>
      </c>
      <c r="D181" s="2174">
        <v>2</v>
      </c>
      <c r="E181" s="2174">
        <v>1</v>
      </c>
      <c r="F181" s="2174">
        <v>68</v>
      </c>
      <c r="G181" s="894">
        <v>66</v>
      </c>
      <c r="H181" s="894" t="s">
        <v>997</v>
      </c>
      <c r="I181" s="894" t="s">
        <v>2640</v>
      </c>
      <c r="J181" s="894"/>
      <c r="K181" s="894" t="s">
        <v>2650</v>
      </c>
      <c r="L181" s="894" t="s">
        <v>143</v>
      </c>
      <c r="M181" s="2170">
        <v>2012</v>
      </c>
      <c r="N181" s="894"/>
      <c r="O181" s="894" t="s">
        <v>2558</v>
      </c>
      <c r="P181" s="894" t="s">
        <v>133</v>
      </c>
      <c r="Q181" s="1579">
        <v>1</v>
      </c>
      <c r="R181" s="2233">
        <v>350000</v>
      </c>
      <c r="S181" s="1546" t="s">
        <v>3256</v>
      </c>
      <c r="U181" s="2178"/>
      <c r="V181" s="2179"/>
      <c r="W181" s="2179"/>
      <c r="X181" s="2179"/>
    </row>
    <row r="182" spans="1:24" s="2177" customFormat="1" ht="12.95" customHeight="1">
      <c r="A182" s="2232" t="e">
        <f t="shared" si="3"/>
        <v>#REF!</v>
      </c>
      <c r="B182" s="2174">
        <v>2</v>
      </c>
      <c r="C182" s="2174">
        <v>8</v>
      </c>
      <c r="D182" s="2174">
        <v>2</v>
      </c>
      <c r="E182" s="2174">
        <v>1</v>
      </c>
      <c r="F182" s="2174">
        <v>68</v>
      </c>
      <c r="G182" s="894">
        <v>67</v>
      </c>
      <c r="H182" s="894" t="s">
        <v>997</v>
      </c>
      <c r="I182" s="894" t="s">
        <v>2640</v>
      </c>
      <c r="J182" s="894"/>
      <c r="K182" s="894" t="s">
        <v>2650</v>
      </c>
      <c r="L182" s="894" t="s">
        <v>143</v>
      </c>
      <c r="M182" s="2170">
        <v>2012</v>
      </c>
      <c r="N182" s="894"/>
      <c r="O182" s="894" t="s">
        <v>2558</v>
      </c>
      <c r="P182" s="894" t="s">
        <v>133</v>
      </c>
      <c r="Q182" s="1579">
        <v>1</v>
      </c>
      <c r="R182" s="2233">
        <v>350000</v>
      </c>
      <c r="S182" s="1546" t="s">
        <v>3256</v>
      </c>
      <c r="U182" s="2178"/>
      <c r="V182" s="2179"/>
      <c r="W182" s="2179"/>
      <c r="X182" s="2179"/>
    </row>
    <row r="183" spans="1:24" s="2177" customFormat="1" ht="12.95" customHeight="1">
      <c r="A183" s="2232" t="e">
        <f t="shared" si="3"/>
        <v>#REF!</v>
      </c>
      <c r="B183" s="2174">
        <v>2</v>
      </c>
      <c r="C183" s="2174">
        <v>8</v>
      </c>
      <c r="D183" s="2174">
        <v>2</v>
      </c>
      <c r="E183" s="2174">
        <v>1</v>
      </c>
      <c r="F183" s="2174">
        <v>68</v>
      </c>
      <c r="G183" s="894">
        <v>68</v>
      </c>
      <c r="H183" s="894" t="s">
        <v>997</v>
      </c>
      <c r="I183" s="894" t="s">
        <v>2640</v>
      </c>
      <c r="J183" s="894"/>
      <c r="K183" s="894" t="s">
        <v>2650</v>
      </c>
      <c r="L183" s="894" t="s">
        <v>143</v>
      </c>
      <c r="M183" s="2170">
        <v>2012</v>
      </c>
      <c r="N183" s="894"/>
      <c r="O183" s="894" t="s">
        <v>2558</v>
      </c>
      <c r="P183" s="894" t="s">
        <v>133</v>
      </c>
      <c r="Q183" s="1579">
        <v>1</v>
      </c>
      <c r="R183" s="2233">
        <v>350000</v>
      </c>
      <c r="S183" s="1546" t="s">
        <v>3256</v>
      </c>
      <c r="U183" s="2178"/>
      <c r="V183" s="2179"/>
      <c r="W183" s="2179"/>
      <c r="X183" s="2179"/>
    </row>
    <row r="184" spans="1:24" s="2177" customFormat="1" ht="12.95" customHeight="1">
      <c r="A184" s="2232" t="e">
        <f>A183+1</f>
        <v>#REF!</v>
      </c>
      <c r="B184" s="2174">
        <v>2</v>
      </c>
      <c r="C184" s="2174">
        <v>8</v>
      </c>
      <c r="D184" s="2174">
        <v>2</v>
      </c>
      <c r="E184" s="2174">
        <v>1</v>
      </c>
      <c r="F184" s="2174">
        <v>68</v>
      </c>
      <c r="G184" s="894">
        <v>69</v>
      </c>
      <c r="H184" s="894" t="s">
        <v>997</v>
      </c>
      <c r="I184" s="894" t="s">
        <v>2640</v>
      </c>
      <c r="J184" s="894"/>
      <c r="K184" s="894" t="s">
        <v>2650</v>
      </c>
      <c r="L184" s="894" t="s">
        <v>143</v>
      </c>
      <c r="M184" s="2170">
        <v>2012</v>
      </c>
      <c r="N184" s="894"/>
      <c r="O184" s="894" t="s">
        <v>2558</v>
      </c>
      <c r="P184" s="894" t="s">
        <v>133</v>
      </c>
      <c r="Q184" s="1579">
        <v>1</v>
      </c>
      <c r="R184" s="2233">
        <v>350000</v>
      </c>
      <c r="S184" s="1546" t="s">
        <v>3256</v>
      </c>
      <c r="U184" s="2178"/>
      <c r="V184" s="2179"/>
      <c r="W184" s="2179"/>
      <c r="X184" s="2179"/>
    </row>
    <row r="185" spans="1:24" s="2177" customFormat="1" ht="12.95" customHeight="1">
      <c r="A185" s="2232" t="e">
        <f t="shared" ref="A185:A212" si="4">A184+1</f>
        <v>#REF!</v>
      </c>
      <c r="B185" s="2174">
        <v>2</v>
      </c>
      <c r="C185" s="2174">
        <v>8</v>
      </c>
      <c r="D185" s="2174">
        <v>2</v>
      </c>
      <c r="E185" s="2174">
        <v>1</v>
      </c>
      <c r="F185" s="2174">
        <v>68</v>
      </c>
      <c r="G185" s="894">
        <v>70</v>
      </c>
      <c r="H185" s="894" t="s">
        <v>997</v>
      </c>
      <c r="I185" s="894" t="s">
        <v>2640</v>
      </c>
      <c r="J185" s="894"/>
      <c r="K185" s="894" t="s">
        <v>2650</v>
      </c>
      <c r="L185" s="894" t="s">
        <v>143</v>
      </c>
      <c r="M185" s="2170">
        <v>2012</v>
      </c>
      <c r="N185" s="894"/>
      <c r="O185" s="894" t="s">
        <v>2558</v>
      </c>
      <c r="P185" s="894" t="s">
        <v>133</v>
      </c>
      <c r="Q185" s="1579">
        <v>1</v>
      </c>
      <c r="R185" s="2233">
        <v>350000</v>
      </c>
      <c r="S185" s="1546" t="s">
        <v>3256</v>
      </c>
      <c r="U185" s="2178"/>
      <c r="V185" s="2179"/>
      <c r="W185" s="2179"/>
      <c r="X185" s="2179"/>
    </row>
    <row r="186" spans="1:24" s="2177" customFormat="1" ht="12.95" customHeight="1">
      <c r="A186" s="2232" t="e">
        <f t="shared" si="4"/>
        <v>#REF!</v>
      </c>
      <c r="B186" s="2174">
        <v>2</v>
      </c>
      <c r="C186" s="2174">
        <v>8</v>
      </c>
      <c r="D186" s="2174">
        <v>2</v>
      </c>
      <c r="E186" s="2174">
        <v>1</v>
      </c>
      <c r="F186" s="2174">
        <v>68</v>
      </c>
      <c r="G186" s="894">
        <v>71</v>
      </c>
      <c r="H186" s="894" t="s">
        <v>997</v>
      </c>
      <c r="I186" s="894" t="s">
        <v>2640</v>
      </c>
      <c r="J186" s="894"/>
      <c r="K186" s="894" t="s">
        <v>2650</v>
      </c>
      <c r="L186" s="894" t="s">
        <v>143</v>
      </c>
      <c r="M186" s="2170">
        <v>2012</v>
      </c>
      <c r="N186" s="894"/>
      <c r="O186" s="894" t="s">
        <v>2558</v>
      </c>
      <c r="P186" s="894" t="s">
        <v>133</v>
      </c>
      <c r="Q186" s="1579">
        <v>1</v>
      </c>
      <c r="R186" s="2233">
        <v>350000</v>
      </c>
      <c r="S186" s="1546" t="s">
        <v>3256</v>
      </c>
      <c r="U186" s="2178"/>
      <c r="V186" s="2236"/>
      <c r="W186" s="2234"/>
      <c r="X186" s="2179"/>
    </row>
    <row r="187" spans="1:24" s="2177" customFormat="1" ht="12.95" customHeight="1">
      <c r="A187" s="2232" t="e">
        <f>A186+1</f>
        <v>#REF!</v>
      </c>
      <c r="B187" s="2174">
        <v>2</v>
      </c>
      <c r="C187" s="2174">
        <v>8</v>
      </c>
      <c r="D187" s="2174">
        <v>2</v>
      </c>
      <c r="E187" s="2174">
        <v>1</v>
      </c>
      <c r="F187" s="2174">
        <v>68</v>
      </c>
      <c r="G187" s="894">
        <v>72</v>
      </c>
      <c r="H187" s="894" t="s">
        <v>997</v>
      </c>
      <c r="I187" s="894" t="s">
        <v>2640</v>
      </c>
      <c r="J187" s="894"/>
      <c r="K187" s="894" t="s">
        <v>2650</v>
      </c>
      <c r="L187" s="894" t="s">
        <v>143</v>
      </c>
      <c r="M187" s="2170">
        <v>2012</v>
      </c>
      <c r="N187" s="894"/>
      <c r="O187" s="894" t="s">
        <v>2558</v>
      </c>
      <c r="P187" s="894" t="s">
        <v>133</v>
      </c>
      <c r="Q187" s="1579">
        <v>1</v>
      </c>
      <c r="R187" s="2233">
        <v>350000</v>
      </c>
      <c r="S187" s="1546" t="s">
        <v>3256</v>
      </c>
      <c r="U187" s="2178"/>
      <c r="V187" s="2179"/>
      <c r="W187" s="2179"/>
      <c r="X187" s="2179"/>
    </row>
    <row r="188" spans="1:24" s="2177" customFormat="1" ht="12.95" customHeight="1">
      <c r="A188" s="2232" t="e">
        <f t="shared" ref="A188:A195" si="5">A187+1</f>
        <v>#REF!</v>
      </c>
      <c r="B188" s="2174">
        <v>2</v>
      </c>
      <c r="C188" s="2174">
        <v>8</v>
      </c>
      <c r="D188" s="2174">
        <v>2</v>
      </c>
      <c r="E188" s="2174">
        <v>1</v>
      </c>
      <c r="F188" s="2174">
        <v>68</v>
      </c>
      <c r="G188" s="894">
        <v>73</v>
      </c>
      <c r="H188" s="894" t="s">
        <v>997</v>
      </c>
      <c r="I188" s="894" t="s">
        <v>2640</v>
      </c>
      <c r="J188" s="894"/>
      <c r="K188" s="894" t="s">
        <v>2650</v>
      </c>
      <c r="L188" s="894" t="s">
        <v>143</v>
      </c>
      <c r="M188" s="2170">
        <v>2012</v>
      </c>
      <c r="N188" s="894"/>
      <c r="O188" s="894" t="s">
        <v>2558</v>
      </c>
      <c r="P188" s="894" t="s">
        <v>133</v>
      </c>
      <c r="Q188" s="1579">
        <v>1</v>
      </c>
      <c r="R188" s="2233">
        <v>350000</v>
      </c>
      <c r="S188" s="1546" t="s">
        <v>3256</v>
      </c>
      <c r="U188" s="2178"/>
      <c r="V188" s="2179"/>
      <c r="W188" s="2179"/>
      <c r="X188" s="2179"/>
    </row>
    <row r="189" spans="1:24" s="2177" customFormat="1" ht="12.95" customHeight="1">
      <c r="A189" s="2232" t="e">
        <f t="shared" si="5"/>
        <v>#REF!</v>
      </c>
      <c r="B189" s="2174">
        <v>2</v>
      </c>
      <c r="C189" s="2174">
        <v>8</v>
      </c>
      <c r="D189" s="2174">
        <v>2</v>
      </c>
      <c r="E189" s="2174">
        <v>1</v>
      </c>
      <c r="F189" s="2174">
        <v>68</v>
      </c>
      <c r="G189" s="894">
        <v>74</v>
      </c>
      <c r="H189" s="894" t="s">
        <v>997</v>
      </c>
      <c r="I189" s="894" t="s">
        <v>2640</v>
      </c>
      <c r="J189" s="894"/>
      <c r="K189" s="894" t="s">
        <v>2650</v>
      </c>
      <c r="L189" s="894" t="s">
        <v>143</v>
      </c>
      <c r="M189" s="2170">
        <v>2012</v>
      </c>
      <c r="N189" s="894"/>
      <c r="O189" s="894" t="s">
        <v>2558</v>
      </c>
      <c r="P189" s="894" t="s">
        <v>133</v>
      </c>
      <c r="Q189" s="1579">
        <v>1</v>
      </c>
      <c r="R189" s="2233">
        <v>350000</v>
      </c>
      <c r="S189" s="1546" t="s">
        <v>3256</v>
      </c>
      <c r="T189" s="2238"/>
      <c r="U189" s="2178"/>
      <c r="V189" s="2179"/>
      <c r="W189" s="2179"/>
      <c r="X189" s="2179"/>
    </row>
    <row r="190" spans="1:24" s="2177" customFormat="1" ht="12.95" customHeight="1">
      <c r="A190" s="2232" t="e">
        <f t="shared" si="5"/>
        <v>#REF!</v>
      </c>
      <c r="B190" s="2174">
        <v>2</v>
      </c>
      <c r="C190" s="2174">
        <v>8</v>
      </c>
      <c r="D190" s="2174">
        <v>2</v>
      </c>
      <c r="E190" s="2174">
        <v>1</v>
      </c>
      <c r="F190" s="2174">
        <v>68</v>
      </c>
      <c r="G190" s="894">
        <v>75</v>
      </c>
      <c r="H190" s="894" t="s">
        <v>997</v>
      </c>
      <c r="I190" s="894" t="s">
        <v>2640</v>
      </c>
      <c r="J190" s="894"/>
      <c r="K190" s="894" t="s">
        <v>2650</v>
      </c>
      <c r="L190" s="894" t="s">
        <v>143</v>
      </c>
      <c r="M190" s="2170">
        <v>2012</v>
      </c>
      <c r="N190" s="894"/>
      <c r="O190" s="894" t="s">
        <v>2558</v>
      </c>
      <c r="P190" s="894" t="s">
        <v>133</v>
      </c>
      <c r="Q190" s="1579">
        <v>1</v>
      </c>
      <c r="R190" s="2233">
        <v>350000</v>
      </c>
      <c r="S190" s="1546" t="s">
        <v>3256</v>
      </c>
      <c r="T190" s="2238"/>
      <c r="U190" s="2178"/>
      <c r="V190" s="2179"/>
      <c r="W190" s="2179"/>
      <c r="X190" s="2179"/>
    </row>
    <row r="191" spans="1:24" s="2177" customFormat="1" ht="12.95" customHeight="1">
      <c r="A191" s="2232" t="e">
        <f t="shared" si="5"/>
        <v>#REF!</v>
      </c>
      <c r="B191" s="2174">
        <v>2</v>
      </c>
      <c r="C191" s="2174">
        <v>8</v>
      </c>
      <c r="D191" s="2174">
        <v>2</v>
      </c>
      <c r="E191" s="2174">
        <v>1</v>
      </c>
      <c r="F191" s="2174">
        <v>68</v>
      </c>
      <c r="G191" s="894">
        <v>76</v>
      </c>
      <c r="H191" s="894" t="s">
        <v>997</v>
      </c>
      <c r="I191" s="894" t="s">
        <v>2640</v>
      </c>
      <c r="J191" s="894"/>
      <c r="K191" s="894" t="s">
        <v>2650</v>
      </c>
      <c r="L191" s="894" t="s">
        <v>143</v>
      </c>
      <c r="M191" s="2170">
        <v>2012</v>
      </c>
      <c r="N191" s="894"/>
      <c r="O191" s="894" t="s">
        <v>2558</v>
      </c>
      <c r="P191" s="894" t="s">
        <v>133</v>
      </c>
      <c r="Q191" s="1579">
        <v>1</v>
      </c>
      <c r="R191" s="2233">
        <v>350000</v>
      </c>
      <c r="S191" s="1546" t="s">
        <v>3256</v>
      </c>
      <c r="T191" s="2238"/>
      <c r="U191" s="2178"/>
      <c r="V191" s="2179"/>
      <c r="W191" s="2179"/>
      <c r="X191" s="2179"/>
    </row>
    <row r="192" spans="1:24" s="2177" customFormat="1" ht="12.95" customHeight="1">
      <c r="A192" s="2232" t="e">
        <f t="shared" si="5"/>
        <v>#REF!</v>
      </c>
      <c r="B192" s="2174">
        <v>2</v>
      </c>
      <c r="C192" s="2174">
        <v>8</v>
      </c>
      <c r="D192" s="2174">
        <v>2</v>
      </c>
      <c r="E192" s="2174">
        <v>1</v>
      </c>
      <c r="F192" s="2174">
        <v>68</v>
      </c>
      <c r="G192" s="894">
        <v>77</v>
      </c>
      <c r="H192" s="894" t="s">
        <v>997</v>
      </c>
      <c r="I192" s="894" t="s">
        <v>2640</v>
      </c>
      <c r="J192" s="894"/>
      <c r="K192" s="894" t="s">
        <v>2650</v>
      </c>
      <c r="L192" s="894" t="s">
        <v>143</v>
      </c>
      <c r="M192" s="2170">
        <v>2012</v>
      </c>
      <c r="N192" s="894"/>
      <c r="O192" s="894" t="s">
        <v>2558</v>
      </c>
      <c r="P192" s="894" t="s">
        <v>133</v>
      </c>
      <c r="Q192" s="1579">
        <v>1</v>
      </c>
      <c r="R192" s="2233">
        <v>350000</v>
      </c>
      <c r="S192" s="1546" t="s">
        <v>3256</v>
      </c>
      <c r="U192" s="2178"/>
      <c r="V192" s="2179"/>
      <c r="W192" s="2179"/>
      <c r="X192" s="2179"/>
    </row>
    <row r="193" spans="1:24" s="2177" customFormat="1" ht="12.95" customHeight="1">
      <c r="A193" s="2232" t="e">
        <f t="shared" si="5"/>
        <v>#REF!</v>
      </c>
      <c r="B193" s="2174">
        <v>2</v>
      </c>
      <c r="C193" s="2174">
        <v>8</v>
      </c>
      <c r="D193" s="2174">
        <v>2</v>
      </c>
      <c r="E193" s="2174">
        <v>1</v>
      </c>
      <c r="F193" s="2174">
        <v>68</v>
      </c>
      <c r="G193" s="894">
        <v>78</v>
      </c>
      <c r="H193" s="894" t="s">
        <v>997</v>
      </c>
      <c r="I193" s="894" t="s">
        <v>2640</v>
      </c>
      <c r="J193" s="894"/>
      <c r="K193" s="894" t="s">
        <v>2650</v>
      </c>
      <c r="L193" s="894" t="s">
        <v>143</v>
      </c>
      <c r="M193" s="2170">
        <v>2012</v>
      </c>
      <c r="N193" s="894"/>
      <c r="O193" s="894" t="s">
        <v>2558</v>
      </c>
      <c r="P193" s="894" t="s">
        <v>133</v>
      </c>
      <c r="Q193" s="1579">
        <v>1</v>
      </c>
      <c r="R193" s="2233">
        <v>350000</v>
      </c>
      <c r="S193" s="1546" t="s">
        <v>3256</v>
      </c>
      <c r="U193" s="2178"/>
      <c r="V193" s="2179"/>
      <c r="W193" s="2179"/>
      <c r="X193" s="2179"/>
    </row>
    <row r="194" spans="1:24" s="2177" customFormat="1" ht="12.95" customHeight="1">
      <c r="A194" s="2232" t="e">
        <f t="shared" si="5"/>
        <v>#REF!</v>
      </c>
      <c r="B194" s="2174">
        <v>2</v>
      </c>
      <c r="C194" s="2174">
        <v>8</v>
      </c>
      <c r="D194" s="2174">
        <v>2</v>
      </c>
      <c r="E194" s="2174">
        <v>1</v>
      </c>
      <c r="F194" s="2174">
        <v>68</v>
      </c>
      <c r="G194" s="894">
        <v>79</v>
      </c>
      <c r="H194" s="894" t="s">
        <v>997</v>
      </c>
      <c r="I194" s="894" t="s">
        <v>2640</v>
      </c>
      <c r="J194" s="894"/>
      <c r="K194" s="894" t="s">
        <v>2650</v>
      </c>
      <c r="L194" s="894" t="s">
        <v>143</v>
      </c>
      <c r="M194" s="2170">
        <v>2012</v>
      </c>
      <c r="N194" s="894"/>
      <c r="O194" s="894" t="s">
        <v>2558</v>
      </c>
      <c r="P194" s="894" t="s">
        <v>133</v>
      </c>
      <c r="Q194" s="1579">
        <v>1</v>
      </c>
      <c r="R194" s="2233">
        <v>350000</v>
      </c>
      <c r="S194" s="1546" t="s">
        <v>3256</v>
      </c>
      <c r="U194" s="2178"/>
      <c r="V194" s="2179"/>
      <c r="W194" s="2179"/>
      <c r="X194" s="2179"/>
    </row>
    <row r="195" spans="1:24" s="2177" customFormat="1" ht="12.95" customHeight="1">
      <c r="A195" s="2232" t="e">
        <f t="shared" si="5"/>
        <v>#REF!</v>
      </c>
      <c r="B195" s="2174">
        <v>2</v>
      </c>
      <c r="C195" s="2174">
        <v>8</v>
      </c>
      <c r="D195" s="2174">
        <v>2</v>
      </c>
      <c r="E195" s="2174">
        <v>1</v>
      </c>
      <c r="F195" s="2174">
        <v>68</v>
      </c>
      <c r="G195" s="894">
        <v>80</v>
      </c>
      <c r="H195" s="894" t="s">
        <v>997</v>
      </c>
      <c r="I195" s="894" t="s">
        <v>2640</v>
      </c>
      <c r="J195" s="894"/>
      <c r="K195" s="894" t="s">
        <v>2650</v>
      </c>
      <c r="L195" s="894" t="s">
        <v>143</v>
      </c>
      <c r="M195" s="2170">
        <v>2012</v>
      </c>
      <c r="N195" s="894"/>
      <c r="O195" s="894" t="s">
        <v>2558</v>
      </c>
      <c r="P195" s="894" t="s">
        <v>133</v>
      </c>
      <c r="Q195" s="1579">
        <v>1</v>
      </c>
      <c r="R195" s="2233">
        <v>350000</v>
      </c>
      <c r="S195" s="1546" t="s">
        <v>3256</v>
      </c>
      <c r="U195" s="2178"/>
      <c r="V195" s="2236"/>
      <c r="W195" s="2234"/>
      <c r="X195" s="2179"/>
    </row>
    <row r="196" spans="1:24" s="2177" customFormat="1" ht="12.95" customHeight="1">
      <c r="A196" s="2232" t="e">
        <f t="shared" si="4"/>
        <v>#REF!</v>
      </c>
      <c r="B196" s="2174">
        <v>2</v>
      </c>
      <c r="C196" s="2174">
        <v>8</v>
      </c>
      <c r="D196" s="2174">
        <v>2</v>
      </c>
      <c r="E196" s="2174">
        <v>1</v>
      </c>
      <c r="F196" s="2174">
        <v>68</v>
      </c>
      <c r="G196" s="894">
        <v>81</v>
      </c>
      <c r="H196" s="894" t="s">
        <v>997</v>
      </c>
      <c r="I196" s="894" t="s">
        <v>2640</v>
      </c>
      <c r="J196" s="894"/>
      <c r="K196" s="894" t="s">
        <v>2650</v>
      </c>
      <c r="L196" s="894" t="s">
        <v>143</v>
      </c>
      <c r="M196" s="2170">
        <v>2012</v>
      </c>
      <c r="N196" s="894"/>
      <c r="O196" s="894" t="s">
        <v>2558</v>
      </c>
      <c r="P196" s="894" t="s">
        <v>133</v>
      </c>
      <c r="Q196" s="1579">
        <v>1</v>
      </c>
      <c r="R196" s="2233">
        <v>350000</v>
      </c>
      <c r="S196" s="1546" t="s">
        <v>3256</v>
      </c>
      <c r="U196" s="2178"/>
      <c r="V196" s="2179"/>
      <c r="W196" s="2179"/>
      <c r="X196" s="2179"/>
    </row>
    <row r="197" spans="1:24" s="2177" customFormat="1" ht="12.95" customHeight="1">
      <c r="A197" s="2232" t="e">
        <f t="shared" si="4"/>
        <v>#REF!</v>
      </c>
      <c r="B197" s="2174">
        <v>2</v>
      </c>
      <c r="C197" s="2174">
        <v>8</v>
      </c>
      <c r="D197" s="2174">
        <v>2</v>
      </c>
      <c r="E197" s="2174">
        <v>1</v>
      </c>
      <c r="F197" s="2174">
        <v>68</v>
      </c>
      <c r="G197" s="894">
        <v>82</v>
      </c>
      <c r="H197" s="894" t="s">
        <v>997</v>
      </c>
      <c r="I197" s="894" t="s">
        <v>2640</v>
      </c>
      <c r="J197" s="894"/>
      <c r="K197" s="894" t="s">
        <v>2650</v>
      </c>
      <c r="L197" s="894" t="s">
        <v>143</v>
      </c>
      <c r="M197" s="2170">
        <v>2012</v>
      </c>
      <c r="N197" s="894"/>
      <c r="O197" s="894" t="s">
        <v>2558</v>
      </c>
      <c r="P197" s="894" t="s">
        <v>133</v>
      </c>
      <c r="Q197" s="1579">
        <v>1</v>
      </c>
      <c r="R197" s="2233">
        <v>350000</v>
      </c>
      <c r="S197" s="1546" t="s">
        <v>3256</v>
      </c>
      <c r="U197" s="2178"/>
      <c r="V197" s="2179"/>
      <c r="W197" s="2179"/>
      <c r="X197" s="2179"/>
    </row>
    <row r="198" spans="1:24" s="2177" customFormat="1" ht="12.95" customHeight="1">
      <c r="A198" s="2232" t="e">
        <f t="shared" si="4"/>
        <v>#REF!</v>
      </c>
      <c r="B198" s="2174">
        <v>2</v>
      </c>
      <c r="C198" s="2174">
        <v>8</v>
      </c>
      <c r="D198" s="2174">
        <v>2</v>
      </c>
      <c r="E198" s="2174">
        <v>1</v>
      </c>
      <c r="F198" s="2174">
        <v>68</v>
      </c>
      <c r="G198" s="894">
        <v>83</v>
      </c>
      <c r="H198" s="894" t="s">
        <v>997</v>
      </c>
      <c r="I198" s="894" t="s">
        <v>2640</v>
      </c>
      <c r="J198" s="894"/>
      <c r="K198" s="894" t="s">
        <v>2650</v>
      </c>
      <c r="L198" s="894" t="s">
        <v>143</v>
      </c>
      <c r="M198" s="2170">
        <v>2012</v>
      </c>
      <c r="N198" s="894"/>
      <c r="O198" s="894" t="s">
        <v>2558</v>
      </c>
      <c r="P198" s="894" t="s">
        <v>133</v>
      </c>
      <c r="Q198" s="1579">
        <v>1</v>
      </c>
      <c r="R198" s="2233">
        <v>350000</v>
      </c>
      <c r="S198" s="1546" t="s">
        <v>3256</v>
      </c>
      <c r="U198" s="2178"/>
      <c r="V198" s="2179"/>
      <c r="W198" s="2179"/>
      <c r="X198" s="2179"/>
    </row>
    <row r="199" spans="1:24" s="2177" customFormat="1" ht="12.95" customHeight="1">
      <c r="A199" s="2232" t="e">
        <f t="shared" si="4"/>
        <v>#REF!</v>
      </c>
      <c r="B199" s="2174">
        <v>2</v>
      </c>
      <c r="C199" s="2174">
        <v>8</v>
      </c>
      <c r="D199" s="2174">
        <v>2</v>
      </c>
      <c r="E199" s="2174">
        <v>1</v>
      </c>
      <c r="F199" s="2174">
        <v>68</v>
      </c>
      <c r="G199" s="894">
        <v>84</v>
      </c>
      <c r="H199" s="894" t="s">
        <v>997</v>
      </c>
      <c r="I199" s="894" t="s">
        <v>2640</v>
      </c>
      <c r="J199" s="894"/>
      <c r="K199" s="894" t="s">
        <v>2650</v>
      </c>
      <c r="L199" s="894" t="s">
        <v>143</v>
      </c>
      <c r="M199" s="2170">
        <v>2012</v>
      </c>
      <c r="N199" s="894"/>
      <c r="O199" s="894" t="s">
        <v>2558</v>
      </c>
      <c r="P199" s="894" t="s">
        <v>133</v>
      </c>
      <c r="Q199" s="1579">
        <v>1</v>
      </c>
      <c r="R199" s="2233">
        <v>350000</v>
      </c>
      <c r="S199" s="1546" t="s">
        <v>3256</v>
      </c>
      <c r="U199" s="2178"/>
      <c r="V199" s="2179"/>
      <c r="W199" s="2179"/>
      <c r="X199" s="2179"/>
    </row>
    <row r="200" spans="1:24" s="2177" customFormat="1" ht="12.95" customHeight="1">
      <c r="A200" s="2232" t="e">
        <f t="shared" si="4"/>
        <v>#REF!</v>
      </c>
      <c r="B200" s="2174">
        <v>2</v>
      </c>
      <c r="C200" s="2174">
        <v>8</v>
      </c>
      <c r="D200" s="2174">
        <v>2</v>
      </c>
      <c r="E200" s="2174">
        <v>1</v>
      </c>
      <c r="F200" s="2174">
        <v>68</v>
      </c>
      <c r="G200" s="894">
        <v>85</v>
      </c>
      <c r="H200" s="894" t="s">
        <v>997</v>
      </c>
      <c r="I200" s="894" t="s">
        <v>2640</v>
      </c>
      <c r="J200" s="894"/>
      <c r="K200" s="894" t="s">
        <v>2650</v>
      </c>
      <c r="L200" s="894" t="s">
        <v>143</v>
      </c>
      <c r="M200" s="2170">
        <v>2012</v>
      </c>
      <c r="N200" s="894"/>
      <c r="O200" s="894" t="s">
        <v>2558</v>
      </c>
      <c r="P200" s="894" t="s">
        <v>133</v>
      </c>
      <c r="Q200" s="1579">
        <v>1</v>
      </c>
      <c r="R200" s="2233">
        <v>350000</v>
      </c>
      <c r="S200" s="1546" t="s">
        <v>3256</v>
      </c>
      <c r="U200" s="2178"/>
      <c r="V200" s="2179"/>
      <c r="W200" s="2179"/>
      <c r="X200" s="2179"/>
    </row>
    <row r="201" spans="1:24" s="2177" customFormat="1" ht="12.95" customHeight="1">
      <c r="A201" s="2232" t="e">
        <f t="shared" si="4"/>
        <v>#REF!</v>
      </c>
      <c r="B201" s="2174">
        <v>2</v>
      </c>
      <c r="C201" s="2174">
        <v>8</v>
      </c>
      <c r="D201" s="2174">
        <v>2</v>
      </c>
      <c r="E201" s="2174">
        <v>1</v>
      </c>
      <c r="F201" s="2174">
        <v>68</v>
      </c>
      <c r="G201" s="894">
        <v>86</v>
      </c>
      <c r="H201" s="894" t="s">
        <v>997</v>
      </c>
      <c r="I201" s="894" t="s">
        <v>2640</v>
      </c>
      <c r="J201" s="894"/>
      <c r="K201" s="894" t="s">
        <v>2650</v>
      </c>
      <c r="L201" s="894" t="s">
        <v>143</v>
      </c>
      <c r="M201" s="2170">
        <v>2012</v>
      </c>
      <c r="N201" s="894"/>
      <c r="O201" s="894" t="s">
        <v>2558</v>
      </c>
      <c r="P201" s="894" t="s">
        <v>133</v>
      </c>
      <c r="Q201" s="1579">
        <v>1</v>
      </c>
      <c r="R201" s="2233">
        <v>350000</v>
      </c>
      <c r="S201" s="1546" t="s">
        <v>3256</v>
      </c>
      <c r="U201" s="2178"/>
      <c r="V201" s="2179"/>
      <c r="W201" s="2179"/>
      <c r="X201" s="2179"/>
    </row>
    <row r="202" spans="1:24" s="2177" customFormat="1" ht="12.95" customHeight="1">
      <c r="A202" s="2232" t="e">
        <f t="shared" si="4"/>
        <v>#REF!</v>
      </c>
      <c r="B202" s="2174">
        <v>2</v>
      </c>
      <c r="C202" s="2174">
        <v>8</v>
      </c>
      <c r="D202" s="2174">
        <v>2</v>
      </c>
      <c r="E202" s="2174">
        <v>1</v>
      </c>
      <c r="F202" s="2174">
        <v>68</v>
      </c>
      <c r="G202" s="894">
        <v>87</v>
      </c>
      <c r="H202" s="894" t="s">
        <v>997</v>
      </c>
      <c r="I202" s="894" t="s">
        <v>2640</v>
      </c>
      <c r="J202" s="894"/>
      <c r="K202" s="894" t="s">
        <v>2650</v>
      </c>
      <c r="L202" s="894" t="s">
        <v>143</v>
      </c>
      <c r="M202" s="2170">
        <v>2012</v>
      </c>
      <c r="N202" s="894"/>
      <c r="O202" s="894" t="s">
        <v>2558</v>
      </c>
      <c r="P202" s="894" t="s">
        <v>133</v>
      </c>
      <c r="Q202" s="1579">
        <v>1</v>
      </c>
      <c r="R202" s="2233">
        <v>350000</v>
      </c>
      <c r="S202" s="1546" t="s">
        <v>3256</v>
      </c>
      <c r="U202" s="2178"/>
      <c r="V202" s="2179"/>
      <c r="W202" s="2179"/>
      <c r="X202" s="2179"/>
    </row>
    <row r="203" spans="1:24" s="2177" customFormat="1" ht="12.95" customHeight="1">
      <c r="A203" s="2232" t="e">
        <f t="shared" si="4"/>
        <v>#REF!</v>
      </c>
      <c r="B203" s="2174">
        <v>2</v>
      </c>
      <c r="C203" s="2174">
        <v>8</v>
      </c>
      <c r="D203" s="2174">
        <v>2</v>
      </c>
      <c r="E203" s="2174">
        <v>1</v>
      </c>
      <c r="F203" s="2174">
        <v>68</v>
      </c>
      <c r="G203" s="894">
        <v>88</v>
      </c>
      <c r="H203" s="894" t="s">
        <v>997</v>
      </c>
      <c r="I203" s="894" t="s">
        <v>2640</v>
      </c>
      <c r="J203" s="894"/>
      <c r="K203" s="894" t="s">
        <v>2650</v>
      </c>
      <c r="L203" s="894" t="s">
        <v>143</v>
      </c>
      <c r="M203" s="2170">
        <v>2012</v>
      </c>
      <c r="N203" s="894"/>
      <c r="O203" s="894" t="s">
        <v>2558</v>
      </c>
      <c r="P203" s="894" t="s">
        <v>133</v>
      </c>
      <c r="Q203" s="1579">
        <v>1</v>
      </c>
      <c r="R203" s="2233">
        <v>350000</v>
      </c>
      <c r="S203" s="1546" t="s">
        <v>3256</v>
      </c>
      <c r="U203" s="2178"/>
      <c r="V203" s="2179"/>
      <c r="W203" s="2179"/>
      <c r="X203" s="2179"/>
    </row>
    <row r="204" spans="1:24" s="2177" customFormat="1" ht="12.95" customHeight="1">
      <c r="A204" s="2232" t="e">
        <f t="shared" si="4"/>
        <v>#REF!</v>
      </c>
      <c r="B204" s="2174">
        <v>2</v>
      </c>
      <c r="C204" s="2174">
        <v>8</v>
      </c>
      <c r="D204" s="2174">
        <v>2</v>
      </c>
      <c r="E204" s="2174">
        <v>1</v>
      </c>
      <c r="F204" s="2174">
        <v>68</v>
      </c>
      <c r="G204" s="894">
        <v>89</v>
      </c>
      <c r="H204" s="894" t="s">
        <v>997</v>
      </c>
      <c r="I204" s="894" t="s">
        <v>2640</v>
      </c>
      <c r="J204" s="894"/>
      <c r="K204" s="894" t="s">
        <v>2650</v>
      </c>
      <c r="L204" s="894" t="s">
        <v>143</v>
      </c>
      <c r="M204" s="2170">
        <v>2012</v>
      </c>
      <c r="N204" s="894"/>
      <c r="O204" s="894" t="s">
        <v>2558</v>
      </c>
      <c r="P204" s="894" t="s">
        <v>133</v>
      </c>
      <c r="Q204" s="1579">
        <v>1</v>
      </c>
      <c r="R204" s="2233">
        <v>350000</v>
      </c>
      <c r="S204" s="1546" t="s">
        <v>3256</v>
      </c>
      <c r="U204" s="2178"/>
      <c r="V204" s="2179"/>
      <c r="W204" s="2179"/>
      <c r="X204" s="2179"/>
    </row>
    <row r="205" spans="1:24" s="2177" customFormat="1" ht="12.95" customHeight="1">
      <c r="A205" s="2232" t="e">
        <f t="shared" si="4"/>
        <v>#REF!</v>
      </c>
      <c r="B205" s="2174">
        <v>2</v>
      </c>
      <c r="C205" s="2174">
        <v>8</v>
      </c>
      <c r="D205" s="2174">
        <v>2</v>
      </c>
      <c r="E205" s="2174">
        <v>1</v>
      </c>
      <c r="F205" s="2174">
        <v>68</v>
      </c>
      <c r="G205" s="894">
        <v>90</v>
      </c>
      <c r="H205" s="894" t="s">
        <v>997</v>
      </c>
      <c r="I205" s="894" t="s">
        <v>2640</v>
      </c>
      <c r="J205" s="894"/>
      <c r="K205" s="894" t="s">
        <v>2650</v>
      </c>
      <c r="L205" s="894" t="s">
        <v>143</v>
      </c>
      <c r="M205" s="2170">
        <v>2012</v>
      </c>
      <c r="N205" s="894"/>
      <c r="O205" s="894" t="s">
        <v>2558</v>
      </c>
      <c r="P205" s="894" t="s">
        <v>133</v>
      </c>
      <c r="Q205" s="1579">
        <v>1</v>
      </c>
      <c r="R205" s="2233">
        <v>350000</v>
      </c>
      <c r="S205" s="1546" t="s">
        <v>3256</v>
      </c>
      <c r="U205" s="2178"/>
      <c r="V205" s="2179"/>
      <c r="W205" s="2179"/>
      <c r="X205" s="2179"/>
    </row>
    <row r="206" spans="1:24" s="2177" customFormat="1" ht="12.95" customHeight="1">
      <c r="A206" s="2232" t="e">
        <f t="shared" si="4"/>
        <v>#REF!</v>
      </c>
      <c r="B206" s="2174">
        <v>2</v>
      </c>
      <c r="C206" s="2174">
        <v>8</v>
      </c>
      <c r="D206" s="2174">
        <v>2</v>
      </c>
      <c r="E206" s="2174">
        <v>1</v>
      </c>
      <c r="F206" s="2174">
        <v>68</v>
      </c>
      <c r="G206" s="894">
        <v>91</v>
      </c>
      <c r="H206" s="894" t="s">
        <v>997</v>
      </c>
      <c r="I206" s="894" t="s">
        <v>2640</v>
      </c>
      <c r="J206" s="894"/>
      <c r="K206" s="894" t="s">
        <v>2650</v>
      </c>
      <c r="L206" s="894" t="s">
        <v>143</v>
      </c>
      <c r="M206" s="2170">
        <v>2012</v>
      </c>
      <c r="N206" s="894"/>
      <c r="O206" s="894" t="s">
        <v>2558</v>
      </c>
      <c r="P206" s="894" t="s">
        <v>133</v>
      </c>
      <c r="Q206" s="1579">
        <v>1</v>
      </c>
      <c r="R206" s="2233">
        <v>350000</v>
      </c>
      <c r="S206" s="1546" t="s">
        <v>2925</v>
      </c>
      <c r="U206" s="2178"/>
      <c r="V206" s="2179"/>
      <c r="W206" s="2179"/>
      <c r="X206" s="2179"/>
    </row>
    <row r="207" spans="1:24" s="2177" customFormat="1" ht="12.95" customHeight="1">
      <c r="A207" s="2232" t="e">
        <f t="shared" si="4"/>
        <v>#REF!</v>
      </c>
      <c r="B207" s="2174">
        <v>2</v>
      </c>
      <c r="C207" s="2174">
        <v>8</v>
      </c>
      <c r="D207" s="2174">
        <v>2</v>
      </c>
      <c r="E207" s="2174">
        <v>1</v>
      </c>
      <c r="F207" s="2174">
        <v>68</v>
      </c>
      <c r="G207" s="894">
        <v>91</v>
      </c>
      <c r="H207" s="894" t="s">
        <v>3143</v>
      </c>
      <c r="I207" s="894"/>
      <c r="J207" s="894"/>
      <c r="K207" s="894" t="s">
        <v>139</v>
      </c>
      <c r="L207" s="894" t="s">
        <v>143</v>
      </c>
      <c r="M207" s="2170">
        <v>2016</v>
      </c>
      <c r="N207" s="894"/>
      <c r="O207" s="894" t="s">
        <v>2624</v>
      </c>
      <c r="P207" s="894" t="s">
        <v>133</v>
      </c>
      <c r="Q207" s="1579">
        <v>8</v>
      </c>
      <c r="R207" s="2233">
        <v>2877600</v>
      </c>
      <c r="S207" s="1546" t="s">
        <v>2925</v>
      </c>
      <c r="U207" s="2178"/>
      <c r="V207" s="2179"/>
      <c r="W207" s="2179"/>
      <c r="X207" s="2179"/>
    </row>
    <row r="208" spans="1:24" s="2177" customFormat="1" ht="12.95" customHeight="1">
      <c r="A208" s="2232" t="e">
        <f t="shared" si="4"/>
        <v>#REF!</v>
      </c>
      <c r="B208" s="2174">
        <v>2</v>
      </c>
      <c r="C208" s="2174">
        <v>8</v>
      </c>
      <c r="D208" s="2174">
        <v>2</v>
      </c>
      <c r="E208" s="2174">
        <v>1</v>
      </c>
      <c r="F208" s="2174">
        <v>75</v>
      </c>
      <c r="G208" s="894">
        <v>1</v>
      </c>
      <c r="H208" s="894" t="s">
        <v>2709</v>
      </c>
      <c r="I208" s="894" t="s">
        <v>2644</v>
      </c>
      <c r="J208" s="894"/>
      <c r="K208" s="894" t="s">
        <v>420</v>
      </c>
      <c r="L208" s="894" t="s">
        <v>143</v>
      </c>
      <c r="M208" s="2170">
        <v>2000</v>
      </c>
      <c r="N208" s="894"/>
      <c r="O208" s="894" t="s">
        <v>2624</v>
      </c>
      <c r="P208" s="894" t="s">
        <v>2547</v>
      </c>
      <c r="Q208" s="1579">
        <v>1</v>
      </c>
      <c r="R208" s="2233">
        <v>250000</v>
      </c>
      <c r="S208" s="1546" t="s">
        <v>2864</v>
      </c>
      <c r="U208" s="2178"/>
      <c r="V208" s="2179"/>
      <c r="W208" s="2179"/>
      <c r="X208" s="2179"/>
    </row>
    <row r="209" spans="1:24" s="2177" customFormat="1" ht="12.95" customHeight="1">
      <c r="A209" s="2232" t="e">
        <f>#REF!+1</f>
        <v>#REF!</v>
      </c>
      <c r="B209" s="2239"/>
      <c r="C209" s="2239"/>
      <c r="D209" s="2239"/>
      <c r="E209" s="2239"/>
      <c r="F209" s="2239"/>
      <c r="G209" s="2240"/>
      <c r="H209" s="2240" t="s">
        <v>2371</v>
      </c>
      <c r="I209" s="2240"/>
      <c r="J209" s="2240"/>
      <c r="K209" s="2240" t="s">
        <v>139</v>
      </c>
      <c r="L209" s="2240" t="s">
        <v>2792</v>
      </c>
      <c r="M209" s="2241">
        <v>2016</v>
      </c>
      <c r="N209" s="2240"/>
      <c r="O209" s="2240" t="s">
        <v>2624</v>
      </c>
      <c r="P209" s="2240" t="s">
        <v>133</v>
      </c>
      <c r="Q209" s="2242">
        <v>4</v>
      </c>
      <c r="R209" s="2243">
        <v>1474000</v>
      </c>
      <c r="S209" s="2244" t="s">
        <v>2925</v>
      </c>
      <c r="U209" s="2178"/>
      <c r="V209" s="2179"/>
      <c r="W209" s="2179"/>
      <c r="X209" s="2179"/>
    </row>
    <row r="210" spans="1:24" s="2177" customFormat="1" ht="12.95" customHeight="1">
      <c r="A210" s="2232" t="e">
        <f>#REF!+1</f>
        <v>#REF!</v>
      </c>
      <c r="B210" s="2239"/>
      <c r="C210" s="2239"/>
      <c r="D210" s="2239"/>
      <c r="E210" s="2239"/>
      <c r="F210" s="2239"/>
      <c r="G210" s="2240"/>
      <c r="H210" s="2240" t="s">
        <v>3044</v>
      </c>
      <c r="I210" s="2240"/>
      <c r="J210" s="2240"/>
      <c r="K210" s="2240" t="s">
        <v>420</v>
      </c>
      <c r="L210" s="2240" t="s">
        <v>2792</v>
      </c>
      <c r="M210" s="2241">
        <v>2015</v>
      </c>
      <c r="N210" s="2240"/>
      <c r="O210" s="2240" t="s">
        <v>2558</v>
      </c>
      <c r="P210" s="2240" t="s">
        <v>133</v>
      </c>
      <c r="Q210" s="2242">
        <v>1</v>
      </c>
      <c r="R210" s="2243">
        <v>322000</v>
      </c>
      <c r="S210" s="2244" t="s">
        <v>2925</v>
      </c>
      <c r="U210" s="2178"/>
      <c r="V210" s="2179"/>
      <c r="W210" s="2179"/>
      <c r="X210" s="2179"/>
    </row>
    <row r="211" spans="1:24" s="2177" customFormat="1" ht="12.95" customHeight="1">
      <c r="A211" s="2232" t="e">
        <f t="shared" si="4"/>
        <v>#REF!</v>
      </c>
      <c r="B211" s="2239"/>
      <c r="C211" s="2239"/>
      <c r="D211" s="2239"/>
      <c r="E211" s="2239"/>
      <c r="F211" s="2239"/>
      <c r="G211" s="2240"/>
      <c r="H211" s="2240" t="s">
        <v>3069</v>
      </c>
      <c r="I211" s="2240"/>
      <c r="J211" s="2240"/>
      <c r="K211" s="2240" t="s">
        <v>2660</v>
      </c>
      <c r="L211" s="2240" t="s">
        <v>2792</v>
      </c>
      <c r="M211" s="2241">
        <v>2015</v>
      </c>
      <c r="N211" s="2240"/>
      <c r="O211" s="2240" t="s">
        <v>2558</v>
      </c>
      <c r="P211" s="2240" t="s">
        <v>133</v>
      </c>
      <c r="Q211" s="2242">
        <v>2</v>
      </c>
      <c r="R211" s="2243">
        <v>486200</v>
      </c>
      <c r="S211" s="2244" t="s">
        <v>2925</v>
      </c>
      <c r="U211" s="2178"/>
      <c r="V211" s="2179"/>
      <c r="W211" s="2179"/>
      <c r="X211" s="2179"/>
    </row>
    <row r="212" spans="1:24" s="2177" customFormat="1" ht="12.95" customHeight="1">
      <c r="A212" s="2232" t="e">
        <f t="shared" si="4"/>
        <v>#REF!</v>
      </c>
      <c r="B212" s="2239"/>
      <c r="C212" s="2239"/>
      <c r="D212" s="2239"/>
      <c r="E212" s="2239"/>
      <c r="F212" s="2239"/>
      <c r="G212" s="2240"/>
      <c r="H212" s="2240" t="s">
        <v>3109</v>
      </c>
      <c r="I212" s="2240"/>
      <c r="J212" s="2240"/>
      <c r="K212" s="2240" t="s">
        <v>2660</v>
      </c>
      <c r="L212" s="2240" t="s">
        <v>2792</v>
      </c>
      <c r="M212" s="2241">
        <v>2016</v>
      </c>
      <c r="N212" s="2240"/>
      <c r="O212" s="2240" t="s">
        <v>2558</v>
      </c>
      <c r="P212" s="2240" t="s">
        <v>133</v>
      </c>
      <c r="Q212" s="2242">
        <v>2</v>
      </c>
      <c r="R212" s="2243">
        <v>2308000</v>
      </c>
      <c r="S212" s="2244" t="s">
        <v>2925</v>
      </c>
      <c r="U212" s="2178"/>
      <c r="V212" s="2179"/>
      <c r="W212" s="2179"/>
      <c r="X212" s="2179"/>
    </row>
    <row r="213" spans="1:24" s="2177" customFormat="1" ht="12.95" customHeight="1">
      <c r="A213" s="2232" t="e">
        <f>#REF!+1</f>
        <v>#REF!</v>
      </c>
      <c r="B213" s="2245">
        <v>2</v>
      </c>
      <c r="C213" s="2245">
        <v>8</v>
      </c>
      <c r="D213" s="2245">
        <v>1</v>
      </c>
      <c r="E213" s="2245">
        <v>2</v>
      </c>
      <c r="F213" s="2245">
        <v>14</v>
      </c>
      <c r="G213" s="1804">
        <v>1</v>
      </c>
      <c r="H213" s="1804" t="s">
        <v>2712</v>
      </c>
      <c r="I213" s="1804"/>
      <c r="J213" s="1804"/>
      <c r="K213" s="1804" t="s">
        <v>2713</v>
      </c>
      <c r="L213" s="1804" t="s">
        <v>143</v>
      </c>
      <c r="M213" s="2246">
        <v>1986</v>
      </c>
      <c r="N213" s="1804"/>
      <c r="O213" s="1804" t="s">
        <v>2558</v>
      </c>
      <c r="P213" s="1804" t="s">
        <v>133</v>
      </c>
      <c r="Q213" s="2247">
        <v>1</v>
      </c>
      <c r="R213" s="2248">
        <v>50000</v>
      </c>
      <c r="S213" s="2249" t="s">
        <v>2865</v>
      </c>
      <c r="U213" s="2178"/>
      <c r="V213" s="2179"/>
      <c r="W213" s="2179"/>
      <c r="X213" s="2179"/>
    </row>
    <row r="214" spans="1:24" s="2177" customFormat="1" ht="12.95" customHeight="1">
      <c r="A214" s="2232" t="e">
        <f>A213+1</f>
        <v>#REF!</v>
      </c>
      <c r="B214" s="2174">
        <v>2</v>
      </c>
      <c r="C214" s="2174">
        <v>8</v>
      </c>
      <c r="D214" s="2174">
        <v>1</v>
      </c>
      <c r="E214" s="2174">
        <v>2</v>
      </c>
      <c r="F214" s="2174">
        <v>14</v>
      </c>
      <c r="G214" s="894">
        <v>2</v>
      </c>
      <c r="H214" s="894" t="s">
        <v>2712</v>
      </c>
      <c r="I214" s="894"/>
      <c r="J214" s="894"/>
      <c r="K214" s="894" t="s">
        <v>2713</v>
      </c>
      <c r="L214" s="894" t="s">
        <v>143</v>
      </c>
      <c r="M214" s="2170">
        <v>1986</v>
      </c>
      <c r="N214" s="894"/>
      <c r="O214" s="894" t="s">
        <v>2558</v>
      </c>
      <c r="P214" s="894" t="s">
        <v>133</v>
      </c>
      <c r="Q214" s="1579">
        <v>1</v>
      </c>
      <c r="R214" s="2233">
        <v>50000</v>
      </c>
      <c r="S214" s="1546" t="s">
        <v>2865</v>
      </c>
      <c r="U214" s="2178"/>
      <c r="V214" s="2179"/>
      <c r="W214" s="2234"/>
      <c r="X214" s="2179"/>
    </row>
    <row r="215" spans="1:24" s="2177" customFormat="1" ht="12.95" customHeight="1">
      <c r="A215" s="2232" t="e">
        <f t="shared" ref="A215:A221" si="6">A214+1</f>
        <v>#REF!</v>
      </c>
      <c r="B215" s="2174">
        <v>2</v>
      </c>
      <c r="C215" s="2174">
        <v>8</v>
      </c>
      <c r="D215" s="2174">
        <v>1</v>
      </c>
      <c r="E215" s="2174">
        <v>2</v>
      </c>
      <c r="F215" s="2174">
        <v>14</v>
      </c>
      <c r="G215" s="894">
        <v>3</v>
      </c>
      <c r="H215" s="894" t="s">
        <v>2712</v>
      </c>
      <c r="I215" s="894"/>
      <c r="J215" s="894"/>
      <c r="K215" s="894" t="s">
        <v>2713</v>
      </c>
      <c r="L215" s="894" t="s">
        <v>143</v>
      </c>
      <c r="M215" s="2170">
        <v>1986</v>
      </c>
      <c r="N215" s="894"/>
      <c r="O215" s="894" t="s">
        <v>2558</v>
      </c>
      <c r="P215" s="894" t="s">
        <v>133</v>
      </c>
      <c r="Q215" s="1579">
        <v>1</v>
      </c>
      <c r="R215" s="2233">
        <v>50000</v>
      </c>
      <c r="S215" s="1546" t="s">
        <v>2865</v>
      </c>
      <c r="U215" s="2178"/>
      <c r="V215" s="2179"/>
      <c r="W215" s="2234"/>
      <c r="X215" s="2179"/>
    </row>
    <row r="216" spans="1:24" s="2177" customFormat="1" ht="12.95" customHeight="1">
      <c r="A216" s="2232" t="e">
        <f>#REF!+1</f>
        <v>#REF!</v>
      </c>
      <c r="B216" s="2174">
        <v>2</v>
      </c>
      <c r="C216" s="2174">
        <v>8</v>
      </c>
      <c r="D216" s="2174">
        <v>1</v>
      </c>
      <c r="E216" s="2174">
        <v>2</v>
      </c>
      <c r="F216" s="2174">
        <v>14</v>
      </c>
      <c r="G216" s="894">
        <v>7</v>
      </c>
      <c r="H216" s="894" t="s">
        <v>2715</v>
      </c>
      <c r="I216" s="894"/>
      <c r="J216" s="894"/>
      <c r="K216" s="894" t="s">
        <v>2713</v>
      </c>
      <c r="L216" s="894" t="s">
        <v>143</v>
      </c>
      <c r="M216" s="2170">
        <v>1992</v>
      </c>
      <c r="N216" s="894"/>
      <c r="O216" s="894" t="s">
        <v>2558</v>
      </c>
      <c r="P216" s="894" t="s">
        <v>133</v>
      </c>
      <c r="Q216" s="1579">
        <v>1</v>
      </c>
      <c r="R216" s="2233">
        <v>10000</v>
      </c>
      <c r="S216" s="1546" t="s">
        <v>2865</v>
      </c>
      <c r="U216" s="2178"/>
      <c r="V216" s="2179"/>
      <c r="W216" s="2234"/>
      <c r="X216" s="2179"/>
    </row>
    <row r="217" spans="1:24" s="2177" customFormat="1" ht="12.95" customHeight="1">
      <c r="A217" s="2232" t="e">
        <f t="shared" si="6"/>
        <v>#REF!</v>
      </c>
      <c r="B217" s="2174">
        <v>2</v>
      </c>
      <c r="C217" s="2174">
        <v>8</v>
      </c>
      <c r="D217" s="2174">
        <v>1</v>
      </c>
      <c r="E217" s="2174">
        <v>2</v>
      </c>
      <c r="F217" s="2174">
        <v>14</v>
      </c>
      <c r="G217" s="894">
        <v>8</v>
      </c>
      <c r="H217" s="894" t="s">
        <v>2715</v>
      </c>
      <c r="I217" s="894"/>
      <c r="J217" s="894"/>
      <c r="K217" s="894" t="s">
        <v>2713</v>
      </c>
      <c r="L217" s="894" t="s">
        <v>143</v>
      </c>
      <c r="M217" s="2170">
        <v>1992</v>
      </c>
      <c r="N217" s="894"/>
      <c r="O217" s="894" t="s">
        <v>2558</v>
      </c>
      <c r="P217" s="894" t="s">
        <v>133</v>
      </c>
      <c r="Q217" s="1579">
        <v>1</v>
      </c>
      <c r="R217" s="2233">
        <v>10000</v>
      </c>
      <c r="S217" s="1546" t="s">
        <v>2865</v>
      </c>
      <c r="U217" s="2178"/>
      <c r="V217" s="2179"/>
      <c r="W217" s="2234"/>
      <c r="X217" s="2179"/>
    </row>
    <row r="218" spans="1:24" s="2177" customFormat="1" ht="12.95" customHeight="1">
      <c r="A218" s="2232" t="e">
        <f t="shared" si="6"/>
        <v>#REF!</v>
      </c>
      <c r="B218" s="2174">
        <v>2</v>
      </c>
      <c r="C218" s="2174">
        <v>8</v>
      </c>
      <c r="D218" s="2174">
        <v>1</v>
      </c>
      <c r="E218" s="2174">
        <v>2</v>
      </c>
      <c r="F218" s="2174">
        <v>14</v>
      </c>
      <c r="G218" s="894">
        <v>9</v>
      </c>
      <c r="H218" s="894" t="s">
        <v>2716</v>
      </c>
      <c r="I218" s="894"/>
      <c r="J218" s="894"/>
      <c r="K218" s="894" t="s">
        <v>2713</v>
      </c>
      <c r="L218" s="894" t="s">
        <v>143</v>
      </c>
      <c r="M218" s="2170">
        <v>1986</v>
      </c>
      <c r="N218" s="894"/>
      <c r="O218" s="894" t="s">
        <v>2558</v>
      </c>
      <c r="P218" s="894" t="s">
        <v>133</v>
      </c>
      <c r="Q218" s="1579">
        <v>1</v>
      </c>
      <c r="R218" s="2233">
        <v>20000</v>
      </c>
      <c r="S218" s="1546" t="s">
        <v>2865</v>
      </c>
      <c r="U218" s="2178"/>
      <c r="V218" s="2179"/>
      <c r="W218" s="2234"/>
      <c r="X218" s="2179"/>
    </row>
    <row r="219" spans="1:24" s="2177" customFormat="1" ht="12.95" customHeight="1">
      <c r="A219" s="2232" t="e">
        <f t="shared" si="6"/>
        <v>#REF!</v>
      </c>
      <c r="B219" s="2174">
        <v>2</v>
      </c>
      <c r="C219" s="2174">
        <v>8</v>
      </c>
      <c r="D219" s="2174">
        <v>1</v>
      </c>
      <c r="E219" s="2174">
        <v>2</v>
      </c>
      <c r="F219" s="2174">
        <v>14</v>
      </c>
      <c r="G219" s="894">
        <v>10</v>
      </c>
      <c r="H219" s="894" t="s">
        <v>2716</v>
      </c>
      <c r="I219" s="894"/>
      <c r="J219" s="894"/>
      <c r="K219" s="894" t="s">
        <v>2713</v>
      </c>
      <c r="L219" s="894" t="s">
        <v>143</v>
      </c>
      <c r="M219" s="2170">
        <v>1986</v>
      </c>
      <c r="N219" s="894"/>
      <c r="O219" s="894" t="s">
        <v>2558</v>
      </c>
      <c r="P219" s="894" t="s">
        <v>133</v>
      </c>
      <c r="Q219" s="1579">
        <v>1</v>
      </c>
      <c r="R219" s="2233">
        <v>20000</v>
      </c>
      <c r="S219" s="1546" t="s">
        <v>2865</v>
      </c>
      <c r="U219" s="2178"/>
      <c r="V219" s="2179"/>
      <c r="W219" s="2234"/>
      <c r="X219" s="2179"/>
    </row>
    <row r="220" spans="1:24" s="2177" customFormat="1" ht="12.95" customHeight="1">
      <c r="A220" s="2232" t="e">
        <f t="shared" si="6"/>
        <v>#REF!</v>
      </c>
      <c r="B220" s="2174">
        <v>2</v>
      </c>
      <c r="C220" s="2174">
        <v>8</v>
      </c>
      <c r="D220" s="2174">
        <v>1</v>
      </c>
      <c r="E220" s="2174">
        <v>2</v>
      </c>
      <c r="F220" s="2174">
        <v>14</v>
      </c>
      <c r="G220" s="894">
        <v>11</v>
      </c>
      <c r="H220" s="894" t="s">
        <v>2717</v>
      </c>
      <c r="I220" s="894"/>
      <c r="J220" s="894"/>
      <c r="K220" s="894" t="s">
        <v>2713</v>
      </c>
      <c r="L220" s="894" t="s">
        <v>143</v>
      </c>
      <c r="M220" s="2170">
        <v>1992</v>
      </c>
      <c r="N220" s="894"/>
      <c r="O220" s="894" t="s">
        <v>2558</v>
      </c>
      <c r="P220" s="894" t="s">
        <v>133</v>
      </c>
      <c r="Q220" s="1579">
        <v>1</v>
      </c>
      <c r="R220" s="2233">
        <v>10000</v>
      </c>
      <c r="S220" s="1546" t="s">
        <v>2865</v>
      </c>
      <c r="U220" s="2178"/>
      <c r="V220" s="2179"/>
      <c r="W220" s="2234"/>
      <c r="X220" s="2179"/>
    </row>
    <row r="221" spans="1:24" s="2177" customFormat="1" ht="12.95" customHeight="1">
      <c r="A221" s="2232" t="e">
        <f t="shared" si="6"/>
        <v>#REF!</v>
      </c>
      <c r="B221" s="2174">
        <v>2</v>
      </c>
      <c r="C221" s="2174">
        <v>8</v>
      </c>
      <c r="D221" s="2174">
        <v>1</v>
      </c>
      <c r="E221" s="2174">
        <v>2</v>
      </c>
      <c r="F221" s="2174">
        <v>14</v>
      </c>
      <c r="G221" s="894">
        <v>12</v>
      </c>
      <c r="H221" s="894" t="s">
        <v>2717</v>
      </c>
      <c r="I221" s="894"/>
      <c r="J221" s="894"/>
      <c r="K221" s="894" t="s">
        <v>2713</v>
      </c>
      <c r="L221" s="894" t="s">
        <v>143</v>
      </c>
      <c r="M221" s="2170">
        <v>1992</v>
      </c>
      <c r="N221" s="894"/>
      <c r="O221" s="894" t="s">
        <v>2558</v>
      </c>
      <c r="P221" s="894" t="s">
        <v>133</v>
      </c>
      <c r="Q221" s="1579">
        <v>1</v>
      </c>
      <c r="R221" s="2233">
        <v>10000</v>
      </c>
      <c r="S221" s="1546" t="s">
        <v>2865</v>
      </c>
      <c r="U221" s="2178"/>
      <c r="V221" s="2179"/>
      <c r="W221" s="2234"/>
      <c r="X221" s="2179"/>
    </row>
    <row r="222" spans="1:24" s="2177" customFormat="1" ht="12.95" customHeight="1">
      <c r="A222" s="2232" t="e">
        <f>A221+1</f>
        <v>#REF!</v>
      </c>
      <c r="B222" s="2174">
        <v>2</v>
      </c>
      <c r="C222" s="2174">
        <v>8</v>
      </c>
      <c r="D222" s="2174">
        <v>1</v>
      </c>
      <c r="E222" s="2174">
        <v>2</v>
      </c>
      <c r="F222" s="2174">
        <v>14</v>
      </c>
      <c r="G222" s="894">
        <v>13</v>
      </c>
      <c r="H222" s="894" t="s">
        <v>2717</v>
      </c>
      <c r="I222" s="894"/>
      <c r="J222" s="894"/>
      <c r="K222" s="894" t="s">
        <v>2713</v>
      </c>
      <c r="L222" s="894" t="s">
        <v>143</v>
      </c>
      <c r="M222" s="2170">
        <v>1992</v>
      </c>
      <c r="N222" s="894"/>
      <c r="O222" s="894" t="s">
        <v>2558</v>
      </c>
      <c r="P222" s="894" t="s">
        <v>133</v>
      </c>
      <c r="Q222" s="1579">
        <v>1</v>
      </c>
      <c r="R222" s="2233">
        <v>10000</v>
      </c>
      <c r="S222" s="1546" t="s">
        <v>2865</v>
      </c>
      <c r="U222" s="2178"/>
      <c r="V222" s="2179"/>
      <c r="W222" s="2234"/>
      <c r="X222" s="2179"/>
    </row>
    <row r="223" spans="1:24" s="2177" customFormat="1" ht="12.95" customHeight="1">
      <c r="A223" s="2232" t="e">
        <f>A222+1</f>
        <v>#REF!</v>
      </c>
      <c r="B223" s="2174">
        <v>2</v>
      </c>
      <c r="C223" s="2174">
        <v>8</v>
      </c>
      <c r="D223" s="2174">
        <v>1</v>
      </c>
      <c r="E223" s="2174">
        <v>2</v>
      </c>
      <c r="F223" s="2174">
        <v>14</v>
      </c>
      <c r="G223" s="894">
        <v>14</v>
      </c>
      <c r="H223" s="894" t="s">
        <v>2717</v>
      </c>
      <c r="I223" s="894"/>
      <c r="J223" s="894"/>
      <c r="K223" s="894" t="s">
        <v>2713</v>
      </c>
      <c r="L223" s="894" t="s">
        <v>143</v>
      </c>
      <c r="M223" s="2170">
        <v>1992</v>
      </c>
      <c r="N223" s="894"/>
      <c r="O223" s="894" t="s">
        <v>2558</v>
      </c>
      <c r="P223" s="894" t="s">
        <v>133</v>
      </c>
      <c r="Q223" s="1579">
        <v>1</v>
      </c>
      <c r="R223" s="2233">
        <v>10000</v>
      </c>
      <c r="S223" s="1546" t="s">
        <v>2865</v>
      </c>
      <c r="U223" s="2178"/>
      <c r="V223" s="2179"/>
      <c r="W223" s="2234"/>
      <c r="X223" s="2179"/>
    </row>
    <row r="224" spans="1:24" s="2177" customFormat="1" ht="12.95" customHeight="1">
      <c r="A224" s="2232" t="e">
        <f t="shared" ref="A224:A239" si="7">A223+1</f>
        <v>#REF!</v>
      </c>
      <c r="B224" s="2174">
        <v>2</v>
      </c>
      <c r="C224" s="2174">
        <v>8</v>
      </c>
      <c r="D224" s="2174">
        <v>1</v>
      </c>
      <c r="E224" s="2174">
        <v>2</v>
      </c>
      <c r="F224" s="2174">
        <v>14</v>
      </c>
      <c r="G224" s="894">
        <v>15</v>
      </c>
      <c r="H224" s="894" t="s">
        <v>2717</v>
      </c>
      <c r="I224" s="894"/>
      <c r="J224" s="894"/>
      <c r="K224" s="894" t="s">
        <v>2713</v>
      </c>
      <c r="L224" s="894" t="s">
        <v>143</v>
      </c>
      <c r="M224" s="2170">
        <v>1992</v>
      </c>
      <c r="N224" s="894"/>
      <c r="O224" s="894" t="s">
        <v>2558</v>
      </c>
      <c r="P224" s="894" t="s">
        <v>133</v>
      </c>
      <c r="Q224" s="1579">
        <v>1</v>
      </c>
      <c r="R224" s="2233">
        <v>10000</v>
      </c>
      <c r="S224" s="1546" t="s">
        <v>2865</v>
      </c>
      <c r="U224" s="2178"/>
      <c r="V224" s="2179"/>
      <c r="W224" s="2234"/>
      <c r="X224" s="2179"/>
    </row>
    <row r="225" spans="1:24" s="2177" customFormat="1" ht="12.95" customHeight="1">
      <c r="A225" s="2232" t="e">
        <f t="shared" si="7"/>
        <v>#REF!</v>
      </c>
      <c r="B225" s="2174">
        <v>2</v>
      </c>
      <c r="C225" s="2174">
        <v>8</v>
      </c>
      <c r="D225" s="2174">
        <v>1</v>
      </c>
      <c r="E225" s="2174">
        <v>2</v>
      </c>
      <c r="F225" s="2174">
        <v>14</v>
      </c>
      <c r="G225" s="894">
        <v>16</v>
      </c>
      <c r="H225" s="894" t="s">
        <v>2718</v>
      </c>
      <c r="I225" s="894" t="s">
        <v>789</v>
      </c>
      <c r="J225" s="894"/>
      <c r="K225" s="894" t="s">
        <v>2713</v>
      </c>
      <c r="L225" s="894" t="s">
        <v>143</v>
      </c>
      <c r="M225" s="2170">
        <v>1993</v>
      </c>
      <c r="N225" s="894"/>
      <c r="O225" s="894" t="s">
        <v>2558</v>
      </c>
      <c r="P225" s="894" t="s">
        <v>133</v>
      </c>
      <c r="Q225" s="1579">
        <v>1</v>
      </c>
      <c r="R225" s="2233">
        <v>20000</v>
      </c>
      <c r="S225" s="1546" t="s">
        <v>2865</v>
      </c>
      <c r="U225" s="2178"/>
      <c r="V225" s="2179"/>
      <c r="W225" s="2234"/>
      <c r="X225" s="2179"/>
    </row>
    <row r="226" spans="1:24" s="2177" customFormat="1" ht="12.95" customHeight="1">
      <c r="A226" s="2232" t="e">
        <f t="shared" si="7"/>
        <v>#REF!</v>
      </c>
      <c r="B226" s="2174">
        <v>2</v>
      </c>
      <c r="C226" s="2174">
        <v>8</v>
      </c>
      <c r="D226" s="2174">
        <v>1</v>
      </c>
      <c r="E226" s="2174">
        <v>2</v>
      </c>
      <c r="F226" s="2174">
        <v>14</v>
      </c>
      <c r="G226" s="894">
        <v>17</v>
      </c>
      <c r="H226" s="894" t="s">
        <v>2718</v>
      </c>
      <c r="I226" s="894" t="s">
        <v>789</v>
      </c>
      <c r="J226" s="894"/>
      <c r="K226" s="894" t="s">
        <v>2713</v>
      </c>
      <c r="L226" s="894" t="s">
        <v>143</v>
      </c>
      <c r="M226" s="2170">
        <v>1993</v>
      </c>
      <c r="N226" s="894"/>
      <c r="O226" s="894" t="s">
        <v>2558</v>
      </c>
      <c r="P226" s="894" t="s">
        <v>133</v>
      </c>
      <c r="Q226" s="1579">
        <v>1</v>
      </c>
      <c r="R226" s="2233">
        <v>20000</v>
      </c>
      <c r="S226" s="1546" t="s">
        <v>2865</v>
      </c>
      <c r="U226" s="2178"/>
      <c r="V226" s="2179"/>
      <c r="W226" s="2234"/>
      <c r="X226" s="2179"/>
    </row>
    <row r="227" spans="1:24" s="2177" customFormat="1" ht="12.95" customHeight="1">
      <c r="A227" s="2232" t="e">
        <f t="shared" si="7"/>
        <v>#REF!</v>
      </c>
      <c r="B227" s="2174">
        <v>2</v>
      </c>
      <c r="C227" s="2174">
        <v>8</v>
      </c>
      <c r="D227" s="2174">
        <v>1</v>
      </c>
      <c r="E227" s="2174">
        <v>2</v>
      </c>
      <c r="F227" s="2174">
        <v>14</v>
      </c>
      <c r="G227" s="894">
        <v>18</v>
      </c>
      <c r="H227" s="894" t="s">
        <v>2718</v>
      </c>
      <c r="I227" s="894" t="s">
        <v>789</v>
      </c>
      <c r="J227" s="894"/>
      <c r="K227" s="894" t="s">
        <v>2713</v>
      </c>
      <c r="L227" s="894" t="s">
        <v>143</v>
      </c>
      <c r="M227" s="2170">
        <v>1993</v>
      </c>
      <c r="N227" s="894"/>
      <c r="O227" s="894" t="s">
        <v>2558</v>
      </c>
      <c r="P227" s="894" t="s">
        <v>133</v>
      </c>
      <c r="Q227" s="1579">
        <v>1</v>
      </c>
      <c r="R227" s="2233">
        <v>20000</v>
      </c>
      <c r="S227" s="1546" t="s">
        <v>2865</v>
      </c>
      <c r="U227" s="2178"/>
      <c r="V227" s="2179"/>
      <c r="W227" s="2234"/>
      <c r="X227" s="2179"/>
    </row>
    <row r="228" spans="1:24" s="2177" customFormat="1" ht="12.95" customHeight="1">
      <c r="A228" s="2232" t="e">
        <f>A227+1</f>
        <v>#REF!</v>
      </c>
      <c r="B228" s="2174">
        <v>2</v>
      </c>
      <c r="C228" s="2174">
        <v>8</v>
      </c>
      <c r="D228" s="2174">
        <v>1</v>
      </c>
      <c r="E228" s="2174">
        <v>2</v>
      </c>
      <c r="F228" s="2174">
        <v>14</v>
      </c>
      <c r="G228" s="894">
        <v>19</v>
      </c>
      <c r="H228" s="894" t="s">
        <v>2718</v>
      </c>
      <c r="I228" s="894" t="s">
        <v>789</v>
      </c>
      <c r="J228" s="894"/>
      <c r="K228" s="894" t="s">
        <v>2713</v>
      </c>
      <c r="L228" s="894" t="s">
        <v>143</v>
      </c>
      <c r="M228" s="2170">
        <v>1993</v>
      </c>
      <c r="N228" s="894"/>
      <c r="O228" s="894" t="s">
        <v>2558</v>
      </c>
      <c r="P228" s="894" t="s">
        <v>133</v>
      </c>
      <c r="Q228" s="1579">
        <v>1</v>
      </c>
      <c r="R228" s="2233">
        <v>20000</v>
      </c>
      <c r="S228" s="1546" t="s">
        <v>2865</v>
      </c>
      <c r="U228" s="2178"/>
      <c r="V228" s="2179"/>
      <c r="W228" s="2234"/>
      <c r="X228" s="2179"/>
    </row>
    <row r="229" spans="1:24" s="2177" customFormat="1" ht="12.95" customHeight="1">
      <c r="A229" s="2232" t="e">
        <f t="shared" si="7"/>
        <v>#REF!</v>
      </c>
      <c r="B229" s="2174">
        <v>2</v>
      </c>
      <c r="C229" s="2174">
        <v>8</v>
      </c>
      <c r="D229" s="2174">
        <v>1</v>
      </c>
      <c r="E229" s="2174">
        <v>2</v>
      </c>
      <c r="F229" s="2174">
        <v>14</v>
      </c>
      <c r="G229" s="894">
        <v>20</v>
      </c>
      <c r="H229" s="894" t="s">
        <v>2718</v>
      </c>
      <c r="I229" s="894" t="s">
        <v>789</v>
      </c>
      <c r="J229" s="894"/>
      <c r="K229" s="894" t="s">
        <v>2713</v>
      </c>
      <c r="L229" s="894" t="s">
        <v>143</v>
      </c>
      <c r="M229" s="2170">
        <v>1993</v>
      </c>
      <c r="N229" s="894"/>
      <c r="O229" s="894" t="s">
        <v>2558</v>
      </c>
      <c r="P229" s="894" t="s">
        <v>133</v>
      </c>
      <c r="Q229" s="1579">
        <v>1</v>
      </c>
      <c r="R229" s="2233">
        <v>20000</v>
      </c>
      <c r="S229" s="1546" t="s">
        <v>2865</v>
      </c>
      <c r="U229" s="2178"/>
      <c r="V229" s="2179"/>
      <c r="W229" s="2234"/>
      <c r="X229" s="2179"/>
    </row>
    <row r="230" spans="1:24" s="2177" customFormat="1" ht="12.95" customHeight="1">
      <c r="A230" s="2232" t="e">
        <f t="shared" si="7"/>
        <v>#REF!</v>
      </c>
      <c r="B230" s="2174">
        <v>2</v>
      </c>
      <c r="C230" s="2174">
        <v>8</v>
      </c>
      <c r="D230" s="2174">
        <v>1</v>
      </c>
      <c r="E230" s="2174">
        <v>2</v>
      </c>
      <c r="F230" s="2174">
        <v>14</v>
      </c>
      <c r="G230" s="894">
        <v>21</v>
      </c>
      <c r="H230" s="894" t="s">
        <v>2718</v>
      </c>
      <c r="I230" s="894" t="s">
        <v>789</v>
      </c>
      <c r="J230" s="894"/>
      <c r="K230" s="894" t="s">
        <v>2713</v>
      </c>
      <c r="L230" s="894" t="s">
        <v>143</v>
      </c>
      <c r="M230" s="2170">
        <v>1993</v>
      </c>
      <c r="N230" s="894"/>
      <c r="O230" s="894" t="s">
        <v>2558</v>
      </c>
      <c r="P230" s="894" t="s">
        <v>133</v>
      </c>
      <c r="Q230" s="1579">
        <v>1</v>
      </c>
      <c r="R230" s="2233">
        <v>20000</v>
      </c>
      <c r="S230" s="1546" t="s">
        <v>2865</v>
      </c>
      <c r="U230" s="2178"/>
      <c r="V230" s="2179"/>
      <c r="W230" s="2234"/>
      <c r="X230" s="2179"/>
    </row>
    <row r="231" spans="1:24" s="2177" customFormat="1" ht="12.95" customHeight="1">
      <c r="A231" s="2232" t="e">
        <f t="shared" si="7"/>
        <v>#REF!</v>
      </c>
      <c r="B231" s="2174">
        <v>2</v>
      </c>
      <c r="C231" s="2174">
        <v>8</v>
      </c>
      <c r="D231" s="2174">
        <v>1</v>
      </c>
      <c r="E231" s="2174">
        <v>2</v>
      </c>
      <c r="F231" s="2174">
        <v>14</v>
      </c>
      <c r="G231" s="894">
        <v>22</v>
      </c>
      <c r="H231" s="894" t="s">
        <v>2718</v>
      </c>
      <c r="I231" s="894" t="s">
        <v>789</v>
      </c>
      <c r="J231" s="894"/>
      <c r="K231" s="894" t="s">
        <v>2713</v>
      </c>
      <c r="L231" s="894" t="s">
        <v>143</v>
      </c>
      <c r="M231" s="2170">
        <v>1993</v>
      </c>
      <c r="N231" s="894"/>
      <c r="O231" s="894" t="s">
        <v>2558</v>
      </c>
      <c r="P231" s="894" t="s">
        <v>133</v>
      </c>
      <c r="Q231" s="1579">
        <v>1</v>
      </c>
      <c r="R231" s="2233">
        <v>20000</v>
      </c>
      <c r="S231" s="1546" t="s">
        <v>2865</v>
      </c>
      <c r="U231" s="2178"/>
      <c r="V231" s="2179"/>
      <c r="W231" s="2234"/>
      <c r="X231" s="2179"/>
    </row>
    <row r="232" spans="1:24" s="2177" customFormat="1" ht="12.95" customHeight="1">
      <c r="A232" s="2232" t="e">
        <f t="shared" si="7"/>
        <v>#REF!</v>
      </c>
      <c r="B232" s="2174">
        <v>2</v>
      </c>
      <c r="C232" s="2174">
        <v>8</v>
      </c>
      <c r="D232" s="2174">
        <v>1</v>
      </c>
      <c r="E232" s="2174">
        <v>2</v>
      </c>
      <c r="F232" s="2174">
        <v>14</v>
      </c>
      <c r="G232" s="894">
        <v>23</v>
      </c>
      <c r="H232" s="894" t="s">
        <v>2718</v>
      </c>
      <c r="I232" s="894" t="s">
        <v>789</v>
      </c>
      <c r="J232" s="894"/>
      <c r="K232" s="894" t="s">
        <v>2713</v>
      </c>
      <c r="L232" s="894" t="s">
        <v>143</v>
      </c>
      <c r="M232" s="2170">
        <v>1993</v>
      </c>
      <c r="N232" s="894"/>
      <c r="O232" s="894" t="s">
        <v>2558</v>
      </c>
      <c r="P232" s="894" t="s">
        <v>133</v>
      </c>
      <c r="Q232" s="1579">
        <v>1</v>
      </c>
      <c r="R232" s="2233">
        <v>20000</v>
      </c>
      <c r="S232" s="1546" t="s">
        <v>2865</v>
      </c>
      <c r="U232" s="2178"/>
      <c r="V232" s="2179"/>
      <c r="W232" s="2234"/>
      <c r="X232" s="2179"/>
    </row>
    <row r="233" spans="1:24" s="2177" customFormat="1" ht="12.95" customHeight="1">
      <c r="A233" s="2232" t="e">
        <f t="shared" si="7"/>
        <v>#REF!</v>
      </c>
      <c r="B233" s="2174">
        <v>2</v>
      </c>
      <c r="C233" s="2174">
        <v>8</v>
      </c>
      <c r="D233" s="2174">
        <v>1</v>
      </c>
      <c r="E233" s="2174">
        <v>2</v>
      </c>
      <c r="F233" s="2174">
        <v>14</v>
      </c>
      <c r="G233" s="894">
        <v>24</v>
      </c>
      <c r="H233" s="894" t="s">
        <v>2718</v>
      </c>
      <c r="I233" s="894" t="s">
        <v>789</v>
      </c>
      <c r="J233" s="894"/>
      <c r="K233" s="894" t="s">
        <v>2713</v>
      </c>
      <c r="L233" s="894" t="s">
        <v>143</v>
      </c>
      <c r="M233" s="2170">
        <v>1993</v>
      </c>
      <c r="N233" s="894"/>
      <c r="O233" s="894" t="s">
        <v>2558</v>
      </c>
      <c r="P233" s="894" t="s">
        <v>133</v>
      </c>
      <c r="Q233" s="1579">
        <v>1</v>
      </c>
      <c r="R233" s="2233">
        <v>20000</v>
      </c>
      <c r="S233" s="1546" t="s">
        <v>2865</v>
      </c>
      <c r="U233" s="2178"/>
      <c r="V233" s="2179"/>
      <c r="W233" s="2234"/>
      <c r="X233" s="2179"/>
    </row>
    <row r="234" spans="1:24" s="2177" customFormat="1" ht="12.95" customHeight="1">
      <c r="A234" s="2232" t="e">
        <f t="shared" si="7"/>
        <v>#REF!</v>
      </c>
      <c r="B234" s="2174">
        <v>2</v>
      </c>
      <c r="C234" s="2174">
        <v>8</v>
      </c>
      <c r="D234" s="2174">
        <v>1</v>
      </c>
      <c r="E234" s="2174">
        <v>2</v>
      </c>
      <c r="F234" s="2174">
        <v>14</v>
      </c>
      <c r="G234" s="894">
        <v>25</v>
      </c>
      <c r="H234" s="894" t="s">
        <v>2719</v>
      </c>
      <c r="I234" s="894"/>
      <c r="J234" s="894"/>
      <c r="K234" s="894" t="s">
        <v>2713</v>
      </c>
      <c r="L234" s="894" t="s">
        <v>143</v>
      </c>
      <c r="M234" s="2170">
        <v>1986</v>
      </c>
      <c r="N234" s="894"/>
      <c r="O234" s="894" t="s">
        <v>2558</v>
      </c>
      <c r="P234" s="894" t="s">
        <v>133</v>
      </c>
      <c r="Q234" s="1579">
        <v>1</v>
      </c>
      <c r="R234" s="2233">
        <v>20000</v>
      </c>
      <c r="S234" s="1546" t="s">
        <v>2865</v>
      </c>
      <c r="U234" s="2178"/>
      <c r="V234" s="2179"/>
      <c r="W234" s="2234"/>
      <c r="X234" s="2179"/>
    </row>
    <row r="235" spans="1:24" s="2177" customFormat="1" ht="12.95" customHeight="1">
      <c r="A235" s="2232" t="e">
        <f t="shared" si="7"/>
        <v>#REF!</v>
      </c>
      <c r="B235" s="2174">
        <v>2</v>
      </c>
      <c r="C235" s="2174">
        <v>8</v>
      </c>
      <c r="D235" s="2174">
        <v>1</v>
      </c>
      <c r="E235" s="2174">
        <v>2</v>
      </c>
      <c r="F235" s="2174">
        <v>14</v>
      </c>
      <c r="G235" s="894">
        <v>26</v>
      </c>
      <c r="H235" s="894" t="s">
        <v>2720</v>
      </c>
      <c r="I235" s="894"/>
      <c r="J235" s="894"/>
      <c r="K235" s="894" t="s">
        <v>2713</v>
      </c>
      <c r="L235" s="894" t="s">
        <v>143</v>
      </c>
      <c r="M235" s="2170">
        <v>1992</v>
      </c>
      <c r="N235" s="894"/>
      <c r="O235" s="894" t="s">
        <v>2558</v>
      </c>
      <c r="P235" s="894" t="s">
        <v>133</v>
      </c>
      <c r="Q235" s="1579">
        <v>1</v>
      </c>
      <c r="R235" s="2233">
        <v>10000</v>
      </c>
      <c r="S235" s="1546" t="s">
        <v>2865</v>
      </c>
      <c r="U235" s="2178"/>
      <c r="V235" s="2179"/>
      <c r="W235" s="2234"/>
      <c r="X235" s="2179"/>
    </row>
    <row r="236" spans="1:24" s="2177" customFormat="1" ht="12.95" customHeight="1">
      <c r="A236" s="2232" t="e">
        <f t="shared" si="7"/>
        <v>#REF!</v>
      </c>
      <c r="B236" s="2174">
        <v>2</v>
      </c>
      <c r="C236" s="2174">
        <v>8</v>
      </c>
      <c r="D236" s="2174">
        <v>1</v>
      </c>
      <c r="E236" s="2174">
        <v>2</v>
      </c>
      <c r="F236" s="2174">
        <v>14</v>
      </c>
      <c r="G236" s="894">
        <v>27</v>
      </c>
      <c r="H236" s="894" t="s">
        <v>2720</v>
      </c>
      <c r="I236" s="894"/>
      <c r="J236" s="894"/>
      <c r="K236" s="894" t="s">
        <v>2713</v>
      </c>
      <c r="L236" s="894" t="s">
        <v>143</v>
      </c>
      <c r="M236" s="2170">
        <v>1992</v>
      </c>
      <c r="N236" s="894"/>
      <c r="O236" s="894" t="s">
        <v>2558</v>
      </c>
      <c r="P236" s="894" t="s">
        <v>133</v>
      </c>
      <c r="Q236" s="1579">
        <v>1</v>
      </c>
      <c r="R236" s="2233">
        <v>10000</v>
      </c>
      <c r="S236" s="1546" t="s">
        <v>2865</v>
      </c>
      <c r="U236" s="2178"/>
      <c r="V236" s="2179"/>
      <c r="W236" s="2234"/>
      <c r="X236" s="2179"/>
    </row>
    <row r="237" spans="1:24" s="2177" customFormat="1" ht="12.95" customHeight="1">
      <c r="A237" s="2232" t="e">
        <f t="shared" si="7"/>
        <v>#REF!</v>
      </c>
      <c r="B237" s="2174">
        <v>2</v>
      </c>
      <c r="C237" s="2174">
        <v>8</v>
      </c>
      <c r="D237" s="2174">
        <v>1</v>
      </c>
      <c r="E237" s="2174">
        <v>2</v>
      </c>
      <c r="F237" s="2174">
        <v>14</v>
      </c>
      <c r="G237" s="894">
        <v>28</v>
      </c>
      <c r="H237" s="894" t="s">
        <v>2720</v>
      </c>
      <c r="I237" s="894"/>
      <c r="J237" s="894"/>
      <c r="K237" s="894" t="s">
        <v>2713</v>
      </c>
      <c r="L237" s="894" t="s">
        <v>143</v>
      </c>
      <c r="M237" s="2170">
        <v>1992</v>
      </c>
      <c r="N237" s="894"/>
      <c r="O237" s="894" t="s">
        <v>2558</v>
      </c>
      <c r="P237" s="894" t="s">
        <v>133</v>
      </c>
      <c r="Q237" s="1579">
        <v>1</v>
      </c>
      <c r="R237" s="2233">
        <v>10000</v>
      </c>
      <c r="S237" s="1546" t="s">
        <v>2865</v>
      </c>
      <c r="U237" s="2178"/>
      <c r="V237" s="2179"/>
      <c r="W237" s="2234"/>
      <c r="X237" s="2179"/>
    </row>
    <row r="238" spans="1:24" s="2177" customFormat="1" ht="12.95" customHeight="1">
      <c r="A238" s="2232" t="e">
        <f t="shared" si="7"/>
        <v>#REF!</v>
      </c>
      <c r="B238" s="2174">
        <v>2</v>
      </c>
      <c r="C238" s="2174">
        <v>8</v>
      </c>
      <c r="D238" s="2174">
        <v>1</v>
      </c>
      <c r="E238" s="2174">
        <v>2</v>
      </c>
      <c r="F238" s="2174">
        <v>14</v>
      </c>
      <c r="G238" s="894">
        <v>29</v>
      </c>
      <c r="H238" s="894" t="s">
        <v>2720</v>
      </c>
      <c r="I238" s="894"/>
      <c r="J238" s="894"/>
      <c r="K238" s="894" t="s">
        <v>2713</v>
      </c>
      <c r="L238" s="894" t="s">
        <v>143</v>
      </c>
      <c r="M238" s="2170">
        <v>1992</v>
      </c>
      <c r="N238" s="894"/>
      <c r="O238" s="894" t="s">
        <v>2558</v>
      </c>
      <c r="P238" s="894" t="s">
        <v>133</v>
      </c>
      <c r="Q238" s="1579">
        <v>1</v>
      </c>
      <c r="R238" s="2233">
        <v>10000</v>
      </c>
      <c r="S238" s="1546" t="s">
        <v>2865</v>
      </c>
      <c r="U238" s="2178"/>
      <c r="V238" s="2179"/>
      <c r="W238" s="2234"/>
      <c r="X238" s="2179"/>
    </row>
    <row r="239" spans="1:24" s="2177" customFormat="1" ht="12.95" customHeight="1">
      <c r="A239" s="2232" t="e">
        <f t="shared" si="7"/>
        <v>#REF!</v>
      </c>
      <c r="B239" s="2174">
        <v>2</v>
      </c>
      <c r="C239" s="2174">
        <v>8</v>
      </c>
      <c r="D239" s="2174">
        <v>1</v>
      </c>
      <c r="E239" s="2174">
        <v>2</v>
      </c>
      <c r="F239" s="2174">
        <v>14</v>
      </c>
      <c r="G239" s="894">
        <v>30</v>
      </c>
      <c r="H239" s="894" t="s">
        <v>2721</v>
      </c>
      <c r="I239" s="894"/>
      <c r="J239" s="894"/>
      <c r="K239" s="894" t="s">
        <v>420</v>
      </c>
      <c r="L239" s="894" t="s">
        <v>143</v>
      </c>
      <c r="M239" s="2170">
        <v>1993</v>
      </c>
      <c r="N239" s="894"/>
      <c r="O239" s="894" t="s">
        <v>2558</v>
      </c>
      <c r="P239" s="894" t="s">
        <v>133</v>
      </c>
      <c r="Q239" s="1579">
        <v>1</v>
      </c>
      <c r="R239" s="2233">
        <v>10000</v>
      </c>
      <c r="S239" s="1546" t="s">
        <v>2865</v>
      </c>
      <c r="U239" s="2178"/>
      <c r="V239" s="2179"/>
      <c r="W239" s="2234"/>
      <c r="X239" s="2179"/>
    </row>
    <row r="240" spans="1:24" s="2177" customFormat="1" ht="12.95" customHeight="1">
      <c r="A240" s="2232" t="e">
        <f>A239+1</f>
        <v>#REF!</v>
      </c>
      <c r="B240" s="2174">
        <v>2</v>
      </c>
      <c r="C240" s="2174">
        <v>8</v>
      </c>
      <c r="D240" s="2174">
        <v>1</v>
      </c>
      <c r="E240" s="2174">
        <v>2</v>
      </c>
      <c r="F240" s="2174">
        <v>14</v>
      </c>
      <c r="G240" s="894">
        <v>31</v>
      </c>
      <c r="H240" s="894" t="s">
        <v>2721</v>
      </c>
      <c r="I240" s="894"/>
      <c r="J240" s="894"/>
      <c r="K240" s="894" t="s">
        <v>420</v>
      </c>
      <c r="L240" s="894" t="s">
        <v>143</v>
      </c>
      <c r="M240" s="2170">
        <v>1993</v>
      </c>
      <c r="N240" s="894"/>
      <c r="O240" s="894" t="s">
        <v>2558</v>
      </c>
      <c r="P240" s="894" t="s">
        <v>133</v>
      </c>
      <c r="Q240" s="1579">
        <v>1</v>
      </c>
      <c r="R240" s="2233">
        <v>10000</v>
      </c>
      <c r="S240" s="1546" t="s">
        <v>2865</v>
      </c>
      <c r="U240" s="2178"/>
      <c r="V240" s="2179"/>
      <c r="W240" s="2234"/>
      <c r="X240" s="2179"/>
    </row>
    <row r="241" spans="1:24" s="2177" customFormat="1" ht="12.95" customHeight="1">
      <c r="A241" s="2232" t="e">
        <f t="shared" ref="A241:A302" si="8">A240+1</f>
        <v>#REF!</v>
      </c>
      <c r="B241" s="2174">
        <v>2</v>
      </c>
      <c r="C241" s="2174">
        <v>8</v>
      </c>
      <c r="D241" s="2174">
        <v>1</v>
      </c>
      <c r="E241" s="2174">
        <v>2</v>
      </c>
      <c r="F241" s="2174">
        <v>14</v>
      </c>
      <c r="G241" s="894">
        <v>32</v>
      </c>
      <c r="H241" s="894" t="s">
        <v>2721</v>
      </c>
      <c r="I241" s="894"/>
      <c r="J241" s="894"/>
      <c r="K241" s="894" t="s">
        <v>420</v>
      </c>
      <c r="L241" s="894" t="s">
        <v>143</v>
      </c>
      <c r="M241" s="2170">
        <v>1993</v>
      </c>
      <c r="N241" s="894"/>
      <c r="O241" s="894" t="s">
        <v>2558</v>
      </c>
      <c r="P241" s="894" t="s">
        <v>133</v>
      </c>
      <c r="Q241" s="1579">
        <v>1</v>
      </c>
      <c r="R241" s="2233">
        <v>10000</v>
      </c>
      <c r="S241" s="1546" t="s">
        <v>2865</v>
      </c>
      <c r="U241" s="2178"/>
      <c r="V241" s="2179"/>
      <c r="W241" s="2234"/>
      <c r="X241" s="2179"/>
    </row>
    <row r="242" spans="1:24" s="2177" customFormat="1" ht="12.95" customHeight="1">
      <c r="A242" s="2232" t="e">
        <f t="shared" si="8"/>
        <v>#REF!</v>
      </c>
      <c r="B242" s="2174">
        <v>2</v>
      </c>
      <c r="C242" s="2174">
        <v>8</v>
      </c>
      <c r="D242" s="2174">
        <v>1</v>
      </c>
      <c r="E242" s="2174">
        <v>2</v>
      </c>
      <c r="F242" s="2174">
        <v>14</v>
      </c>
      <c r="G242" s="894">
        <v>33</v>
      </c>
      <c r="H242" s="894" t="s">
        <v>1794</v>
      </c>
      <c r="I242" s="894"/>
      <c r="J242" s="894"/>
      <c r="K242" s="894" t="s">
        <v>2713</v>
      </c>
      <c r="L242" s="894" t="s">
        <v>143</v>
      </c>
      <c r="M242" s="2170">
        <v>1993</v>
      </c>
      <c r="N242" s="894"/>
      <c r="O242" s="894" t="s">
        <v>2558</v>
      </c>
      <c r="P242" s="894" t="s">
        <v>133</v>
      </c>
      <c r="Q242" s="1579">
        <v>1</v>
      </c>
      <c r="R242" s="2233">
        <v>10000</v>
      </c>
      <c r="S242" s="1546" t="s">
        <v>2865</v>
      </c>
      <c r="U242" s="2178"/>
      <c r="V242" s="2179"/>
      <c r="W242" s="2234"/>
      <c r="X242" s="2179"/>
    </row>
    <row r="243" spans="1:24" s="2177" customFormat="1" ht="12.95" customHeight="1">
      <c r="A243" s="2232" t="e">
        <f t="shared" si="8"/>
        <v>#REF!</v>
      </c>
      <c r="B243" s="2174">
        <v>2</v>
      </c>
      <c r="C243" s="2174">
        <v>8</v>
      </c>
      <c r="D243" s="2174">
        <v>1</v>
      </c>
      <c r="E243" s="2174">
        <v>2</v>
      </c>
      <c r="F243" s="2174">
        <v>14</v>
      </c>
      <c r="G243" s="894">
        <v>34</v>
      </c>
      <c r="H243" s="894" t="s">
        <v>1794</v>
      </c>
      <c r="I243" s="894"/>
      <c r="J243" s="894"/>
      <c r="K243" s="894" t="s">
        <v>2713</v>
      </c>
      <c r="L243" s="894" t="s">
        <v>143</v>
      </c>
      <c r="M243" s="2170">
        <v>1993</v>
      </c>
      <c r="N243" s="894"/>
      <c r="O243" s="894" t="s">
        <v>2558</v>
      </c>
      <c r="P243" s="894" t="s">
        <v>133</v>
      </c>
      <c r="Q243" s="1579">
        <v>1</v>
      </c>
      <c r="R243" s="2233">
        <v>10000</v>
      </c>
      <c r="S243" s="1546" t="s">
        <v>2865</v>
      </c>
      <c r="U243" s="2178"/>
      <c r="V243" s="2179"/>
      <c r="W243" s="2234"/>
      <c r="X243" s="2179"/>
    </row>
    <row r="244" spans="1:24" s="2177" customFormat="1" ht="12.95" customHeight="1">
      <c r="A244" s="2232" t="e">
        <f t="shared" si="8"/>
        <v>#REF!</v>
      </c>
      <c r="B244" s="2174">
        <v>2</v>
      </c>
      <c r="C244" s="2174">
        <v>8</v>
      </c>
      <c r="D244" s="2174">
        <v>1</v>
      </c>
      <c r="E244" s="2174">
        <v>2</v>
      </c>
      <c r="F244" s="2174">
        <v>14</v>
      </c>
      <c r="G244" s="894">
        <v>35</v>
      </c>
      <c r="H244" s="894" t="s">
        <v>1794</v>
      </c>
      <c r="I244" s="894"/>
      <c r="J244" s="894"/>
      <c r="K244" s="894" t="s">
        <v>2713</v>
      </c>
      <c r="L244" s="894" t="s">
        <v>143</v>
      </c>
      <c r="M244" s="2170">
        <v>1993</v>
      </c>
      <c r="N244" s="894"/>
      <c r="O244" s="894" t="s">
        <v>2558</v>
      </c>
      <c r="P244" s="894" t="s">
        <v>133</v>
      </c>
      <c r="Q244" s="1579">
        <v>1</v>
      </c>
      <c r="R244" s="2233">
        <v>10000</v>
      </c>
      <c r="S244" s="1546" t="s">
        <v>2865</v>
      </c>
      <c r="U244" s="2178"/>
      <c r="V244" s="2179"/>
      <c r="W244" s="2234"/>
      <c r="X244" s="2179"/>
    </row>
    <row r="245" spans="1:24" s="2177" customFormat="1" ht="12.95" customHeight="1">
      <c r="A245" s="2232" t="e">
        <f t="shared" si="8"/>
        <v>#REF!</v>
      </c>
      <c r="B245" s="2174">
        <v>2</v>
      </c>
      <c r="C245" s="2174">
        <v>8</v>
      </c>
      <c r="D245" s="2174">
        <v>1</v>
      </c>
      <c r="E245" s="2174">
        <v>2</v>
      </c>
      <c r="F245" s="2174">
        <v>14</v>
      </c>
      <c r="G245" s="894">
        <v>36</v>
      </c>
      <c r="H245" s="894" t="s">
        <v>1794</v>
      </c>
      <c r="I245" s="894"/>
      <c r="J245" s="894"/>
      <c r="K245" s="894" t="s">
        <v>2713</v>
      </c>
      <c r="L245" s="894" t="s">
        <v>143</v>
      </c>
      <c r="M245" s="2170">
        <v>1993</v>
      </c>
      <c r="N245" s="894"/>
      <c r="O245" s="894" t="s">
        <v>2558</v>
      </c>
      <c r="P245" s="894" t="s">
        <v>133</v>
      </c>
      <c r="Q245" s="1579">
        <v>1</v>
      </c>
      <c r="R245" s="2233">
        <v>10000</v>
      </c>
      <c r="S245" s="1546" t="s">
        <v>2865</v>
      </c>
      <c r="U245" s="2178"/>
      <c r="V245" s="2179"/>
      <c r="W245" s="2234"/>
      <c r="X245" s="2179"/>
    </row>
    <row r="246" spans="1:24" s="2177" customFormat="1" ht="12.95" customHeight="1">
      <c r="A246" s="2232" t="e">
        <f t="shared" si="8"/>
        <v>#REF!</v>
      </c>
      <c r="B246" s="2174">
        <v>2</v>
      </c>
      <c r="C246" s="2174">
        <v>8</v>
      </c>
      <c r="D246" s="2174">
        <v>1</v>
      </c>
      <c r="E246" s="2174">
        <v>2</v>
      </c>
      <c r="F246" s="2174">
        <v>14</v>
      </c>
      <c r="G246" s="894">
        <v>37</v>
      </c>
      <c r="H246" s="894" t="s">
        <v>1794</v>
      </c>
      <c r="I246" s="894"/>
      <c r="J246" s="894"/>
      <c r="K246" s="894" t="s">
        <v>2713</v>
      </c>
      <c r="L246" s="894" t="s">
        <v>143</v>
      </c>
      <c r="M246" s="2170">
        <v>1993</v>
      </c>
      <c r="N246" s="894"/>
      <c r="O246" s="894" t="s">
        <v>2558</v>
      </c>
      <c r="P246" s="894" t="s">
        <v>133</v>
      </c>
      <c r="Q246" s="1579">
        <v>1</v>
      </c>
      <c r="R246" s="2233">
        <v>10000</v>
      </c>
      <c r="S246" s="1546" t="s">
        <v>2865</v>
      </c>
      <c r="U246" s="2178"/>
      <c r="V246" s="2179"/>
      <c r="W246" s="2234"/>
      <c r="X246" s="2179"/>
    </row>
    <row r="247" spans="1:24" s="2177" customFormat="1" ht="12.95" customHeight="1">
      <c r="A247" s="2232" t="e">
        <f t="shared" si="8"/>
        <v>#REF!</v>
      </c>
      <c r="B247" s="2174">
        <v>2</v>
      </c>
      <c r="C247" s="2174">
        <v>8</v>
      </c>
      <c r="D247" s="2174">
        <v>1</v>
      </c>
      <c r="E247" s="2174">
        <v>2</v>
      </c>
      <c r="F247" s="2174">
        <v>14</v>
      </c>
      <c r="G247" s="894">
        <v>38</v>
      </c>
      <c r="H247" s="894" t="s">
        <v>1794</v>
      </c>
      <c r="I247" s="894"/>
      <c r="J247" s="894"/>
      <c r="K247" s="894" t="s">
        <v>2713</v>
      </c>
      <c r="L247" s="894" t="s">
        <v>143</v>
      </c>
      <c r="M247" s="2170">
        <v>1993</v>
      </c>
      <c r="N247" s="894"/>
      <c r="O247" s="894" t="s">
        <v>2558</v>
      </c>
      <c r="P247" s="894" t="s">
        <v>133</v>
      </c>
      <c r="Q247" s="1579">
        <v>1</v>
      </c>
      <c r="R247" s="2233">
        <v>10000</v>
      </c>
      <c r="S247" s="1546" t="s">
        <v>2865</v>
      </c>
      <c r="U247" s="2178"/>
      <c r="V247" s="2179"/>
      <c r="W247" s="2234"/>
      <c r="X247" s="2179"/>
    </row>
    <row r="248" spans="1:24" s="2177" customFormat="1" ht="12.95" customHeight="1">
      <c r="A248" s="2232" t="e">
        <f t="shared" si="8"/>
        <v>#REF!</v>
      </c>
      <c r="B248" s="2174">
        <v>2</v>
      </c>
      <c r="C248" s="2174">
        <v>8</v>
      </c>
      <c r="D248" s="2174">
        <v>1</v>
      </c>
      <c r="E248" s="2174">
        <v>2</v>
      </c>
      <c r="F248" s="2174">
        <v>14</v>
      </c>
      <c r="G248" s="894">
        <v>39</v>
      </c>
      <c r="H248" s="894" t="s">
        <v>1794</v>
      </c>
      <c r="I248" s="894"/>
      <c r="J248" s="894"/>
      <c r="K248" s="894" t="s">
        <v>2713</v>
      </c>
      <c r="L248" s="894" t="s">
        <v>143</v>
      </c>
      <c r="M248" s="2170">
        <v>1993</v>
      </c>
      <c r="N248" s="894"/>
      <c r="O248" s="894" t="s">
        <v>2558</v>
      </c>
      <c r="P248" s="894" t="s">
        <v>133</v>
      </c>
      <c r="Q248" s="1579">
        <v>1</v>
      </c>
      <c r="R248" s="2233">
        <v>10000</v>
      </c>
      <c r="S248" s="1546" t="s">
        <v>2865</v>
      </c>
      <c r="U248" s="2178"/>
      <c r="V248" s="2179"/>
      <c r="W248" s="2234"/>
      <c r="X248" s="2179"/>
    </row>
    <row r="249" spans="1:24" s="2177" customFormat="1" ht="12.95" customHeight="1">
      <c r="A249" s="2232" t="e">
        <f t="shared" si="8"/>
        <v>#REF!</v>
      </c>
      <c r="B249" s="2174">
        <v>2</v>
      </c>
      <c r="C249" s="2174">
        <v>8</v>
      </c>
      <c r="D249" s="2174">
        <v>1</v>
      </c>
      <c r="E249" s="2174">
        <v>2</v>
      </c>
      <c r="F249" s="2174">
        <v>14</v>
      </c>
      <c r="G249" s="894">
        <v>40</v>
      </c>
      <c r="H249" s="894" t="s">
        <v>1794</v>
      </c>
      <c r="I249" s="894"/>
      <c r="J249" s="894"/>
      <c r="K249" s="894" t="s">
        <v>2713</v>
      </c>
      <c r="L249" s="894" t="s">
        <v>143</v>
      </c>
      <c r="M249" s="2170">
        <v>1993</v>
      </c>
      <c r="N249" s="894"/>
      <c r="O249" s="894" t="s">
        <v>2558</v>
      </c>
      <c r="P249" s="894" t="s">
        <v>133</v>
      </c>
      <c r="Q249" s="1579">
        <v>1</v>
      </c>
      <c r="R249" s="2233">
        <v>10000</v>
      </c>
      <c r="S249" s="1546" t="s">
        <v>2865</v>
      </c>
      <c r="U249" s="2178"/>
      <c r="V249" s="2179"/>
      <c r="W249" s="2234"/>
      <c r="X249" s="2179"/>
    </row>
    <row r="250" spans="1:24" s="2177" customFormat="1" ht="12.95" customHeight="1">
      <c r="A250" s="2232" t="e">
        <f>A249+1</f>
        <v>#REF!</v>
      </c>
      <c r="B250" s="2174">
        <v>2</v>
      </c>
      <c r="C250" s="2174">
        <v>8</v>
      </c>
      <c r="D250" s="2174">
        <v>1</v>
      </c>
      <c r="E250" s="2174">
        <v>2</v>
      </c>
      <c r="F250" s="2174">
        <v>14</v>
      </c>
      <c r="G250" s="894">
        <v>41</v>
      </c>
      <c r="H250" s="894" t="s">
        <v>1794</v>
      </c>
      <c r="I250" s="894"/>
      <c r="J250" s="894"/>
      <c r="K250" s="894" t="s">
        <v>2713</v>
      </c>
      <c r="L250" s="894" t="s">
        <v>143</v>
      </c>
      <c r="M250" s="2170">
        <v>1993</v>
      </c>
      <c r="N250" s="894"/>
      <c r="O250" s="894" t="s">
        <v>2558</v>
      </c>
      <c r="P250" s="894" t="s">
        <v>133</v>
      </c>
      <c r="Q250" s="1579">
        <v>1</v>
      </c>
      <c r="R250" s="2233">
        <v>10000</v>
      </c>
      <c r="S250" s="1546" t="s">
        <v>2865</v>
      </c>
      <c r="U250" s="2178"/>
      <c r="V250" s="2179"/>
      <c r="W250" s="2234"/>
      <c r="X250" s="2179"/>
    </row>
    <row r="251" spans="1:24" s="2177" customFormat="1" ht="12.95" customHeight="1">
      <c r="A251" s="2232" t="e">
        <f t="shared" si="8"/>
        <v>#REF!</v>
      </c>
      <c r="B251" s="2174">
        <v>2</v>
      </c>
      <c r="C251" s="2174">
        <v>8</v>
      </c>
      <c r="D251" s="2174">
        <v>1</v>
      </c>
      <c r="E251" s="2174">
        <v>2</v>
      </c>
      <c r="F251" s="2174">
        <v>14</v>
      </c>
      <c r="G251" s="894">
        <v>42</v>
      </c>
      <c r="H251" s="894" t="s">
        <v>2671</v>
      </c>
      <c r="I251" s="894" t="s">
        <v>2722</v>
      </c>
      <c r="J251" s="894"/>
      <c r="K251" s="894" t="s">
        <v>2713</v>
      </c>
      <c r="L251" s="894" t="s">
        <v>143</v>
      </c>
      <c r="M251" s="2170">
        <v>1993</v>
      </c>
      <c r="N251" s="894"/>
      <c r="O251" s="894" t="s">
        <v>2558</v>
      </c>
      <c r="P251" s="894" t="s">
        <v>133</v>
      </c>
      <c r="Q251" s="1579">
        <v>1</v>
      </c>
      <c r="R251" s="2233">
        <v>10000</v>
      </c>
      <c r="S251" s="1546" t="s">
        <v>2865</v>
      </c>
      <c r="U251" s="2178"/>
      <c r="V251" s="2179"/>
      <c r="W251" s="2234"/>
      <c r="X251" s="2179"/>
    </row>
    <row r="252" spans="1:24" s="2177" customFormat="1" ht="12.95" customHeight="1">
      <c r="A252" s="2232" t="e">
        <f t="shared" si="8"/>
        <v>#REF!</v>
      </c>
      <c r="B252" s="2174">
        <v>2</v>
      </c>
      <c r="C252" s="2174">
        <v>8</v>
      </c>
      <c r="D252" s="2174">
        <v>1</v>
      </c>
      <c r="E252" s="2174">
        <v>2</v>
      </c>
      <c r="F252" s="2174">
        <v>14</v>
      </c>
      <c r="G252" s="894">
        <v>43</v>
      </c>
      <c r="H252" s="894" t="s">
        <v>2671</v>
      </c>
      <c r="I252" s="894" t="s">
        <v>2722</v>
      </c>
      <c r="J252" s="894"/>
      <c r="K252" s="894" t="s">
        <v>2713</v>
      </c>
      <c r="L252" s="894" t="s">
        <v>143</v>
      </c>
      <c r="M252" s="2170">
        <v>1993</v>
      </c>
      <c r="N252" s="894"/>
      <c r="O252" s="894" t="s">
        <v>2558</v>
      </c>
      <c r="P252" s="894" t="s">
        <v>133</v>
      </c>
      <c r="Q252" s="1579">
        <v>1</v>
      </c>
      <c r="R252" s="2233">
        <v>10000</v>
      </c>
      <c r="S252" s="1546" t="s">
        <v>2865</v>
      </c>
      <c r="U252" s="2178"/>
      <c r="V252" s="2179"/>
      <c r="W252" s="2234"/>
      <c r="X252" s="2179"/>
    </row>
    <row r="253" spans="1:24" s="2177" customFormat="1" ht="12.95" customHeight="1">
      <c r="A253" s="2232" t="e">
        <f t="shared" si="8"/>
        <v>#REF!</v>
      </c>
      <c r="B253" s="2174">
        <v>2</v>
      </c>
      <c r="C253" s="2174">
        <v>8</v>
      </c>
      <c r="D253" s="2174">
        <v>1</v>
      </c>
      <c r="E253" s="2174">
        <v>2</v>
      </c>
      <c r="F253" s="2174">
        <v>14</v>
      </c>
      <c r="G253" s="894">
        <v>44</v>
      </c>
      <c r="H253" s="894" t="s">
        <v>2671</v>
      </c>
      <c r="I253" s="894" t="s">
        <v>2722</v>
      </c>
      <c r="J253" s="894"/>
      <c r="K253" s="894" t="s">
        <v>2713</v>
      </c>
      <c r="L253" s="894" t="s">
        <v>143</v>
      </c>
      <c r="M253" s="2170">
        <v>1993</v>
      </c>
      <c r="N253" s="894"/>
      <c r="O253" s="894" t="s">
        <v>2558</v>
      </c>
      <c r="P253" s="894" t="s">
        <v>133</v>
      </c>
      <c r="Q253" s="1579">
        <v>1</v>
      </c>
      <c r="R253" s="2233">
        <v>10000</v>
      </c>
      <c r="S253" s="1546" t="s">
        <v>2865</v>
      </c>
      <c r="U253" s="2178"/>
      <c r="V253" s="2179"/>
      <c r="W253" s="2234"/>
      <c r="X253" s="2179"/>
    </row>
    <row r="254" spans="1:24" s="2177" customFormat="1" ht="12.95" customHeight="1">
      <c r="A254" s="2232" t="e">
        <f t="shared" si="8"/>
        <v>#REF!</v>
      </c>
      <c r="B254" s="2174">
        <v>2</v>
      </c>
      <c r="C254" s="2174">
        <v>8</v>
      </c>
      <c r="D254" s="2174">
        <v>1</v>
      </c>
      <c r="E254" s="2174">
        <v>2</v>
      </c>
      <c r="F254" s="2174">
        <v>14</v>
      </c>
      <c r="G254" s="894">
        <v>45</v>
      </c>
      <c r="H254" s="894" t="s">
        <v>2671</v>
      </c>
      <c r="I254" s="894" t="s">
        <v>2722</v>
      </c>
      <c r="J254" s="894"/>
      <c r="K254" s="894" t="s">
        <v>2713</v>
      </c>
      <c r="L254" s="894" t="s">
        <v>143</v>
      </c>
      <c r="M254" s="2170">
        <v>1993</v>
      </c>
      <c r="N254" s="894"/>
      <c r="O254" s="894" t="s">
        <v>2558</v>
      </c>
      <c r="P254" s="894" t="s">
        <v>133</v>
      </c>
      <c r="Q254" s="1579">
        <v>1</v>
      </c>
      <c r="R254" s="2233">
        <v>10000</v>
      </c>
      <c r="S254" s="1546" t="s">
        <v>2865</v>
      </c>
      <c r="U254" s="2178"/>
      <c r="V254" s="2179"/>
      <c r="W254" s="2234"/>
      <c r="X254" s="2179"/>
    </row>
    <row r="255" spans="1:24" s="2177" customFormat="1" ht="12.95" customHeight="1">
      <c r="A255" s="2232" t="e">
        <f t="shared" si="8"/>
        <v>#REF!</v>
      </c>
      <c r="B255" s="2174">
        <v>2</v>
      </c>
      <c r="C255" s="2174">
        <v>8</v>
      </c>
      <c r="D255" s="2174">
        <v>1</v>
      </c>
      <c r="E255" s="2174">
        <v>2</v>
      </c>
      <c r="F255" s="2174">
        <v>14</v>
      </c>
      <c r="G255" s="894">
        <v>46</v>
      </c>
      <c r="H255" s="894" t="s">
        <v>2671</v>
      </c>
      <c r="I255" s="894" t="s">
        <v>2722</v>
      </c>
      <c r="J255" s="894"/>
      <c r="K255" s="894" t="s">
        <v>2713</v>
      </c>
      <c r="L255" s="894" t="s">
        <v>143</v>
      </c>
      <c r="M255" s="2170">
        <v>1993</v>
      </c>
      <c r="N255" s="894"/>
      <c r="O255" s="894" t="s">
        <v>2558</v>
      </c>
      <c r="P255" s="894" t="s">
        <v>133</v>
      </c>
      <c r="Q255" s="1579">
        <v>1</v>
      </c>
      <c r="R255" s="2233">
        <v>10000</v>
      </c>
      <c r="S255" s="1546" t="s">
        <v>2865</v>
      </c>
      <c r="U255" s="2178"/>
      <c r="V255" s="2179"/>
      <c r="W255" s="2234"/>
      <c r="X255" s="2179"/>
    </row>
    <row r="256" spans="1:24" s="2177" customFormat="1" ht="12.95" customHeight="1">
      <c r="A256" s="2232" t="e">
        <f t="shared" si="8"/>
        <v>#REF!</v>
      </c>
      <c r="B256" s="2174">
        <v>2</v>
      </c>
      <c r="C256" s="2174">
        <v>8</v>
      </c>
      <c r="D256" s="2174">
        <v>1</v>
      </c>
      <c r="E256" s="2174">
        <v>2</v>
      </c>
      <c r="F256" s="2174">
        <v>14</v>
      </c>
      <c r="G256" s="894">
        <v>47</v>
      </c>
      <c r="H256" s="894" t="s">
        <v>2671</v>
      </c>
      <c r="I256" s="894" t="s">
        <v>2722</v>
      </c>
      <c r="J256" s="894"/>
      <c r="K256" s="894" t="s">
        <v>2713</v>
      </c>
      <c r="L256" s="894" t="s">
        <v>143</v>
      </c>
      <c r="M256" s="2170">
        <v>1993</v>
      </c>
      <c r="N256" s="894"/>
      <c r="O256" s="894" t="s">
        <v>2558</v>
      </c>
      <c r="P256" s="894" t="s">
        <v>133</v>
      </c>
      <c r="Q256" s="1579">
        <v>1</v>
      </c>
      <c r="R256" s="2233">
        <v>10000</v>
      </c>
      <c r="S256" s="1546" t="s">
        <v>2865</v>
      </c>
      <c r="U256" s="2178"/>
      <c r="V256" s="2179"/>
      <c r="W256" s="2234"/>
      <c r="X256" s="2179"/>
    </row>
    <row r="257" spans="1:24" s="2177" customFormat="1" ht="12.95" customHeight="1">
      <c r="A257" s="2232" t="e">
        <f t="shared" si="8"/>
        <v>#REF!</v>
      </c>
      <c r="B257" s="2174">
        <v>2</v>
      </c>
      <c r="C257" s="2174">
        <v>8</v>
      </c>
      <c r="D257" s="2174">
        <v>1</v>
      </c>
      <c r="E257" s="2174">
        <v>2</v>
      </c>
      <c r="F257" s="2174">
        <v>14</v>
      </c>
      <c r="G257" s="894">
        <v>48</v>
      </c>
      <c r="H257" s="894" t="s">
        <v>2671</v>
      </c>
      <c r="I257" s="894" t="s">
        <v>2722</v>
      </c>
      <c r="J257" s="894"/>
      <c r="K257" s="894" t="s">
        <v>2713</v>
      </c>
      <c r="L257" s="894" t="s">
        <v>143</v>
      </c>
      <c r="M257" s="2170">
        <v>1993</v>
      </c>
      <c r="N257" s="894"/>
      <c r="O257" s="894" t="s">
        <v>2558</v>
      </c>
      <c r="P257" s="894" t="s">
        <v>133</v>
      </c>
      <c r="Q257" s="1579">
        <v>1</v>
      </c>
      <c r="R257" s="2233">
        <v>10000</v>
      </c>
      <c r="S257" s="1546" t="s">
        <v>2865</v>
      </c>
      <c r="U257" s="2178"/>
      <c r="V257" s="2179"/>
      <c r="W257" s="2234"/>
      <c r="X257" s="2179"/>
    </row>
    <row r="258" spans="1:24" s="2177" customFormat="1" ht="12.95" customHeight="1">
      <c r="A258" s="2232" t="e">
        <f t="shared" si="8"/>
        <v>#REF!</v>
      </c>
      <c r="B258" s="2174">
        <v>2</v>
      </c>
      <c r="C258" s="2174">
        <v>8</v>
      </c>
      <c r="D258" s="2174">
        <v>1</v>
      </c>
      <c r="E258" s="2174">
        <v>2</v>
      </c>
      <c r="F258" s="2174">
        <v>14</v>
      </c>
      <c r="G258" s="894">
        <v>49</v>
      </c>
      <c r="H258" s="894" t="s">
        <v>2671</v>
      </c>
      <c r="I258" s="894" t="s">
        <v>2722</v>
      </c>
      <c r="J258" s="894"/>
      <c r="K258" s="894" t="s">
        <v>2713</v>
      </c>
      <c r="L258" s="894" t="s">
        <v>143</v>
      </c>
      <c r="M258" s="2170">
        <v>1993</v>
      </c>
      <c r="N258" s="894"/>
      <c r="O258" s="894" t="s">
        <v>2558</v>
      </c>
      <c r="P258" s="894" t="s">
        <v>133</v>
      </c>
      <c r="Q258" s="1579">
        <v>1</v>
      </c>
      <c r="R258" s="2233">
        <v>10000</v>
      </c>
      <c r="S258" s="1546" t="s">
        <v>2865</v>
      </c>
      <c r="U258" s="2178"/>
      <c r="V258" s="2179"/>
      <c r="W258" s="2234"/>
      <c r="X258" s="2179"/>
    </row>
    <row r="259" spans="1:24" s="2177" customFormat="1" ht="12.95" customHeight="1">
      <c r="A259" s="2232" t="e">
        <f t="shared" si="8"/>
        <v>#REF!</v>
      </c>
      <c r="B259" s="2174">
        <v>2</v>
      </c>
      <c r="C259" s="2174">
        <v>8</v>
      </c>
      <c r="D259" s="2174">
        <v>1</v>
      </c>
      <c r="E259" s="2174">
        <v>2</v>
      </c>
      <c r="F259" s="2174">
        <v>14</v>
      </c>
      <c r="G259" s="894">
        <v>51</v>
      </c>
      <c r="H259" s="894" t="s">
        <v>1068</v>
      </c>
      <c r="I259" s="894"/>
      <c r="J259" s="894"/>
      <c r="K259" s="894" t="s">
        <v>2713</v>
      </c>
      <c r="L259" s="894" t="s">
        <v>143</v>
      </c>
      <c r="M259" s="2170">
        <v>1993</v>
      </c>
      <c r="N259" s="894"/>
      <c r="O259" s="894" t="s">
        <v>2558</v>
      </c>
      <c r="P259" s="894" t="s">
        <v>133</v>
      </c>
      <c r="Q259" s="1579">
        <v>1</v>
      </c>
      <c r="R259" s="2233">
        <v>10000</v>
      </c>
      <c r="S259" s="1546" t="s">
        <v>2865</v>
      </c>
      <c r="U259" s="2178"/>
      <c r="V259" s="2179"/>
      <c r="W259" s="2234"/>
      <c r="X259" s="2179"/>
    </row>
    <row r="260" spans="1:24" s="2177" customFormat="1" ht="12.95" customHeight="1">
      <c r="A260" s="2232" t="e">
        <f>A259+1</f>
        <v>#REF!</v>
      </c>
      <c r="B260" s="2174">
        <v>2</v>
      </c>
      <c r="C260" s="2174">
        <v>8</v>
      </c>
      <c r="D260" s="2174">
        <v>1</v>
      </c>
      <c r="E260" s="2174">
        <v>2</v>
      </c>
      <c r="F260" s="2174">
        <v>14</v>
      </c>
      <c r="G260" s="894">
        <v>52</v>
      </c>
      <c r="H260" s="894" t="s">
        <v>1068</v>
      </c>
      <c r="I260" s="894"/>
      <c r="J260" s="894"/>
      <c r="K260" s="894" t="s">
        <v>2713</v>
      </c>
      <c r="L260" s="894" t="s">
        <v>143</v>
      </c>
      <c r="M260" s="2170">
        <v>1993</v>
      </c>
      <c r="N260" s="894"/>
      <c r="O260" s="894" t="s">
        <v>2558</v>
      </c>
      <c r="P260" s="894" t="s">
        <v>133</v>
      </c>
      <c r="Q260" s="1579">
        <v>1</v>
      </c>
      <c r="R260" s="2233">
        <v>10000</v>
      </c>
      <c r="S260" s="1546" t="s">
        <v>2865</v>
      </c>
      <c r="U260" s="2178"/>
      <c r="V260" s="2179"/>
      <c r="W260" s="2234"/>
      <c r="X260" s="2179"/>
    </row>
    <row r="261" spans="1:24" s="2177" customFormat="1" ht="12.95" customHeight="1">
      <c r="A261" s="2232" t="e">
        <f t="shared" si="8"/>
        <v>#REF!</v>
      </c>
      <c r="B261" s="2174">
        <v>2</v>
      </c>
      <c r="C261" s="2174">
        <v>8</v>
      </c>
      <c r="D261" s="2174">
        <v>1</v>
      </c>
      <c r="E261" s="2174">
        <v>2</v>
      </c>
      <c r="F261" s="2174">
        <v>14</v>
      </c>
      <c r="G261" s="894">
        <v>53</v>
      </c>
      <c r="H261" s="894" t="s">
        <v>1068</v>
      </c>
      <c r="I261" s="894"/>
      <c r="J261" s="894"/>
      <c r="K261" s="894" t="s">
        <v>2713</v>
      </c>
      <c r="L261" s="894" t="s">
        <v>143</v>
      </c>
      <c r="M261" s="2170">
        <v>1993</v>
      </c>
      <c r="N261" s="894"/>
      <c r="O261" s="894" t="s">
        <v>2558</v>
      </c>
      <c r="P261" s="894" t="s">
        <v>133</v>
      </c>
      <c r="Q261" s="1579">
        <v>1</v>
      </c>
      <c r="R261" s="2233">
        <v>10000</v>
      </c>
      <c r="S261" s="1546" t="s">
        <v>2865</v>
      </c>
      <c r="U261" s="2178"/>
      <c r="V261" s="2179"/>
      <c r="W261" s="2234"/>
      <c r="X261" s="2179"/>
    </row>
    <row r="262" spans="1:24" s="2177" customFormat="1" ht="12.95" customHeight="1">
      <c r="A262" s="2232" t="e">
        <f t="shared" si="8"/>
        <v>#REF!</v>
      </c>
      <c r="B262" s="2174">
        <v>2</v>
      </c>
      <c r="C262" s="2174">
        <v>8</v>
      </c>
      <c r="D262" s="2174">
        <v>1</v>
      </c>
      <c r="E262" s="2174">
        <v>2</v>
      </c>
      <c r="F262" s="2174">
        <v>14</v>
      </c>
      <c r="G262" s="894">
        <v>54</v>
      </c>
      <c r="H262" s="894" t="s">
        <v>1068</v>
      </c>
      <c r="I262" s="894"/>
      <c r="J262" s="894"/>
      <c r="K262" s="894" t="s">
        <v>2713</v>
      </c>
      <c r="L262" s="894" t="s">
        <v>143</v>
      </c>
      <c r="M262" s="2170">
        <v>1993</v>
      </c>
      <c r="N262" s="894"/>
      <c r="O262" s="894" t="s">
        <v>2558</v>
      </c>
      <c r="P262" s="894" t="s">
        <v>133</v>
      </c>
      <c r="Q262" s="1579">
        <v>1</v>
      </c>
      <c r="R262" s="2233">
        <v>10000</v>
      </c>
      <c r="S262" s="1546" t="s">
        <v>2865</v>
      </c>
      <c r="U262" s="2178"/>
      <c r="V262" s="2179"/>
      <c r="W262" s="2234"/>
      <c r="X262" s="2179"/>
    </row>
    <row r="263" spans="1:24" s="2177" customFormat="1" ht="12.95" customHeight="1">
      <c r="A263" s="2232" t="e">
        <f t="shared" si="8"/>
        <v>#REF!</v>
      </c>
      <c r="B263" s="2174">
        <v>2</v>
      </c>
      <c r="C263" s="2174">
        <v>8</v>
      </c>
      <c r="D263" s="2174">
        <v>1</v>
      </c>
      <c r="E263" s="2174">
        <v>2</v>
      </c>
      <c r="F263" s="2174">
        <v>14</v>
      </c>
      <c r="G263" s="894">
        <v>55</v>
      </c>
      <c r="H263" s="894" t="s">
        <v>1068</v>
      </c>
      <c r="I263" s="894"/>
      <c r="J263" s="894"/>
      <c r="K263" s="894" t="s">
        <v>2713</v>
      </c>
      <c r="L263" s="894" t="s">
        <v>143</v>
      </c>
      <c r="M263" s="2170">
        <v>1993</v>
      </c>
      <c r="N263" s="894"/>
      <c r="O263" s="894" t="s">
        <v>2558</v>
      </c>
      <c r="P263" s="894" t="s">
        <v>133</v>
      </c>
      <c r="Q263" s="1579">
        <v>1</v>
      </c>
      <c r="R263" s="2233">
        <v>10000</v>
      </c>
      <c r="S263" s="1546" t="s">
        <v>2865</v>
      </c>
      <c r="U263" s="2178"/>
      <c r="V263" s="2179"/>
      <c r="W263" s="2234"/>
      <c r="X263" s="2179"/>
    </row>
    <row r="264" spans="1:24" s="2177" customFormat="1" ht="12.95" customHeight="1">
      <c r="A264" s="2232" t="e">
        <f t="shared" si="8"/>
        <v>#REF!</v>
      </c>
      <c r="B264" s="2174">
        <v>2</v>
      </c>
      <c r="C264" s="2174">
        <v>8</v>
      </c>
      <c r="D264" s="2174">
        <v>1</v>
      </c>
      <c r="E264" s="2174">
        <v>2</v>
      </c>
      <c r="F264" s="2174">
        <v>14</v>
      </c>
      <c r="G264" s="894">
        <v>56</v>
      </c>
      <c r="H264" s="894" t="s">
        <v>1068</v>
      </c>
      <c r="I264" s="894"/>
      <c r="J264" s="894"/>
      <c r="K264" s="894" t="s">
        <v>2713</v>
      </c>
      <c r="L264" s="894" t="s">
        <v>143</v>
      </c>
      <c r="M264" s="2170">
        <v>1993</v>
      </c>
      <c r="N264" s="894"/>
      <c r="O264" s="894" t="s">
        <v>2558</v>
      </c>
      <c r="P264" s="894" t="s">
        <v>133</v>
      </c>
      <c r="Q264" s="1579">
        <v>1</v>
      </c>
      <c r="R264" s="2233">
        <v>10000</v>
      </c>
      <c r="S264" s="1546" t="s">
        <v>2865</v>
      </c>
      <c r="U264" s="2178"/>
      <c r="V264" s="2179"/>
      <c r="W264" s="2234"/>
      <c r="X264" s="2179"/>
    </row>
    <row r="265" spans="1:24" s="2177" customFormat="1" ht="12.95" customHeight="1">
      <c r="A265" s="2232" t="e">
        <f t="shared" si="8"/>
        <v>#REF!</v>
      </c>
      <c r="B265" s="2174">
        <v>2</v>
      </c>
      <c r="C265" s="2174">
        <v>8</v>
      </c>
      <c r="D265" s="2174">
        <v>1</v>
      </c>
      <c r="E265" s="2174">
        <v>2</v>
      </c>
      <c r="F265" s="2174">
        <v>14</v>
      </c>
      <c r="G265" s="894">
        <v>59</v>
      </c>
      <c r="H265" s="894" t="s">
        <v>2723</v>
      </c>
      <c r="I265" s="894"/>
      <c r="J265" s="894"/>
      <c r="K265" s="894" t="s">
        <v>2713</v>
      </c>
      <c r="L265" s="894" t="s">
        <v>143</v>
      </c>
      <c r="M265" s="2170">
        <v>1993</v>
      </c>
      <c r="N265" s="894"/>
      <c r="O265" s="894" t="s">
        <v>2624</v>
      </c>
      <c r="P265" s="894" t="s">
        <v>133</v>
      </c>
      <c r="Q265" s="1579">
        <v>1</v>
      </c>
      <c r="R265" s="2233">
        <v>50000</v>
      </c>
      <c r="S265" s="1546" t="s">
        <v>2865</v>
      </c>
      <c r="U265" s="2178"/>
      <c r="V265" s="2179"/>
      <c r="W265" s="2234"/>
      <c r="X265" s="2179"/>
    </row>
    <row r="266" spans="1:24" s="2177" customFormat="1" ht="12.95" customHeight="1">
      <c r="A266" s="2232" t="e">
        <f t="shared" si="8"/>
        <v>#REF!</v>
      </c>
      <c r="B266" s="2174">
        <v>2</v>
      </c>
      <c r="C266" s="2174">
        <v>8</v>
      </c>
      <c r="D266" s="2174">
        <v>1</v>
      </c>
      <c r="E266" s="2174">
        <v>2</v>
      </c>
      <c r="F266" s="2174">
        <v>14</v>
      </c>
      <c r="G266" s="894">
        <v>60</v>
      </c>
      <c r="H266" s="894" t="s">
        <v>2723</v>
      </c>
      <c r="I266" s="894"/>
      <c r="J266" s="894"/>
      <c r="K266" s="894" t="s">
        <v>2713</v>
      </c>
      <c r="L266" s="894" t="s">
        <v>143</v>
      </c>
      <c r="M266" s="2170">
        <v>1993</v>
      </c>
      <c r="N266" s="894"/>
      <c r="O266" s="894" t="s">
        <v>2624</v>
      </c>
      <c r="P266" s="894" t="s">
        <v>133</v>
      </c>
      <c r="Q266" s="1579">
        <v>1</v>
      </c>
      <c r="R266" s="2233">
        <v>50000</v>
      </c>
      <c r="S266" s="1546" t="s">
        <v>2865</v>
      </c>
      <c r="U266" s="2178"/>
      <c r="V266" s="2179"/>
      <c r="W266" s="2234"/>
      <c r="X266" s="2179"/>
    </row>
    <row r="267" spans="1:24" s="2177" customFormat="1" ht="12.95" customHeight="1">
      <c r="A267" s="2232" t="e">
        <f t="shared" si="8"/>
        <v>#REF!</v>
      </c>
      <c r="B267" s="2174">
        <v>2</v>
      </c>
      <c r="C267" s="2174">
        <v>8</v>
      </c>
      <c r="D267" s="2174">
        <v>1</v>
      </c>
      <c r="E267" s="2174">
        <v>2</v>
      </c>
      <c r="F267" s="2174">
        <v>14</v>
      </c>
      <c r="G267" s="894">
        <v>61</v>
      </c>
      <c r="H267" s="894" t="s">
        <v>2724</v>
      </c>
      <c r="I267" s="894"/>
      <c r="J267" s="894"/>
      <c r="K267" s="894" t="s">
        <v>2713</v>
      </c>
      <c r="L267" s="894" t="s">
        <v>143</v>
      </c>
      <c r="M267" s="2170">
        <v>1993</v>
      </c>
      <c r="N267" s="894"/>
      <c r="O267" s="894" t="s">
        <v>2558</v>
      </c>
      <c r="P267" s="894" t="s">
        <v>133</v>
      </c>
      <c r="Q267" s="1579">
        <v>1</v>
      </c>
      <c r="R267" s="2233">
        <v>10000</v>
      </c>
      <c r="S267" s="1546" t="s">
        <v>2865</v>
      </c>
      <c r="U267" s="2178"/>
      <c r="V267" s="2179"/>
      <c r="W267" s="2234"/>
      <c r="X267" s="2179"/>
    </row>
    <row r="268" spans="1:24" s="2177" customFormat="1" ht="12.95" customHeight="1">
      <c r="A268" s="2232" t="e">
        <f>A267+1</f>
        <v>#REF!</v>
      </c>
      <c r="B268" s="2174">
        <v>2</v>
      </c>
      <c r="C268" s="2174">
        <v>8</v>
      </c>
      <c r="D268" s="2174">
        <v>1</v>
      </c>
      <c r="E268" s="2174">
        <v>2</v>
      </c>
      <c r="F268" s="2174">
        <v>14</v>
      </c>
      <c r="G268" s="894">
        <v>62</v>
      </c>
      <c r="H268" s="894" t="s">
        <v>2725</v>
      </c>
      <c r="I268" s="894"/>
      <c r="J268" s="894"/>
      <c r="K268" s="894" t="s">
        <v>2713</v>
      </c>
      <c r="L268" s="894" t="s">
        <v>143</v>
      </c>
      <c r="M268" s="2170">
        <v>1993</v>
      </c>
      <c r="N268" s="894"/>
      <c r="O268" s="894" t="s">
        <v>2558</v>
      </c>
      <c r="P268" s="894" t="s">
        <v>133</v>
      </c>
      <c r="Q268" s="1579">
        <v>1</v>
      </c>
      <c r="R268" s="2233">
        <v>20000</v>
      </c>
      <c r="S268" s="1546" t="s">
        <v>2865</v>
      </c>
      <c r="U268" s="2178"/>
      <c r="V268" s="2236"/>
      <c r="W268" s="2234"/>
      <c r="X268" s="2179"/>
    </row>
    <row r="269" spans="1:24" s="2177" customFormat="1" ht="12.95" customHeight="1">
      <c r="A269" s="2232" t="e">
        <f t="shared" si="8"/>
        <v>#REF!</v>
      </c>
      <c r="B269" s="2174">
        <v>2</v>
      </c>
      <c r="C269" s="2174">
        <v>8</v>
      </c>
      <c r="D269" s="2174">
        <v>1</v>
      </c>
      <c r="E269" s="2174">
        <v>2</v>
      </c>
      <c r="F269" s="2174">
        <v>14</v>
      </c>
      <c r="G269" s="894">
        <v>62</v>
      </c>
      <c r="H269" s="894" t="s">
        <v>3058</v>
      </c>
      <c r="I269" s="894"/>
      <c r="J269" s="894"/>
      <c r="K269" s="894" t="s">
        <v>2713</v>
      </c>
      <c r="L269" s="894" t="s">
        <v>2792</v>
      </c>
      <c r="M269" s="2170">
        <v>2015</v>
      </c>
      <c r="N269" s="894"/>
      <c r="O269" s="894" t="s">
        <v>2558</v>
      </c>
      <c r="P269" s="894" t="s">
        <v>133</v>
      </c>
      <c r="Q269" s="1579">
        <v>1</v>
      </c>
      <c r="R269" s="2233">
        <v>3000000</v>
      </c>
      <c r="S269" s="1546" t="s">
        <v>2865</v>
      </c>
      <c r="U269" s="2178"/>
      <c r="V269" s="2179"/>
      <c r="W269" s="2179"/>
      <c r="X269" s="2179"/>
    </row>
    <row r="270" spans="1:24" s="2177" customFormat="1" ht="12.95" customHeight="1">
      <c r="A270" s="2232" t="e">
        <f t="shared" si="8"/>
        <v>#REF!</v>
      </c>
      <c r="B270" s="2174">
        <v>2</v>
      </c>
      <c r="C270" s="2174">
        <v>8</v>
      </c>
      <c r="D270" s="2174">
        <v>1</v>
      </c>
      <c r="E270" s="2174">
        <v>2</v>
      </c>
      <c r="F270" s="2174">
        <v>14</v>
      </c>
      <c r="G270" s="894">
        <v>62</v>
      </c>
      <c r="H270" s="894" t="s">
        <v>3059</v>
      </c>
      <c r="I270" s="894"/>
      <c r="J270" s="894"/>
      <c r="K270" s="894" t="s">
        <v>2713</v>
      </c>
      <c r="L270" s="894" t="s">
        <v>2792</v>
      </c>
      <c r="M270" s="2170">
        <v>2015</v>
      </c>
      <c r="N270" s="894"/>
      <c r="O270" s="894" t="s">
        <v>2558</v>
      </c>
      <c r="P270" s="894" t="s">
        <v>133</v>
      </c>
      <c r="Q270" s="1579">
        <v>1</v>
      </c>
      <c r="R270" s="2233">
        <v>3000000</v>
      </c>
      <c r="S270" s="1546" t="s">
        <v>2865</v>
      </c>
      <c r="U270" s="2178"/>
      <c r="V270" s="2179"/>
      <c r="W270" s="2179"/>
      <c r="X270" s="2179"/>
    </row>
    <row r="271" spans="1:24" s="2177" customFormat="1" ht="12.95" customHeight="1">
      <c r="A271" s="2232" t="e">
        <f>A270+1</f>
        <v>#REF!</v>
      </c>
      <c r="B271" s="2174">
        <v>2</v>
      </c>
      <c r="C271" s="2174">
        <v>8</v>
      </c>
      <c r="D271" s="2174">
        <v>1</v>
      </c>
      <c r="E271" s="2174">
        <v>2</v>
      </c>
      <c r="F271" s="2174">
        <v>14</v>
      </c>
      <c r="G271" s="894">
        <v>62</v>
      </c>
      <c r="H271" s="894" t="s">
        <v>3060</v>
      </c>
      <c r="I271" s="894"/>
      <c r="J271" s="894"/>
      <c r="K271" s="894" t="s">
        <v>2713</v>
      </c>
      <c r="L271" s="894" t="s">
        <v>2792</v>
      </c>
      <c r="M271" s="2170">
        <v>2015</v>
      </c>
      <c r="N271" s="894"/>
      <c r="O271" s="894" t="s">
        <v>2558</v>
      </c>
      <c r="P271" s="894" t="s">
        <v>133</v>
      </c>
      <c r="Q271" s="1579">
        <v>1</v>
      </c>
      <c r="R271" s="2233">
        <v>2000000</v>
      </c>
      <c r="S271" s="1546" t="s">
        <v>2865</v>
      </c>
      <c r="U271" s="2178"/>
      <c r="V271" s="2179"/>
      <c r="W271" s="2179"/>
      <c r="X271" s="2179"/>
    </row>
    <row r="272" spans="1:24" s="2177" customFormat="1" ht="12.95" customHeight="1">
      <c r="A272" s="2232" t="e">
        <f t="shared" si="8"/>
        <v>#REF!</v>
      </c>
      <c r="B272" s="2174"/>
      <c r="C272" s="2174"/>
      <c r="D272" s="2174"/>
      <c r="E272" s="2174"/>
      <c r="F272" s="2174"/>
      <c r="G272" s="894">
        <v>63</v>
      </c>
      <c r="H272" s="2250" t="s">
        <v>2726</v>
      </c>
      <c r="I272" s="894"/>
      <c r="J272" s="894"/>
      <c r="K272" s="894"/>
      <c r="L272" s="894"/>
      <c r="M272" s="2170"/>
      <c r="N272" s="894"/>
      <c r="O272" s="894"/>
      <c r="P272" s="894"/>
      <c r="Q272" s="1579"/>
      <c r="R272" s="2233">
        <v>1396500</v>
      </c>
      <c r="S272" s="1546"/>
      <c r="U272" s="2178" t="s">
        <v>2790</v>
      </c>
      <c r="V272" s="2179"/>
      <c r="W272" s="2179"/>
      <c r="X272" s="2179"/>
    </row>
    <row r="273" spans="1:24" s="2177" customFormat="1" ht="12.95" customHeight="1">
      <c r="A273" s="2232"/>
      <c r="B273" s="2174">
        <v>2</v>
      </c>
      <c r="C273" s="2174">
        <v>8</v>
      </c>
      <c r="D273" s="2174">
        <v>1</v>
      </c>
      <c r="E273" s="2174">
        <v>2</v>
      </c>
      <c r="F273" s="2174">
        <v>14</v>
      </c>
      <c r="G273" s="894"/>
      <c r="H273" s="894" t="s">
        <v>2727</v>
      </c>
      <c r="I273" s="894" t="s">
        <v>1011</v>
      </c>
      <c r="J273" s="894"/>
      <c r="K273" s="894" t="s">
        <v>2713</v>
      </c>
      <c r="L273" s="894" t="s">
        <v>143</v>
      </c>
      <c r="M273" s="2170">
        <v>2007</v>
      </c>
      <c r="N273" s="894"/>
      <c r="O273" s="894" t="s">
        <v>2558</v>
      </c>
      <c r="P273" s="894" t="s">
        <v>133</v>
      </c>
      <c r="Q273" s="1579">
        <v>1</v>
      </c>
      <c r="R273" s="2233"/>
      <c r="S273" s="1546" t="s">
        <v>2865</v>
      </c>
      <c r="U273" s="2178"/>
      <c r="V273" s="2179"/>
      <c r="W273" s="2179"/>
      <c r="X273" s="2179"/>
    </row>
    <row r="274" spans="1:24" s="2177" customFormat="1" ht="12.95" customHeight="1">
      <c r="A274" s="2232"/>
      <c r="B274" s="2174">
        <v>2</v>
      </c>
      <c r="C274" s="2174">
        <v>8</v>
      </c>
      <c r="D274" s="2174">
        <v>1</v>
      </c>
      <c r="E274" s="2174">
        <v>2</v>
      </c>
      <c r="F274" s="2174">
        <v>14</v>
      </c>
      <c r="G274" s="894"/>
      <c r="H274" s="894" t="s">
        <v>2728</v>
      </c>
      <c r="I274" s="894" t="s">
        <v>1011</v>
      </c>
      <c r="J274" s="894"/>
      <c r="K274" s="894" t="s">
        <v>2713</v>
      </c>
      <c r="L274" s="894" t="s">
        <v>143</v>
      </c>
      <c r="M274" s="2170">
        <v>2007</v>
      </c>
      <c r="N274" s="894"/>
      <c r="O274" s="894" t="s">
        <v>2558</v>
      </c>
      <c r="P274" s="894" t="s">
        <v>133</v>
      </c>
      <c r="Q274" s="1579">
        <v>1</v>
      </c>
      <c r="R274" s="2233"/>
      <c r="S274" s="1546" t="s">
        <v>2865</v>
      </c>
      <c r="U274" s="2178"/>
      <c r="V274" s="2179"/>
      <c r="W274" s="2179"/>
      <c r="X274" s="2179"/>
    </row>
    <row r="275" spans="1:24" s="2177" customFormat="1" ht="12.95" customHeight="1">
      <c r="A275" s="2232"/>
      <c r="B275" s="2174">
        <v>2</v>
      </c>
      <c r="C275" s="2174">
        <v>8</v>
      </c>
      <c r="D275" s="2174">
        <v>1</v>
      </c>
      <c r="E275" s="2174">
        <v>2</v>
      </c>
      <c r="F275" s="2174">
        <v>14</v>
      </c>
      <c r="G275" s="894"/>
      <c r="H275" s="894" t="s">
        <v>2729</v>
      </c>
      <c r="I275" s="894" t="s">
        <v>1011</v>
      </c>
      <c r="J275" s="894"/>
      <c r="K275" s="894" t="s">
        <v>2713</v>
      </c>
      <c r="L275" s="894" t="s">
        <v>143</v>
      </c>
      <c r="M275" s="2170">
        <v>2007</v>
      </c>
      <c r="N275" s="894"/>
      <c r="O275" s="894" t="s">
        <v>2558</v>
      </c>
      <c r="P275" s="894" t="s">
        <v>133</v>
      </c>
      <c r="Q275" s="1579">
        <v>1</v>
      </c>
      <c r="R275" s="2233"/>
      <c r="S275" s="1546" t="s">
        <v>2865</v>
      </c>
      <c r="U275" s="2178"/>
      <c r="V275" s="2179"/>
      <c r="W275" s="2179"/>
      <c r="X275" s="2179"/>
    </row>
    <row r="276" spans="1:24" s="2177" customFormat="1" ht="12.95" customHeight="1">
      <c r="A276" s="2232"/>
      <c r="B276" s="2174">
        <v>2</v>
      </c>
      <c r="C276" s="2174">
        <v>8</v>
      </c>
      <c r="D276" s="2174">
        <v>1</v>
      </c>
      <c r="E276" s="2174">
        <v>2</v>
      </c>
      <c r="F276" s="2174">
        <v>14</v>
      </c>
      <c r="G276" s="894"/>
      <c r="H276" s="894" t="s">
        <v>2730</v>
      </c>
      <c r="I276" s="894" t="s">
        <v>1011</v>
      </c>
      <c r="J276" s="894"/>
      <c r="K276" s="894" t="s">
        <v>2713</v>
      </c>
      <c r="L276" s="894" t="s">
        <v>143</v>
      </c>
      <c r="M276" s="2170">
        <v>2007</v>
      </c>
      <c r="N276" s="894"/>
      <c r="O276" s="894" t="s">
        <v>2558</v>
      </c>
      <c r="P276" s="894" t="s">
        <v>133</v>
      </c>
      <c r="Q276" s="1579">
        <v>1</v>
      </c>
      <c r="R276" s="2233"/>
      <c r="S276" s="1546" t="s">
        <v>2865</v>
      </c>
      <c r="U276" s="2178"/>
      <c r="V276" s="2179"/>
      <c r="W276" s="2179"/>
      <c r="X276" s="2179"/>
    </row>
    <row r="277" spans="1:24" s="2177" customFormat="1" ht="12.95" customHeight="1">
      <c r="A277" s="2232"/>
      <c r="B277" s="2174">
        <v>2</v>
      </c>
      <c r="C277" s="2174">
        <v>8</v>
      </c>
      <c r="D277" s="2174">
        <v>1</v>
      </c>
      <c r="E277" s="2174">
        <v>2</v>
      </c>
      <c r="F277" s="2174">
        <v>14</v>
      </c>
      <c r="G277" s="894"/>
      <c r="H277" s="894" t="s">
        <v>2731</v>
      </c>
      <c r="I277" s="894" t="s">
        <v>1011</v>
      </c>
      <c r="J277" s="894"/>
      <c r="K277" s="894" t="s">
        <v>2713</v>
      </c>
      <c r="L277" s="894" t="s">
        <v>143</v>
      </c>
      <c r="M277" s="2170">
        <v>2007</v>
      </c>
      <c r="N277" s="894"/>
      <c r="O277" s="894" t="s">
        <v>2558</v>
      </c>
      <c r="P277" s="894" t="s">
        <v>133</v>
      </c>
      <c r="Q277" s="1579">
        <v>1</v>
      </c>
      <c r="R277" s="2233"/>
      <c r="S277" s="1546" t="s">
        <v>2865</v>
      </c>
      <c r="U277" s="2178"/>
      <c r="V277" s="2179"/>
      <c r="W277" s="2179"/>
      <c r="X277" s="2179"/>
    </row>
    <row r="278" spans="1:24" s="2177" customFormat="1" ht="12.95" customHeight="1">
      <c r="A278" s="2232"/>
      <c r="B278" s="2174">
        <v>2</v>
      </c>
      <c r="C278" s="2174">
        <v>8</v>
      </c>
      <c r="D278" s="2174">
        <v>1</v>
      </c>
      <c r="E278" s="2174">
        <v>2</v>
      </c>
      <c r="F278" s="2174">
        <v>14</v>
      </c>
      <c r="G278" s="894"/>
      <c r="H278" s="894" t="s">
        <v>2732</v>
      </c>
      <c r="I278" s="894" t="s">
        <v>1011</v>
      </c>
      <c r="J278" s="894"/>
      <c r="K278" s="894" t="s">
        <v>2713</v>
      </c>
      <c r="L278" s="894" t="s">
        <v>143</v>
      </c>
      <c r="M278" s="2170">
        <v>2007</v>
      </c>
      <c r="N278" s="894"/>
      <c r="O278" s="894" t="s">
        <v>2558</v>
      </c>
      <c r="P278" s="894" t="s">
        <v>133</v>
      </c>
      <c r="Q278" s="1579">
        <v>1</v>
      </c>
      <c r="R278" s="2233"/>
      <c r="S278" s="1546" t="s">
        <v>2865</v>
      </c>
      <c r="U278" s="2178"/>
      <c r="V278" s="2179"/>
      <c r="W278" s="2179"/>
      <c r="X278" s="2179"/>
    </row>
    <row r="279" spans="1:24" s="2177" customFormat="1" ht="12.95" customHeight="1">
      <c r="A279" s="2232"/>
      <c r="B279" s="2174">
        <v>2</v>
      </c>
      <c r="C279" s="2174">
        <v>8</v>
      </c>
      <c r="D279" s="2174">
        <v>1</v>
      </c>
      <c r="E279" s="2174">
        <v>2</v>
      </c>
      <c r="F279" s="2174">
        <v>14</v>
      </c>
      <c r="G279" s="894"/>
      <c r="H279" s="894" t="s">
        <v>2733</v>
      </c>
      <c r="I279" s="894" t="s">
        <v>1011</v>
      </c>
      <c r="J279" s="894"/>
      <c r="K279" s="894" t="s">
        <v>2713</v>
      </c>
      <c r="L279" s="894" t="s">
        <v>143</v>
      </c>
      <c r="M279" s="2170">
        <v>2007</v>
      </c>
      <c r="N279" s="894"/>
      <c r="O279" s="894" t="s">
        <v>2558</v>
      </c>
      <c r="P279" s="894" t="s">
        <v>133</v>
      </c>
      <c r="Q279" s="1579">
        <v>1</v>
      </c>
      <c r="R279" s="2233"/>
      <c r="S279" s="1546" t="s">
        <v>2865</v>
      </c>
      <c r="U279" s="2178"/>
      <c r="V279" s="2179"/>
      <c r="W279" s="2179"/>
      <c r="X279" s="2179"/>
    </row>
    <row r="280" spans="1:24" s="2177" customFormat="1" ht="12.95" customHeight="1">
      <c r="A280" s="2232"/>
      <c r="B280" s="2174">
        <v>2</v>
      </c>
      <c r="C280" s="2174">
        <v>8</v>
      </c>
      <c r="D280" s="2174">
        <v>1</v>
      </c>
      <c r="E280" s="2174">
        <v>2</v>
      </c>
      <c r="F280" s="2174">
        <v>14</v>
      </c>
      <c r="G280" s="894"/>
      <c r="H280" s="894" t="s">
        <v>2734</v>
      </c>
      <c r="I280" s="894" t="s">
        <v>1011</v>
      </c>
      <c r="J280" s="894"/>
      <c r="K280" s="894" t="s">
        <v>2713</v>
      </c>
      <c r="L280" s="894" t="s">
        <v>143</v>
      </c>
      <c r="M280" s="2170">
        <v>2007</v>
      </c>
      <c r="N280" s="894"/>
      <c r="O280" s="894" t="s">
        <v>2558</v>
      </c>
      <c r="P280" s="894" t="s">
        <v>133</v>
      </c>
      <c r="Q280" s="1579">
        <v>1</v>
      </c>
      <c r="R280" s="2233"/>
      <c r="S280" s="1546" t="s">
        <v>2865</v>
      </c>
      <c r="U280" s="2178"/>
      <c r="V280" s="2179"/>
      <c r="W280" s="2179"/>
      <c r="X280" s="2179"/>
    </row>
    <row r="281" spans="1:24" s="2177" customFormat="1" ht="12.95" customHeight="1">
      <c r="A281" s="2232" t="e">
        <f>A272+1</f>
        <v>#REF!</v>
      </c>
      <c r="B281" s="2174"/>
      <c r="C281" s="2174"/>
      <c r="D281" s="2174"/>
      <c r="E281" s="2174"/>
      <c r="F281" s="2174"/>
      <c r="G281" s="894">
        <v>71</v>
      </c>
      <c r="H281" s="2250" t="s">
        <v>2735</v>
      </c>
      <c r="I281" s="894"/>
      <c r="J281" s="894"/>
      <c r="K281" s="894"/>
      <c r="L281" s="894"/>
      <c r="M281" s="2170"/>
      <c r="N281" s="894"/>
      <c r="O281" s="894"/>
      <c r="P281" s="894"/>
      <c r="Q281" s="1579"/>
      <c r="R281" s="2233">
        <v>510000</v>
      </c>
      <c r="S281" s="1546"/>
      <c r="U281" s="2178"/>
      <c r="V281" s="2179"/>
      <c r="W281" s="2179"/>
      <c r="X281" s="2179"/>
    </row>
    <row r="282" spans="1:24" s="2177" customFormat="1" ht="12.95" customHeight="1">
      <c r="A282" s="2232"/>
      <c r="B282" s="2174">
        <v>2</v>
      </c>
      <c r="C282" s="2174">
        <v>8</v>
      </c>
      <c r="D282" s="2174">
        <v>1</v>
      </c>
      <c r="E282" s="2174">
        <v>2</v>
      </c>
      <c r="F282" s="2174">
        <v>14</v>
      </c>
      <c r="G282" s="894"/>
      <c r="H282" s="894" t="s">
        <v>2736</v>
      </c>
      <c r="I282" s="894" t="s">
        <v>2737</v>
      </c>
      <c r="J282" s="894"/>
      <c r="K282" s="894" t="s">
        <v>2713</v>
      </c>
      <c r="L282" s="894" t="s">
        <v>143</v>
      </c>
      <c r="M282" s="2170">
        <v>2007</v>
      </c>
      <c r="N282" s="894"/>
      <c r="O282" s="894" t="s">
        <v>2558</v>
      </c>
      <c r="P282" s="894" t="s">
        <v>133</v>
      </c>
      <c r="Q282" s="1579">
        <v>1</v>
      </c>
      <c r="R282" s="2233"/>
      <c r="S282" s="1546" t="s">
        <v>2865</v>
      </c>
      <c r="U282" s="2178"/>
      <c r="V282" s="2179"/>
      <c r="W282" s="2179"/>
      <c r="X282" s="2179"/>
    </row>
    <row r="283" spans="1:24" s="2177" customFormat="1" ht="12.95" customHeight="1">
      <c r="A283" s="2232"/>
      <c r="B283" s="2174">
        <v>2</v>
      </c>
      <c r="C283" s="2174">
        <v>8</v>
      </c>
      <c r="D283" s="2174">
        <v>1</v>
      </c>
      <c r="E283" s="2174">
        <v>2</v>
      </c>
      <c r="F283" s="2174">
        <v>14</v>
      </c>
      <c r="G283" s="894"/>
      <c r="H283" s="894" t="s">
        <v>2738</v>
      </c>
      <c r="I283" s="894" t="s">
        <v>2737</v>
      </c>
      <c r="J283" s="894"/>
      <c r="K283" s="894" t="s">
        <v>2713</v>
      </c>
      <c r="L283" s="894" t="s">
        <v>143</v>
      </c>
      <c r="M283" s="2170">
        <v>2007</v>
      </c>
      <c r="N283" s="894"/>
      <c r="O283" s="894" t="s">
        <v>2558</v>
      </c>
      <c r="P283" s="894" t="s">
        <v>133</v>
      </c>
      <c r="Q283" s="1579">
        <v>1</v>
      </c>
      <c r="R283" s="2233"/>
      <c r="S283" s="1546" t="s">
        <v>2865</v>
      </c>
      <c r="U283" s="2178"/>
      <c r="V283" s="2179"/>
      <c r="W283" s="2179"/>
      <c r="X283" s="2179"/>
    </row>
    <row r="284" spans="1:24" s="2177" customFormat="1" ht="12.95" customHeight="1">
      <c r="A284" s="2232"/>
      <c r="B284" s="2174">
        <v>2</v>
      </c>
      <c r="C284" s="2174">
        <v>8</v>
      </c>
      <c r="D284" s="2174">
        <v>1</v>
      </c>
      <c r="E284" s="2174">
        <v>2</v>
      </c>
      <c r="F284" s="2174">
        <v>14</v>
      </c>
      <c r="G284" s="894"/>
      <c r="H284" s="894" t="s">
        <v>2739</v>
      </c>
      <c r="I284" s="894" t="s">
        <v>2737</v>
      </c>
      <c r="J284" s="894"/>
      <c r="K284" s="894" t="s">
        <v>2713</v>
      </c>
      <c r="L284" s="894" t="s">
        <v>143</v>
      </c>
      <c r="M284" s="2170">
        <v>2007</v>
      </c>
      <c r="N284" s="894"/>
      <c r="O284" s="894" t="s">
        <v>2558</v>
      </c>
      <c r="P284" s="894" t="s">
        <v>133</v>
      </c>
      <c r="Q284" s="1579">
        <v>1</v>
      </c>
      <c r="R284" s="2233"/>
      <c r="S284" s="1546" t="s">
        <v>2865</v>
      </c>
      <c r="U284" s="2178"/>
      <c r="V284" s="2179"/>
      <c r="W284" s="2179"/>
      <c r="X284" s="2179"/>
    </row>
    <row r="285" spans="1:24" s="2177" customFormat="1" ht="12.95" customHeight="1">
      <c r="A285" s="2232"/>
      <c r="B285" s="2174">
        <v>2</v>
      </c>
      <c r="C285" s="2174">
        <v>8</v>
      </c>
      <c r="D285" s="2174">
        <v>1</v>
      </c>
      <c r="E285" s="2174">
        <v>2</v>
      </c>
      <c r="F285" s="2174">
        <v>14</v>
      </c>
      <c r="G285" s="894"/>
      <c r="H285" s="894" t="s">
        <v>2740</v>
      </c>
      <c r="I285" s="894" t="s">
        <v>2737</v>
      </c>
      <c r="J285" s="894"/>
      <c r="K285" s="894" t="s">
        <v>2713</v>
      </c>
      <c r="L285" s="894" t="s">
        <v>143</v>
      </c>
      <c r="M285" s="2170">
        <v>2007</v>
      </c>
      <c r="N285" s="894"/>
      <c r="O285" s="894" t="s">
        <v>2558</v>
      </c>
      <c r="P285" s="894" t="s">
        <v>133</v>
      </c>
      <c r="Q285" s="1579">
        <v>1</v>
      </c>
      <c r="R285" s="2233"/>
      <c r="S285" s="1546" t="s">
        <v>2865</v>
      </c>
      <c r="U285" s="2178"/>
      <c r="V285" s="2179"/>
      <c r="W285" s="2179"/>
      <c r="X285" s="2179"/>
    </row>
    <row r="286" spans="1:24" s="2177" customFormat="1" ht="12.95" customHeight="1">
      <c r="A286" s="2232"/>
      <c r="B286" s="2174">
        <v>2</v>
      </c>
      <c r="C286" s="2174">
        <v>8</v>
      </c>
      <c r="D286" s="2174">
        <v>1</v>
      </c>
      <c r="E286" s="2174">
        <v>2</v>
      </c>
      <c r="F286" s="2174">
        <v>14</v>
      </c>
      <c r="G286" s="894"/>
      <c r="H286" s="894" t="s">
        <v>2741</v>
      </c>
      <c r="I286" s="894" t="s">
        <v>2737</v>
      </c>
      <c r="J286" s="894"/>
      <c r="K286" s="894" t="s">
        <v>2713</v>
      </c>
      <c r="L286" s="894" t="s">
        <v>143</v>
      </c>
      <c r="M286" s="2170">
        <v>2007</v>
      </c>
      <c r="N286" s="894"/>
      <c r="O286" s="894" t="s">
        <v>2558</v>
      </c>
      <c r="P286" s="894" t="s">
        <v>133</v>
      </c>
      <c r="Q286" s="1579">
        <v>1</v>
      </c>
      <c r="R286" s="2233"/>
      <c r="S286" s="1546" t="s">
        <v>2865</v>
      </c>
      <c r="U286" s="2178"/>
      <c r="V286" s="2179"/>
      <c r="W286" s="2179"/>
      <c r="X286" s="2179"/>
    </row>
    <row r="287" spans="1:24" s="2177" customFormat="1" ht="12.95" customHeight="1">
      <c r="A287" s="2232"/>
      <c r="B287" s="2174">
        <v>2</v>
      </c>
      <c r="C287" s="2174">
        <v>8</v>
      </c>
      <c r="D287" s="2174">
        <v>1</v>
      </c>
      <c r="E287" s="2174">
        <v>2</v>
      </c>
      <c r="F287" s="2174">
        <v>14</v>
      </c>
      <c r="G287" s="894"/>
      <c r="H287" s="894" t="s">
        <v>2742</v>
      </c>
      <c r="I287" s="894" t="s">
        <v>2737</v>
      </c>
      <c r="J287" s="894"/>
      <c r="K287" s="894" t="s">
        <v>2713</v>
      </c>
      <c r="L287" s="894" t="s">
        <v>143</v>
      </c>
      <c r="M287" s="2170">
        <v>2007</v>
      </c>
      <c r="N287" s="894"/>
      <c r="O287" s="894" t="s">
        <v>2558</v>
      </c>
      <c r="P287" s="894" t="s">
        <v>133</v>
      </c>
      <c r="Q287" s="1579">
        <v>1</v>
      </c>
      <c r="R287" s="2233"/>
      <c r="S287" s="1546" t="s">
        <v>2865</v>
      </c>
      <c r="U287" s="2178"/>
      <c r="V287" s="2179"/>
      <c r="W287" s="2179"/>
      <c r="X287" s="2179"/>
    </row>
    <row r="288" spans="1:24" s="2177" customFormat="1" ht="12.95" customHeight="1">
      <c r="A288" s="2232" t="e">
        <f>A281+1</f>
        <v>#REF!</v>
      </c>
      <c r="B288" s="2174"/>
      <c r="C288" s="2174"/>
      <c r="D288" s="2174"/>
      <c r="E288" s="2174"/>
      <c r="F288" s="2174"/>
      <c r="G288" s="894">
        <v>72</v>
      </c>
      <c r="H288" s="2250" t="s">
        <v>2743</v>
      </c>
      <c r="I288" s="894"/>
      <c r="J288" s="894"/>
      <c r="K288" s="894"/>
      <c r="L288" s="894"/>
      <c r="M288" s="2170"/>
      <c r="N288" s="894"/>
      <c r="O288" s="894" t="s">
        <v>2624</v>
      </c>
      <c r="P288" s="894"/>
      <c r="Q288" s="1579"/>
      <c r="R288" s="2233">
        <v>1163800</v>
      </c>
      <c r="S288" s="1546"/>
      <c r="U288" s="2178"/>
      <c r="V288" s="2179"/>
      <c r="W288" s="2179"/>
      <c r="X288" s="2179"/>
    </row>
    <row r="289" spans="1:24" s="2177" customFormat="1" ht="12.95" customHeight="1">
      <c r="A289" s="2232"/>
      <c r="B289" s="2174">
        <v>2</v>
      </c>
      <c r="C289" s="2174">
        <v>8</v>
      </c>
      <c r="D289" s="2174">
        <v>1</v>
      </c>
      <c r="E289" s="2174">
        <v>2</v>
      </c>
      <c r="F289" s="2174">
        <v>14</v>
      </c>
      <c r="G289" s="894"/>
      <c r="H289" s="894" t="s">
        <v>2744</v>
      </c>
      <c r="I289" s="894" t="s">
        <v>1011</v>
      </c>
      <c r="J289" s="894"/>
      <c r="K289" s="894" t="s">
        <v>2713</v>
      </c>
      <c r="L289" s="894" t="s">
        <v>143</v>
      </c>
      <c r="M289" s="2170">
        <v>2007</v>
      </c>
      <c r="N289" s="894"/>
      <c r="O289" s="894" t="s">
        <v>2558</v>
      </c>
      <c r="P289" s="894" t="s">
        <v>133</v>
      </c>
      <c r="Q289" s="1579">
        <v>2</v>
      </c>
      <c r="R289" s="2233"/>
      <c r="S289" s="1546" t="s">
        <v>2865</v>
      </c>
      <c r="T289" s="2177">
        <v>2</v>
      </c>
      <c r="U289" s="2178"/>
      <c r="V289" s="2179"/>
      <c r="W289" s="2179"/>
      <c r="X289" s="2179"/>
    </row>
    <row r="290" spans="1:24" s="2177" customFormat="1" ht="12.95" customHeight="1">
      <c r="A290" s="2232"/>
      <c r="B290" s="2174">
        <v>2</v>
      </c>
      <c r="C290" s="2174">
        <v>8</v>
      </c>
      <c r="D290" s="2174">
        <v>1</v>
      </c>
      <c r="E290" s="2174">
        <v>2</v>
      </c>
      <c r="F290" s="2174">
        <v>14</v>
      </c>
      <c r="G290" s="894"/>
      <c r="H290" s="894" t="s">
        <v>2745</v>
      </c>
      <c r="I290" s="894" t="s">
        <v>1011</v>
      </c>
      <c r="J290" s="894"/>
      <c r="K290" s="894" t="s">
        <v>2713</v>
      </c>
      <c r="L290" s="894" t="s">
        <v>143</v>
      </c>
      <c r="M290" s="2170">
        <v>2007</v>
      </c>
      <c r="N290" s="894"/>
      <c r="O290" s="894" t="s">
        <v>2558</v>
      </c>
      <c r="P290" s="894" t="s">
        <v>133</v>
      </c>
      <c r="Q290" s="1579">
        <v>2</v>
      </c>
      <c r="R290" s="2233"/>
      <c r="S290" s="1546" t="s">
        <v>2865</v>
      </c>
      <c r="U290" s="2178"/>
      <c r="V290" s="2179"/>
      <c r="W290" s="2179"/>
      <c r="X290" s="2179"/>
    </row>
    <row r="291" spans="1:24" s="2177" customFormat="1" ht="12.95" customHeight="1">
      <c r="A291" s="2232"/>
      <c r="B291" s="2174">
        <v>2</v>
      </c>
      <c r="C291" s="2174">
        <v>8</v>
      </c>
      <c r="D291" s="2174">
        <v>1</v>
      </c>
      <c r="E291" s="2174">
        <v>2</v>
      </c>
      <c r="F291" s="2174">
        <v>14</v>
      </c>
      <c r="G291" s="894"/>
      <c r="H291" s="894" t="s">
        <v>2746</v>
      </c>
      <c r="I291" s="894" t="s">
        <v>1011</v>
      </c>
      <c r="J291" s="894"/>
      <c r="K291" s="894" t="s">
        <v>2713</v>
      </c>
      <c r="L291" s="894" t="s">
        <v>143</v>
      </c>
      <c r="M291" s="2170">
        <v>2007</v>
      </c>
      <c r="N291" s="894"/>
      <c r="O291" s="894" t="s">
        <v>2558</v>
      </c>
      <c r="P291" s="894" t="s">
        <v>133</v>
      </c>
      <c r="Q291" s="1579">
        <v>1</v>
      </c>
      <c r="R291" s="2233"/>
      <c r="S291" s="1546" t="s">
        <v>2865</v>
      </c>
      <c r="U291" s="2178"/>
      <c r="V291" s="2236"/>
      <c r="W291" s="2234"/>
      <c r="X291" s="2179"/>
    </row>
    <row r="292" spans="1:24" s="2177" customFormat="1" ht="12.95" customHeight="1">
      <c r="A292" s="2232" t="e">
        <f>A288+1</f>
        <v>#REF!</v>
      </c>
      <c r="B292" s="2174">
        <v>2</v>
      </c>
      <c r="C292" s="2174">
        <v>8</v>
      </c>
      <c r="D292" s="2174">
        <v>1</v>
      </c>
      <c r="E292" s="2174">
        <v>2</v>
      </c>
      <c r="F292" s="2174">
        <v>14</v>
      </c>
      <c r="G292" s="894">
        <v>73</v>
      </c>
      <c r="H292" s="894" t="s">
        <v>1060</v>
      </c>
      <c r="I292" s="894"/>
      <c r="J292" s="894"/>
      <c r="K292" s="894" t="s">
        <v>2713</v>
      </c>
      <c r="L292" s="894" t="s">
        <v>143</v>
      </c>
      <c r="M292" s="2170">
        <v>2000</v>
      </c>
      <c r="N292" s="894"/>
      <c r="O292" s="894" t="s">
        <v>2624</v>
      </c>
      <c r="P292" s="894" t="s">
        <v>133</v>
      </c>
      <c r="Q292" s="1579">
        <v>1</v>
      </c>
      <c r="R292" s="2233">
        <v>30000</v>
      </c>
      <c r="S292" s="1546" t="s">
        <v>2865</v>
      </c>
      <c r="U292" s="2178"/>
      <c r="V292" s="2179"/>
      <c r="W292" s="2234"/>
      <c r="X292" s="2179"/>
    </row>
    <row r="293" spans="1:24" s="2177" customFormat="1" ht="12.95" customHeight="1">
      <c r="A293" s="2232" t="e">
        <f t="shared" si="8"/>
        <v>#REF!</v>
      </c>
      <c r="B293" s="2174">
        <v>2</v>
      </c>
      <c r="C293" s="2174">
        <v>8</v>
      </c>
      <c r="D293" s="2174">
        <v>1</v>
      </c>
      <c r="E293" s="2174">
        <v>2</v>
      </c>
      <c r="F293" s="2174">
        <v>17</v>
      </c>
      <c r="G293" s="894">
        <v>74</v>
      </c>
      <c r="H293" s="894" t="s">
        <v>2747</v>
      </c>
      <c r="I293" s="894"/>
      <c r="J293" s="894"/>
      <c r="K293" s="894" t="s">
        <v>2713</v>
      </c>
      <c r="L293" s="894" t="s">
        <v>143</v>
      </c>
      <c r="M293" s="2170">
        <v>1993</v>
      </c>
      <c r="N293" s="894"/>
      <c r="O293" s="894" t="s">
        <v>2558</v>
      </c>
      <c r="P293" s="894" t="s">
        <v>133</v>
      </c>
      <c r="Q293" s="1579">
        <v>1</v>
      </c>
      <c r="R293" s="2233">
        <v>10000</v>
      </c>
      <c r="S293" s="1546" t="s">
        <v>2865</v>
      </c>
      <c r="U293" s="2178"/>
      <c r="V293" s="2179"/>
      <c r="W293" s="2234"/>
      <c r="X293" s="2179"/>
    </row>
    <row r="294" spans="1:24" s="2177" customFormat="1" ht="12.95" customHeight="1">
      <c r="A294" s="2232" t="e">
        <f t="shared" si="8"/>
        <v>#REF!</v>
      </c>
      <c r="B294" s="2174">
        <v>2</v>
      </c>
      <c r="C294" s="2174">
        <v>8</v>
      </c>
      <c r="D294" s="2174">
        <v>1</v>
      </c>
      <c r="E294" s="2174">
        <v>3</v>
      </c>
      <c r="F294" s="2174">
        <v>65</v>
      </c>
      <c r="G294" s="894">
        <v>75</v>
      </c>
      <c r="H294" s="894" t="s">
        <v>2748</v>
      </c>
      <c r="I294" s="894"/>
      <c r="J294" s="894"/>
      <c r="K294" s="894" t="s">
        <v>2713</v>
      </c>
      <c r="L294" s="894" t="s">
        <v>143</v>
      </c>
      <c r="M294" s="2170">
        <v>1992</v>
      </c>
      <c r="N294" s="894"/>
      <c r="O294" s="894" t="s">
        <v>2558</v>
      </c>
      <c r="P294" s="894" t="s">
        <v>133</v>
      </c>
      <c r="Q294" s="1579">
        <v>1</v>
      </c>
      <c r="R294" s="2233">
        <v>25000</v>
      </c>
      <c r="S294" s="1546" t="s">
        <v>2865</v>
      </c>
      <c r="U294" s="2178"/>
      <c r="V294" s="2179"/>
      <c r="W294" s="2234"/>
      <c r="X294" s="2179"/>
    </row>
    <row r="295" spans="1:24" s="2177" customFormat="1" ht="12.95" customHeight="1">
      <c r="A295" s="2232" t="e">
        <f t="shared" si="8"/>
        <v>#REF!</v>
      </c>
      <c r="B295" s="2174">
        <v>2</v>
      </c>
      <c r="C295" s="2174">
        <v>8</v>
      </c>
      <c r="D295" s="2174">
        <v>1</v>
      </c>
      <c r="E295" s="2174">
        <v>3</v>
      </c>
      <c r="F295" s="2174">
        <v>65</v>
      </c>
      <c r="G295" s="894">
        <v>76</v>
      </c>
      <c r="H295" s="894" t="s">
        <v>2748</v>
      </c>
      <c r="I295" s="894"/>
      <c r="J295" s="894"/>
      <c r="K295" s="894" t="s">
        <v>2713</v>
      </c>
      <c r="L295" s="894" t="s">
        <v>143</v>
      </c>
      <c r="M295" s="2170">
        <v>1992</v>
      </c>
      <c r="N295" s="894"/>
      <c r="O295" s="894" t="s">
        <v>2558</v>
      </c>
      <c r="P295" s="894" t="s">
        <v>133</v>
      </c>
      <c r="Q295" s="1579">
        <v>1</v>
      </c>
      <c r="R295" s="2233">
        <v>25000</v>
      </c>
      <c r="S295" s="1546" t="s">
        <v>2865</v>
      </c>
      <c r="U295" s="2178"/>
      <c r="V295" s="2179"/>
      <c r="W295" s="2234"/>
      <c r="X295" s="2179"/>
    </row>
    <row r="296" spans="1:24" s="2177" customFormat="1" ht="12.95" customHeight="1">
      <c r="A296" s="2232" t="e">
        <f t="shared" si="8"/>
        <v>#REF!</v>
      </c>
      <c r="B296" s="2174">
        <v>2</v>
      </c>
      <c r="C296" s="2174">
        <v>8</v>
      </c>
      <c r="D296" s="2174">
        <v>1</v>
      </c>
      <c r="E296" s="2174">
        <v>3</v>
      </c>
      <c r="F296" s="2174">
        <v>65</v>
      </c>
      <c r="G296" s="894">
        <v>77</v>
      </c>
      <c r="H296" s="894" t="s">
        <v>2748</v>
      </c>
      <c r="I296" s="894"/>
      <c r="J296" s="894"/>
      <c r="K296" s="894" t="s">
        <v>2713</v>
      </c>
      <c r="L296" s="894" t="s">
        <v>143</v>
      </c>
      <c r="M296" s="2170">
        <v>1992</v>
      </c>
      <c r="N296" s="894"/>
      <c r="O296" s="894" t="s">
        <v>2558</v>
      </c>
      <c r="P296" s="894" t="s">
        <v>133</v>
      </c>
      <c r="Q296" s="1579">
        <v>1</v>
      </c>
      <c r="R296" s="2233">
        <v>25000</v>
      </c>
      <c r="S296" s="1546" t="s">
        <v>2865</v>
      </c>
      <c r="U296" s="2178"/>
      <c r="V296" s="2179"/>
      <c r="W296" s="2234"/>
      <c r="X296" s="2179"/>
    </row>
    <row r="297" spans="1:24" s="2177" customFormat="1" ht="12.95" customHeight="1">
      <c r="A297" s="2232" t="e">
        <f t="shared" si="8"/>
        <v>#REF!</v>
      </c>
      <c r="B297" s="2174">
        <v>2</v>
      </c>
      <c r="C297" s="2174">
        <v>8</v>
      </c>
      <c r="D297" s="2174">
        <v>1</v>
      </c>
      <c r="E297" s="2174">
        <v>3</v>
      </c>
      <c r="F297" s="2174">
        <v>65</v>
      </c>
      <c r="G297" s="894">
        <v>78</v>
      </c>
      <c r="H297" s="894" t="s">
        <v>2748</v>
      </c>
      <c r="I297" s="894"/>
      <c r="J297" s="894"/>
      <c r="K297" s="894" t="s">
        <v>2713</v>
      </c>
      <c r="L297" s="894" t="s">
        <v>143</v>
      </c>
      <c r="M297" s="2170">
        <v>1992</v>
      </c>
      <c r="N297" s="894"/>
      <c r="O297" s="894" t="s">
        <v>2558</v>
      </c>
      <c r="P297" s="894" t="s">
        <v>133</v>
      </c>
      <c r="Q297" s="1579">
        <v>1</v>
      </c>
      <c r="R297" s="2233">
        <v>25000</v>
      </c>
      <c r="S297" s="1546" t="s">
        <v>2865</v>
      </c>
      <c r="U297" s="2178"/>
      <c r="V297" s="2179"/>
      <c r="W297" s="2234"/>
      <c r="X297" s="2179"/>
    </row>
    <row r="298" spans="1:24" s="2177" customFormat="1" ht="12.95" customHeight="1">
      <c r="A298" s="2232" t="e">
        <f>A297+1</f>
        <v>#REF!</v>
      </c>
      <c r="B298" s="2174">
        <v>2</v>
      </c>
      <c r="C298" s="2174">
        <v>8</v>
      </c>
      <c r="D298" s="2174">
        <v>1</v>
      </c>
      <c r="E298" s="2174">
        <v>3</v>
      </c>
      <c r="F298" s="2174">
        <v>65</v>
      </c>
      <c r="G298" s="894">
        <v>79</v>
      </c>
      <c r="H298" s="894" t="s">
        <v>2748</v>
      </c>
      <c r="I298" s="894"/>
      <c r="J298" s="894"/>
      <c r="K298" s="894" t="s">
        <v>2713</v>
      </c>
      <c r="L298" s="894" t="s">
        <v>143</v>
      </c>
      <c r="M298" s="2170">
        <v>1992</v>
      </c>
      <c r="N298" s="894"/>
      <c r="O298" s="894" t="s">
        <v>2558</v>
      </c>
      <c r="P298" s="894" t="s">
        <v>133</v>
      </c>
      <c r="Q298" s="1579">
        <v>1</v>
      </c>
      <c r="R298" s="2233">
        <v>25000</v>
      </c>
      <c r="S298" s="1546" t="s">
        <v>2865</v>
      </c>
      <c r="U298" s="2178"/>
      <c r="V298" s="2179"/>
      <c r="W298" s="2179"/>
      <c r="X298" s="2179"/>
    </row>
    <row r="299" spans="1:24" s="2177" customFormat="1" ht="12.95" customHeight="1">
      <c r="A299" s="2232" t="e">
        <f>#REF!+1</f>
        <v>#REF!</v>
      </c>
      <c r="B299" s="2174">
        <v>2</v>
      </c>
      <c r="C299" s="2174">
        <v>8</v>
      </c>
      <c r="D299" s="2174">
        <v>1</v>
      </c>
      <c r="E299" s="2174">
        <v>1</v>
      </c>
      <c r="F299" s="2174">
        <v>4</v>
      </c>
      <c r="G299" s="894">
        <v>82</v>
      </c>
      <c r="H299" s="894" t="s">
        <v>1090</v>
      </c>
      <c r="I299" s="894"/>
      <c r="J299" s="894"/>
      <c r="K299" s="894" t="s">
        <v>2713</v>
      </c>
      <c r="L299" s="894" t="s">
        <v>143</v>
      </c>
      <c r="M299" s="2170">
        <v>2000</v>
      </c>
      <c r="N299" s="894"/>
      <c r="O299" s="894" t="s">
        <v>2558</v>
      </c>
      <c r="P299" s="894" t="s">
        <v>133</v>
      </c>
      <c r="Q299" s="1579">
        <v>1</v>
      </c>
      <c r="R299" s="2233">
        <v>50000</v>
      </c>
      <c r="S299" s="1546" t="s">
        <v>2865</v>
      </c>
      <c r="U299" s="2178"/>
      <c r="V299" s="2179"/>
      <c r="W299" s="2234"/>
      <c r="X299" s="2179"/>
    </row>
    <row r="300" spans="1:24" ht="12.95" customHeight="1">
      <c r="A300" s="1196"/>
      <c r="B300" s="1198"/>
      <c r="C300" s="1198"/>
      <c r="D300" s="1198"/>
      <c r="E300" s="1198"/>
      <c r="F300" s="1198"/>
      <c r="G300" s="1199"/>
      <c r="H300" s="1199"/>
      <c r="I300" s="1199"/>
      <c r="J300" s="1199"/>
      <c r="K300" s="1199"/>
      <c r="L300" s="1199"/>
      <c r="M300" s="1200"/>
      <c r="N300" s="1199"/>
      <c r="O300" s="1199"/>
      <c r="P300" s="1199"/>
      <c r="Q300" s="1201"/>
      <c r="R300" s="1202"/>
      <c r="S300" s="1203"/>
      <c r="U300" s="877"/>
      <c r="V300" s="802"/>
      <c r="W300" s="802"/>
      <c r="X300" s="802"/>
    </row>
    <row r="301" spans="1:24" s="2177" customFormat="1" ht="12.95" customHeight="1">
      <c r="A301" s="2251" t="e">
        <f>#REF!+1</f>
        <v>#REF!</v>
      </c>
      <c r="B301" s="2245">
        <v>2</v>
      </c>
      <c r="C301" s="2245">
        <v>8</v>
      </c>
      <c r="D301" s="2245">
        <v>1</v>
      </c>
      <c r="E301" s="2245">
        <v>1</v>
      </c>
      <c r="F301" s="2245">
        <v>8</v>
      </c>
      <c r="G301" s="1804">
        <v>84</v>
      </c>
      <c r="H301" s="1804" t="s">
        <v>69</v>
      </c>
      <c r="I301" s="1804"/>
      <c r="J301" s="1804"/>
      <c r="K301" s="1804" t="s">
        <v>2660</v>
      </c>
      <c r="L301" s="1804" t="s">
        <v>143</v>
      </c>
      <c r="M301" s="2246">
        <v>1990</v>
      </c>
      <c r="N301" s="1804"/>
      <c r="O301" s="1804" t="s">
        <v>2558</v>
      </c>
      <c r="P301" s="1804" t="s">
        <v>133</v>
      </c>
      <c r="Q301" s="2247">
        <v>1</v>
      </c>
      <c r="R301" s="2248">
        <v>25000</v>
      </c>
      <c r="S301" s="2249" t="s">
        <v>2866</v>
      </c>
      <c r="U301" s="2178"/>
      <c r="V301" s="2179"/>
      <c r="W301" s="2179"/>
      <c r="X301" s="2179"/>
    </row>
    <row r="302" spans="1:24" s="2177" customFormat="1" ht="12.95" customHeight="1">
      <c r="A302" s="2232" t="e">
        <f t="shared" si="8"/>
        <v>#REF!</v>
      </c>
      <c r="B302" s="2174">
        <v>2</v>
      </c>
      <c r="C302" s="2174">
        <v>8</v>
      </c>
      <c r="D302" s="2174">
        <v>1</v>
      </c>
      <c r="E302" s="2174">
        <v>1</v>
      </c>
      <c r="F302" s="2174">
        <v>8</v>
      </c>
      <c r="G302" s="894">
        <v>85</v>
      </c>
      <c r="H302" s="894" t="s">
        <v>69</v>
      </c>
      <c r="I302" s="894"/>
      <c r="J302" s="894"/>
      <c r="K302" s="894" t="s">
        <v>2660</v>
      </c>
      <c r="L302" s="894" t="s">
        <v>143</v>
      </c>
      <c r="M302" s="2170">
        <v>1990</v>
      </c>
      <c r="N302" s="894"/>
      <c r="O302" s="894" t="s">
        <v>2558</v>
      </c>
      <c r="P302" s="894" t="s">
        <v>133</v>
      </c>
      <c r="Q302" s="1579">
        <v>1</v>
      </c>
      <c r="R302" s="2233">
        <v>25000</v>
      </c>
      <c r="S302" s="1546" t="s">
        <v>2866</v>
      </c>
      <c r="U302" s="2178"/>
      <c r="V302" s="2179"/>
      <c r="W302" s="2234"/>
      <c r="X302" s="2179"/>
    </row>
    <row r="303" spans="1:24" s="2177" customFormat="1" ht="12.95" customHeight="1">
      <c r="A303" s="2232" t="e">
        <f t="shared" ref="A303:A324" si="9">A302+1</f>
        <v>#REF!</v>
      </c>
      <c r="B303" s="2174">
        <v>2</v>
      </c>
      <c r="C303" s="2174">
        <v>8</v>
      </c>
      <c r="D303" s="2174">
        <v>1</v>
      </c>
      <c r="E303" s="2174">
        <v>1</v>
      </c>
      <c r="F303" s="2174">
        <v>8</v>
      </c>
      <c r="G303" s="894">
        <v>86</v>
      </c>
      <c r="H303" s="894" t="s">
        <v>69</v>
      </c>
      <c r="I303" s="894"/>
      <c r="J303" s="894"/>
      <c r="K303" s="894" t="s">
        <v>2660</v>
      </c>
      <c r="L303" s="894" t="s">
        <v>143</v>
      </c>
      <c r="M303" s="2170">
        <v>1990</v>
      </c>
      <c r="N303" s="894"/>
      <c r="O303" s="894" t="s">
        <v>2558</v>
      </c>
      <c r="P303" s="894" t="s">
        <v>133</v>
      </c>
      <c r="Q303" s="1579">
        <v>1</v>
      </c>
      <c r="R303" s="2233">
        <v>25000</v>
      </c>
      <c r="S303" s="1546" t="s">
        <v>2866</v>
      </c>
      <c r="U303" s="2178"/>
      <c r="V303" s="2179"/>
      <c r="W303" s="2234"/>
      <c r="X303" s="2179"/>
    </row>
    <row r="304" spans="1:24" s="2177" customFormat="1" ht="12.95" customHeight="1">
      <c r="A304" s="2232" t="e">
        <f t="shared" si="9"/>
        <v>#REF!</v>
      </c>
      <c r="B304" s="2174">
        <v>2</v>
      </c>
      <c r="C304" s="2174">
        <v>8</v>
      </c>
      <c r="D304" s="2174">
        <v>1</v>
      </c>
      <c r="E304" s="2174">
        <v>1</v>
      </c>
      <c r="F304" s="2174">
        <v>9</v>
      </c>
      <c r="G304" s="894">
        <v>87</v>
      </c>
      <c r="H304" s="894" t="s">
        <v>2645</v>
      </c>
      <c r="I304" s="894" t="s">
        <v>2661</v>
      </c>
      <c r="J304" s="894"/>
      <c r="K304" s="894" t="s">
        <v>424</v>
      </c>
      <c r="L304" s="894" t="s">
        <v>143</v>
      </c>
      <c r="M304" s="2170">
        <v>1998</v>
      </c>
      <c r="N304" s="894"/>
      <c r="O304" s="894" t="s">
        <v>2558</v>
      </c>
      <c r="P304" s="894" t="s">
        <v>2547</v>
      </c>
      <c r="Q304" s="1579">
        <v>1</v>
      </c>
      <c r="R304" s="2233">
        <v>350000</v>
      </c>
      <c r="S304" s="1546" t="s">
        <v>2866</v>
      </c>
      <c r="U304" s="2178"/>
      <c r="V304" s="2179"/>
      <c r="W304" s="2234"/>
      <c r="X304" s="2179"/>
    </row>
    <row r="305" spans="1:24" s="2177" customFormat="1" ht="12.95" customHeight="1">
      <c r="A305" s="2232" t="e">
        <f t="shared" si="9"/>
        <v>#REF!</v>
      </c>
      <c r="B305" s="2174">
        <v>2</v>
      </c>
      <c r="C305" s="2174">
        <v>8</v>
      </c>
      <c r="D305" s="2174">
        <v>1</v>
      </c>
      <c r="E305" s="2174">
        <v>1</v>
      </c>
      <c r="F305" s="2174">
        <v>17</v>
      </c>
      <c r="G305" s="894">
        <v>89</v>
      </c>
      <c r="H305" s="894" t="s">
        <v>2664</v>
      </c>
      <c r="I305" s="894"/>
      <c r="J305" s="894"/>
      <c r="K305" s="894" t="s">
        <v>2630</v>
      </c>
      <c r="L305" s="894" t="s">
        <v>143</v>
      </c>
      <c r="M305" s="2170">
        <v>1986</v>
      </c>
      <c r="N305" s="894"/>
      <c r="O305" s="894" t="s">
        <v>2558</v>
      </c>
      <c r="P305" s="894" t="s">
        <v>133</v>
      </c>
      <c r="Q305" s="1579">
        <v>1</v>
      </c>
      <c r="R305" s="2233">
        <v>25000</v>
      </c>
      <c r="S305" s="1546" t="s">
        <v>3257</v>
      </c>
      <c r="U305" s="2178" t="s">
        <v>2866</v>
      </c>
      <c r="V305" s="2179"/>
      <c r="W305" s="2179"/>
      <c r="X305" s="2179"/>
    </row>
    <row r="306" spans="1:24" s="2177" customFormat="1" ht="12.95" customHeight="1">
      <c r="A306" s="2232" t="e">
        <f t="shared" si="9"/>
        <v>#REF!</v>
      </c>
      <c r="B306" s="2174">
        <v>2</v>
      </c>
      <c r="C306" s="2174">
        <v>8</v>
      </c>
      <c r="D306" s="2174">
        <v>1</v>
      </c>
      <c r="E306" s="2174">
        <v>1</v>
      </c>
      <c r="F306" s="2174">
        <v>33</v>
      </c>
      <c r="G306" s="894">
        <v>90</v>
      </c>
      <c r="H306" s="894" t="s">
        <v>2649</v>
      </c>
      <c r="I306" s="894"/>
      <c r="J306" s="894"/>
      <c r="K306" s="894" t="s">
        <v>2660</v>
      </c>
      <c r="L306" s="894" t="s">
        <v>143</v>
      </c>
      <c r="M306" s="2170">
        <v>2009</v>
      </c>
      <c r="N306" s="894"/>
      <c r="O306" s="894" t="s">
        <v>2624</v>
      </c>
      <c r="P306" s="894" t="s">
        <v>133</v>
      </c>
      <c r="Q306" s="1579">
        <v>1</v>
      </c>
      <c r="R306" s="2233">
        <v>1015000</v>
      </c>
      <c r="S306" s="1546" t="s">
        <v>3257</v>
      </c>
      <c r="U306" s="2178" t="s">
        <v>2866</v>
      </c>
      <c r="V306" s="2179"/>
      <c r="W306" s="2234"/>
      <c r="X306" s="2179"/>
    </row>
    <row r="307" spans="1:24" s="2177" customFormat="1" ht="12.95" customHeight="1">
      <c r="A307" s="2232" t="e">
        <f t="shared" si="9"/>
        <v>#REF!</v>
      </c>
      <c r="B307" s="2174">
        <v>2</v>
      </c>
      <c r="C307" s="2174">
        <v>8</v>
      </c>
      <c r="D307" s="2174">
        <v>1</v>
      </c>
      <c r="E307" s="2174">
        <v>1</v>
      </c>
      <c r="F307" s="2174">
        <v>33</v>
      </c>
      <c r="G307" s="894">
        <v>91</v>
      </c>
      <c r="H307" s="894" t="s">
        <v>2649</v>
      </c>
      <c r="I307" s="894"/>
      <c r="J307" s="894"/>
      <c r="K307" s="894" t="s">
        <v>2660</v>
      </c>
      <c r="L307" s="894" t="s">
        <v>143</v>
      </c>
      <c r="M307" s="2170">
        <v>2012</v>
      </c>
      <c r="N307" s="894"/>
      <c r="O307" s="894" t="s">
        <v>2624</v>
      </c>
      <c r="P307" s="894" t="s">
        <v>133</v>
      </c>
      <c r="Q307" s="1579">
        <v>1</v>
      </c>
      <c r="R307" s="2233">
        <v>963600</v>
      </c>
      <c r="S307" s="1546" t="s">
        <v>3257</v>
      </c>
      <c r="U307" s="2178" t="s">
        <v>2866</v>
      </c>
      <c r="V307" s="2179"/>
      <c r="W307" s="2179"/>
      <c r="X307" s="2179"/>
    </row>
    <row r="308" spans="1:24" s="2177" customFormat="1" ht="12.95" customHeight="1">
      <c r="A308" s="2232" t="e">
        <f t="shared" si="9"/>
        <v>#REF!</v>
      </c>
      <c r="B308" s="2174">
        <v>2</v>
      </c>
      <c r="C308" s="2174">
        <v>8</v>
      </c>
      <c r="D308" s="2174">
        <v>1</v>
      </c>
      <c r="E308" s="2174">
        <v>1</v>
      </c>
      <c r="F308" s="2174">
        <v>33</v>
      </c>
      <c r="G308" s="894">
        <v>92</v>
      </c>
      <c r="H308" s="894" t="s">
        <v>2649</v>
      </c>
      <c r="I308" s="894"/>
      <c r="J308" s="894"/>
      <c r="K308" s="894" t="s">
        <v>2660</v>
      </c>
      <c r="L308" s="894" t="s">
        <v>143</v>
      </c>
      <c r="M308" s="2170">
        <v>2012</v>
      </c>
      <c r="N308" s="894"/>
      <c r="O308" s="894" t="s">
        <v>2624</v>
      </c>
      <c r="P308" s="894" t="s">
        <v>133</v>
      </c>
      <c r="Q308" s="1579">
        <v>1</v>
      </c>
      <c r="R308" s="2233">
        <v>2453000</v>
      </c>
      <c r="S308" s="1546" t="s">
        <v>3257</v>
      </c>
      <c r="U308" s="2178" t="s">
        <v>2866</v>
      </c>
      <c r="V308" s="2179"/>
      <c r="W308" s="2179"/>
      <c r="X308" s="2179"/>
    </row>
    <row r="309" spans="1:24" s="2177" customFormat="1" ht="12.95" customHeight="1">
      <c r="A309" s="2232" t="e">
        <f t="shared" si="9"/>
        <v>#REF!</v>
      </c>
      <c r="B309" s="2174">
        <v>2</v>
      </c>
      <c r="C309" s="2174">
        <v>8</v>
      </c>
      <c r="D309" s="2174">
        <v>1</v>
      </c>
      <c r="E309" s="2174">
        <v>2</v>
      </c>
      <c r="F309" s="2174">
        <v>14</v>
      </c>
      <c r="G309" s="894">
        <v>93</v>
      </c>
      <c r="H309" s="894" t="s">
        <v>2750</v>
      </c>
      <c r="I309" s="894"/>
      <c r="J309" s="894"/>
      <c r="K309" s="894" t="s">
        <v>2660</v>
      </c>
      <c r="L309" s="894" t="s">
        <v>143</v>
      </c>
      <c r="M309" s="2170">
        <v>1990</v>
      </c>
      <c r="N309" s="894"/>
      <c r="O309" s="894" t="s">
        <v>2558</v>
      </c>
      <c r="P309" s="894" t="s">
        <v>133</v>
      </c>
      <c r="Q309" s="1579">
        <v>1</v>
      </c>
      <c r="R309" s="2233">
        <v>20000</v>
      </c>
      <c r="S309" s="1546" t="s">
        <v>3257</v>
      </c>
      <c r="U309" s="2178" t="s">
        <v>2866</v>
      </c>
      <c r="V309" s="2179"/>
      <c r="W309" s="2234"/>
      <c r="X309" s="2179"/>
    </row>
    <row r="310" spans="1:24" s="2177" customFormat="1" ht="12.95" customHeight="1">
      <c r="A310" s="2232" t="e">
        <f t="shared" si="9"/>
        <v>#REF!</v>
      </c>
      <c r="B310" s="2174">
        <v>2</v>
      </c>
      <c r="C310" s="2174">
        <v>8</v>
      </c>
      <c r="D310" s="2174">
        <v>1</v>
      </c>
      <c r="E310" s="2174">
        <v>2</v>
      </c>
      <c r="F310" s="2174">
        <v>14</v>
      </c>
      <c r="G310" s="894">
        <v>94</v>
      </c>
      <c r="H310" s="894" t="s">
        <v>2750</v>
      </c>
      <c r="I310" s="894"/>
      <c r="J310" s="894"/>
      <c r="K310" s="894" t="s">
        <v>2660</v>
      </c>
      <c r="L310" s="894" t="s">
        <v>143</v>
      </c>
      <c r="M310" s="2170">
        <v>1990</v>
      </c>
      <c r="N310" s="894"/>
      <c r="O310" s="894" t="s">
        <v>2558</v>
      </c>
      <c r="P310" s="894" t="s">
        <v>133</v>
      </c>
      <c r="Q310" s="1579">
        <v>1</v>
      </c>
      <c r="R310" s="2233">
        <v>20000</v>
      </c>
      <c r="S310" s="1546" t="s">
        <v>3257</v>
      </c>
      <c r="U310" s="2178" t="s">
        <v>2866</v>
      </c>
      <c r="V310" s="2236"/>
      <c r="W310" s="2234"/>
      <c r="X310" s="2179"/>
    </row>
    <row r="311" spans="1:24" s="2177" customFormat="1" ht="12.95" customHeight="1">
      <c r="A311" s="2232" t="e">
        <f t="shared" si="9"/>
        <v>#REF!</v>
      </c>
      <c r="B311" s="2174">
        <v>2</v>
      </c>
      <c r="C311" s="2174">
        <v>8</v>
      </c>
      <c r="D311" s="2174">
        <v>1</v>
      </c>
      <c r="E311" s="2174">
        <v>2</v>
      </c>
      <c r="F311" s="2174">
        <v>14</v>
      </c>
      <c r="G311" s="894">
        <v>95</v>
      </c>
      <c r="H311" s="894" t="s">
        <v>2750</v>
      </c>
      <c r="I311" s="894"/>
      <c r="J311" s="894"/>
      <c r="K311" s="894" t="s">
        <v>2660</v>
      </c>
      <c r="L311" s="894" t="s">
        <v>143</v>
      </c>
      <c r="M311" s="2170">
        <v>1990</v>
      </c>
      <c r="N311" s="894"/>
      <c r="O311" s="894" t="s">
        <v>2558</v>
      </c>
      <c r="P311" s="894" t="s">
        <v>133</v>
      </c>
      <c r="Q311" s="1579">
        <v>1</v>
      </c>
      <c r="R311" s="2233">
        <v>20000</v>
      </c>
      <c r="S311" s="1546" t="s">
        <v>3257</v>
      </c>
      <c r="U311" s="2178" t="s">
        <v>2866</v>
      </c>
      <c r="V311" s="2236"/>
      <c r="W311" s="2234"/>
      <c r="X311" s="2179"/>
    </row>
    <row r="312" spans="1:24" s="2177" customFormat="1" ht="12.95" customHeight="1">
      <c r="A312" s="2232" t="e">
        <f t="shared" si="9"/>
        <v>#REF!</v>
      </c>
      <c r="B312" s="2174">
        <v>2</v>
      </c>
      <c r="C312" s="2174">
        <v>8</v>
      </c>
      <c r="D312" s="2174">
        <v>1</v>
      </c>
      <c r="E312" s="2174">
        <v>2</v>
      </c>
      <c r="F312" s="2174">
        <v>17</v>
      </c>
      <c r="G312" s="894">
        <v>96</v>
      </c>
      <c r="H312" s="894" t="s">
        <v>2570</v>
      </c>
      <c r="I312" s="894"/>
      <c r="J312" s="894"/>
      <c r="K312" s="894" t="s">
        <v>2630</v>
      </c>
      <c r="L312" s="894" t="s">
        <v>143</v>
      </c>
      <c r="M312" s="2170">
        <v>1990</v>
      </c>
      <c r="N312" s="894"/>
      <c r="O312" s="894" t="s">
        <v>2558</v>
      </c>
      <c r="P312" s="894" t="s">
        <v>133</v>
      </c>
      <c r="Q312" s="1579">
        <v>1</v>
      </c>
      <c r="R312" s="2233">
        <v>20000</v>
      </c>
      <c r="S312" s="1546" t="s">
        <v>3257</v>
      </c>
      <c r="U312" s="2178" t="s">
        <v>2866</v>
      </c>
      <c r="V312" s="2179"/>
      <c r="W312" s="2234"/>
      <c r="X312" s="2179"/>
    </row>
    <row r="313" spans="1:24" s="2177" customFormat="1" ht="12.95" customHeight="1">
      <c r="A313" s="2232" t="e">
        <f t="shared" si="9"/>
        <v>#REF!</v>
      </c>
      <c r="B313" s="2174">
        <v>2</v>
      </c>
      <c r="C313" s="2174">
        <v>8</v>
      </c>
      <c r="D313" s="2174">
        <v>1</v>
      </c>
      <c r="E313" s="2174">
        <v>2</v>
      </c>
      <c r="F313" s="2174">
        <v>17</v>
      </c>
      <c r="G313" s="894">
        <v>97</v>
      </c>
      <c r="H313" s="894" t="s">
        <v>2570</v>
      </c>
      <c r="I313" s="894"/>
      <c r="J313" s="894"/>
      <c r="K313" s="894" t="s">
        <v>2630</v>
      </c>
      <c r="L313" s="894" t="s">
        <v>143</v>
      </c>
      <c r="M313" s="2170">
        <v>1990</v>
      </c>
      <c r="N313" s="894"/>
      <c r="O313" s="894" t="s">
        <v>2558</v>
      </c>
      <c r="P313" s="894" t="s">
        <v>133</v>
      </c>
      <c r="Q313" s="1579">
        <v>1</v>
      </c>
      <c r="R313" s="2233">
        <v>20000</v>
      </c>
      <c r="S313" s="1546" t="s">
        <v>3257</v>
      </c>
      <c r="U313" s="2178" t="s">
        <v>2866</v>
      </c>
      <c r="V313" s="2236"/>
      <c r="W313" s="2234"/>
      <c r="X313" s="2179"/>
    </row>
    <row r="314" spans="1:24" s="2177" customFormat="1" ht="12.95" customHeight="1">
      <c r="A314" s="2232" t="e">
        <f t="shared" si="9"/>
        <v>#REF!</v>
      </c>
      <c r="B314" s="2174">
        <v>2</v>
      </c>
      <c r="C314" s="2174">
        <v>8</v>
      </c>
      <c r="D314" s="2174">
        <v>1</v>
      </c>
      <c r="E314" s="2174">
        <v>2</v>
      </c>
      <c r="F314" s="2174">
        <v>17</v>
      </c>
      <c r="G314" s="894">
        <v>98</v>
      </c>
      <c r="H314" s="894" t="s">
        <v>2570</v>
      </c>
      <c r="I314" s="894"/>
      <c r="J314" s="894"/>
      <c r="K314" s="894" t="s">
        <v>2630</v>
      </c>
      <c r="L314" s="894" t="s">
        <v>143</v>
      </c>
      <c r="M314" s="2170">
        <v>1990</v>
      </c>
      <c r="N314" s="894"/>
      <c r="O314" s="894" t="s">
        <v>2558</v>
      </c>
      <c r="P314" s="894" t="s">
        <v>133</v>
      </c>
      <c r="Q314" s="1579">
        <v>1</v>
      </c>
      <c r="R314" s="2233">
        <v>20000</v>
      </c>
      <c r="S314" s="1546" t="s">
        <v>3257</v>
      </c>
      <c r="U314" s="2178" t="s">
        <v>2866</v>
      </c>
      <c r="V314" s="2179"/>
      <c r="W314" s="2234"/>
      <c r="X314" s="2179"/>
    </row>
    <row r="315" spans="1:24" s="2177" customFormat="1" ht="12.95" customHeight="1">
      <c r="A315" s="2232" t="e">
        <f t="shared" si="9"/>
        <v>#REF!</v>
      </c>
      <c r="B315" s="2174">
        <v>2</v>
      </c>
      <c r="C315" s="2174">
        <v>8</v>
      </c>
      <c r="D315" s="2174">
        <v>1</v>
      </c>
      <c r="E315" s="2174">
        <v>2</v>
      </c>
      <c r="F315" s="2174">
        <v>17</v>
      </c>
      <c r="G315" s="894">
        <v>99</v>
      </c>
      <c r="H315" s="894" t="s">
        <v>2654</v>
      </c>
      <c r="I315" s="894"/>
      <c r="J315" s="894"/>
      <c r="K315" s="894" t="s">
        <v>2630</v>
      </c>
      <c r="L315" s="894" t="s">
        <v>143</v>
      </c>
      <c r="M315" s="2170">
        <v>1990</v>
      </c>
      <c r="N315" s="894"/>
      <c r="O315" s="894" t="s">
        <v>2558</v>
      </c>
      <c r="P315" s="894" t="s">
        <v>133</v>
      </c>
      <c r="Q315" s="1579">
        <v>1</v>
      </c>
      <c r="R315" s="2233">
        <v>25000</v>
      </c>
      <c r="S315" s="1546" t="s">
        <v>3257</v>
      </c>
      <c r="U315" s="2178" t="s">
        <v>2866</v>
      </c>
      <c r="V315" s="2236"/>
      <c r="W315" s="2234"/>
      <c r="X315" s="2179"/>
    </row>
    <row r="316" spans="1:24" s="2177" customFormat="1" ht="12.95" customHeight="1">
      <c r="A316" s="2232" t="e">
        <f t="shared" si="9"/>
        <v>#REF!</v>
      </c>
      <c r="B316" s="2174">
        <v>2</v>
      </c>
      <c r="C316" s="2174">
        <v>8</v>
      </c>
      <c r="D316" s="2174">
        <v>1</v>
      </c>
      <c r="E316" s="2174">
        <v>2</v>
      </c>
      <c r="F316" s="2174">
        <v>17</v>
      </c>
      <c r="G316" s="894">
        <v>100</v>
      </c>
      <c r="H316" s="894" t="s">
        <v>2654</v>
      </c>
      <c r="I316" s="894"/>
      <c r="J316" s="894"/>
      <c r="K316" s="894" t="s">
        <v>2630</v>
      </c>
      <c r="L316" s="894" t="s">
        <v>143</v>
      </c>
      <c r="M316" s="2170">
        <v>1990</v>
      </c>
      <c r="N316" s="894"/>
      <c r="O316" s="894" t="s">
        <v>2558</v>
      </c>
      <c r="P316" s="894" t="s">
        <v>133</v>
      </c>
      <c r="Q316" s="1579">
        <v>1</v>
      </c>
      <c r="R316" s="2233">
        <v>25000</v>
      </c>
      <c r="S316" s="1546" t="s">
        <v>3257</v>
      </c>
      <c r="U316" s="2178" t="s">
        <v>2866</v>
      </c>
      <c r="V316" s="2236"/>
      <c r="W316" s="2234"/>
      <c r="X316" s="2179"/>
    </row>
    <row r="317" spans="1:24" s="2177" customFormat="1" ht="12.95" customHeight="1">
      <c r="A317" s="2232" t="e">
        <f t="shared" si="9"/>
        <v>#REF!</v>
      </c>
      <c r="B317" s="2174">
        <v>2</v>
      </c>
      <c r="C317" s="2174">
        <v>8</v>
      </c>
      <c r="D317" s="2174">
        <v>1</v>
      </c>
      <c r="E317" s="2174">
        <v>2</v>
      </c>
      <c r="F317" s="2174">
        <v>17</v>
      </c>
      <c r="G317" s="894">
        <v>101</v>
      </c>
      <c r="H317" s="894" t="s">
        <v>2751</v>
      </c>
      <c r="I317" s="894"/>
      <c r="J317" s="894"/>
      <c r="K317" s="894" t="s">
        <v>2660</v>
      </c>
      <c r="L317" s="894" t="s">
        <v>143</v>
      </c>
      <c r="M317" s="2170">
        <v>1990</v>
      </c>
      <c r="N317" s="894"/>
      <c r="O317" s="894" t="s">
        <v>2558</v>
      </c>
      <c r="P317" s="894" t="s">
        <v>133</v>
      </c>
      <c r="Q317" s="1579">
        <v>1</v>
      </c>
      <c r="R317" s="2233">
        <v>25000</v>
      </c>
      <c r="S317" s="1546" t="s">
        <v>3257</v>
      </c>
      <c r="U317" s="2178" t="s">
        <v>2866</v>
      </c>
      <c r="V317" s="2179"/>
      <c r="W317" s="2234"/>
      <c r="X317" s="2179"/>
    </row>
    <row r="318" spans="1:24" s="2177" customFormat="1" ht="12.95" customHeight="1">
      <c r="A318" s="2232" t="e">
        <f t="shared" si="9"/>
        <v>#REF!</v>
      </c>
      <c r="B318" s="2174">
        <v>2</v>
      </c>
      <c r="C318" s="2174">
        <v>8</v>
      </c>
      <c r="D318" s="2174">
        <v>1</v>
      </c>
      <c r="E318" s="2174">
        <v>2</v>
      </c>
      <c r="F318" s="2174">
        <v>17</v>
      </c>
      <c r="G318" s="894">
        <v>102</v>
      </c>
      <c r="H318" s="894" t="s">
        <v>2655</v>
      </c>
      <c r="I318" s="894"/>
      <c r="J318" s="894"/>
      <c r="K318" s="894" t="s">
        <v>2630</v>
      </c>
      <c r="L318" s="894" t="s">
        <v>143</v>
      </c>
      <c r="M318" s="2170">
        <v>1990</v>
      </c>
      <c r="N318" s="894"/>
      <c r="O318" s="894" t="s">
        <v>2558</v>
      </c>
      <c r="P318" s="894" t="s">
        <v>133</v>
      </c>
      <c r="Q318" s="1579">
        <v>1</v>
      </c>
      <c r="R318" s="2233">
        <v>25000</v>
      </c>
      <c r="S318" s="1546" t="s">
        <v>3257</v>
      </c>
      <c r="U318" s="2178" t="s">
        <v>2866</v>
      </c>
      <c r="V318" s="2179"/>
      <c r="W318" s="2234"/>
      <c r="X318" s="2179"/>
    </row>
    <row r="319" spans="1:24" s="2177" customFormat="1" ht="12.95" customHeight="1">
      <c r="A319" s="2232" t="e">
        <f t="shared" si="9"/>
        <v>#REF!</v>
      </c>
      <c r="B319" s="2174">
        <v>2</v>
      </c>
      <c r="C319" s="2174">
        <v>8</v>
      </c>
      <c r="D319" s="2174">
        <v>1</v>
      </c>
      <c r="E319" s="2174">
        <v>2</v>
      </c>
      <c r="F319" s="2174">
        <v>17</v>
      </c>
      <c r="G319" s="894">
        <v>103</v>
      </c>
      <c r="H319" s="894" t="s">
        <v>2671</v>
      </c>
      <c r="I319" s="894"/>
      <c r="J319" s="894"/>
      <c r="K319" s="894" t="s">
        <v>2630</v>
      </c>
      <c r="L319" s="894" t="s">
        <v>143</v>
      </c>
      <c r="M319" s="2170">
        <v>1990</v>
      </c>
      <c r="N319" s="894"/>
      <c r="O319" s="894" t="s">
        <v>2558</v>
      </c>
      <c r="P319" s="894" t="s">
        <v>133</v>
      </c>
      <c r="Q319" s="1579">
        <v>1</v>
      </c>
      <c r="R319" s="2233">
        <v>20000</v>
      </c>
      <c r="S319" s="1546" t="s">
        <v>3257</v>
      </c>
      <c r="U319" s="2178" t="s">
        <v>2866</v>
      </c>
      <c r="V319" s="2179"/>
      <c r="W319" s="2234"/>
      <c r="X319" s="2179"/>
    </row>
    <row r="320" spans="1:24" s="2177" customFormat="1" ht="12.95" customHeight="1">
      <c r="A320" s="2232" t="e">
        <f t="shared" si="9"/>
        <v>#REF!</v>
      </c>
      <c r="B320" s="2174">
        <v>2</v>
      </c>
      <c r="C320" s="2174">
        <v>8</v>
      </c>
      <c r="D320" s="2174">
        <v>1</v>
      </c>
      <c r="E320" s="2174">
        <v>3</v>
      </c>
      <c r="F320" s="2174">
        <v>4</v>
      </c>
      <c r="G320" s="894">
        <v>106</v>
      </c>
      <c r="H320" s="894" t="s">
        <v>2752</v>
      </c>
      <c r="I320" s="894"/>
      <c r="J320" s="894"/>
      <c r="K320" s="894" t="s">
        <v>2660</v>
      </c>
      <c r="L320" s="894" t="s">
        <v>143</v>
      </c>
      <c r="M320" s="2170">
        <v>1990</v>
      </c>
      <c r="N320" s="894"/>
      <c r="O320" s="894" t="s">
        <v>2558</v>
      </c>
      <c r="P320" s="894" t="s">
        <v>133</v>
      </c>
      <c r="Q320" s="1579">
        <v>1</v>
      </c>
      <c r="R320" s="2233">
        <v>25000</v>
      </c>
      <c r="S320" s="1546" t="s">
        <v>3257</v>
      </c>
      <c r="U320" s="2178" t="s">
        <v>2547</v>
      </c>
      <c r="V320" s="2179"/>
      <c r="W320" s="2234"/>
      <c r="X320" s="2179"/>
    </row>
    <row r="321" spans="1:24" s="2177" customFormat="1" ht="12.95" customHeight="1">
      <c r="A321" s="2232" t="e">
        <f t="shared" si="9"/>
        <v>#REF!</v>
      </c>
      <c r="B321" s="2174">
        <v>2</v>
      </c>
      <c r="C321" s="2174">
        <v>8</v>
      </c>
      <c r="D321" s="2174">
        <v>1</v>
      </c>
      <c r="E321" s="2174">
        <v>3</v>
      </c>
      <c r="F321" s="2174">
        <v>4</v>
      </c>
      <c r="G321" s="894">
        <v>2</v>
      </c>
      <c r="H321" s="894" t="s">
        <v>2752</v>
      </c>
      <c r="I321" s="894"/>
      <c r="J321" s="894"/>
      <c r="K321" s="894" t="s">
        <v>2660</v>
      </c>
      <c r="L321" s="894" t="s">
        <v>143</v>
      </c>
      <c r="M321" s="2170">
        <v>1990</v>
      </c>
      <c r="N321" s="894"/>
      <c r="O321" s="894" t="s">
        <v>2558</v>
      </c>
      <c r="P321" s="894" t="s">
        <v>133</v>
      </c>
      <c r="Q321" s="1579">
        <v>1</v>
      </c>
      <c r="R321" s="2233">
        <v>25000</v>
      </c>
      <c r="S321" s="1546" t="s">
        <v>3257</v>
      </c>
      <c r="U321" s="2178" t="s">
        <v>2547</v>
      </c>
      <c r="V321" s="2179"/>
      <c r="W321" s="2234"/>
      <c r="X321" s="2179"/>
    </row>
    <row r="322" spans="1:24" s="2177" customFormat="1" ht="12.95" customHeight="1">
      <c r="A322" s="2232" t="e">
        <f t="shared" si="9"/>
        <v>#REF!</v>
      </c>
      <c r="B322" s="2174">
        <v>2</v>
      </c>
      <c r="C322" s="2174">
        <v>8</v>
      </c>
      <c r="D322" s="2174">
        <v>1</v>
      </c>
      <c r="E322" s="2174">
        <v>3</v>
      </c>
      <c r="F322" s="2174">
        <v>4</v>
      </c>
      <c r="G322" s="894">
        <v>3</v>
      </c>
      <c r="H322" s="894" t="s">
        <v>2753</v>
      </c>
      <c r="I322" s="894"/>
      <c r="J322" s="894"/>
      <c r="K322" s="894" t="s">
        <v>2660</v>
      </c>
      <c r="L322" s="894" t="s">
        <v>143</v>
      </c>
      <c r="M322" s="2170">
        <v>1990</v>
      </c>
      <c r="N322" s="894"/>
      <c r="O322" s="894" t="s">
        <v>2558</v>
      </c>
      <c r="P322" s="894" t="s">
        <v>133</v>
      </c>
      <c r="Q322" s="1579">
        <v>1</v>
      </c>
      <c r="R322" s="2233">
        <v>25000</v>
      </c>
      <c r="S322" s="1546" t="s">
        <v>3257</v>
      </c>
      <c r="U322" s="2178" t="s">
        <v>2547</v>
      </c>
      <c r="V322" s="2179"/>
      <c r="W322" s="2234"/>
      <c r="X322" s="2179"/>
    </row>
    <row r="323" spans="1:24" s="2177" customFormat="1" ht="12.95" customHeight="1">
      <c r="A323" s="2232" t="e">
        <f t="shared" si="9"/>
        <v>#REF!</v>
      </c>
      <c r="B323" s="2174">
        <v>2</v>
      </c>
      <c r="C323" s="2174">
        <v>8</v>
      </c>
      <c r="D323" s="2174">
        <v>1</v>
      </c>
      <c r="E323" s="2174">
        <v>3</v>
      </c>
      <c r="F323" s="2174">
        <v>4</v>
      </c>
      <c r="G323" s="894">
        <v>4</v>
      </c>
      <c r="H323" s="894" t="s">
        <v>2753</v>
      </c>
      <c r="I323" s="894"/>
      <c r="J323" s="894"/>
      <c r="K323" s="894" t="s">
        <v>2660</v>
      </c>
      <c r="L323" s="894" t="s">
        <v>143</v>
      </c>
      <c r="M323" s="2170">
        <v>1990</v>
      </c>
      <c r="N323" s="894"/>
      <c r="O323" s="894" t="s">
        <v>2558</v>
      </c>
      <c r="P323" s="894" t="s">
        <v>133</v>
      </c>
      <c r="Q323" s="1579">
        <v>1</v>
      </c>
      <c r="R323" s="2233">
        <v>25000</v>
      </c>
      <c r="S323" s="1546" t="s">
        <v>3257</v>
      </c>
      <c r="U323" s="2178" t="s">
        <v>2547</v>
      </c>
      <c r="V323" s="2179"/>
      <c r="W323" s="2234"/>
      <c r="X323" s="2179"/>
    </row>
    <row r="324" spans="1:24" s="2177" customFormat="1" ht="12.95" customHeight="1">
      <c r="A324" s="2232" t="e">
        <f t="shared" si="9"/>
        <v>#REF!</v>
      </c>
      <c r="B324" s="2174">
        <v>2</v>
      </c>
      <c r="C324" s="2174">
        <v>8</v>
      </c>
      <c r="D324" s="2174">
        <v>1</v>
      </c>
      <c r="E324" s="2174">
        <v>3</v>
      </c>
      <c r="F324" s="2174">
        <v>4</v>
      </c>
      <c r="G324" s="894">
        <v>5</v>
      </c>
      <c r="H324" s="894" t="s">
        <v>2754</v>
      </c>
      <c r="I324" s="894"/>
      <c r="J324" s="894"/>
      <c r="K324" s="894" t="s">
        <v>2660</v>
      </c>
      <c r="L324" s="894" t="s">
        <v>143</v>
      </c>
      <c r="M324" s="2170">
        <v>1990</v>
      </c>
      <c r="N324" s="894"/>
      <c r="O324" s="894" t="s">
        <v>2558</v>
      </c>
      <c r="P324" s="894" t="s">
        <v>133</v>
      </c>
      <c r="Q324" s="1579">
        <v>1</v>
      </c>
      <c r="R324" s="2233">
        <v>25000</v>
      </c>
      <c r="S324" s="1546" t="s">
        <v>3257</v>
      </c>
      <c r="U324" s="2178" t="s">
        <v>2547</v>
      </c>
      <c r="V324" s="2179"/>
      <c r="W324" s="2234"/>
      <c r="X324" s="2179"/>
    </row>
    <row r="325" spans="1:24" s="2177" customFormat="1" ht="12.95" customHeight="1">
      <c r="A325" s="2232" t="e">
        <f>A324+1</f>
        <v>#REF!</v>
      </c>
      <c r="B325" s="2174">
        <v>2</v>
      </c>
      <c r="C325" s="2174">
        <v>8</v>
      </c>
      <c r="D325" s="2174">
        <v>1</v>
      </c>
      <c r="E325" s="2174">
        <v>3</v>
      </c>
      <c r="F325" s="2174">
        <v>4</v>
      </c>
      <c r="G325" s="894">
        <v>6</v>
      </c>
      <c r="H325" s="894" t="s">
        <v>2754</v>
      </c>
      <c r="I325" s="894"/>
      <c r="J325" s="894"/>
      <c r="K325" s="894" t="s">
        <v>2660</v>
      </c>
      <c r="L325" s="894" t="s">
        <v>143</v>
      </c>
      <c r="M325" s="2170">
        <v>1990</v>
      </c>
      <c r="N325" s="894"/>
      <c r="O325" s="894" t="s">
        <v>2558</v>
      </c>
      <c r="P325" s="894" t="s">
        <v>133</v>
      </c>
      <c r="Q325" s="1579">
        <v>1</v>
      </c>
      <c r="R325" s="2233">
        <v>25000</v>
      </c>
      <c r="S325" s="1546" t="s">
        <v>3257</v>
      </c>
      <c r="U325" s="2178" t="s">
        <v>2547</v>
      </c>
      <c r="V325" s="2179"/>
      <c r="W325" s="2234"/>
      <c r="X325" s="2179"/>
    </row>
    <row r="326" spans="1:24" s="2177" customFormat="1" ht="12.95" customHeight="1">
      <c r="A326" s="2232" t="e">
        <f>A325+1</f>
        <v>#REF!</v>
      </c>
      <c r="B326" s="2174">
        <v>2</v>
      </c>
      <c r="C326" s="2174">
        <v>8</v>
      </c>
      <c r="D326" s="2174">
        <v>1</v>
      </c>
      <c r="E326" s="2174">
        <v>3</v>
      </c>
      <c r="F326" s="2174">
        <v>4</v>
      </c>
      <c r="G326" s="894">
        <v>7</v>
      </c>
      <c r="H326" s="894" t="s">
        <v>2755</v>
      </c>
      <c r="I326" s="894"/>
      <c r="J326" s="894"/>
      <c r="K326" s="894" t="s">
        <v>2630</v>
      </c>
      <c r="L326" s="894" t="s">
        <v>143</v>
      </c>
      <c r="M326" s="2170">
        <v>1990</v>
      </c>
      <c r="N326" s="894"/>
      <c r="O326" s="894" t="s">
        <v>2558</v>
      </c>
      <c r="P326" s="894" t="s">
        <v>133</v>
      </c>
      <c r="Q326" s="1579">
        <v>1</v>
      </c>
      <c r="R326" s="2233">
        <v>20000</v>
      </c>
      <c r="S326" s="1546" t="s">
        <v>3257</v>
      </c>
      <c r="U326" s="2178" t="s">
        <v>2547</v>
      </c>
      <c r="V326" s="2179"/>
      <c r="W326" s="2234"/>
      <c r="X326" s="2179"/>
    </row>
    <row r="327" spans="1:24" s="2177" customFormat="1" ht="12.95" customHeight="1">
      <c r="A327" s="2232" t="e">
        <f>A326+1</f>
        <v>#REF!</v>
      </c>
      <c r="B327" s="2174">
        <v>2</v>
      </c>
      <c r="C327" s="2174">
        <v>8</v>
      </c>
      <c r="D327" s="2174">
        <v>1</v>
      </c>
      <c r="E327" s="2174">
        <v>3</v>
      </c>
      <c r="F327" s="2174">
        <v>4</v>
      </c>
      <c r="G327" s="894">
        <v>8</v>
      </c>
      <c r="H327" s="894" t="s">
        <v>2755</v>
      </c>
      <c r="I327" s="894"/>
      <c r="J327" s="894"/>
      <c r="K327" s="894" t="s">
        <v>2630</v>
      </c>
      <c r="L327" s="894" t="s">
        <v>143</v>
      </c>
      <c r="M327" s="2170">
        <v>1990</v>
      </c>
      <c r="N327" s="894"/>
      <c r="O327" s="894" t="s">
        <v>2558</v>
      </c>
      <c r="P327" s="894" t="s">
        <v>133</v>
      </c>
      <c r="Q327" s="1579">
        <v>1</v>
      </c>
      <c r="R327" s="2233">
        <v>20000</v>
      </c>
      <c r="S327" s="1546" t="s">
        <v>3257</v>
      </c>
      <c r="U327" s="2178" t="s">
        <v>2547</v>
      </c>
      <c r="V327" s="2179"/>
      <c r="W327" s="2234"/>
      <c r="X327" s="2179"/>
    </row>
    <row r="328" spans="1:24" s="2177" customFormat="1" ht="12.95" customHeight="1">
      <c r="A328" s="2232" t="e">
        <f>A327+1</f>
        <v>#REF!</v>
      </c>
      <c r="B328" s="2174">
        <v>2</v>
      </c>
      <c r="C328" s="2174">
        <v>8</v>
      </c>
      <c r="D328" s="2174">
        <v>1</v>
      </c>
      <c r="E328" s="2174">
        <v>3</v>
      </c>
      <c r="F328" s="2174">
        <v>4</v>
      </c>
      <c r="G328" s="894">
        <v>9</v>
      </c>
      <c r="H328" s="894" t="s">
        <v>2755</v>
      </c>
      <c r="I328" s="894"/>
      <c r="J328" s="894"/>
      <c r="K328" s="894" t="s">
        <v>2630</v>
      </c>
      <c r="L328" s="894" t="s">
        <v>143</v>
      </c>
      <c r="M328" s="2170">
        <v>1990</v>
      </c>
      <c r="N328" s="894"/>
      <c r="O328" s="894" t="s">
        <v>2558</v>
      </c>
      <c r="P328" s="894" t="s">
        <v>133</v>
      </c>
      <c r="Q328" s="1579">
        <v>1</v>
      </c>
      <c r="R328" s="2233">
        <v>20000</v>
      </c>
      <c r="S328" s="1546" t="s">
        <v>3257</v>
      </c>
      <c r="U328" s="2178" t="s">
        <v>2547</v>
      </c>
      <c r="V328" s="2179"/>
      <c r="W328" s="2234"/>
      <c r="X328" s="2179"/>
    </row>
    <row r="329" spans="1:24" s="2177" customFormat="1" ht="12.95" customHeight="1">
      <c r="A329" s="2232" t="e">
        <f t="shared" ref="A329:A358" si="10">A328+1</f>
        <v>#REF!</v>
      </c>
      <c r="B329" s="2174">
        <v>2</v>
      </c>
      <c r="C329" s="2174">
        <v>8</v>
      </c>
      <c r="D329" s="2174">
        <v>1</v>
      </c>
      <c r="E329" s="2174">
        <v>3</v>
      </c>
      <c r="F329" s="2174">
        <v>4</v>
      </c>
      <c r="G329" s="894">
        <v>10</v>
      </c>
      <c r="H329" s="894" t="s">
        <v>2755</v>
      </c>
      <c r="I329" s="894"/>
      <c r="J329" s="894"/>
      <c r="K329" s="894" t="s">
        <v>2630</v>
      </c>
      <c r="L329" s="894" t="s">
        <v>143</v>
      </c>
      <c r="M329" s="2170">
        <v>1990</v>
      </c>
      <c r="N329" s="894"/>
      <c r="O329" s="894" t="s">
        <v>2558</v>
      </c>
      <c r="P329" s="894" t="s">
        <v>133</v>
      </c>
      <c r="Q329" s="1579">
        <v>1</v>
      </c>
      <c r="R329" s="2233">
        <v>20000</v>
      </c>
      <c r="S329" s="1546" t="s">
        <v>3257</v>
      </c>
      <c r="U329" s="2178" t="s">
        <v>2547</v>
      </c>
      <c r="V329" s="2179"/>
      <c r="W329" s="2234"/>
      <c r="X329" s="2179"/>
    </row>
    <row r="330" spans="1:24" s="2177" customFormat="1" ht="12.95" customHeight="1">
      <c r="A330" s="2232" t="e">
        <f t="shared" si="10"/>
        <v>#REF!</v>
      </c>
      <c r="B330" s="2174">
        <v>2</v>
      </c>
      <c r="C330" s="2174">
        <v>8</v>
      </c>
      <c r="D330" s="2174">
        <v>1</v>
      </c>
      <c r="E330" s="2174">
        <v>3</v>
      </c>
      <c r="F330" s="2174">
        <v>8</v>
      </c>
      <c r="G330" s="894">
        <v>1</v>
      </c>
      <c r="H330" s="894" t="s">
        <v>2756</v>
      </c>
      <c r="I330" s="894"/>
      <c r="J330" s="894"/>
      <c r="K330" s="894" t="s">
        <v>2660</v>
      </c>
      <c r="L330" s="894" t="s">
        <v>143</v>
      </c>
      <c r="M330" s="2170">
        <v>1980</v>
      </c>
      <c r="N330" s="894"/>
      <c r="O330" s="894" t="s">
        <v>2558</v>
      </c>
      <c r="P330" s="894" t="s">
        <v>2547</v>
      </c>
      <c r="Q330" s="1579">
        <v>1</v>
      </c>
      <c r="R330" s="2233">
        <v>50000</v>
      </c>
      <c r="S330" s="1546" t="s">
        <v>3257</v>
      </c>
      <c r="U330" s="2178" t="s">
        <v>2547</v>
      </c>
      <c r="V330" s="2179"/>
      <c r="W330" s="2234"/>
      <c r="X330" s="2179"/>
    </row>
    <row r="331" spans="1:24" s="2177" customFormat="1" ht="12.95" customHeight="1">
      <c r="A331" s="2232" t="e">
        <f t="shared" si="10"/>
        <v>#REF!</v>
      </c>
      <c r="B331" s="2174">
        <v>2</v>
      </c>
      <c r="C331" s="2174">
        <v>8</v>
      </c>
      <c r="D331" s="2174">
        <v>1</v>
      </c>
      <c r="E331" s="2174">
        <v>3</v>
      </c>
      <c r="F331" s="2174">
        <v>8</v>
      </c>
      <c r="G331" s="894">
        <v>2</v>
      </c>
      <c r="H331" s="894" t="s">
        <v>2757</v>
      </c>
      <c r="I331" s="894"/>
      <c r="J331" s="894"/>
      <c r="K331" s="894" t="s">
        <v>2630</v>
      </c>
      <c r="L331" s="894" t="s">
        <v>143</v>
      </c>
      <c r="M331" s="2170">
        <v>1990</v>
      </c>
      <c r="N331" s="894"/>
      <c r="O331" s="894" t="s">
        <v>2558</v>
      </c>
      <c r="P331" s="894" t="s">
        <v>133</v>
      </c>
      <c r="Q331" s="1579">
        <v>1</v>
      </c>
      <c r="R331" s="2233">
        <v>25000</v>
      </c>
      <c r="S331" s="1546" t="s">
        <v>3257</v>
      </c>
      <c r="U331" s="2178" t="s">
        <v>2547</v>
      </c>
      <c r="V331" s="2179"/>
      <c r="W331" s="2234"/>
      <c r="X331" s="2179"/>
    </row>
    <row r="332" spans="1:24" s="2177" customFormat="1" ht="12.95" customHeight="1">
      <c r="A332" s="2232" t="e">
        <f t="shared" si="10"/>
        <v>#REF!</v>
      </c>
      <c r="B332" s="2174">
        <v>2</v>
      </c>
      <c r="C332" s="2174">
        <v>8</v>
      </c>
      <c r="D332" s="2174">
        <v>1</v>
      </c>
      <c r="E332" s="2174">
        <v>3</v>
      </c>
      <c r="F332" s="2174">
        <v>8</v>
      </c>
      <c r="G332" s="894">
        <v>3</v>
      </c>
      <c r="H332" s="894" t="s">
        <v>2757</v>
      </c>
      <c r="I332" s="894"/>
      <c r="J332" s="894"/>
      <c r="K332" s="894" t="s">
        <v>2630</v>
      </c>
      <c r="L332" s="894" t="s">
        <v>143</v>
      </c>
      <c r="M332" s="2170">
        <v>1990</v>
      </c>
      <c r="N332" s="894"/>
      <c r="O332" s="894" t="s">
        <v>2558</v>
      </c>
      <c r="P332" s="894" t="s">
        <v>133</v>
      </c>
      <c r="Q332" s="1579">
        <v>1</v>
      </c>
      <c r="R332" s="2233">
        <v>25000</v>
      </c>
      <c r="S332" s="1546" t="s">
        <v>3257</v>
      </c>
      <c r="U332" s="2178" t="s">
        <v>2547</v>
      </c>
      <c r="V332" s="2179"/>
      <c r="W332" s="2234"/>
      <c r="X332" s="2179"/>
    </row>
    <row r="333" spans="1:24" s="2177" customFormat="1" ht="12.95" customHeight="1">
      <c r="A333" s="2232" t="e">
        <f t="shared" si="10"/>
        <v>#REF!</v>
      </c>
      <c r="B333" s="2174">
        <v>2</v>
      </c>
      <c r="C333" s="2174">
        <v>8</v>
      </c>
      <c r="D333" s="2174">
        <v>1</v>
      </c>
      <c r="E333" s="2174">
        <v>3</v>
      </c>
      <c r="F333" s="2174">
        <v>8</v>
      </c>
      <c r="G333" s="894">
        <v>4</v>
      </c>
      <c r="H333" s="894" t="s">
        <v>2758</v>
      </c>
      <c r="I333" s="894"/>
      <c r="J333" s="894"/>
      <c r="K333" s="894" t="s">
        <v>2630</v>
      </c>
      <c r="L333" s="894" t="s">
        <v>143</v>
      </c>
      <c r="M333" s="2170">
        <v>1990</v>
      </c>
      <c r="N333" s="894"/>
      <c r="O333" s="894" t="s">
        <v>2558</v>
      </c>
      <c r="P333" s="894" t="s">
        <v>133</v>
      </c>
      <c r="Q333" s="1579">
        <v>1</v>
      </c>
      <c r="R333" s="2233">
        <v>25000</v>
      </c>
      <c r="S333" s="1546" t="s">
        <v>3257</v>
      </c>
      <c r="U333" s="2178" t="s">
        <v>2547</v>
      </c>
      <c r="V333" s="2179"/>
      <c r="W333" s="2234"/>
      <c r="X333" s="2179"/>
    </row>
    <row r="334" spans="1:24" s="2177" customFormat="1" ht="12.95" customHeight="1">
      <c r="A334" s="2232" t="e">
        <f t="shared" si="10"/>
        <v>#REF!</v>
      </c>
      <c r="B334" s="2174">
        <v>2</v>
      </c>
      <c r="C334" s="2174">
        <v>8</v>
      </c>
      <c r="D334" s="2174">
        <v>1</v>
      </c>
      <c r="E334" s="2174">
        <v>3</v>
      </c>
      <c r="F334" s="2174">
        <v>8</v>
      </c>
      <c r="G334" s="894">
        <v>5</v>
      </c>
      <c r="H334" s="894" t="s">
        <v>2759</v>
      </c>
      <c r="I334" s="894"/>
      <c r="J334" s="894"/>
      <c r="K334" s="894" t="s">
        <v>2630</v>
      </c>
      <c r="L334" s="894" t="s">
        <v>143</v>
      </c>
      <c r="M334" s="2170">
        <v>1990</v>
      </c>
      <c r="N334" s="894"/>
      <c r="O334" s="894" t="s">
        <v>2558</v>
      </c>
      <c r="P334" s="894" t="s">
        <v>133</v>
      </c>
      <c r="Q334" s="1579">
        <v>1</v>
      </c>
      <c r="R334" s="2233">
        <v>20000</v>
      </c>
      <c r="S334" s="1546" t="s">
        <v>3257</v>
      </c>
      <c r="U334" s="2178" t="s">
        <v>2547</v>
      </c>
      <c r="V334" s="2179"/>
      <c r="W334" s="2234"/>
      <c r="X334" s="2179"/>
    </row>
    <row r="335" spans="1:24" s="2177" customFormat="1" ht="12.95" customHeight="1">
      <c r="A335" s="2232" t="e">
        <f t="shared" si="10"/>
        <v>#REF!</v>
      </c>
      <c r="B335" s="2174">
        <v>2</v>
      </c>
      <c r="C335" s="2174">
        <v>8</v>
      </c>
      <c r="D335" s="2174">
        <v>1</v>
      </c>
      <c r="E335" s="2174">
        <v>3</v>
      </c>
      <c r="F335" s="2174">
        <v>8</v>
      </c>
      <c r="G335" s="894">
        <v>6</v>
      </c>
      <c r="H335" s="894" t="s">
        <v>2759</v>
      </c>
      <c r="I335" s="894"/>
      <c r="J335" s="894"/>
      <c r="K335" s="894" t="s">
        <v>2630</v>
      </c>
      <c r="L335" s="894" t="s">
        <v>143</v>
      </c>
      <c r="M335" s="2170">
        <v>1990</v>
      </c>
      <c r="N335" s="894"/>
      <c r="O335" s="894" t="s">
        <v>2558</v>
      </c>
      <c r="P335" s="894" t="s">
        <v>133</v>
      </c>
      <c r="Q335" s="1579">
        <v>1</v>
      </c>
      <c r="R335" s="2233">
        <v>20000</v>
      </c>
      <c r="S335" s="1546" t="s">
        <v>3257</v>
      </c>
      <c r="U335" s="2178" t="s">
        <v>2547</v>
      </c>
      <c r="V335" s="2179"/>
      <c r="W335" s="2234"/>
      <c r="X335" s="2179"/>
    </row>
    <row r="336" spans="1:24" s="2177" customFormat="1" ht="12.95" customHeight="1">
      <c r="A336" s="2232" t="e">
        <f t="shared" si="10"/>
        <v>#REF!</v>
      </c>
      <c r="B336" s="2174">
        <v>2</v>
      </c>
      <c r="C336" s="2174">
        <v>8</v>
      </c>
      <c r="D336" s="2174">
        <v>1</v>
      </c>
      <c r="E336" s="2174">
        <v>3</v>
      </c>
      <c r="F336" s="2174">
        <v>8</v>
      </c>
      <c r="G336" s="894">
        <v>7</v>
      </c>
      <c r="H336" s="894" t="s">
        <v>2760</v>
      </c>
      <c r="I336" s="894"/>
      <c r="J336" s="894"/>
      <c r="K336" s="894" t="s">
        <v>2660</v>
      </c>
      <c r="L336" s="894" t="s">
        <v>143</v>
      </c>
      <c r="M336" s="2170">
        <v>1990</v>
      </c>
      <c r="N336" s="894"/>
      <c r="O336" s="894" t="s">
        <v>2558</v>
      </c>
      <c r="P336" s="894" t="s">
        <v>133</v>
      </c>
      <c r="Q336" s="1579">
        <v>1</v>
      </c>
      <c r="R336" s="2233">
        <v>50000</v>
      </c>
      <c r="S336" s="1546" t="s">
        <v>3257</v>
      </c>
      <c r="U336" s="2178" t="s">
        <v>2547</v>
      </c>
      <c r="V336" s="2179"/>
      <c r="W336" s="2234"/>
      <c r="X336" s="2179"/>
    </row>
    <row r="337" spans="1:24" s="2177" customFormat="1" ht="12.95" customHeight="1">
      <c r="A337" s="2232" t="e">
        <f t="shared" si="10"/>
        <v>#REF!</v>
      </c>
      <c r="B337" s="2174">
        <v>2</v>
      </c>
      <c r="C337" s="2174">
        <v>8</v>
      </c>
      <c r="D337" s="2174">
        <v>1</v>
      </c>
      <c r="E337" s="2174">
        <v>3</v>
      </c>
      <c r="F337" s="2174">
        <v>8</v>
      </c>
      <c r="G337" s="894">
        <v>8</v>
      </c>
      <c r="H337" s="894" t="s">
        <v>2760</v>
      </c>
      <c r="I337" s="894"/>
      <c r="J337" s="894"/>
      <c r="K337" s="894" t="s">
        <v>2660</v>
      </c>
      <c r="L337" s="894" t="s">
        <v>143</v>
      </c>
      <c r="M337" s="2170">
        <v>1990</v>
      </c>
      <c r="N337" s="894"/>
      <c r="O337" s="894" t="s">
        <v>2558</v>
      </c>
      <c r="P337" s="894" t="s">
        <v>133</v>
      </c>
      <c r="Q337" s="1579">
        <v>1</v>
      </c>
      <c r="R337" s="2233">
        <v>50000</v>
      </c>
      <c r="S337" s="1546" t="s">
        <v>3257</v>
      </c>
      <c r="U337" s="2178" t="s">
        <v>2547</v>
      </c>
      <c r="V337" s="2179"/>
      <c r="W337" s="2234"/>
      <c r="X337" s="2179"/>
    </row>
    <row r="338" spans="1:24" s="2177" customFormat="1" ht="12.95" customHeight="1">
      <c r="A338" s="2232" t="e">
        <f t="shared" si="10"/>
        <v>#REF!</v>
      </c>
      <c r="B338" s="2174">
        <v>2</v>
      </c>
      <c r="C338" s="2174">
        <v>8</v>
      </c>
      <c r="D338" s="2174">
        <v>1</v>
      </c>
      <c r="E338" s="2174">
        <v>3</v>
      </c>
      <c r="F338" s="2174">
        <v>8</v>
      </c>
      <c r="G338" s="894">
        <v>9</v>
      </c>
      <c r="H338" s="894" t="s">
        <v>2760</v>
      </c>
      <c r="I338" s="894"/>
      <c r="J338" s="894"/>
      <c r="K338" s="894" t="s">
        <v>2660</v>
      </c>
      <c r="L338" s="894" t="s">
        <v>143</v>
      </c>
      <c r="M338" s="2170">
        <v>1990</v>
      </c>
      <c r="N338" s="894"/>
      <c r="O338" s="894" t="s">
        <v>2558</v>
      </c>
      <c r="P338" s="894" t="s">
        <v>133</v>
      </c>
      <c r="Q338" s="1579">
        <v>1</v>
      </c>
      <c r="R338" s="2233">
        <v>50000</v>
      </c>
      <c r="S338" s="1546" t="s">
        <v>3257</v>
      </c>
      <c r="U338" s="2178" t="s">
        <v>2547</v>
      </c>
      <c r="V338" s="2179"/>
      <c r="W338" s="2234"/>
      <c r="X338" s="2179"/>
    </row>
    <row r="339" spans="1:24" s="2177" customFormat="1" ht="12.95" customHeight="1">
      <c r="A339" s="2232" t="e">
        <f t="shared" si="10"/>
        <v>#REF!</v>
      </c>
      <c r="B339" s="2174">
        <v>2</v>
      </c>
      <c r="C339" s="2174">
        <v>8</v>
      </c>
      <c r="D339" s="2174">
        <v>1</v>
      </c>
      <c r="E339" s="2174">
        <v>3</v>
      </c>
      <c r="F339" s="2174">
        <v>8</v>
      </c>
      <c r="G339" s="894">
        <v>10</v>
      </c>
      <c r="H339" s="894" t="s">
        <v>1794</v>
      </c>
      <c r="I339" s="894"/>
      <c r="J339" s="894"/>
      <c r="K339" s="894" t="s">
        <v>2660</v>
      </c>
      <c r="L339" s="894" t="s">
        <v>143</v>
      </c>
      <c r="M339" s="2170">
        <v>1990</v>
      </c>
      <c r="N339" s="894"/>
      <c r="O339" s="894" t="s">
        <v>2558</v>
      </c>
      <c r="P339" s="894" t="s">
        <v>133</v>
      </c>
      <c r="Q339" s="1579">
        <v>1</v>
      </c>
      <c r="R339" s="2233">
        <v>25000</v>
      </c>
      <c r="S339" s="1546" t="s">
        <v>3257</v>
      </c>
      <c r="U339" s="2178" t="s">
        <v>2547</v>
      </c>
      <c r="V339" s="2179"/>
      <c r="W339" s="2234"/>
      <c r="X339" s="2179"/>
    </row>
    <row r="340" spans="1:24" s="2177" customFormat="1" ht="12.95" customHeight="1">
      <c r="A340" s="2232" t="e">
        <f t="shared" si="10"/>
        <v>#REF!</v>
      </c>
      <c r="B340" s="2174">
        <v>2</v>
      </c>
      <c r="C340" s="2174">
        <v>8</v>
      </c>
      <c r="D340" s="2174">
        <v>1</v>
      </c>
      <c r="E340" s="2174">
        <v>3</v>
      </c>
      <c r="F340" s="2174">
        <v>65</v>
      </c>
      <c r="G340" s="894">
        <v>3</v>
      </c>
      <c r="H340" s="894" t="s">
        <v>2635</v>
      </c>
      <c r="I340" s="894" t="s">
        <v>2762</v>
      </c>
      <c r="J340" s="894"/>
      <c r="K340" s="894" t="s">
        <v>2660</v>
      </c>
      <c r="L340" s="894" t="s">
        <v>143</v>
      </c>
      <c r="M340" s="2170">
        <v>2008</v>
      </c>
      <c r="N340" s="894"/>
      <c r="O340" s="894" t="s">
        <v>2624</v>
      </c>
      <c r="P340" s="894" t="s">
        <v>133</v>
      </c>
      <c r="Q340" s="1579">
        <v>1</v>
      </c>
      <c r="R340" s="2233">
        <v>9515000</v>
      </c>
      <c r="S340" s="1546" t="s">
        <v>3257</v>
      </c>
      <c r="U340" s="2178" t="s">
        <v>2547</v>
      </c>
      <c r="V340" s="2179"/>
      <c r="W340" s="2179"/>
      <c r="X340" s="2179"/>
    </row>
    <row r="341" spans="1:24" s="2177" customFormat="1" ht="12.95" customHeight="1">
      <c r="A341" s="2232" t="e">
        <f t="shared" si="10"/>
        <v>#REF!</v>
      </c>
      <c r="B341" s="2174">
        <v>2</v>
      </c>
      <c r="C341" s="2174">
        <v>8</v>
      </c>
      <c r="D341" s="2174">
        <v>1</v>
      </c>
      <c r="E341" s="2174">
        <v>3</v>
      </c>
      <c r="F341" s="2174">
        <v>65</v>
      </c>
      <c r="G341" s="894">
        <v>5</v>
      </c>
      <c r="H341" s="894" t="s">
        <v>2763</v>
      </c>
      <c r="I341" s="894"/>
      <c r="J341" s="894"/>
      <c r="K341" s="894" t="s">
        <v>2660</v>
      </c>
      <c r="L341" s="894" t="s">
        <v>143</v>
      </c>
      <c r="M341" s="2170">
        <v>1990</v>
      </c>
      <c r="N341" s="894"/>
      <c r="O341" s="894" t="s">
        <v>2558</v>
      </c>
      <c r="P341" s="894" t="s">
        <v>2547</v>
      </c>
      <c r="Q341" s="1579">
        <v>1</v>
      </c>
      <c r="R341" s="2233">
        <v>50000</v>
      </c>
      <c r="S341" s="1546" t="s">
        <v>3257</v>
      </c>
      <c r="U341" s="2178" t="s">
        <v>2547</v>
      </c>
      <c r="V341" s="2179"/>
      <c r="W341" s="2179"/>
      <c r="X341" s="2179"/>
    </row>
    <row r="342" spans="1:24" s="2177" customFormat="1" ht="12.95" customHeight="1">
      <c r="A342" s="2232" t="e">
        <f t="shared" si="10"/>
        <v>#REF!</v>
      </c>
      <c r="B342" s="2174">
        <v>2</v>
      </c>
      <c r="C342" s="2174">
        <v>8</v>
      </c>
      <c r="D342" s="2174">
        <v>1</v>
      </c>
      <c r="E342" s="2174">
        <v>3</v>
      </c>
      <c r="F342" s="2174">
        <v>65</v>
      </c>
      <c r="G342" s="894">
        <v>7</v>
      </c>
      <c r="H342" s="894" t="s">
        <v>3068</v>
      </c>
      <c r="I342" s="894" t="s">
        <v>922</v>
      </c>
      <c r="J342" s="894"/>
      <c r="K342" s="894" t="s">
        <v>2660</v>
      </c>
      <c r="L342" s="894" t="s">
        <v>2792</v>
      </c>
      <c r="M342" s="2170">
        <v>2015</v>
      </c>
      <c r="N342" s="894"/>
      <c r="O342" s="894" t="s">
        <v>2558</v>
      </c>
      <c r="P342" s="894" t="s">
        <v>133</v>
      </c>
      <c r="Q342" s="1579">
        <v>1</v>
      </c>
      <c r="R342" s="2233">
        <v>3510009</v>
      </c>
      <c r="S342" s="1546" t="s">
        <v>3257</v>
      </c>
      <c r="U342" s="2178" t="s">
        <v>2866</v>
      </c>
      <c r="V342" s="2179"/>
      <c r="W342" s="2179"/>
      <c r="X342" s="2179"/>
    </row>
    <row r="343" spans="1:24" s="2177" customFormat="1" ht="12.95" customHeight="1">
      <c r="A343" s="2232" t="e">
        <f t="shared" si="10"/>
        <v>#REF!</v>
      </c>
      <c r="B343" s="2174">
        <v>2</v>
      </c>
      <c r="C343" s="2174">
        <v>8</v>
      </c>
      <c r="D343" s="2174">
        <v>1</v>
      </c>
      <c r="E343" s="2174">
        <v>3</v>
      </c>
      <c r="F343" s="2174">
        <v>65</v>
      </c>
      <c r="G343" s="894">
        <v>9</v>
      </c>
      <c r="H343" s="894" t="s">
        <v>1060</v>
      </c>
      <c r="I343" s="894"/>
      <c r="J343" s="894"/>
      <c r="K343" s="894" t="s">
        <v>2630</v>
      </c>
      <c r="L343" s="894" t="s">
        <v>143</v>
      </c>
      <c r="M343" s="2170">
        <v>1990</v>
      </c>
      <c r="N343" s="894"/>
      <c r="O343" s="894" t="s">
        <v>2624</v>
      </c>
      <c r="P343" s="894" t="s">
        <v>133</v>
      </c>
      <c r="Q343" s="1579">
        <v>1</v>
      </c>
      <c r="R343" s="2233">
        <v>50000</v>
      </c>
      <c r="S343" s="1546" t="s">
        <v>3257</v>
      </c>
      <c r="U343" s="2178" t="s">
        <v>2547</v>
      </c>
      <c r="V343" s="2179"/>
      <c r="W343" s="2234"/>
      <c r="X343" s="2179"/>
    </row>
    <row r="344" spans="1:24" s="2177" customFormat="1" ht="12.95" customHeight="1">
      <c r="A344" s="2232" t="e">
        <f t="shared" si="10"/>
        <v>#REF!</v>
      </c>
      <c r="B344" s="2174">
        <v>2</v>
      </c>
      <c r="C344" s="2174">
        <v>8</v>
      </c>
      <c r="D344" s="2174">
        <v>1</v>
      </c>
      <c r="E344" s="2174">
        <v>3</v>
      </c>
      <c r="F344" s="2174">
        <v>65</v>
      </c>
      <c r="G344" s="894">
        <v>10</v>
      </c>
      <c r="H344" s="894" t="s">
        <v>2766</v>
      </c>
      <c r="I344" s="894"/>
      <c r="J344" s="894"/>
      <c r="K344" s="894" t="s">
        <v>2660</v>
      </c>
      <c r="L344" s="894" t="s">
        <v>143</v>
      </c>
      <c r="M344" s="2170">
        <v>1990</v>
      </c>
      <c r="N344" s="894"/>
      <c r="O344" s="894" t="s">
        <v>2558</v>
      </c>
      <c r="P344" s="894" t="s">
        <v>133</v>
      </c>
      <c r="Q344" s="1579">
        <v>1</v>
      </c>
      <c r="R344" s="2233">
        <v>25000</v>
      </c>
      <c r="S344" s="1546" t="s">
        <v>3257</v>
      </c>
      <c r="U344" s="2178" t="s">
        <v>2547</v>
      </c>
      <c r="V344" s="2179"/>
      <c r="W344" s="2234"/>
      <c r="X344" s="2179"/>
    </row>
    <row r="345" spans="1:24" s="2177" customFormat="1" ht="12.95" customHeight="1">
      <c r="A345" s="2232" t="e">
        <f t="shared" si="10"/>
        <v>#REF!</v>
      </c>
      <c r="B345" s="2174">
        <v>2</v>
      </c>
      <c r="C345" s="2174">
        <v>8</v>
      </c>
      <c r="D345" s="2174">
        <v>1</v>
      </c>
      <c r="E345" s="2174">
        <v>3</v>
      </c>
      <c r="F345" s="2174">
        <v>65</v>
      </c>
      <c r="G345" s="894">
        <v>11</v>
      </c>
      <c r="H345" s="894" t="s">
        <v>2766</v>
      </c>
      <c r="I345" s="894"/>
      <c r="J345" s="894"/>
      <c r="K345" s="894" t="s">
        <v>2660</v>
      </c>
      <c r="L345" s="894" t="s">
        <v>143</v>
      </c>
      <c r="M345" s="2170">
        <v>1990</v>
      </c>
      <c r="N345" s="894"/>
      <c r="O345" s="894" t="s">
        <v>2558</v>
      </c>
      <c r="P345" s="894" t="s">
        <v>133</v>
      </c>
      <c r="Q345" s="1579">
        <v>1</v>
      </c>
      <c r="R345" s="2233">
        <v>25000</v>
      </c>
      <c r="S345" s="1546" t="s">
        <v>3257</v>
      </c>
      <c r="U345" s="2178" t="s">
        <v>2547</v>
      </c>
      <c r="V345" s="2179"/>
      <c r="W345" s="2179"/>
      <c r="X345" s="2179"/>
    </row>
    <row r="346" spans="1:24" s="2177" customFormat="1" ht="12.95" customHeight="1">
      <c r="A346" s="2232" t="e">
        <f t="shared" si="10"/>
        <v>#REF!</v>
      </c>
      <c r="B346" s="2174">
        <v>2</v>
      </c>
      <c r="C346" s="2174">
        <v>8</v>
      </c>
      <c r="D346" s="2174">
        <v>1</v>
      </c>
      <c r="E346" s="2174">
        <v>3</v>
      </c>
      <c r="F346" s="2174">
        <v>65</v>
      </c>
      <c r="G346" s="894">
        <v>12</v>
      </c>
      <c r="H346" s="894" t="s">
        <v>1023</v>
      </c>
      <c r="I346" s="894"/>
      <c r="J346" s="894"/>
      <c r="K346" s="894" t="s">
        <v>2630</v>
      </c>
      <c r="L346" s="894" t="s">
        <v>143</v>
      </c>
      <c r="M346" s="2170">
        <v>2007</v>
      </c>
      <c r="N346" s="894"/>
      <c r="O346" s="894" t="s">
        <v>2624</v>
      </c>
      <c r="P346" s="894" t="s">
        <v>2547</v>
      </c>
      <c r="Q346" s="1579">
        <v>1</v>
      </c>
      <c r="R346" s="2233">
        <v>676163</v>
      </c>
      <c r="S346" s="1546" t="s">
        <v>3257</v>
      </c>
      <c r="U346" s="2178" t="s">
        <v>2547</v>
      </c>
      <c r="V346" s="2179"/>
      <c r="W346" s="2179"/>
      <c r="X346" s="2179"/>
    </row>
    <row r="347" spans="1:24" s="2177" customFormat="1" ht="12.95" customHeight="1">
      <c r="A347" s="2232" t="e">
        <f t="shared" si="10"/>
        <v>#REF!</v>
      </c>
      <c r="B347" s="2174">
        <v>2</v>
      </c>
      <c r="C347" s="2174">
        <v>8</v>
      </c>
      <c r="D347" s="2174">
        <v>1</v>
      </c>
      <c r="E347" s="2174">
        <v>3</v>
      </c>
      <c r="F347" s="2174">
        <v>65</v>
      </c>
      <c r="G347" s="894">
        <v>13</v>
      </c>
      <c r="H347" s="894" t="s">
        <v>2647</v>
      </c>
      <c r="I347" s="894"/>
      <c r="J347" s="894"/>
      <c r="K347" s="894" t="s">
        <v>2660</v>
      </c>
      <c r="L347" s="894" t="s">
        <v>143</v>
      </c>
      <c r="M347" s="2170">
        <v>2008</v>
      </c>
      <c r="N347" s="894"/>
      <c r="O347" s="894" t="s">
        <v>2624</v>
      </c>
      <c r="P347" s="894" t="s">
        <v>133</v>
      </c>
      <c r="Q347" s="1579">
        <v>1</v>
      </c>
      <c r="R347" s="2233">
        <v>1750000</v>
      </c>
      <c r="S347" s="1546" t="s">
        <v>3257</v>
      </c>
      <c r="U347" s="2178" t="s">
        <v>2547</v>
      </c>
      <c r="V347" s="2179"/>
      <c r="W347" s="2179"/>
      <c r="X347" s="2179"/>
    </row>
    <row r="348" spans="1:24" s="2177" customFormat="1" ht="12.95" customHeight="1">
      <c r="A348" s="2232" t="e">
        <f t="shared" si="10"/>
        <v>#REF!</v>
      </c>
      <c r="B348" s="2174">
        <v>2</v>
      </c>
      <c r="C348" s="2174">
        <v>8</v>
      </c>
      <c r="D348" s="2174">
        <v>1</v>
      </c>
      <c r="E348" s="2174">
        <v>3</v>
      </c>
      <c r="F348" s="2174">
        <v>65</v>
      </c>
      <c r="G348" s="894">
        <v>14</v>
      </c>
      <c r="H348" s="894" t="s">
        <v>2647</v>
      </c>
      <c r="I348" s="894"/>
      <c r="J348" s="894"/>
      <c r="K348" s="894" t="s">
        <v>2660</v>
      </c>
      <c r="L348" s="894" t="s">
        <v>143</v>
      </c>
      <c r="M348" s="2170">
        <v>2008</v>
      </c>
      <c r="N348" s="894"/>
      <c r="O348" s="894" t="s">
        <v>2624</v>
      </c>
      <c r="P348" s="894" t="s">
        <v>133</v>
      </c>
      <c r="Q348" s="1579">
        <v>1</v>
      </c>
      <c r="R348" s="2233">
        <v>1750000</v>
      </c>
      <c r="S348" s="1546" t="s">
        <v>3257</v>
      </c>
      <c r="U348" s="2178" t="s">
        <v>2547</v>
      </c>
      <c r="V348" s="2179"/>
      <c r="W348" s="2179"/>
      <c r="X348" s="2179"/>
    </row>
    <row r="349" spans="1:24" s="2177" customFormat="1" ht="12.95" customHeight="1">
      <c r="A349" s="2232" t="e">
        <f>#REF!+1</f>
        <v>#REF!</v>
      </c>
      <c r="B349" s="2174">
        <v>2</v>
      </c>
      <c r="C349" s="2174">
        <v>8</v>
      </c>
      <c r="D349" s="2174">
        <v>2</v>
      </c>
      <c r="E349" s="2174">
        <v>1</v>
      </c>
      <c r="F349" s="2174">
        <v>1</v>
      </c>
      <c r="G349" s="894">
        <v>3</v>
      </c>
      <c r="H349" s="894" t="s">
        <v>2768</v>
      </c>
      <c r="I349" s="894"/>
      <c r="J349" s="894"/>
      <c r="K349" s="894" t="s">
        <v>2660</v>
      </c>
      <c r="L349" s="894" t="s">
        <v>143</v>
      </c>
      <c r="M349" s="2170">
        <v>2011</v>
      </c>
      <c r="N349" s="894"/>
      <c r="O349" s="894" t="s">
        <v>2624</v>
      </c>
      <c r="P349" s="894" t="s">
        <v>133</v>
      </c>
      <c r="Q349" s="1579">
        <v>1</v>
      </c>
      <c r="R349" s="2233">
        <v>2445210</v>
      </c>
      <c r="S349" s="1546" t="s">
        <v>3257</v>
      </c>
      <c r="U349" s="2178" t="s">
        <v>2547</v>
      </c>
      <c r="V349" s="2179"/>
      <c r="W349" s="2179"/>
      <c r="X349" s="2179"/>
    </row>
    <row r="350" spans="1:24" s="2177" customFormat="1" ht="12.95" customHeight="1">
      <c r="A350" s="2232" t="e">
        <f t="shared" si="10"/>
        <v>#REF!</v>
      </c>
      <c r="B350" s="2174">
        <v>2</v>
      </c>
      <c r="C350" s="2174">
        <v>8</v>
      </c>
      <c r="D350" s="2174">
        <v>2</v>
      </c>
      <c r="E350" s="2174">
        <v>1</v>
      </c>
      <c r="F350" s="2174">
        <v>1</v>
      </c>
      <c r="G350" s="894">
        <v>4</v>
      </c>
      <c r="H350" s="894" t="s">
        <v>2768</v>
      </c>
      <c r="I350" s="894"/>
      <c r="J350" s="894"/>
      <c r="K350" s="894" t="s">
        <v>2660</v>
      </c>
      <c r="L350" s="894" t="s">
        <v>143</v>
      </c>
      <c r="M350" s="2170">
        <v>2011</v>
      </c>
      <c r="N350" s="894"/>
      <c r="O350" s="894" t="s">
        <v>2624</v>
      </c>
      <c r="P350" s="894" t="s">
        <v>133</v>
      </c>
      <c r="Q350" s="1579">
        <v>1</v>
      </c>
      <c r="R350" s="2233">
        <v>2445210</v>
      </c>
      <c r="S350" s="1546" t="s">
        <v>3257</v>
      </c>
      <c r="U350" s="2178" t="s">
        <v>2547</v>
      </c>
      <c r="V350" s="2179"/>
      <c r="W350" s="2179"/>
      <c r="X350" s="2179"/>
    </row>
    <row r="351" spans="1:24" s="2177" customFormat="1" ht="12.95" customHeight="1">
      <c r="A351" s="2232" t="e">
        <f t="shared" si="10"/>
        <v>#REF!</v>
      </c>
      <c r="B351" s="2174">
        <v>2</v>
      </c>
      <c r="C351" s="2174">
        <v>8</v>
      </c>
      <c r="D351" s="2174">
        <v>2</v>
      </c>
      <c r="E351" s="2174">
        <v>1</v>
      </c>
      <c r="F351" s="2174">
        <v>1</v>
      </c>
      <c r="G351" s="894">
        <v>5</v>
      </c>
      <c r="H351" s="894" t="s">
        <v>2768</v>
      </c>
      <c r="I351" s="894"/>
      <c r="J351" s="894"/>
      <c r="K351" s="894" t="s">
        <v>2660</v>
      </c>
      <c r="L351" s="894" t="s">
        <v>143</v>
      </c>
      <c r="M351" s="2170">
        <v>2012</v>
      </c>
      <c r="N351" s="894"/>
      <c r="O351" s="894" t="s">
        <v>2624</v>
      </c>
      <c r="P351" s="894" t="s">
        <v>133</v>
      </c>
      <c r="Q351" s="1579">
        <v>1</v>
      </c>
      <c r="R351" s="2233">
        <v>3880250</v>
      </c>
      <c r="S351" s="1546" t="s">
        <v>3257</v>
      </c>
      <c r="U351" s="2178" t="s">
        <v>2547</v>
      </c>
      <c r="V351" s="2179"/>
      <c r="W351" s="2179"/>
      <c r="X351" s="2179"/>
    </row>
    <row r="352" spans="1:24" s="2177" customFormat="1" ht="12.95" customHeight="1">
      <c r="A352" s="2232" t="e">
        <f t="shared" si="10"/>
        <v>#REF!</v>
      </c>
      <c r="B352" s="2174">
        <v>2</v>
      </c>
      <c r="C352" s="2174">
        <v>8</v>
      </c>
      <c r="D352" s="2174">
        <v>2</v>
      </c>
      <c r="E352" s="2174">
        <v>1</v>
      </c>
      <c r="F352" s="2174">
        <v>1</v>
      </c>
      <c r="G352" s="894">
        <v>6</v>
      </c>
      <c r="H352" s="894" t="s">
        <v>2768</v>
      </c>
      <c r="I352" s="894"/>
      <c r="J352" s="894"/>
      <c r="K352" s="894" t="s">
        <v>2660</v>
      </c>
      <c r="L352" s="894" t="s">
        <v>143</v>
      </c>
      <c r="M352" s="2170">
        <v>2012</v>
      </c>
      <c r="N352" s="894"/>
      <c r="O352" s="894" t="s">
        <v>2624</v>
      </c>
      <c r="P352" s="894" t="s">
        <v>133</v>
      </c>
      <c r="Q352" s="1579">
        <v>1</v>
      </c>
      <c r="R352" s="2233">
        <v>4427500</v>
      </c>
      <c r="S352" s="1546" t="s">
        <v>3257</v>
      </c>
      <c r="U352" s="2178" t="s">
        <v>2547</v>
      </c>
      <c r="V352" s="2179"/>
      <c r="W352" s="2179"/>
      <c r="X352" s="2179"/>
    </row>
    <row r="353" spans="1:24" s="2177" customFormat="1" ht="12.95" customHeight="1">
      <c r="A353" s="2232" t="e">
        <f t="shared" si="10"/>
        <v>#REF!</v>
      </c>
      <c r="B353" s="2174">
        <v>2</v>
      </c>
      <c r="C353" s="2174">
        <v>8</v>
      </c>
      <c r="D353" s="2174">
        <v>2</v>
      </c>
      <c r="E353" s="2174">
        <v>1</v>
      </c>
      <c r="F353" s="2174">
        <v>4</v>
      </c>
      <c r="G353" s="894">
        <v>1</v>
      </c>
      <c r="H353" s="894" t="s">
        <v>1090</v>
      </c>
      <c r="I353" s="894"/>
      <c r="J353" s="894"/>
      <c r="K353" s="894" t="s">
        <v>2549</v>
      </c>
      <c r="L353" s="894" t="s">
        <v>143</v>
      </c>
      <c r="M353" s="2170">
        <v>2000</v>
      </c>
      <c r="N353" s="894"/>
      <c r="O353" s="894" t="s">
        <v>2558</v>
      </c>
      <c r="P353" s="894" t="s">
        <v>133</v>
      </c>
      <c r="Q353" s="1579">
        <v>1</v>
      </c>
      <c r="R353" s="2233">
        <v>50000</v>
      </c>
      <c r="S353" s="1546" t="s">
        <v>3257</v>
      </c>
      <c r="U353" s="2178" t="s">
        <v>2547</v>
      </c>
      <c r="V353" s="2179"/>
      <c r="W353" s="2179"/>
      <c r="X353" s="2179"/>
    </row>
    <row r="354" spans="1:24" s="2177" customFormat="1" ht="12.95" customHeight="1">
      <c r="A354" s="2232" t="e">
        <f t="shared" si="10"/>
        <v>#REF!</v>
      </c>
      <c r="B354" s="2174">
        <v>2</v>
      </c>
      <c r="C354" s="2174">
        <v>8</v>
      </c>
      <c r="D354" s="2174">
        <v>2</v>
      </c>
      <c r="E354" s="2174">
        <v>1</v>
      </c>
      <c r="F354" s="2174">
        <v>5</v>
      </c>
      <c r="G354" s="894">
        <v>1</v>
      </c>
      <c r="H354" s="894" t="s">
        <v>1748</v>
      </c>
      <c r="I354" s="894" t="s">
        <v>2637</v>
      </c>
      <c r="J354" s="894"/>
      <c r="K354" s="894" t="s">
        <v>424</v>
      </c>
      <c r="L354" s="894" t="s">
        <v>143</v>
      </c>
      <c r="M354" s="2170">
        <v>2005</v>
      </c>
      <c r="N354" s="894"/>
      <c r="O354" s="894" t="s">
        <v>2558</v>
      </c>
      <c r="P354" s="894" t="s">
        <v>2547</v>
      </c>
      <c r="Q354" s="1579">
        <v>1</v>
      </c>
      <c r="R354" s="2233">
        <v>500000</v>
      </c>
      <c r="S354" s="1546" t="s">
        <v>3257</v>
      </c>
      <c r="U354" s="2178" t="s">
        <v>2547</v>
      </c>
      <c r="V354" s="2179"/>
      <c r="W354" s="2234"/>
      <c r="X354" s="2179"/>
    </row>
    <row r="355" spans="1:24" s="2177" customFormat="1" ht="12.95" customHeight="1">
      <c r="A355" s="2232" t="e">
        <f t="shared" si="10"/>
        <v>#REF!</v>
      </c>
      <c r="B355" s="2174">
        <v>2</v>
      </c>
      <c r="C355" s="2174">
        <v>8</v>
      </c>
      <c r="D355" s="2174">
        <v>2</v>
      </c>
      <c r="E355" s="2174">
        <v>1</v>
      </c>
      <c r="F355" s="2174">
        <v>5</v>
      </c>
      <c r="G355" s="894">
        <v>2</v>
      </c>
      <c r="H355" s="894" t="s">
        <v>1748</v>
      </c>
      <c r="I355" s="894" t="s">
        <v>917</v>
      </c>
      <c r="J355" s="894"/>
      <c r="K355" s="894" t="s">
        <v>424</v>
      </c>
      <c r="L355" s="894" t="s">
        <v>143</v>
      </c>
      <c r="M355" s="2170">
        <v>2007</v>
      </c>
      <c r="N355" s="894"/>
      <c r="O355" s="894" t="s">
        <v>2558</v>
      </c>
      <c r="P355" s="894" t="s">
        <v>133</v>
      </c>
      <c r="Q355" s="1579">
        <v>1</v>
      </c>
      <c r="R355" s="2233">
        <v>1000000</v>
      </c>
      <c r="S355" s="1546"/>
      <c r="T355" s="2177" t="s">
        <v>1407</v>
      </c>
      <c r="U355" s="2178" t="s">
        <v>2547</v>
      </c>
      <c r="V355" s="2179"/>
      <c r="W355" s="2179"/>
      <c r="X355" s="2179"/>
    </row>
    <row r="356" spans="1:24" s="2177" customFormat="1" ht="12.95" customHeight="1">
      <c r="A356" s="2232" t="e">
        <f>#REF!+1</f>
        <v>#REF!</v>
      </c>
      <c r="B356" s="2181">
        <v>2</v>
      </c>
      <c r="C356" s="2181">
        <v>8</v>
      </c>
      <c r="D356" s="2181">
        <v>1</v>
      </c>
      <c r="E356" s="2181">
        <v>2</v>
      </c>
      <c r="F356" s="2181">
        <v>6</v>
      </c>
      <c r="G356" s="2182"/>
      <c r="H356" s="2183" t="s">
        <v>2797</v>
      </c>
      <c r="I356" s="2184"/>
      <c r="J356" s="2184"/>
      <c r="K356" s="2252" t="s">
        <v>139</v>
      </c>
      <c r="L356" s="2186" t="s">
        <v>143</v>
      </c>
      <c r="M356" s="2187">
        <v>2014</v>
      </c>
      <c r="N356" s="894"/>
      <c r="O356" s="2188" t="s">
        <v>1906</v>
      </c>
      <c r="P356" s="2185" t="s">
        <v>133</v>
      </c>
      <c r="Q356" s="2253">
        <v>1</v>
      </c>
      <c r="R356" s="1815">
        <v>6000000</v>
      </c>
      <c r="S356" s="2190" t="s">
        <v>2865</v>
      </c>
      <c r="U356" s="2191"/>
      <c r="V356" s="2179"/>
      <c r="W356" s="2179"/>
      <c r="X356" s="2179"/>
    </row>
    <row r="357" spans="1:24" s="2177" customFormat="1" ht="12.95" customHeight="1">
      <c r="A357" s="2232" t="e">
        <f t="shared" si="10"/>
        <v>#REF!</v>
      </c>
      <c r="B357" s="2181">
        <v>2</v>
      </c>
      <c r="C357" s="2181">
        <v>8</v>
      </c>
      <c r="D357" s="2181">
        <v>1</v>
      </c>
      <c r="E357" s="2181">
        <v>2</v>
      </c>
      <c r="F357" s="2181">
        <v>6</v>
      </c>
      <c r="G357" s="2182"/>
      <c r="H357" s="2183" t="s">
        <v>1793</v>
      </c>
      <c r="I357" s="2184"/>
      <c r="J357" s="2184"/>
      <c r="K357" s="2252" t="s">
        <v>139</v>
      </c>
      <c r="L357" s="2186" t="s">
        <v>143</v>
      </c>
      <c r="M357" s="2187">
        <v>2014</v>
      </c>
      <c r="N357" s="894"/>
      <c r="O357" s="2188" t="s">
        <v>1906</v>
      </c>
      <c r="P357" s="2185" t="s">
        <v>133</v>
      </c>
      <c r="Q357" s="2253">
        <v>10</v>
      </c>
      <c r="R357" s="1815">
        <v>300000</v>
      </c>
      <c r="S357" s="2190" t="s">
        <v>2865</v>
      </c>
      <c r="U357" s="2191"/>
      <c r="V357" s="2179"/>
      <c r="W357" s="2254"/>
      <c r="X357" s="2179"/>
    </row>
    <row r="358" spans="1:24" s="2177" customFormat="1" ht="12.95" customHeight="1">
      <c r="A358" s="2232" t="e">
        <f t="shared" si="10"/>
        <v>#REF!</v>
      </c>
      <c r="B358" s="2181">
        <v>2</v>
      </c>
      <c r="C358" s="2181">
        <v>8</v>
      </c>
      <c r="D358" s="2181">
        <v>1</v>
      </c>
      <c r="E358" s="2181">
        <v>2</v>
      </c>
      <c r="F358" s="2181">
        <v>6</v>
      </c>
      <c r="G358" s="2182"/>
      <c r="H358" s="2183" t="s">
        <v>1068</v>
      </c>
      <c r="I358" s="2184"/>
      <c r="J358" s="2184"/>
      <c r="K358" s="2252" t="s">
        <v>139</v>
      </c>
      <c r="L358" s="2186" t="s">
        <v>143</v>
      </c>
      <c r="M358" s="2187">
        <v>2014</v>
      </c>
      <c r="N358" s="894"/>
      <c r="O358" s="2188" t="s">
        <v>1906</v>
      </c>
      <c r="P358" s="2185" t="s">
        <v>133</v>
      </c>
      <c r="Q358" s="2253">
        <v>5</v>
      </c>
      <c r="R358" s="1815">
        <v>125000</v>
      </c>
      <c r="S358" s="2190" t="s">
        <v>2865</v>
      </c>
      <c r="U358" s="2191"/>
      <c r="V358" s="2179"/>
      <c r="W358" s="2254"/>
      <c r="X358" s="2179"/>
    </row>
    <row r="359" spans="1:24" s="2177" customFormat="1" ht="12.95" customHeight="1">
      <c r="A359" s="2232" t="e">
        <f>#REF!+1</f>
        <v>#REF!</v>
      </c>
      <c r="B359" s="2255"/>
      <c r="C359" s="2255"/>
      <c r="D359" s="2255"/>
      <c r="E359" s="2255"/>
      <c r="F359" s="2255"/>
      <c r="G359" s="2225"/>
      <c r="H359" s="2256" t="s">
        <v>3273</v>
      </c>
      <c r="I359" s="2224"/>
      <c r="J359" s="2225"/>
      <c r="K359" s="2224"/>
      <c r="L359" s="2224"/>
      <c r="M359" s="2225">
        <v>2016</v>
      </c>
      <c r="N359" s="2225"/>
      <c r="O359" s="2225"/>
      <c r="P359" s="2225"/>
      <c r="Q359" s="2257">
        <v>6</v>
      </c>
      <c r="R359" s="2258">
        <v>5208000</v>
      </c>
      <c r="S359" s="2259"/>
      <c r="U359" s="2260"/>
      <c r="V359" s="2261"/>
      <c r="W359" s="2262">
        <v>1</v>
      </c>
      <c r="X359" s="2179"/>
    </row>
    <row r="360" spans="1:24" s="2177" customFormat="1" ht="12.95" customHeight="1" thickBot="1">
      <c r="A360" s="2232" t="e">
        <f>#REF!+1</f>
        <v>#REF!</v>
      </c>
      <c r="B360" s="2255"/>
      <c r="C360" s="2255"/>
      <c r="D360" s="2255"/>
      <c r="E360" s="2255"/>
      <c r="F360" s="2255"/>
      <c r="G360" s="2225"/>
      <c r="H360" s="2256" t="s">
        <v>1091</v>
      </c>
      <c r="I360" s="2224"/>
      <c r="J360" s="2225"/>
      <c r="K360" s="2224"/>
      <c r="L360" s="2224"/>
      <c r="M360" s="2225">
        <v>2016</v>
      </c>
      <c r="N360" s="2225"/>
      <c r="O360" s="2225"/>
      <c r="P360" s="2225"/>
      <c r="Q360" s="2257">
        <v>15</v>
      </c>
      <c r="R360" s="2258">
        <v>6600000</v>
      </c>
      <c r="S360" s="2259"/>
      <c r="U360" s="2260"/>
      <c r="V360" s="2261"/>
      <c r="W360" s="2262">
        <v>3</v>
      </c>
      <c r="X360" s="2179"/>
    </row>
    <row r="361" spans="1:24" ht="12.95" customHeight="1">
      <c r="A361" s="1820"/>
      <c r="B361" s="1916">
        <v>2</v>
      </c>
      <c r="C361" s="1916">
        <v>9</v>
      </c>
      <c r="D361" s="1916" t="e">
        <f>MID(#REF!,7,2)</f>
        <v>#REF!</v>
      </c>
      <c r="E361" s="1916" t="e">
        <f>MID(#REF!,10,2)</f>
        <v>#REF!</v>
      </c>
      <c r="F361" s="1916" t="e">
        <f>MID(#REF!,13,3)</f>
        <v>#REF!</v>
      </c>
      <c r="G361" s="677"/>
      <c r="H361" s="676" t="s">
        <v>3282</v>
      </c>
      <c r="I361" s="737"/>
      <c r="J361" s="677"/>
      <c r="K361" s="737"/>
      <c r="L361" s="737"/>
      <c r="M361" s="677"/>
      <c r="N361" s="677"/>
      <c r="O361" s="677"/>
      <c r="P361" s="678"/>
      <c r="Q361" s="699">
        <f>+SUM(Q362:Q364)</f>
        <v>3</v>
      </c>
      <c r="R361" s="699">
        <f>+SUM(R362:R364)</f>
        <v>1200000</v>
      </c>
      <c r="S361" s="1919"/>
      <c r="U361" s="1413"/>
      <c r="V361" s="802"/>
      <c r="W361" s="1921"/>
      <c r="X361" s="802"/>
    </row>
    <row r="362" spans="1:24" s="2177" customFormat="1" ht="12.95" customHeight="1">
      <c r="A362" s="2232">
        <v>1</v>
      </c>
      <c r="B362" s="2223" t="s">
        <v>1911</v>
      </c>
      <c r="C362" s="2223" t="s">
        <v>1914</v>
      </c>
      <c r="D362" s="2223" t="s">
        <v>1543</v>
      </c>
      <c r="E362" s="2223" t="s">
        <v>1911</v>
      </c>
      <c r="F362" s="2223" t="s">
        <v>1430</v>
      </c>
      <c r="G362" s="2175"/>
      <c r="H362" s="2224" t="s">
        <v>1021</v>
      </c>
      <c r="I362" s="2324" t="s">
        <v>305</v>
      </c>
      <c r="J362" s="2225"/>
      <c r="K362" s="2224" t="s">
        <v>419</v>
      </c>
      <c r="L362" s="2224" t="s">
        <v>143</v>
      </c>
      <c r="M362" s="2225">
        <v>2007</v>
      </c>
      <c r="N362" s="2225" t="s">
        <v>1343</v>
      </c>
      <c r="O362" s="893" t="s">
        <v>1906</v>
      </c>
      <c r="P362" s="893" t="s">
        <v>1407</v>
      </c>
      <c r="Q362" s="1805">
        <v>1</v>
      </c>
      <c r="R362" s="1768">
        <v>500000</v>
      </c>
      <c r="S362" s="2190" t="s">
        <v>2904</v>
      </c>
      <c r="T362" s="2177" t="s">
        <v>3286</v>
      </c>
      <c r="U362" s="2191" t="s">
        <v>3208</v>
      </c>
      <c r="V362" s="2179"/>
      <c r="W362" s="2179"/>
      <c r="X362" s="2179"/>
    </row>
    <row r="363" spans="1:24" s="2177" customFormat="1" ht="12.95" customHeight="1">
      <c r="A363" s="2232">
        <f>A362+1</f>
        <v>2</v>
      </c>
      <c r="B363" s="2174">
        <v>2</v>
      </c>
      <c r="C363" s="2174">
        <v>8</v>
      </c>
      <c r="D363" s="2174">
        <v>1</v>
      </c>
      <c r="E363" s="2174">
        <v>1</v>
      </c>
      <c r="F363" s="2174">
        <v>9</v>
      </c>
      <c r="G363" s="894">
        <v>1</v>
      </c>
      <c r="H363" s="894" t="s">
        <v>1368</v>
      </c>
      <c r="I363" s="894"/>
      <c r="J363" s="894"/>
      <c r="K363" s="894" t="s">
        <v>424</v>
      </c>
      <c r="L363" s="894" t="s">
        <v>143</v>
      </c>
      <c r="M363" s="2170">
        <v>1998</v>
      </c>
      <c r="N363" s="894"/>
      <c r="O363" s="894" t="s">
        <v>2558</v>
      </c>
      <c r="P363" s="894" t="s">
        <v>2547</v>
      </c>
      <c r="Q363" s="894">
        <v>1</v>
      </c>
      <c r="R363" s="2264">
        <v>350000</v>
      </c>
      <c r="S363" s="2265" t="s">
        <v>2916</v>
      </c>
      <c r="U363" s="2266"/>
      <c r="V363" s="2179"/>
      <c r="W363" s="2267"/>
      <c r="X363" s="2179"/>
    </row>
    <row r="364" spans="1:24" s="2177" customFormat="1" ht="12.95" customHeight="1">
      <c r="A364" s="2232">
        <f>A363+1</f>
        <v>3</v>
      </c>
      <c r="B364" s="2174">
        <v>2</v>
      </c>
      <c r="C364" s="2174">
        <v>8</v>
      </c>
      <c r="D364" s="2174">
        <v>1</v>
      </c>
      <c r="E364" s="2174">
        <v>1</v>
      </c>
      <c r="F364" s="2174">
        <v>9</v>
      </c>
      <c r="G364" s="894">
        <v>2</v>
      </c>
      <c r="H364" s="894" t="s">
        <v>1368</v>
      </c>
      <c r="I364" s="894"/>
      <c r="J364" s="894"/>
      <c r="K364" s="894" t="s">
        <v>424</v>
      </c>
      <c r="L364" s="894" t="s">
        <v>143</v>
      </c>
      <c r="M364" s="2170">
        <v>1998</v>
      </c>
      <c r="N364" s="894"/>
      <c r="O364" s="894" t="s">
        <v>2558</v>
      </c>
      <c r="P364" s="894" t="s">
        <v>2547</v>
      </c>
      <c r="Q364" s="894">
        <v>1</v>
      </c>
      <c r="R364" s="2264">
        <v>350000</v>
      </c>
      <c r="S364" s="2265" t="s">
        <v>2916</v>
      </c>
      <c r="U364" s="2266"/>
      <c r="V364" s="2179"/>
      <c r="W364" s="2179"/>
      <c r="X364" s="2179"/>
    </row>
    <row r="365" spans="1:24" ht="12.95" customHeight="1" thickBot="1">
      <c r="A365" s="1928"/>
      <c r="B365" s="1929"/>
      <c r="C365" s="1929"/>
      <c r="D365" s="1929"/>
      <c r="E365" s="1929"/>
      <c r="F365" s="1929"/>
      <c r="G365" s="1929"/>
      <c r="H365" s="1930" t="s">
        <v>14</v>
      </c>
      <c r="I365" s="1929"/>
      <c r="J365" s="1929"/>
      <c r="K365" s="1929"/>
      <c r="L365" s="1929"/>
      <c r="M365" s="1931"/>
      <c r="N365" s="1929"/>
      <c r="O365" s="1929"/>
      <c r="P365" s="1929"/>
      <c r="Q365" s="1932" t="e">
        <f>#REF!+#REF!+#REF!+#REF!</f>
        <v>#REF!</v>
      </c>
      <c r="R365" s="1932" t="e">
        <f>#REF!+#REF!+#REF!+#REF!</f>
        <v>#REF!</v>
      </c>
      <c r="S365" s="1933"/>
      <c r="U365" s="802"/>
      <c r="V365" s="802"/>
      <c r="W365" s="802"/>
      <c r="X365" s="802"/>
    </row>
    <row r="367" spans="1:24" ht="15" customHeight="1">
      <c r="P367" s="3019" t="s">
        <v>3285</v>
      </c>
      <c r="Q367" s="3019"/>
      <c r="R367" s="3019"/>
    </row>
    <row r="368" spans="1:24" ht="12.75">
      <c r="B368" s="2142" t="s">
        <v>1883</v>
      </c>
      <c r="Q368" s="2143"/>
      <c r="R368" s="2144"/>
    </row>
    <row r="369" spans="2:18" ht="15" customHeight="1">
      <c r="B369" s="2145" t="s">
        <v>2889</v>
      </c>
      <c r="C369" s="874"/>
      <c r="D369" s="874"/>
      <c r="E369" s="874"/>
      <c r="F369" s="874"/>
      <c r="P369" s="3020" t="s">
        <v>2887</v>
      </c>
      <c r="Q369" s="3020"/>
      <c r="R369" s="3020"/>
    </row>
    <row r="370" spans="2:18" ht="12.75">
      <c r="B370" s="2144"/>
      <c r="Q370" s="2146"/>
      <c r="R370" s="2146"/>
    </row>
    <row r="371" spans="2:18" ht="12.75">
      <c r="B371" s="2144"/>
      <c r="Q371" s="2147"/>
      <c r="R371" s="2148"/>
    </row>
    <row r="372" spans="2:18" ht="12.75">
      <c r="B372" s="2144"/>
      <c r="Q372" s="2143"/>
      <c r="R372" s="2144"/>
    </row>
    <row r="373" spans="2:18" ht="15" customHeight="1">
      <c r="B373" s="2145" t="s">
        <v>2848</v>
      </c>
      <c r="C373" s="874"/>
      <c r="D373" s="874"/>
      <c r="E373" s="874"/>
      <c r="P373" s="3020" t="s">
        <v>2888</v>
      </c>
      <c r="Q373" s="3020"/>
      <c r="R373" s="3020"/>
    </row>
    <row r="374" spans="2:18" ht="15" customHeight="1">
      <c r="B374" s="2142" t="s">
        <v>2832</v>
      </c>
      <c r="P374" s="3019" t="s">
        <v>2830</v>
      </c>
      <c r="Q374" s="3019"/>
      <c r="R374" s="3019"/>
    </row>
  </sheetData>
  <mergeCells count="26">
    <mergeCell ref="P373:R373"/>
    <mergeCell ref="P374:R374"/>
    <mergeCell ref="A2:S2"/>
    <mergeCell ref="A3:S3"/>
    <mergeCell ref="A10:E10"/>
    <mergeCell ref="A11:G11"/>
    <mergeCell ref="H11:K11"/>
    <mergeCell ref="L11:L15"/>
    <mergeCell ref="M11:M15"/>
    <mergeCell ref="S11:S15"/>
    <mergeCell ref="A12:A15"/>
    <mergeCell ref="B12:F15"/>
    <mergeCell ref="G12:G15"/>
    <mergeCell ref="H12:H15"/>
    <mergeCell ref="I12:I15"/>
    <mergeCell ref="Q13:Q15"/>
    <mergeCell ref="R13:R15"/>
    <mergeCell ref="B16:F16"/>
    <mergeCell ref="P369:R369"/>
    <mergeCell ref="P11:P15"/>
    <mergeCell ref="Q11:R12"/>
    <mergeCell ref="B51:F51"/>
    <mergeCell ref="N11:N15"/>
    <mergeCell ref="O11:O15"/>
    <mergeCell ref="P367:R367"/>
    <mergeCell ref="K12:K1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372"/>
  <sheetViews>
    <sheetView topLeftCell="D55" workbookViewId="0">
      <selection activeCell="I65" sqref="I65"/>
    </sheetView>
  </sheetViews>
  <sheetFormatPr defaultRowHeight="12"/>
  <cols>
    <col min="1" max="1" width="4.42578125" style="1105" customWidth="1"/>
    <col min="2" max="2" width="4.140625" style="674" customWidth="1"/>
    <col min="3" max="3" width="3.42578125" style="674" customWidth="1"/>
    <col min="4" max="4" width="3.7109375" style="674" customWidth="1"/>
    <col min="5" max="5" width="4.5703125" style="674" customWidth="1"/>
    <col min="6" max="6" width="4" style="674" customWidth="1"/>
    <col min="7" max="7" width="4.7109375" style="1934" customWidth="1"/>
    <col min="8" max="8" width="31.5703125" style="674" customWidth="1"/>
    <col min="9" max="9" width="16.7109375" style="674" customWidth="1"/>
    <col min="10" max="10" width="15.140625" style="674" customWidth="1"/>
    <col min="11" max="11" width="11.140625" style="674" customWidth="1"/>
    <col min="12" max="12" width="11" style="674" customWidth="1"/>
    <col min="13" max="13" width="10.5703125" style="674" customWidth="1"/>
    <col min="14" max="14" width="10.7109375" style="674" customWidth="1"/>
    <col min="15" max="15" width="7.85546875" style="674" customWidth="1"/>
    <col min="16" max="16" width="8.5703125" style="674" customWidth="1"/>
    <col min="17" max="17" width="8.7109375" style="1934" customWidth="1"/>
    <col min="18" max="18" width="16.5703125" style="674" customWidth="1"/>
    <col min="19" max="19" width="20.140625" style="909" customWidth="1"/>
    <col min="20" max="20" width="9" style="674" customWidth="1"/>
    <col min="21" max="21" width="19.42578125" style="674" customWidth="1"/>
    <col min="22" max="22" width="12.7109375" style="674" bestFit="1" customWidth="1"/>
    <col min="23" max="23" width="15.42578125" style="674" customWidth="1"/>
    <col min="24" max="16384" width="9.140625" style="674"/>
  </cols>
  <sheetData>
    <row r="1" spans="1:24" ht="15" customHeight="1">
      <c r="A1" s="3289" t="s">
        <v>3474</v>
      </c>
      <c r="B1" s="3289"/>
      <c r="C1" s="3289"/>
      <c r="D1" s="3289"/>
      <c r="E1" s="3289"/>
      <c r="F1" s="3289"/>
      <c r="G1" s="3289"/>
      <c r="H1" s="3289"/>
      <c r="I1" s="3289"/>
      <c r="J1" s="3289"/>
      <c r="K1" s="3289"/>
      <c r="L1" s="3289"/>
      <c r="M1" s="3289"/>
      <c r="N1" s="3289"/>
      <c r="O1" s="3289"/>
      <c r="P1" s="3289"/>
      <c r="Q1" s="3289"/>
      <c r="R1" s="3289"/>
      <c r="S1" s="3289"/>
    </row>
    <row r="2" spans="1:24" ht="15" customHeight="1">
      <c r="A2" s="3290" t="s">
        <v>3475</v>
      </c>
      <c r="B2" s="3290"/>
      <c r="C2" s="3290"/>
      <c r="D2" s="3290"/>
      <c r="E2" s="3290"/>
      <c r="F2" s="3290"/>
      <c r="G2" s="3290"/>
      <c r="H2" s="3290"/>
      <c r="I2" s="3290"/>
      <c r="J2" s="3290"/>
      <c r="K2" s="3290"/>
      <c r="L2" s="3290"/>
      <c r="M2" s="3290"/>
      <c r="N2" s="3290"/>
      <c r="O2" s="3290"/>
      <c r="P2" s="3290"/>
      <c r="Q2" s="3290"/>
      <c r="R2" s="3290"/>
      <c r="S2" s="3290"/>
    </row>
    <row r="3" spans="1:24" ht="15" customHeight="1">
      <c r="A3" s="3291" t="s">
        <v>3476</v>
      </c>
      <c r="B3" s="3291"/>
      <c r="C3" s="3291"/>
      <c r="D3" s="3291"/>
      <c r="E3" s="3291"/>
      <c r="F3" s="3291"/>
      <c r="G3" s="3291"/>
      <c r="H3" s="3291"/>
      <c r="I3" s="3291"/>
      <c r="J3" s="3291"/>
      <c r="K3" s="3291"/>
      <c r="L3" s="3291"/>
      <c r="M3" s="3291"/>
      <c r="N3" s="3291"/>
      <c r="O3" s="3291"/>
      <c r="P3" s="3291"/>
      <c r="Q3" s="3291"/>
      <c r="R3" s="3291"/>
      <c r="S3" s="3291"/>
    </row>
    <row r="4" spans="1:24" ht="15" customHeight="1" thickBot="1">
      <c r="A4" s="3003"/>
      <c r="B4" s="3003"/>
      <c r="C4" s="3003"/>
      <c r="D4" s="3003"/>
      <c r="E4" s="3003"/>
      <c r="F4" s="2093"/>
      <c r="G4" s="874"/>
      <c r="H4" s="2092"/>
      <c r="J4" s="1934"/>
    </row>
    <row r="5" spans="1:24" ht="18" customHeight="1">
      <c r="A5" s="3004" t="s">
        <v>7</v>
      </c>
      <c r="B5" s="3005"/>
      <c r="C5" s="3005"/>
      <c r="D5" s="3005"/>
      <c r="E5" s="3005"/>
      <c r="F5" s="3005"/>
      <c r="G5" s="3006"/>
      <c r="H5" s="3007" t="s">
        <v>1887</v>
      </c>
      <c r="I5" s="3005"/>
      <c r="J5" s="3005"/>
      <c r="K5" s="3006"/>
      <c r="L5" s="3008" t="s">
        <v>1888</v>
      </c>
      <c r="M5" s="3008" t="s">
        <v>1889</v>
      </c>
      <c r="N5" s="3008" t="s">
        <v>1890</v>
      </c>
      <c r="O5" s="3008" t="s">
        <v>1891</v>
      </c>
      <c r="P5" s="3008" t="s">
        <v>1892</v>
      </c>
      <c r="Q5" s="3011" t="s">
        <v>1953</v>
      </c>
      <c r="R5" s="3012"/>
      <c r="S5" s="2998" t="s">
        <v>9</v>
      </c>
    </row>
    <row r="6" spans="1:24" ht="12.75" customHeight="1">
      <c r="A6" s="3021" t="s">
        <v>2840</v>
      </c>
      <c r="B6" s="3024" t="s">
        <v>10</v>
      </c>
      <c r="C6" s="3025"/>
      <c r="D6" s="3025"/>
      <c r="E6" s="3025"/>
      <c r="F6" s="3026"/>
      <c r="G6" s="3015" t="s">
        <v>11</v>
      </c>
      <c r="H6" s="3015" t="s">
        <v>1894</v>
      </c>
      <c r="I6" s="3015" t="s">
        <v>17</v>
      </c>
      <c r="J6" s="741" t="s">
        <v>1895</v>
      </c>
      <c r="K6" s="3015" t="s">
        <v>1896</v>
      </c>
      <c r="L6" s="3009"/>
      <c r="M6" s="3009"/>
      <c r="N6" s="3009"/>
      <c r="O6" s="3009"/>
      <c r="P6" s="3009"/>
      <c r="Q6" s="3013"/>
      <c r="R6" s="3014"/>
      <c r="S6" s="2999"/>
    </row>
    <row r="7" spans="1:24" ht="12" customHeight="1">
      <c r="A7" s="3022"/>
      <c r="B7" s="3027"/>
      <c r="C7" s="3028"/>
      <c r="D7" s="3028"/>
      <c r="E7" s="3028"/>
      <c r="F7" s="3029"/>
      <c r="G7" s="3009"/>
      <c r="H7" s="3009"/>
      <c r="I7" s="3009"/>
      <c r="J7" s="741" t="s">
        <v>1899</v>
      </c>
      <c r="K7" s="3009"/>
      <c r="L7" s="3009"/>
      <c r="M7" s="3009"/>
      <c r="N7" s="3009"/>
      <c r="O7" s="3009"/>
      <c r="P7" s="3009"/>
      <c r="Q7" s="3015" t="s">
        <v>95</v>
      </c>
      <c r="R7" s="3016" t="s">
        <v>19</v>
      </c>
      <c r="S7" s="2999"/>
    </row>
    <row r="8" spans="1:24" ht="12" customHeight="1">
      <c r="A8" s="3022"/>
      <c r="B8" s="3027"/>
      <c r="C8" s="3028"/>
      <c r="D8" s="3028"/>
      <c r="E8" s="3028"/>
      <c r="F8" s="3029"/>
      <c r="G8" s="3009"/>
      <c r="H8" s="3009"/>
      <c r="I8" s="3009"/>
      <c r="J8" s="741" t="s">
        <v>1900</v>
      </c>
      <c r="K8" s="3009"/>
      <c r="L8" s="3009"/>
      <c r="M8" s="3009"/>
      <c r="N8" s="3009"/>
      <c r="O8" s="3009"/>
      <c r="P8" s="3009"/>
      <c r="Q8" s="3009"/>
      <c r="R8" s="3017"/>
      <c r="S8" s="2999"/>
    </row>
    <row r="9" spans="1:24" ht="12" customHeight="1">
      <c r="A9" s="3023"/>
      <c r="B9" s="3013"/>
      <c r="C9" s="3030"/>
      <c r="D9" s="3030"/>
      <c r="E9" s="3030"/>
      <c r="F9" s="3014"/>
      <c r="G9" s="3010"/>
      <c r="H9" s="3010"/>
      <c r="I9" s="3010"/>
      <c r="J9" s="741" t="s">
        <v>1901</v>
      </c>
      <c r="K9" s="3010"/>
      <c r="L9" s="3010"/>
      <c r="M9" s="3010"/>
      <c r="N9" s="3010"/>
      <c r="O9" s="3010"/>
      <c r="P9" s="3010"/>
      <c r="Q9" s="3010"/>
      <c r="R9" s="3018"/>
      <c r="S9" s="3000"/>
    </row>
    <row r="10" spans="1:24" s="2101" customFormat="1" ht="12" customHeight="1" thickBot="1">
      <c r="A10" s="2094">
        <v>1</v>
      </c>
      <c r="B10" s="2995">
        <v>2</v>
      </c>
      <c r="C10" s="2996"/>
      <c r="D10" s="2996"/>
      <c r="E10" s="2996"/>
      <c r="F10" s="2997"/>
      <c r="G10" s="2096">
        <v>3</v>
      </c>
      <c r="H10" s="2097">
        <v>4</v>
      </c>
      <c r="I10" s="2097">
        <v>5</v>
      </c>
      <c r="J10" s="2097">
        <v>6</v>
      </c>
      <c r="K10" s="2097">
        <v>7</v>
      </c>
      <c r="L10" s="2097">
        <v>8</v>
      </c>
      <c r="M10" s="2097">
        <v>9</v>
      </c>
      <c r="N10" s="2097">
        <v>10</v>
      </c>
      <c r="O10" s="2097">
        <v>11</v>
      </c>
      <c r="P10" s="2097">
        <v>12</v>
      </c>
      <c r="Q10" s="2098">
        <v>13</v>
      </c>
      <c r="R10" s="2099">
        <v>14</v>
      </c>
      <c r="S10" s="2100">
        <v>15</v>
      </c>
    </row>
    <row r="11" spans="1:24" ht="12.95" customHeight="1" thickBot="1">
      <c r="A11" s="2102"/>
      <c r="B11" s="2104"/>
      <c r="C11" s="2104"/>
      <c r="D11" s="2104"/>
      <c r="E11" s="2281"/>
      <c r="F11" s="2281"/>
      <c r="G11" s="2281"/>
      <c r="H11" s="2282" t="s">
        <v>3477</v>
      </c>
      <c r="I11" s="2283"/>
      <c r="J11" s="2284"/>
      <c r="K11" s="2284"/>
      <c r="L11" s="2284"/>
      <c r="M11" s="2284"/>
      <c r="N11" s="2284"/>
      <c r="O11" s="2284"/>
      <c r="P11" s="2284"/>
      <c r="Q11" s="2285">
        <f>SUM(Q12:Q41)</f>
        <v>55</v>
      </c>
      <c r="R11" s="2285">
        <f>SUM(R12:R41)</f>
        <v>30545000</v>
      </c>
      <c r="S11" s="2286"/>
    </row>
    <row r="12" spans="1:24" ht="12.95" customHeight="1">
      <c r="A12" s="684">
        <v>1</v>
      </c>
      <c r="B12" s="717">
        <v>2</v>
      </c>
      <c r="C12" s="717">
        <v>6</v>
      </c>
      <c r="D12" s="717">
        <v>2</v>
      </c>
      <c r="E12" s="717">
        <v>1</v>
      </c>
      <c r="F12" s="717">
        <v>6</v>
      </c>
      <c r="G12" s="665" t="s">
        <v>1501</v>
      </c>
      <c r="H12" s="687" t="s">
        <v>640</v>
      </c>
      <c r="I12" s="687" t="s">
        <v>310</v>
      </c>
      <c r="J12" s="687"/>
      <c r="K12" s="687" t="s">
        <v>365</v>
      </c>
      <c r="L12" s="687" t="s">
        <v>143</v>
      </c>
      <c r="M12" s="688">
        <v>2005</v>
      </c>
      <c r="N12" s="687"/>
      <c r="O12" s="718" t="s">
        <v>1906</v>
      </c>
      <c r="P12" s="718" t="s">
        <v>133</v>
      </c>
      <c r="Q12" s="687">
        <v>1</v>
      </c>
      <c r="R12" s="719">
        <v>40000</v>
      </c>
      <c r="S12" s="781" t="s">
        <v>2918</v>
      </c>
      <c r="U12" s="877"/>
      <c r="V12" s="802"/>
      <c r="W12" s="802"/>
      <c r="X12" s="802"/>
    </row>
    <row r="13" spans="1:24" ht="12.95" customHeight="1">
      <c r="A13" s="684">
        <f t="shared" ref="A13:A41" si="0">A12+1</f>
        <v>2</v>
      </c>
      <c r="B13" s="717">
        <v>2</v>
      </c>
      <c r="C13" s="717">
        <v>6</v>
      </c>
      <c r="D13" s="717">
        <v>2</v>
      </c>
      <c r="E13" s="717">
        <v>1</v>
      </c>
      <c r="F13" s="717">
        <v>6</v>
      </c>
      <c r="G13" s="665" t="s">
        <v>1502</v>
      </c>
      <c r="H13" s="687" t="s">
        <v>640</v>
      </c>
      <c r="I13" s="687" t="s">
        <v>310</v>
      </c>
      <c r="J13" s="687"/>
      <c r="K13" s="687" t="s">
        <v>365</v>
      </c>
      <c r="L13" s="687" t="s">
        <v>143</v>
      </c>
      <c r="M13" s="688">
        <v>2005</v>
      </c>
      <c r="N13" s="687"/>
      <c r="O13" s="718" t="s">
        <v>1906</v>
      </c>
      <c r="P13" s="718" t="s">
        <v>2547</v>
      </c>
      <c r="Q13" s="687">
        <v>1</v>
      </c>
      <c r="R13" s="719">
        <v>40000</v>
      </c>
      <c r="S13" s="781" t="s">
        <v>2905</v>
      </c>
      <c r="U13" s="877"/>
      <c r="V13" s="802"/>
      <c r="W13" s="802"/>
      <c r="X13" s="802"/>
    </row>
    <row r="14" spans="1:24" ht="12.95" customHeight="1">
      <c r="A14" s="684">
        <f t="shared" si="0"/>
        <v>3</v>
      </c>
      <c r="B14" s="717">
        <v>2</v>
      </c>
      <c r="C14" s="717">
        <v>6</v>
      </c>
      <c r="D14" s="717">
        <v>2</v>
      </c>
      <c r="E14" s="717">
        <v>1</v>
      </c>
      <c r="F14" s="717">
        <v>6</v>
      </c>
      <c r="G14" s="665" t="s">
        <v>1503</v>
      </c>
      <c r="H14" s="687" t="s">
        <v>640</v>
      </c>
      <c r="I14" s="687" t="s">
        <v>310</v>
      </c>
      <c r="J14" s="687"/>
      <c r="K14" s="687" t="s">
        <v>365</v>
      </c>
      <c r="L14" s="687" t="s">
        <v>143</v>
      </c>
      <c r="M14" s="688">
        <v>2005</v>
      </c>
      <c r="N14" s="687"/>
      <c r="O14" s="718" t="s">
        <v>1906</v>
      </c>
      <c r="P14" s="718" t="s">
        <v>2547</v>
      </c>
      <c r="Q14" s="687">
        <v>3</v>
      </c>
      <c r="R14" s="719">
        <v>120000</v>
      </c>
      <c r="S14" s="781" t="s">
        <v>2925</v>
      </c>
      <c r="U14" s="877"/>
      <c r="V14" s="802"/>
      <c r="W14" s="802"/>
      <c r="X14" s="802"/>
    </row>
    <row r="15" spans="1:24" ht="12.95" customHeight="1">
      <c r="A15" s="684">
        <f t="shared" si="0"/>
        <v>4</v>
      </c>
      <c r="B15" s="717">
        <v>2</v>
      </c>
      <c r="C15" s="717">
        <v>6</v>
      </c>
      <c r="D15" s="717">
        <v>2</v>
      </c>
      <c r="E15" s="717">
        <v>1</v>
      </c>
      <c r="F15" s="717">
        <v>6</v>
      </c>
      <c r="G15" s="665" t="s">
        <v>1504</v>
      </c>
      <c r="H15" s="687" t="s">
        <v>640</v>
      </c>
      <c r="I15" s="687" t="s">
        <v>310</v>
      </c>
      <c r="J15" s="687"/>
      <c r="K15" s="687" t="s">
        <v>365</v>
      </c>
      <c r="L15" s="687" t="s">
        <v>143</v>
      </c>
      <c r="M15" s="688">
        <v>2005</v>
      </c>
      <c r="N15" s="687"/>
      <c r="O15" s="718" t="s">
        <v>1906</v>
      </c>
      <c r="P15" s="718" t="s">
        <v>2547</v>
      </c>
      <c r="Q15" s="687">
        <v>1</v>
      </c>
      <c r="R15" s="719">
        <v>40000</v>
      </c>
      <c r="S15" s="781" t="s">
        <v>2906</v>
      </c>
      <c r="U15" s="877"/>
      <c r="V15" s="802"/>
      <c r="W15" s="802"/>
      <c r="X15" s="802"/>
    </row>
    <row r="16" spans="1:24" ht="12.95" customHeight="1">
      <c r="A16" s="684">
        <f t="shared" si="0"/>
        <v>5</v>
      </c>
      <c r="B16" s="717">
        <v>2</v>
      </c>
      <c r="C16" s="717">
        <v>6</v>
      </c>
      <c r="D16" s="717">
        <v>2</v>
      </c>
      <c r="E16" s="717">
        <v>1</v>
      </c>
      <c r="F16" s="717">
        <v>6</v>
      </c>
      <c r="G16" s="665" t="s">
        <v>1505</v>
      </c>
      <c r="H16" s="687" t="s">
        <v>640</v>
      </c>
      <c r="I16" s="687" t="s">
        <v>310</v>
      </c>
      <c r="J16" s="687"/>
      <c r="K16" s="687" t="s">
        <v>365</v>
      </c>
      <c r="L16" s="687" t="s">
        <v>143</v>
      </c>
      <c r="M16" s="688">
        <v>2005</v>
      </c>
      <c r="N16" s="687"/>
      <c r="O16" s="718" t="s">
        <v>1906</v>
      </c>
      <c r="P16" s="718" t="s">
        <v>2547</v>
      </c>
      <c r="Q16" s="687">
        <v>1</v>
      </c>
      <c r="R16" s="719">
        <v>40000</v>
      </c>
      <c r="S16" s="781" t="s">
        <v>2906</v>
      </c>
      <c r="U16" s="877"/>
      <c r="V16" s="802"/>
      <c r="W16" s="802"/>
      <c r="X16" s="802"/>
    </row>
    <row r="17" spans="1:24" ht="12.95" customHeight="1">
      <c r="A17" s="684">
        <f t="shared" si="0"/>
        <v>6</v>
      </c>
      <c r="B17" s="717">
        <v>2</v>
      </c>
      <c r="C17" s="717">
        <v>6</v>
      </c>
      <c r="D17" s="717">
        <v>2</v>
      </c>
      <c r="E17" s="717">
        <v>1</v>
      </c>
      <c r="F17" s="717">
        <v>6</v>
      </c>
      <c r="G17" s="665" t="s">
        <v>1508</v>
      </c>
      <c r="H17" s="687" t="s">
        <v>640</v>
      </c>
      <c r="I17" s="687" t="s">
        <v>310</v>
      </c>
      <c r="J17" s="687"/>
      <c r="K17" s="687" t="s">
        <v>365</v>
      </c>
      <c r="L17" s="687" t="s">
        <v>143</v>
      </c>
      <c r="M17" s="688">
        <v>2005</v>
      </c>
      <c r="N17" s="687"/>
      <c r="O17" s="718" t="s">
        <v>1906</v>
      </c>
      <c r="P17" s="718" t="s">
        <v>133</v>
      </c>
      <c r="Q17" s="687">
        <v>1</v>
      </c>
      <c r="R17" s="719">
        <v>40000</v>
      </c>
      <c r="S17" s="781" t="s">
        <v>3180</v>
      </c>
      <c r="U17" s="877"/>
      <c r="V17" s="802"/>
      <c r="W17" s="802"/>
      <c r="X17" s="802"/>
    </row>
    <row r="18" spans="1:24" ht="12.95" customHeight="1">
      <c r="A18" s="684">
        <f t="shared" si="0"/>
        <v>7</v>
      </c>
      <c r="B18" s="717">
        <v>2</v>
      </c>
      <c r="C18" s="717">
        <v>6</v>
      </c>
      <c r="D18" s="717">
        <v>2</v>
      </c>
      <c r="E18" s="717">
        <v>1</v>
      </c>
      <c r="F18" s="717">
        <v>6</v>
      </c>
      <c r="G18" s="665" t="s">
        <v>1511</v>
      </c>
      <c r="H18" s="687" t="s">
        <v>471</v>
      </c>
      <c r="I18" s="687" t="s">
        <v>310</v>
      </c>
      <c r="J18" s="687"/>
      <c r="K18" s="687" t="s">
        <v>365</v>
      </c>
      <c r="L18" s="687" t="s">
        <v>143</v>
      </c>
      <c r="M18" s="688">
        <v>2005</v>
      </c>
      <c r="N18" s="687"/>
      <c r="O18" s="718" t="s">
        <v>1906</v>
      </c>
      <c r="P18" s="718" t="s">
        <v>133</v>
      </c>
      <c r="Q18" s="687">
        <v>1</v>
      </c>
      <c r="R18" s="719">
        <v>40000</v>
      </c>
      <c r="S18" s="781" t="s">
        <v>2904</v>
      </c>
      <c r="U18" s="877"/>
      <c r="V18" s="802"/>
      <c r="W18" s="802"/>
      <c r="X18" s="802"/>
    </row>
    <row r="19" spans="1:24" ht="12.95" customHeight="1">
      <c r="A19" s="684">
        <f t="shared" si="0"/>
        <v>8</v>
      </c>
      <c r="B19" s="717">
        <v>2</v>
      </c>
      <c r="C19" s="717">
        <v>6</v>
      </c>
      <c r="D19" s="717">
        <v>2</v>
      </c>
      <c r="E19" s="717">
        <v>1</v>
      </c>
      <c r="F19" s="717">
        <v>6</v>
      </c>
      <c r="G19" s="665" t="s">
        <v>1522</v>
      </c>
      <c r="H19" s="687" t="s">
        <v>471</v>
      </c>
      <c r="I19" s="687" t="s">
        <v>310</v>
      </c>
      <c r="J19" s="687"/>
      <c r="K19" s="687" t="s">
        <v>365</v>
      </c>
      <c r="L19" s="687" t="s">
        <v>143</v>
      </c>
      <c r="M19" s="688">
        <v>2005</v>
      </c>
      <c r="N19" s="687"/>
      <c r="O19" s="718" t="s">
        <v>1906</v>
      </c>
      <c r="P19" s="718" t="s">
        <v>133</v>
      </c>
      <c r="Q19" s="687">
        <v>1</v>
      </c>
      <c r="R19" s="719">
        <v>40000</v>
      </c>
      <c r="S19" s="781" t="s">
        <v>2857</v>
      </c>
      <c r="U19" s="877"/>
      <c r="V19" s="802"/>
      <c r="W19" s="802"/>
      <c r="X19" s="802"/>
    </row>
    <row r="20" spans="1:24" ht="12.95" customHeight="1">
      <c r="A20" s="684">
        <f t="shared" si="0"/>
        <v>9</v>
      </c>
      <c r="B20" s="717">
        <v>2</v>
      </c>
      <c r="C20" s="717">
        <v>6</v>
      </c>
      <c r="D20" s="717">
        <v>2</v>
      </c>
      <c r="E20" s="717">
        <v>1</v>
      </c>
      <c r="F20" s="717">
        <v>6</v>
      </c>
      <c r="G20" s="665" t="s">
        <v>1523</v>
      </c>
      <c r="H20" s="687" t="s">
        <v>471</v>
      </c>
      <c r="I20" s="687" t="s">
        <v>310</v>
      </c>
      <c r="J20" s="687"/>
      <c r="K20" s="687" t="s">
        <v>420</v>
      </c>
      <c r="L20" s="687" t="s">
        <v>143</v>
      </c>
      <c r="M20" s="688">
        <v>2005</v>
      </c>
      <c r="N20" s="687"/>
      <c r="O20" s="718" t="s">
        <v>1906</v>
      </c>
      <c r="P20" s="718" t="s">
        <v>133</v>
      </c>
      <c r="Q20" s="687">
        <v>1</v>
      </c>
      <c r="R20" s="719">
        <v>40000</v>
      </c>
      <c r="S20" s="781" t="s">
        <v>2857</v>
      </c>
      <c r="U20" s="877"/>
      <c r="V20" s="802"/>
      <c r="W20" s="802"/>
      <c r="X20" s="802"/>
    </row>
    <row r="21" spans="1:24" ht="12.95" customHeight="1">
      <c r="A21" s="684">
        <f t="shared" si="0"/>
        <v>10</v>
      </c>
      <c r="B21" s="717">
        <v>2</v>
      </c>
      <c r="C21" s="717">
        <v>6</v>
      </c>
      <c r="D21" s="717">
        <v>2</v>
      </c>
      <c r="E21" s="717">
        <v>1</v>
      </c>
      <c r="F21" s="717">
        <v>6</v>
      </c>
      <c r="G21" s="665" t="s">
        <v>1524</v>
      </c>
      <c r="H21" s="687" t="s">
        <v>471</v>
      </c>
      <c r="I21" s="687" t="s">
        <v>310</v>
      </c>
      <c r="J21" s="687"/>
      <c r="K21" s="687" t="s">
        <v>420</v>
      </c>
      <c r="L21" s="687" t="s">
        <v>143</v>
      </c>
      <c r="M21" s="688">
        <v>2005</v>
      </c>
      <c r="N21" s="687"/>
      <c r="O21" s="718" t="s">
        <v>1906</v>
      </c>
      <c r="P21" s="718" t="s">
        <v>133</v>
      </c>
      <c r="Q21" s="687">
        <v>1</v>
      </c>
      <c r="R21" s="719">
        <v>40000</v>
      </c>
      <c r="S21" s="781" t="s">
        <v>2967</v>
      </c>
      <c r="U21" s="877"/>
      <c r="V21" s="802"/>
      <c r="W21" s="802"/>
      <c r="X21" s="802"/>
    </row>
    <row r="22" spans="1:24" ht="12.95" customHeight="1">
      <c r="A22" s="684">
        <f t="shared" si="0"/>
        <v>11</v>
      </c>
      <c r="B22" s="717">
        <v>2</v>
      </c>
      <c r="C22" s="717">
        <v>6</v>
      </c>
      <c r="D22" s="717">
        <v>2</v>
      </c>
      <c r="E22" s="717">
        <v>1</v>
      </c>
      <c r="F22" s="717">
        <v>6</v>
      </c>
      <c r="G22" s="665" t="s">
        <v>1525</v>
      </c>
      <c r="H22" s="687" t="s">
        <v>471</v>
      </c>
      <c r="I22" s="687" t="s">
        <v>310</v>
      </c>
      <c r="J22" s="687"/>
      <c r="K22" s="687" t="s">
        <v>420</v>
      </c>
      <c r="L22" s="687" t="s">
        <v>143</v>
      </c>
      <c r="M22" s="688">
        <v>2005</v>
      </c>
      <c r="N22" s="687"/>
      <c r="O22" s="718" t="s">
        <v>1906</v>
      </c>
      <c r="P22" s="718" t="s">
        <v>133</v>
      </c>
      <c r="Q22" s="687">
        <v>1</v>
      </c>
      <c r="R22" s="719">
        <v>40000</v>
      </c>
      <c r="S22" s="781" t="s">
        <v>2967</v>
      </c>
      <c r="U22" s="877"/>
      <c r="V22" s="802"/>
      <c r="W22" s="802"/>
      <c r="X22" s="802"/>
    </row>
    <row r="23" spans="1:24" ht="12.95" customHeight="1">
      <c r="A23" s="684">
        <f t="shared" si="0"/>
        <v>12</v>
      </c>
      <c r="B23" s="717">
        <v>2</v>
      </c>
      <c r="C23" s="717">
        <v>6</v>
      </c>
      <c r="D23" s="717">
        <v>1</v>
      </c>
      <c r="E23" s="717">
        <v>4</v>
      </c>
      <c r="F23" s="717">
        <v>12</v>
      </c>
      <c r="G23" s="665" t="s">
        <v>1470</v>
      </c>
      <c r="H23" s="687" t="s">
        <v>2582</v>
      </c>
      <c r="I23" s="687" t="s">
        <v>2583</v>
      </c>
      <c r="J23" s="687"/>
      <c r="K23" s="687" t="s">
        <v>420</v>
      </c>
      <c r="L23" s="687" t="s">
        <v>143</v>
      </c>
      <c r="M23" s="886">
        <v>2007</v>
      </c>
      <c r="N23" s="687"/>
      <c r="O23" s="718" t="s">
        <v>1906</v>
      </c>
      <c r="P23" s="718" t="s">
        <v>1407</v>
      </c>
      <c r="Q23" s="687">
        <v>1</v>
      </c>
      <c r="R23" s="719">
        <v>150000</v>
      </c>
      <c r="S23" s="781" t="s">
        <v>2918</v>
      </c>
      <c r="U23" s="877"/>
      <c r="V23" s="802"/>
      <c r="W23" s="802"/>
      <c r="X23" s="802"/>
    </row>
    <row r="24" spans="1:24" ht="12.95" customHeight="1">
      <c r="A24" s="684">
        <f t="shared" si="0"/>
        <v>13</v>
      </c>
      <c r="B24" s="717">
        <v>2</v>
      </c>
      <c r="C24" s="717">
        <v>6</v>
      </c>
      <c r="D24" s="717">
        <v>1</v>
      </c>
      <c r="E24" s="717">
        <v>4</v>
      </c>
      <c r="F24" s="717">
        <v>12</v>
      </c>
      <c r="G24" s="665" t="s">
        <v>1472</v>
      </c>
      <c r="H24" s="687" t="s">
        <v>2582</v>
      </c>
      <c r="I24" s="687" t="s">
        <v>2584</v>
      </c>
      <c r="J24" s="687"/>
      <c r="K24" s="687" t="s">
        <v>420</v>
      </c>
      <c r="L24" s="687" t="s">
        <v>143</v>
      </c>
      <c r="M24" s="886">
        <v>2007</v>
      </c>
      <c r="N24" s="687"/>
      <c r="O24" s="718" t="s">
        <v>1906</v>
      </c>
      <c r="P24" s="718" t="s">
        <v>133</v>
      </c>
      <c r="Q24" s="687">
        <v>1</v>
      </c>
      <c r="R24" s="719">
        <v>150000</v>
      </c>
      <c r="S24" s="781" t="s">
        <v>3081</v>
      </c>
      <c r="T24" s="674" t="s">
        <v>1407</v>
      </c>
      <c r="U24" s="877" t="s">
        <v>2922</v>
      </c>
      <c r="V24" s="802"/>
      <c r="W24" s="802"/>
      <c r="X24" s="802"/>
    </row>
    <row r="25" spans="1:24" ht="12.95" customHeight="1">
      <c r="A25" s="684">
        <f>A24+1</f>
        <v>14</v>
      </c>
      <c r="B25" s="717">
        <v>2</v>
      </c>
      <c r="C25" s="717">
        <v>6</v>
      </c>
      <c r="D25" s="717">
        <v>1</v>
      </c>
      <c r="E25" s="717">
        <v>5</v>
      </c>
      <c r="F25" s="717">
        <v>14</v>
      </c>
      <c r="G25" s="665" t="s">
        <v>1479</v>
      </c>
      <c r="H25" s="687" t="s">
        <v>2571</v>
      </c>
      <c r="I25" s="687" t="s">
        <v>305</v>
      </c>
      <c r="J25" s="687"/>
      <c r="K25" s="687" t="s">
        <v>2589</v>
      </c>
      <c r="L25" s="687" t="s">
        <v>143</v>
      </c>
      <c r="M25" s="886">
        <v>2007</v>
      </c>
      <c r="N25" s="687"/>
      <c r="O25" s="718" t="s">
        <v>1906</v>
      </c>
      <c r="P25" s="718" t="s">
        <v>133</v>
      </c>
      <c r="Q25" s="687">
        <v>1</v>
      </c>
      <c r="R25" s="719">
        <v>150000</v>
      </c>
      <c r="S25" s="781" t="s">
        <v>3104</v>
      </c>
      <c r="U25" s="877"/>
      <c r="V25" s="802"/>
      <c r="W25" s="802"/>
      <c r="X25" s="802"/>
    </row>
    <row r="26" spans="1:24" ht="12.95" customHeight="1">
      <c r="A26" s="684">
        <f t="shared" si="0"/>
        <v>15</v>
      </c>
      <c r="B26" s="717">
        <v>2</v>
      </c>
      <c r="C26" s="717">
        <v>6</v>
      </c>
      <c r="D26" s="717">
        <v>1</v>
      </c>
      <c r="E26" s="717">
        <v>5</v>
      </c>
      <c r="F26" s="717">
        <v>14</v>
      </c>
      <c r="G26" s="665" t="s">
        <v>1480</v>
      </c>
      <c r="H26" s="687" t="s">
        <v>2571</v>
      </c>
      <c r="I26" s="687" t="s">
        <v>305</v>
      </c>
      <c r="J26" s="687"/>
      <c r="K26" s="687" t="s">
        <v>2589</v>
      </c>
      <c r="L26" s="687" t="s">
        <v>143</v>
      </c>
      <c r="M26" s="886">
        <v>2007</v>
      </c>
      <c r="N26" s="687"/>
      <c r="O26" s="718" t="s">
        <v>1906</v>
      </c>
      <c r="P26" s="718" t="s">
        <v>133</v>
      </c>
      <c r="Q26" s="687">
        <v>1</v>
      </c>
      <c r="R26" s="719">
        <v>150000</v>
      </c>
      <c r="S26" s="781" t="s">
        <v>2866</v>
      </c>
      <c r="U26" s="877"/>
      <c r="V26" s="802"/>
      <c r="W26" s="802"/>
      <c r="X26" s="802"/>
    </row>
    <row r="27" spans="1:24" ht="12.95" customHeight="1">
      <c r="A27" s="684">
        <f t="shared" si="0"/>
        <v>16</v>
      </c>
      <c r="B27" s="717">
        <v>2</v>
      </c>
      <c r="C27" s="717">
        <v>6</v>
      </c>
      <c r="D27" s="717">
        <v>2</v>
      </c>
      <c r="E27" s="717">
        <v>1</v>
      </c>
      <c r="F27" s="717">
        <v>68</v>
      </c>
      <c r="G27" s="687">
        <v>3</v>
      </c>
      <c r="H27" s="687" t="s">
        <v>550</v>
      </c>
      <c r="I27" s="687" t="s">
        <v>305</v>
      </c>
      <c r="J27" s="687"/>
      <c r="K27" s="687" t="s">
        <v>420</v>
      </c>
      <c r="L27" s="687" t="s">
        <v>143</v>
      </c>
      <c r="M27" s="886">
        <v>2007</v>
      </c>
      <c r="N27" s="687"/>
      <c r="O27" s="718" t="s">
        <v>1906</v>
      </c>
      <c r="P27" s="718" t="s">
        <v>133</v>
      </c>
      <c r="Q27" s="687">
        <v>1</v>
      </c>
      <c r="R27" s="719">
        <v>25000</v>
      </c>
      <c r="S27" s="781" t="s">
        <v>3180</v>
      </c>
      <c r="U27" s="877"/>
      <c r="V27" s="802"/>
      <c r="W27" s="802"/>
      <c r="X27" s="802"/>
    </row>
    <row r="28" spans="1:24" ht="12.95" customHeight="1">
      <c r="A28" s="684">
        <f t="shared" si="0"/>
        <v>17</v>
      </c>
      <c r="B28" s="717">
        <v>2</v>
      </c>
      <c r="C28" s="717">
        <v>6</v>
      </c>
      <c r="D28" s="717">
        <v>2</v>
      </c>
      <c r="E28" s="717">
        <v>1</v>
      </c>
      <c r="F28" s="717">
        <v>68</v>
      </c>
      <c r="G28" s="687">
        <v>4</v>
      </c>
      <c r="H28" s="687" t="s">
        <v>550</v>
      </c>
      <c r="I28" s="687" t="s">
        <v>305</v>
      </c>
      <c r="J28" s="687"/>
      <c r="K28" s="687" t="s">
        <v>420</v>
      </c>
      <c r="L28" s="687" t="s">
        <v>143</v>
      </c>
      <c r="M28" s="886">
        <v>2007</v>
      </c>
      <c r="N28" s="687"/>
      <c r="O28" s="718" t="s">
        <v>1906</v>
      </c>
      <c r="P28" s="718" t="s">
        <v>133</v>
      </c>
      <c r="Q28" s="687">
        <v>1</v>
      </c>
      <c r="R28" s="719">
        <v>25000</v>
      </c>
      <c r="S28" s="781" t="s">
        <v>3180</v>
      </c>
      <c r="U28" s="877"/>
      <c r="V28" s="802"/>
      <c r="W28" s="802"/>
      <c r="X28" s="802"/>
    </row>
    <row r="29" spans="1:24" ht="12.95" customHeight="1">
      <c r="A29" s="684">
        <f t="shared" si="0"/>
        <v>18</v>
      </c>
      <c r="B29" s="717">
        <v>2</v>
      </c>
      <c r="C29" s="717">
        <v>6</v>
      </c>
      <c r="D29" s="717">
        <v>2</v>
      </c>
      <c r="E29" s="717">
        <v>1</v>
      </c>
      <c r="F29" s="717">
        <v>68</v>
      </c>
      <c r="G29" s="687">
        <v>1</v>
      </c>
      <c r="H29" s="687" t="s">
        <v>550</v>
      </c>
      <c r="I29" s="687" t="s">
        <v>305</v>
      </c>
      <c r="J29" s="687"/>
      <c r="K29" s="687" t="s">
        <v>420</v>
      </c>
      <c r="L29" s="687" t="s">
        <v>143</v>
      </c>
      <c r="M29" s="688">
        <v>2002</v>
      </c>
      <c r="N29" s="687"/>
      <c r="O29" s="718" t="s">
        <v>1906</v>
      </c>
      <c r="P29" s="718" t="s">
        <v>133</v>
      </c>
      <c r="Q29" s="687">
        <v>1</v>
      </c>
      <c r="R29" s="719">
        <v>25000</v>
      </c>
      <c r="S29" s="781" t="s">
        <v>3180</v>
      </c>
      <c r="U29" s="877"/>
      <c r="V29" s="802"/>
      <c r="W29" s="802"/>
      <c r="X29" s="802"/>
    </row>
    <row r="30" spans="1:24" ht="12.95" customHeight="1">
      <c r="A30" s="684">
        <f t="shared" si="0"/>
        <v>19</v>
      </c>
      <c r="B30" s="717">
        <v>2</v>
      </c>
      <c r="C30" s="717">
        <v>6</v>
      </c>
      <c r="D30" s="717">
        <v>2</v>
      </c>
      <c r="E30" s="717">
        <v>1</v>
      </c>
      <c r="F30" s="717">
        <v>68</v>
      </c>
      <c r="G30" s="687">
        <v>2</v>
      </c>
      <c r="H30" s="687" t="s">
        <v>550</v>
      </c>
      <c r="I30" s="687" t="s">
        <v>305</v>
      </c>
      <c r="J30" s="687"/>
      <c r="K30" s="687" t="s">
        <v>420</v>
      </c>
      <c r="L30" s="687" t="s">
        <v>143</v>
      </c>
      <c r="M30" s="688">
        <v>2002</v>
      </c>
      <c r="N30" s="687"/>
      <c r="O30" s="718" t="s">
        <v>1906</v>
      </c>
      <c r="P30" s="718" t="s">
        <v>133</v>
      </c>
      <c r="Q30" s="687">
        <v>1</v>
      </c>
      <c r="R30" s="719">
        <v>25000</v>
      </c>
      <c r="S30" s="781" t="s">
        <v>3180</v>
      </c>
      <c r="U30" s="877"/>
      <c r="V30" s="802"/>
      <c r="W30" s="802"/>
      <c r="X30" s="802"/>
    </row>
    <row r="31" spans="1:24" ht="12.95" customHeight="1">
      <c r="A31" s="684">
        <f t="shared" si="0"/>
        <v>20</v>
      </c>
      <c r="B31" s="717">
        <v>2</v>
      </c>
      <c r="C31" s="717">
        <v>6</v>
      </c>
      <c r="D31" s="717">
        <v>2</v>
      </c>
      <c r="E31" s="717">
        <v>1</v>
      </c>
      <c r="F31" s="717">
        <v>68</v>
      </c>
      <c r="G31" s="687">
        <v>5</v>
      </c>
      <c r="H31" s="687" t="s">
        <v>2604</v>
      </c>
      <c r="I31" s="687" t="s">
        <v>2605</v>
      </c>
      <c r="J31" s="687"/>
      <c r="K31" s="687" t="s">
        <v>139</v>
      </c>
      <c r="L31" s="687" t="s">
        <v>143</v>
      </c>
      <c r="M31" s="688">
        <v>2008</v>
      </c>
      <c r="N31" s="687"/>
      <c r="O31" s="718" t="s">
        <v>1906</v>
      </c>
      <c r="P31" s="718" t="s">
        <v>2547</v>
      </c>
      <c r="Q31" s="687">
        <v>1</v>
      </c>
      <c r="R31" s="719">
        <v>3625000</v>
      </c>
      <c r="S31" s="781" t="s">
        <v>2925</v>
      </c>
      <c r="U31" s="877"/>
      <c r="V31" s="802"/>
      <c r="W31" s="802"/>
      <c r="X31" s="802"/>
    </row>
    <row r="32" spans="1:24" ht="12.95" customHeight="1">
      <c r="A32" s="684">
        <f t="shared" si="0"/>
        <v>21</v>
      </c>
      <c r="B32" s="717">
        <v>2</v>
      </c>
      <c r="C32" s="717">
        <v>6</v>
      </c>
      <c r="D32" s="717">
        <v>4</v>
      </c>
      <c r="E32" s="717">
        <v>1</v>
      </c>
      <c r="F32" s="717">
        <v>29</v>
      </c>
      <c r="G32" s="687">
        <v>1</v>
      </c>
      <c r="H32" s="687" t="s">
        <v>607</v>
      </c>
      <c r="I32" s="687" t="s">
        <v>2622</v>
      </c>
      <c r="J32" s="687"/>
      <c r="K32" s="687" t="s">
        <v>139</v>
      </c>
      <c r="L32" s="687" t="s">
        <v>143</v>
      </c>
      <c r="M32" s="688">
        <v>1995</v>
      </c>
      <c r="N32" s="687"/>
      <c r="O32" s="718" t="s">
        <v>1906</v>
      </c>
      <c r="P32" s="718" t="s">
        <v>2547</v>
      </c>
      <c r="Q32" s="687">
        <v>1</v>
      </c>
      <c r="R32" s="719">
        <v>200000</v>
      </c>
      <c r="S32" s="781" t="s">
        <v>2925</v>
      </c>
      <c r="U32" s="877"/>
      <c r="V32" s="802"/>
      <c r="W32" s="802"/>
      <c r="X32" s="802"/>
    </row>
    <row r="33" spans="1:24" ht="12.95" customHeight="1">
      <c r="A33" s="684">
        <f t="shared" si="0"/>
        <v>22</v>
      </c>
      <c r="B33" s="717">
        <v>2</v>
      </c>
      <c r="C33" s="717">
        <v>6</v>
      </c>
      <c r="D33" s="717">
        <v>4</v>
      </c>
      <c r="E33" s="717">
        <v>1</v>
      </c>
      <c r="F33" s="717">
        <v>29</v>
      </c>
      <c r="G33" s="687">
        <v>2</v>
      </c>
      <c r="H33" s="687" t="s">
        <v>2623</v>
      </c>
      <c r="I33" s="687" t="s">
        <v>2622</v>
      </c>
      <c r="J33" s="687"/>
      <c r="K33" s="687" t="s">
        <v>139</v>
      </c>
      <c r="L33" s="687" t="s">
        <v>143</v>
      </c>
      <c r="M33" s="688">
        <v>1995</v>
      </c>
      <c r="N33" s="687"/>
      <c r="O33" s="718" t="s">
        <v>1906</v>
      </c>
      <c r="P33" s="718" t="s">
        <v>133</v>
      </c>
      <c r="Q33" s="687">
        <v>1</v>
      </c>
      <c r="R33" s="719">
        <v>350000</v>
      </c>
      <c r="S33" s="781" t="s">
        <v>2925</v>
      </c>
      <c r="U33" s="877"/>
      <c r="V33" s="802"/>
      <c r="W33" s="802"/>
      <c r="X33" s="802"/>
    </row>
    <row r="34" spans="1:24" ht="12.95" customHeight="1">
      <c r="A34" s="684">
        <f t="shared" si="0"/>
        <v>23</v>
      </c>
      <c r="B34" s="721">
        <v>2</v>
      </c>
      <c r="C34" s="721">
        <v>6</v>
      </c>
      <c r="D34" s="721">
        <v>2</v>
      </c>
      <c r="E34" s="721">
        <v>4</v>
      </c>
      <c r="F34" s="721">
        <v>8</v>
      </c>
      <c r="G34" s="731"/>
      <c r="H34" s="723" t="s">
        <v>2795</v>
      </c>
      <c r="I34" s="732"/>
      <c r="J34" s="732"/>
      <c r="K34" s="720" t="s">
        <v>139</v>
      </c>
      <c r="L34" s="892" t="s">
        <v>143</v>
      </c>
      <c r="M34" s="733">
        <v>2014</v>
      </c>
      <c r="N34" s="687"/>
      <c r="O34" s="734" t="s">
        <v>1906</v>
      </c>
      <c r="P34" s="720" t="s">
        <v>2547</v>
      </c>
      <c r="Q34" s="735">
        <v>1</v>
      </c>
      <c r="R34" s="736">
        <v>50000</v>
      </c>
      <c r="S34" s="835" t="s">
        <v>2967</v>
      </c>
      <c r="U34" s="1411"/>
      <c r="V34" s="802"/>
      <c r="W34" s="802"/>
      <c r="X34" s="802"/>
    </row>
    <row r="35" spans="1:24" ht="12.95" customHeight="1">
      <c r="A35" s="684">
        <f t="shared" si="0"/>
        <v>24</v>
      </c>
      <c r="B35" s="721">
        <v>2</v>
      </c>
      <c r="C35" s="721">
        <v>6</v>
      </c>
      <c r="D35" s="721">
        <v>2</v>
      </c>
      <c r="E35" s="721">
        <v>4</v>
      </c>
      <c r="F35" s="721">
        <v>8</v>
      </c>
      <c r="G35" s="731"/>
      <c r="H35" s="723" t="s">
        <v>2795</v>
      </c>
      <c r="I35" s="732"/>
      <c r="J35" s="732"/>
      <c r="K35" s="720" t="s">
        <v>139</v>
      </c>
      <c r="L35" s="892" t="s">
        <v>143</v>
      </c>
      <c r="M35" s="733">
        <v>2014</v>
      </c>
      <c r="N35" s="687"/>
      <c r="O35" s="734" t="s">
        <v>1906</v>
      </c>
      <c r="P35" s="720" t="s">
        <v>133</v>
      </c>
      <c r="Q35" s="735">
        <v>1</v>
      </c>
      <c r="R35" s="736">
        <v>50000</v>
      </c>
      <c r="S35" s="835" t="s">
        <v>2918</v>
      </c>
      <c r="U35" s="1411"/>
      <c r="V35" s="802"/>
      <c r="W35" s="802"/>
      <c r="X35" s="802"/>
    </row>
    <row r="36" spans="1:24" ht="12.95" customHeight="1">
      <c r="A36" s="684">
        <f t="shared" si="0"/>
        <v>25</v>
      </c>
      <c r="B36" s="721">
        <v>2</v>
      </c>
      <c r="C36" s="721">
        <v>6</v>
      </c>
      <c r="D36" s="721">
        <v>2</v>
      </c>
      <c r="E36" s="721">
        <v>4</v>
      </c>
      <c r="F36" s="721">
        <v>8</v>
      </c>
      <c r="G36" s="731"/>
      <c r="H36" s="723" t="s">
        <v>2795</v>
      </c>
      <c r="I36" s="732"/>
      <c r="J36" s="732"/>
      <c r="K36" s="720" t="s">
        <v>139</v>
      </c>
      <c r="L36" s="892" t="s">
        <v>143</v>
      </c>
      <c r="M36" s="733">
        <v>2014</v>
      </c>
      <c r="N36" s="687"/>
      <c r="O36" s="734" t="s">
        <v>1906</v>
      </c>
      <c r="P36" s="720" t="s">
        <v>133</v>
      </c>
      <c r="Q36" s="735">
        <v>1</v>
      </c>
      <c r="R36" s="736">
        <v>50000</v>
      </c>
      <c r="S36" s="835" t="s">
        <v>2905</v>
      </c>
      <c r="U36" s="1411"/>
      <c r="V36" s="802"/>
      <c r="W36" s="802"/>
      <c r="X36" s="802"/>
    </row>
    <row r="37" spans="1:24" s="2130" customFormat="1" ht="12.95" customHeight="1">
      <c r="A37" s="684">
        <f t="shared" si="0"/>
        <v>26</v>
      </c>
      <c r="B37" s="2123"/>
      <c r="C37" s="2123"/>
      <c r="D37" s="2123"/>
      <c r="E37" s="2123"/>
      <c r="F37" s="2123"/>
      <c r="G37" s="2124"/>
      <c r="H37" s="2206" t="s">
        <v>3268</v>
      </c>
      <c r="I37" s="2125"/>
      <c r="J37" s="2126"/>
      <c r="K37" s="2125"/>
      <c r="L37" s="2127"/>
      <c r="M37" s="2278">
        <v>2016</v>
      </c>
      <c r="N37" s="2125"/>
      <c r="O37" s="2127"/>
      <c r="P37" s="2127"/>
      <c r="Q37" s="2206">
        <v>1</v>
      </c>
      <c r="R37" s="2279">
        <v>15000000</v>
      </c>
      <c r="S37" s="2129"/>
      <c r="T37" s="2130">
        <v>9</v>
      </c>
      <c r="U37" s="2131"/>
      <c r="V37" s="2132"/>
      <c r="W37" s="2133"/>
      <c r="X37" s="2132"/>
    </row>
    <row r="38" spans="1:24" s="2130" customFormat="1" ht="12.95" customHeight="1">
      <c r="A38" s="684">
        <f t="shared" si="0"/>
        <v>27</v>
      </c>
      <c r="B38" s="2123"/>
      <c r="C38" s="2123"/>
      <c r="D38" s="2123"/>
      <c r="E38" s="2123"/>
      <c r="F38" s="2123"/>
      <c r="G38" s="2124"/>
      <c r="H38" s="2206" t="s">
        <v>3270</v>
      </c>
      <c r="I38" s="2125"/>
      <c r="J38" s="2126"/>
      <c r="K38" s="2125"/>
      <c r="L38" s="2127"/>
      <c r="M38" s="2278">
        <v>2016</v>
      </c>
      <c r="N38" s="2125"/>
      <c r="O38" s="2127"/>
      <c r="P38" s="2127"/>
      <c r="Q38" s="2206">
        <v>11</v>
      </c>
      <c r="R38" s="2279">
        <v>4400000</v>
      </c>
      <c r="S38" s="2129"/>
      <c r="T38" s="2130">
        <v>13</v>
      </c>
      <c r="U38" s="2131"/>
      <c r="V38" s="2132"/>
      <c r="W38" s="2133"/>
      <c r="X38" s="2132"/>
    </row>
    <row r="39" spans="1:24" s="2130" customFormat="1" ht="12.95" customHeight="1">
      <c r="A39" s="684">
        <f t="shared" si="0"/>
        <v>28</v>
      </c>
      <c r="B39" s="2123"/>
      <c r="C39" s="2123"/>
      <c r="D39" s="2123"/>
      <c r="E39" s="2123"/>
      <c r="F39" s="2123"/>
      <c r="G39" s="2124"/>
      <c r="H39" s="2206" t="s">
        <v>3270</v>
      </c>
      <c r="I39" s="2125"/>
      <c r="J39" s="2126"/>
      <c r="K39" s="2125"/>
      <c r="L39" s="2127"/>
      <c r="M39" s="2278">
        <v>2016</v>
      </c>
      <c r="N39" s="2125"/>
      <c r="O39" s="2127"/>
      <c r="P39" s="2127"/>
      <c r="Q39" s="2206">
        <v>6</v>
      </c>
      <c r="R39" s="2279">
        <v>600000</v>
      </c>
      <c r="S39" s="2129"/>
      <c r="T39" s="2130">
        <v>14</v>
      </c>
      <c r="U39" s="2131"/>
      <c r="V39" s="2132"/>
      <c r="W39" s="2133"/>
      <c r="X39" s="2132"/>
    </row>
    <row r="40" spans="1:24" s="2130" customFormat="1" ht="12.95" customHeight="1">
      <c r="A40" s="684">
        <f t="shared" si="0"/>
        <v>29</v>
      </c>
      <c r="B40" s="2123"/>
      <c r="C40" s="2123"/>
      <c r="D40" s="2123"/>
      <c r="E40" s="2123"/>
      <c r="F40" s="2123"/>
      <c r="G40" s="2124"/>
      <c r="H40" s="2206" t="s">
        <v>3271</v>
      </c>
      <c r="I40" s="2125"/>
      <c r="J40" s="2126"/>
      <c r="K40" s="2125"/>
      <c r="L40" s="2127"/>
      <c r="M40" s="2278">
        <v>2016</v>
      </c>
      <c r="N40" s="2125"/>
      <c r="O40" s="2127"/>
      <c r="P40" s="2127"/>
      <c r="Q40" s="2206">
        <v>6</v>
      </c>
      <c r="R40" s="2279">
        <v>4200000</v>
      </c>
      <c r="S40" s="2129"/>
      <c r="T40" s="2130">
        <v>15</v>
      </c>
      <c r="U40" s="2131"/>
      <c r="V40" s="2132"/>
      <c r="W40" s="2133"/>
      <c r="X40" s="2132"/>
    </row>
    <row r="41" spans="1:24" s="2130" customFormat="1" ht="12.95" customHeight="1" thickBot="1">
      <c r="A41" s="684">
        <f t="shared" si="0"/>
        <v>30</v>
      </c>
      <c r="B41" s="2123"/>
      <c r="C41" s="2123"/>
      <c r="D41" s="2123"/>
      <c r="E41" s="2123"/>
      <c r="F41" s="2123"/>
      <c r="G41" s="2124"/>
      <c r="H41" s="2206" t="s">
        <v>3271</v>
      </c>
      <c r="I41" s="2125"/>
      <c r="J41" s="2126"/>
      <c r="K41" s="2125"/>
      <c r="L41" s="2127"/>
      <c r="M41" s="2278">
        <v>2016</v>
      </c>
      <c r="N41" s="2125"/>
      <c r="O41" s="2127"/>
      <c r="P41" s="2127"/>
      <c r="Q41" s="2206">
        <v>4</v>
      </c>
      <c r="R41" s="2279">
        <v>800000</v>
      </c>
      <c r="S41" s="2129"/>
      <c r="T41" s="2130">
        <v>16</v>
      </c>
      <c r="U41" s="2131"/>
      <c r="V41" s="2132"/>
      <c r="W41" s="2133"/>
      <c r="X41" s="2132"/>
    </row>
    <row r="42" spans="1:24" ht="12.95" customHeight="1">
      <c r="A42" s="1820"/>
      <c r="B42" s="3295" t="s">
        <v>2022</v>
      </c>
      <c r="C42" s="3296"/>
      <c r="D42" s="3296"/>
      <c r="E42" s="3296"/>
      <c r="F42" s="3297"/>
      <c r="G42" s="2287"/>
      <c r="H42" s="2288" t="s">
        <v>3283</v>
      </c>
      <c r="I42" s="2289"/>
      <c r="J42" s="2290"/>
      <c r="K42" s="2290"/>
      <c r="L42" s="2290"/>
      <c r="M42" s="2290"/>
      <c r="N42" s="2290"/>
      <c r="O42" s="2287"/>
      <c r="P42" s="2291"/>
      <c r="Q42" s="2292">
        <f>SUM(Q43:Q357)</f>
        <v>381</v>
      </c>
      <c r="R42" s="2292">
        <f>SUM(R43:R357)</f>
        <v>173583950</v>
      </c>
      <c r="S42" s="2293"/>
      <c r="T42" s="750"/>
      <c r="U42" s="1413"/>
      <c r="V42" s="2117">
        <v>436</v>
      </c>
      <c r="W42" s="2117">
        <v>372512550</v>
      </c>
      <c r="X42" s="802"/>
    </row>
    <row r="43" spans="1:24">
      <c r="A43" s="684">
        <v>1</v>
      </c>
      <c r="B43" s="702" t="s">
        <v>1911</v>
      </c>
      <c r="C43" s="702" t="s">
        <v>1545</v>
      </c>
      <c r="D43" s="702" t="s">
        <v>1543</v>
      </c>
      <c r="E43" s="702" t="s">
        <v>1543</v>
      </c>
      <c r="F43" s="702" t="s">
        <v>1435</v>
      </c>
      <c r="G43" s="665"/>
      <c r="H43" s="664" t="s">
        <v>70</v>
      </c>
      <c r="I43" s="703" t="s">
        <v>2032</v>
      </c>
      <c r="J43" s="668"/>
      <c r="K43" s="668" t="s">
        <v>420</v>
      </c>
      <c r="L43" s="664" t="s">
        <v>143</v>
      </c>
      <c r="M43" s="668">
        <v>2007</v>
      </c>
      <c r="N43" s="668" t="s">
        <v>1343</v>
      </c>
      <c r="O43" s="703" t="s">
        <v>1906</v>
      </c>
      <c r="P43" s="703" t="s">
        <v>133</v>
      </c>
      <c r="Q43" s="752">
        <v>1</v>
      </c>
      <c r="R43" s="697">
        <v>309075</v>
      </c>
      <c r="S43" s="706" t="s">
        <v>2866</v>
      </c>
      <c r="U43" s="1409"/>
      <c r="V43" s="957">
        <f>V42-Q42</f>
        <v>55</v>
      </c>
      <c r="W43" s="957">
        <f>W42-R42</f>
        <v>198928600</v>
      </c>
      <c r="X43" s="802"/>
    </row>
    <row r="44" spans="1:24">
      <c r="A44" s="684">
        <f>A43+1</f>
        <v>2</v>
      </c>
      <c r="B44" s="702" t="s">
        <v>1911</v>
      </c>
      <c r="C44" s="702" t="s">
        <v>1545</v>
      </c>
      <c r="D44" s="702" t="s">
        <v>1543</v>
      </c>
      <c r="E44" s="702" t="s">
        <v>1543</v>
      </c>
      <c r="F44" s="702" t="s">
        <v>1435</v>
      </c>
      <c r="G44" s="665"/>
      <c r="H44" s="664" t="s">
        <v>70</v>
      </c>
      <c r="I44" s="703" t="s">
        <v>2032</v>
      </c>
      <c r="J44" s="668"/>
      <c r="K44" s="668" t="s">
        <v>420</v>
      </c>
      <c r="L44" s="664" t="s">
        <v>143</v>
      </c>
      <c r="M44" s="668">
        <v>2007</v>
      </c>
      <c r="N44" s="668" t="s">
        <v>1343</v>
      </c>
      <c r="O44" s="703" t="s">
        <v>1906</v>
      </c>
      <c r="P44" s="703" t="s">
        <v>133</v>
      </c>
      <c r="Q44" s="752">
        <v>1</v>
      </c>
      <c r="R44" s="697">
        <v>309075</v>
      </c>
      <c r="S44" s="706" t="s">
        <v>3245</v>
      </c>
      <c r="U44" s="1409"/>
      <c r="V44" s="802"/>
      <c r="W44" s="802"/>
      <c r="X44" s="802"/>
    </row>
    <row r="45" spans="1:24">
      <c r="A45" s="684">
        <f t="shared" ref="A45:A54" si="1">A44+1</f>
        <v>3</v>
      </c>
      <c r="B45" s="702" t="s">
        <v>1911</v>
      </c>
      <c r="C45" s="702" t="s">
        <v>1545</v>
      </c>
      <c r="D45" s="702" t="s">
        <v>1543</v>
      </c>
      <c r="E45" s="702" t="s">
        <v>1543</v>
      </c>
      <c r="F45" s="702" t="s">
        <v>1426</v>
      </c>
      <c r="G45" s="665"/>
      <c r="H45" s="664" t="s">
        <v>2061</v>
      </c>
      <c r="I45" s="703" t="s">
        <v>917</v>
      </c>
      <c r="J45" s="668"/>
      <c r="K45" s="668" t="s">
        <v>2630</v>
      </c>
      <c r="L45" s="664" t="s">
        <v>2792</v>
      </c>
      <c r="M45" s="668">
        <v>2015</v>
      </c>
      <c r="N45" s="668" t="s">
        <v>1343</v>
      </c>
      <c r="O45" s="703" t="s">
        <v>1906</v>
      </c>
      <c r="P45" s="703" t="s">
        <v>133</v>
      </c>
      <c r="Q45" s="752">
        <v>1</v>
      </c>
      <c r="R45" s="697">
        <v>1072500</v>
      </c>
      <c r="S45" s="706" t="s">
        <v>2925</v>
      </c>
      <c r="U45" s="1409"/>
      <c r="V45" s="802"/>
      <c r="W45" s="802"/>
      <c r="X45" s="802"/>
    </row>
    <row r="46" spans="1:24">
      <c r="A46" s="684">
        <f t="shared" si="1"/>
        <v>4</v>
      </c>
      <c r="B46" s="702" t="s">
        <v>1911</v>
      </c>
      <c r="C46" s="702" t="s">
        <v>1545</v>
      </c>
      <c r="D46" s="702" t="s">
        <v>1543</v>
      </c>
      <c r="E46" s="702" t="s">
        <v>1543</v>
      </c>
      <c r="F46" s="702" t="s">
        <v>1456</v>
      </c>
      <c r="G46" s="665"/>
      <c r="H46" s="664" t="s">
        <v>2063</v>
      </c>
      <c r="I46" s="703" t="s">
        <v>920</v>
      </c>
      <c r="J46" s="668"/>
      <c r="K46" s="668" t="s">
        <v>2630</v>
      </c>
      <c r="L46" s="664" t="s">
        <v>143</v>
      </c>
      <c r="M46" s="668">
        <v>2007</v>
      </c>
      <c r="N46" s="668" t="s">
        <v>1343</v>
      </c>
      <c r="O46" s="703" t="s">
        <v>1906</v>
      </c>
      <c r="P46" s="703" t="s">
        <v>133</v>
      </c>
      <c r="Q46" s="752">
        <v>1</v>
      </c>
      <c r="R46" s="697">
        <v>250000</v>
      </c>
      <c r="S46" s="706" t="s">
        <v>2866</v>
      </c>
      <c r="T46" s="909"/>
      <c r="U46" s="1409"/>
      <c r="V46" s="802"/>
      <c r="W46" s="957"/>
      <c r="X46" s="802"/>
    </row>
    <row r="47" spans="1:24">
      <c r="A47" s="684">
        <f t="shared" si="1"/>
        <v>5</v>
      </c>
      <c r="B47" s="702" t="s">
        <v>1911</v>
      </c>
      <c r="C47" s="702" t="s">
        <v>1545</v>
      </c>
      <c r="D47" s="702" t="s">
        <v>1543</v>
      </c>
      <c r="E47" s="702" t="s">
        <v>1544</v>
      </c>
      <c r="F47" s="702" t="s">
        <v>1434</v>
      </c>
      <c r="G47" s="665"/>
      <c r="H47" s="664" t="s">
        <v>2065</v>
      </c>
      <c r="I47" s="703" t="s">
        <v>2066</v>
      </c>
      <c r="J47" s="668"/>
      <c r="K47" s="668" t="s">
        <v>2630</v>
      </c>
      <c r="L47" s="664" t="s">
        <v>143</v>
      </c>
      <c r="M47" s="668">
        <v>2007</v>
      </c>
      <c r="N47" s="668" t="s">
        <v>1343</v>
      </c>
      <c r="O47" s="703" t="s">
        <v>1906</v>
      </c>
      <c r="P47" s="703" t="s">
        <v>133</v>
      </c>
      <c r="Q47" s="752">
        <v>1</v>
      </c>
      <c r="R47" s="697">
        <v>65000</v>
      </c>
      <c r="S47" s="706" t="s">
        <v>2864</v>
      </c>
      <c r="U47" s="1409"/>
      <c r="V47" s="802"/>
      <c r="W47" s="957"/>
      <c r="X47" s="802"/>
    </row>
    <row r="48" spans="1:24" s="2155" customFormat="1" ht="12.95" customHeight="1">
      <c r="A48" s="2149">
        <f t="shared" si="1"/>
        <v>6</v>
      </c>
      <c r="B48" s="2160" t="s">
        <v>1911</v>
      </c>
      <c r="C48" s="2160" t="s">
        <v>1545</v>
      </c>
      <c r="D48" s="2160" t="s">
        <v>1543</v>
      </c>
      <c r="E48" s="2160" t="s">
        <v>1543</v>
      </c>
      <c r="F48" s="2160" t="s">
        <v>1493</v>
      </c>
      <c r="G48" s="2161"/>
      <c r="H48" s="2162" t="s">
        <v>3230</v>
      </c>
      <c r="I48" s="803" t="s">
        <v>950</v>
      </c>
      <c r="J48" s="2163"/>
      <c r="K48" s="2163" t="s">
        <v>2630</v>
      </c>
      <c r="L48" s="2162" t="s">
        <v>143</v>
      </c>
      <c r="M48" s="2163">
        <v>2007</v>
      </c>
      <c r="N48" s="2163" t="s">
        <v>1343</v>
      </c>
      <c r="O48" s="803" t="s">
        <v>1906</v>
      </c>
      <c r="P48" s="803" t="s">
        <v>133</v>
      </c>
      <c r="Q48" s="2321">
        <v>1</v>
      </c>
      <c r="R48" s="1827">
        <v>2331250</v>
      </c>
      <c r="S48" s="2322" t="s">
        <v>2864</v>
      </c>
      <c r="U48" s="2323" t="s">
        <v>3472</v>
      </c>
      <c r="V48" s="2158"/>
      <c r="W48" s="2158"/>
      <c r="X48" s="2158"/>
    </row>
    <row r="49" spans="1:24" s="2155" customFormat="1" ht="12.95" customHeight="1">
      <c r="A49" s="2149">
        <f t="shared" si="1"/>
        <v>7</v>
      </c>
      <c r="B49" s="2160" t="s">
        <v>1911</v>
      </c>
      <c r="C49" s="2160" t="s">
        <v>1545</v>
      </c>
      <c r="D49" s="2160" t="s">
        <v>1543</v>
      </c>
      <c r="E49" s="2160" t="s">
        <v>1543</v>
      </c>
      <c r="F49" s="2160" t="s">
        <v>1493</v>
      </c>
      <c r="G49" s="2161"/>
      <c r="H49" s="2162" t="s">
        <v>3230</v>
      </c>
      <c r="I49" s="803" t="s">
        <v>950</v>
      </c>
      <c r="J49" s="2163"/>
      <c r="K49" s="2163" t="s">
        <v>2630</v>
      </c>
      <c r="L49" s="2162" t="s">
        <v>143</v>
      </c>
      <c r="M49" s="2163">
        <v>2007</v>
      </c>
      <c r="N49" s="2163" t="s">
        <v>1343</v>
      </c>
      <c r="O49" s="803" t="s">
        <v>1906</v>
      </c>
      <c r="P49" s="803" t="s">
        <v>133</v>
      </c>
      <c r="Q49" s="2321">
        <v>1</v>
      </c>
      <c r="R49" s="1827">
        <v>2331250</v>
      </c>
      <c r="S49" s="2322" t="s">
        <v>2866</v>
      </c>
      <c r="U49" s="2323"/>
      <c r="V49" s="2158"/>
      <c r="W49" s="2158"/>
      <c r="X49" s="2158"/>
    </row>
    <row r="50" spans="1:24" s="2155" customFormat="1" ht="12.95" customHeight="1">
      <c r="A50" s="2149">
        <f t="shared" si="1"/>
        <v>8</v>
      </c>
      <c r="B50" s="2160" t="s">
        <v>1911</v>
      </c>
      <c r="C50" s="2160" t="s">
        <v>1545</v>
      </c>
      <c r="D50" s="2160" t="s">
        <v>1543</v>
      </c>
      <c r="E50" s="2160" t="s">
        <v>1543</v>
      </c>
      <c r="F50" s="2160" t="s">
        <v>1493</v>
      </c>
      <c r="G50" s="2161"/>
      <c r="H50" s="2162" t="s">
        <v>3230</v>
      </c>
      <c r="I50" s="803" t="s">
        <v>950</v>
      </c>
      <c r="J50" s="2163"/>
      <c r="K50" s="2163" t="s">
        <v>2630</v>
      </c>
      <c r="L50" s="2162" t="s">
        <v>143</v>
      </c>
      <c r="M50" s="2163">
        <v>2007</v>
      </c>
      <c r="N50" s="2163" t="s">
        <v>1343</v>
      </c>
      <c r="O50" s="803" t="s">
        <v>1906</v>
      </c>
      <c r="P50" s="803" t="s">
        <v>133</v>
      </c>
      <c r="Q50" s="2321">
        <v>1</v>
      </c>
      <c r="R50" s="1827">
        <v>2331250</v>
      </c>
      <c r="S50" s="2322" t="s">
        <v>2865</v>
      </c>
      <c r="U50" s="2323"/>
      <c r="V50" s="2158"/>
      <c r="W50" s="2158"/>
      <c r="X50" s="2158"/>
    </row>
    <row r="51" spans="1:24" s="2155" customFormat="1" ht="12.95" customHeight="1">
      <c r="A51" s="2149">
        <f t="shared" si="1"/>
        <v>9</v>
      </c>
      <c r="B51" s="2160" t="s">
        <v>1911</v>
      </c>
      <c r="C51" s="2160" t="s">
        <v>1545</v>
      </c>
      <c r="D51" s="2160" t="s">
        <v>1543</v>
      </c>
      <c r="E51" s="2160" t="s">
        <v>1543</v>
      </c>
      <c r="F51" s="2160" t="s">
        <v>1493</v>
      </c>
      <c r="G51" s="2161"/>
      <c r="H51" s="2162" t="s">
        <v>3230</v>
      </c>
      <c r="I51" s="803" t="s">
        <v>950</v>
      </c>
      <c r="J51" s="2163"/>
      <c r="K51" s="2163" t="s">
        <v>2630</v>
      </c>
      <c r="L51" s="2162" t="s">
        <v>143</v>
      </c>
      <c r="M51" s="2163">
        <v>2007</v>
      </c>
      <c r="N51" s="2163" t="s">
        <v>1343</v>
      </c>
      <c r="O51" s="803" t="s">
        <v>1906</v>
      </c>
      <c r="P51" s="803" t="s">
        <v>133</v>
      </c>
      <c r="Q51" s="2321">
        <v>1</v>
      </c>
      <c r="R51" s="1827">
        <v>2331250</v>
      </c>
      <c r="S51" s="2322" t="s">
        <v>2923</v>
      </c>
      <c r="U51" s="2323"/>
      <c r="V51" s="2158"/>
      <c r="W51" s="2158"/>
      <c r="X51" s="2158"/>
    </row>
    <row r="52" spans="1:24" ht="12.95" customHeight="1">
      <c r="A52" s="684">
        <f t="shared" si="1"/>
        <v>10</v>
      </c>
      <c r="B52" s="702" t="s">
        <v>1911</v>
      </c>
      <c r="C52" s="702" t="s">
        <v>1545</v>
      </c>
      <c r="D52" s="702" t="s">
        <v>1543</v>
      </c>
      <c r="E52" s="702" t="s">
        <v>1911</v>
      </c>
      <c r="F52" s="702" t="s">
        <v>1440</v>
      </c>
      <c r="G52" s="665"/>
      <c r="H52" s="664" t="s">
        <v>1166</v>
      </c>
      <c r="I52" s="703" t="s">
        <v>1016</v>
      </c>
      <c r="J52" s="668"/>
      <c r="K52" s="668" t="s">
        <v>2630</v>
      </c>
      <c r="L52" s="664" t="s">
        <v>143</v>
      </c>
      <c r="M52" s="668">
        <v>2007</v>
      </c>
      <c r="N52" s="668" t="s">
        <v>1343</v>
      </c>
      <c r="O52" s="703" t="s">
        <v>1906</v>
      </c>
      <c r="P52" s="703" t="s">
        <v>2547</v>
      </c>
      <c r="Q52" s="752">
        <v>1</v>
      </c>
      <c r="R52" s="697">
        <v>25750000</v>
      </c>
      <c r="S52" s="706" t="s">
        <v>3198</v>
      </c>
      <c r="U52" s="1409"/>
      <c r="V52" s="802"/>
      <c r="W52" s="802"/>
      <c r="X52" s="802"/>
    </row>
    <row r="53" spans="1:24" ht="12.95" customHeight="1">
      <c r="A53" s="684">
        <f t="shared" si="1"/>
        <v>11</v>
      </c>
      <c r="B53" s="702" t="s">
        <v>1911</v>
      </c>
      <c r="C53" s="702" t="s">
        <v>1545</v>
      </c>
      <c r="D53" s="702" t="s">
        <v>1543</v>
      </c>
      <c r="E53" s="702" t="s">
        <v>1911</v>
      </c>
      <c r="F53" s="702" t="s">
        <v>1440</v>
      </c>
      <c r="G53" s="665"/>
      <c r="H53" s="664" t="s">
        <v>3039</v>
      </c>
      <c r="I53" s="703" t="s">
        <v>3040</v>
      </c>
      <c r="J53" s="668"/>
      <c r="K53" s="668" t="s">
        <v>2630</v>
      </c>
      <c r="L53" s="664" t="s">
        <v>2792</v>
      </c>
      <c r="M53" s="668">
        <v>2015</v>
      </c>
      <c r="N53" s="668" t="s">
        <v>1343</v>
      </c>
      <c r="O53" s="703" t="s">
        <v>1906</v>
      </c>
      <c r="P53" s="703" t="s">
        <v>133</v>
      </c>
      <c r="Q53" s="752">
        <v>2</v>
      </c>
      <c r="R53" s="697">
        <v>1000000</v>
      </c>
      <c r="S53" s="706" t="s">
        <v>2925</v>
      </c>
      <c r="U53" s="1409"/>
      <c r="V53" s="802"/>
      <c r="W53" s="802"/>
      <c r="X53" s="802"/>
    </row>
    <row r="54" spans="1:24" ht="12.95" customHeight="1">
      <c r="A54" s="684">
        <f t="shared" si="1"/>
        <v>12</v>
      </c>
      <c r="B54" s="702"/>
      <c r="C54" s="702"/>
      <c r="D54" s="702"/>
      <c r="E54" s="702"/>
      <c r="F54" s="702"/>
      <c r="G54" s="665"/>
      <c r="H54" s="664" t="s">
        <v>3041</v>
      </c>
      <c r="I54" s="703" t="s">
        <v>917</v>
      </c>
      <c r="J54" s="668"/>
      <c r="K54" s="668" t="s">
        <v>2630</v>
      </c>
      <c r="L54" s="664" t="s">
        <v>2792</v>
      </c>
      <c r="M54" s="668">
        <v>2015</v>
      </c>
      <c r="N54" s="668" t="s">
        <v>1343</v>
      </c>
      <c r="O54" s="703" t="s">
        <v>1906</v>
      </c>
      <c r="P54" s="703" t="s">
        <v>133</v>
      </c>
      <c r="Q54" s="752">
        <v>1</v>
      </c>
      <c r="R54" s="697">
        <v>3217500</v>
      </c>
      <c r="S54" s="706" t="s">
        <v>2925</v>
      </c>
      <c r="U54" s="1409"/>
      <c r="V54" s="802"/>
      <c r="W54" s="802"/>
      <c r="X54" s="802"/>
    </row>
    <row r="55" spans="1:24" ht="12.95" customHeight="1">
      <c r="A55" s="662">
        <f>A54+1</f>
        <v>13</v>
      </c>
      <c r="B55" s="702"/>
      <c r="C55" s="702"/>
      <c r="D55" s="702"/>
      <c r="E55" s="702"/>
      <c r="F55" s="702"/>
      <c r="G55" s="665"/>
      <c r="H55" s="664" t="s">
        <v>3062</v>
      </c>
      <c r="I55" s="703" t="s">
        <v>917</v>
      </c>
      <c r="J55" s="668"/>
      <c r="K55" s="668" t="s">
        <v>2630</v>
      </c>
      <c r="L55" s="664" t="s">
        <v>2792</v>
      </c>
      <c r="M55" s="668">
        <v>2015</v>
      </c>
      <c r="N55" s="668" t="s">
        <v>1343</v>
      </c>
      <c r="O55" s="703" t="s">
        <v>1906</v>
      </c>
      <c r="P55" s="703" t="s">
        <v>133</v>
      </c>
      <c r="Q55" s="752">
        <v>1</v>
      </c>
      <c r="R55" s="697">
        <v>3217500</v>
      </c>
      <c r="S55" s="706" t="s">
        <v>2925</v>
      </c>
      <c r="U55" s="1409"/>
      <c r="V55" s="802"/>
      <c r="W55" s="802"/>
      <c r="X55" s="802"/>
    </row>
    <row r="56" spans="1:24" ht="12.95" customHeight="1">
      <c r="A56" s="662">
        <f t="shared" ref="A56:A111" si="2">A55+1</f>
        <v>14</v>
      </c>
      <c r="B56" s="702" t="s">
        <v>1911</v>
      </c>
      <c r="C56" s="702" t="s">
        <v>1545</v>
      </c>
      <c r="D56" s="702" t="s">
        <v>1543</v>
      </c>
      <c r="E56" s="702" t="s">
        <v>1916</v>
      </c>
      <c r="F56" s="702" t="s">
        <v>1487</v>
      </c>
      <c r="G56" s="665"/>
      <c r="H56" s="664" t="s">
        <v>2092</v>
      </c>
      <c r="I56" s="668"/>
      <c r="J56" s="668"/>
      <c r="K56" s="668" t="s">
        <v>2630</v>
      </c>
      <c r="L56" s="664" t="s">
        <v>143</v>
      </c>
      <c r="M56" s="668">
        <v>2007</v>
      </c>
      <c r="N56" s="668" t="s">
        <v>1343</v>
      </c>
      <c r="O56" s="703" t="s">
        <v>1906</v>
      </c>
      <c r="P56" s="703" t="s">
        <v>133</v>
      </c>
      <c r="Q56" s="687">
        <v>1</v>
      </c>
      <c r="R56" s="697">
        <v>560000</v>
      </c>
      <c r="S56" s="706" t="s">
        <v>2866</v>
      </c>
      <c r="U56" s="1409"/>
      <c r="V56" s="802"/>
      <c r="W56" s="802"/>
      <c r="X56" s="802"/>
    </row>
    <row r="57" spans="1:24" ht="12.95" customHeight="1">
      <c r="A57" s="662">
        <f t="shared" si="2"/>
        <v>15</v>
      </c>
      <c r="B57" s="702" t="s">
        <v>1911</v>
      </c>
      <c r="C57" s="702" t="s">
        <v>1545</v>
      </c>
      <c r="D57" s="702" t="s">
        <v>1543</v>
      </c>
      <c r="E57" s="702" t="s">
        <v>1916</v>
      </c>
      <c r="F57" s="702" t="s">
        <v>1487</v>
      </c>
      <c r="G57" s="665"/>
      <c r="H57" s="664" t="s">
        <v>3066</v>
      </c>
      <c r="I57" s="668"/>
      <c r="J57" s="668"/>
      <c r="K57" s="668" t="s">
        <v>2630</v>
      </c>
      <c r="L57" s="664" t="s">
        <v>2792</v>
      </c>
      <c r="M57" s="668">
        <v>2015</v>
      </c>
      <c r="N57" s="668" t="s">
        <v>1343</v>
      </c>
      <c r="O57" s="703" t="s">
        <v>1906</v>
      </c>
      <c r="P57" s="703" t="s">
        <v>133</v>
      </c>
      <c r="Q57" s="687">
        <v>1</v>
      </c>
      <c r="R57" s="697">
        <v>107250</v>
      </c>
      <c r="S57" s="706" t="s">
        <v>2925</v>
      </c>
      <c r="U57" s="1409"/>
      <c r="V57" s="802"/>
      <c r="W57" s="802"/>
      <c r="X57" s="802"/>
    </row>
    <row r="58" spans="1:24" ht="12.95" customHeight="1">
      <c r="A58" s="662">
        <f t="shared" si="2"/>
        <v>16</v>
      </c>
      <c r="B58" s="702" t="s">
        <v>1911</v>
      </c>
      <c r="C58" s="702" t="s">
        <v>1545</v>
      </c>
      <c r="D58" s="702" t="s">
        <v>1543</v>
      </c>
      <c r="E58" s="702" t="s">
        <v>1911</v>
      </c>
      <c r="F58" s="702" t="e">
        <f>MID(#REF!,13,3)</f>
        <v>#REF!</v>
      </c>
      <c r="G58" s="665" t="s">
        <v>1427</v>
      </c>
      <c r="H58" s="664" t="s">
        <v>1067</v>
      </c>
      <c r="I58" s="668" t="s">
        <v>1343</v>
      </c>
      <c r="J58" s="668" t="s">
        <v>1343</v>
      </c>
      <c r="K58" s="668" t="s">
        <v>2630</v>
      </c>
      <c r="L58" s="664" t="s">
        <v>143</v>
      </c>
      <c r="M58" s="668">
        <v>2011</v>
      </c>
      <c r="N58" s="668" t="s">
        <v>1343</v>
      </c>
      <c r="O58" s="703" t="s">
        <v>1906</v>
      </c>
      <c r="P58" s="703" t="s">
        <v>133</v>
      </c>
      <c r="Q58" s="704">
        <v>1</v>
      </c>
      <c r="R58" s="697">
        <v>180000</v>
      </c>
      <c r="S58" s="706" t="s">
        <v>2865</v>
      </c>
      <c r="U58" s="1409"/>
      <c r="V58" s="802"/>
      <c r="W58" s="957"/>
      <c r="X58" s="802"/>
    </row>
    <row r="59" spans="1:24" ht="12.95" customHeight="1">
      <c r="A59" s="662">
        <f t="shared" si="2"/>
        <v>17</v>
      </c>
      <c r="B59" s="702" t="s">
        <v>1911</v>
      </c>
      <c r="C59" s="702" t="s">
        <v>1545</v>
      </c>
      <c r="D59" s="702" t="s">
        <v>1543</v>
      </c>
      <c r="E59" s="702" t="s">
        <v>1911</v>
      </c>
      <c r="F59" s="702" t="e">
        <f>MID(#REF!,13,3)</f>
        <v>#REF!</v>
      </c>
      <c r="G59" s="665" t="s">
        <v>1428</v>
      </c>
      <c r="H59" s="664" t="s">
        <v>1068</v>
      </c>
      <c r="I59" s="668" t="s">
        <v>1343</v>
      </c>
      <c r="J59" s="668" t="s">
        <v>1343</v>
      </c>
      <c r="K59" s="668" t="s">
        <v>2630</v>
      </c>
      <c r="L59" s="664" t="s">
        <v>143</v>
      </c>
      <c r="M59" s="668">
        <v>2011</v>
      </c>
      <c r="N59" s="668" t="s">
        <v>1343</v>
      </c>
      <c r="O59" s="703" t="s">
        <v>1906</v>
      </c>
      <c r="P59" s="703" t="s">
        <v>133</v>
      </c>
      <c r="Q59" s="704">
        <v>1</v>
      </c>
      <c r="R59" s="697">
        <v>180000</v>
      </c>
      <c r="S59" s="706" t="s">
        <v>2865</v>
      </c>
      <c r="U59" s="1409"/>
      <c r="V59" s="802"/>
      <c r="W59" s="957"/>
      <c r="X59" s="802"/>
    </row>
    <row r="60" spans="1:24" ht="12.95" customHeight="1">
      <c r="A60" s="662">
        <f>A59+1</f>
        <v>18</v>
      </c>
      <c r="B60" s="702" t="s">
        <v>1911</v>
      </c>
      <c r="C60" s="702" t="s">
        <v>1545</v>
      </c>
      <c r="D60" s="702" t="s">
        <v>1543</v>
      </c>
      <c r="E60" s="702" t="s">
        <v>1911</v>
      </c>
      <c r="F60" s="702" t="e">
        <f>MID(#REF!,13,3)</f>
        <v>#REF!</v>
      </c>
      <c r="G60" s="665" t="s">
        <v>1429</v>
      </c>
      <c r="H60" s="664" t="s">
        <v>82</v>
      </c>
      <c r="I60" s="668" t="s">
        <v>1343</v>
      </c>
      <c r="J60" s="668" t="s">
        <v>1343</v>
      </c>
      <c r="K60" s="668" t="s">
        <v>2630</v>
      </c>
      <c r="L60" s="664" t="s">
        <v>143</v>
      </c>
      <c r="M60" s="668">
        <v>2011</v>
      </c>
      <c r="N60" s="668" t="s">
        <v>1343</v>
      </c>
      <c r="O60" s="703" t="s">
        <v>1906</v>
      </c>
      <c r="P60" s="703" t="s">
        <v>133</v>
      </c>
      <c r="Q60" s="704">
        <v>1</v>
      </c>
      <c r="R60" s="697">
        <v>180000</v>
      </c>
      <c r="S60" s="706" t="s">
        <v>2865</v>
      </c>
      <c r="U60" s="1409"/>
      <c r="V60" s="802"/>
      <c r="W60" s="957"/>
      <c r="X60" s="802"/>
    </row>
    <row r="61" spans="1:24" ht="12.95" customHeight="1">
      <c r="A61" s="662">
        <f t="shared" ref="A61:A71" si="3">A60+1</f>
        <v>19</v>
      </c>
      <c r="B61" s="702" t="s">
        <v>1911</v>
      </c>
      <c r="C61" s="702" t="s">
        <v>1545</v>
      </c>
      <c r="D61" s="702" t="s">
        <v>1543</v>
      </c>
      <c r="E61" s="702" t="s">
        <v>1543</v>
      </c>
      <c r="F61" s="717">
        <v>8</v>
      </c>
      <c r="G61" s="687">
        <v>1</v>
      </c>
      <c r="H61" s="687" t="s">
        <v>69</v>
      </c>
      <c r="I61" s="687"/>
      <c r="J61" s="687"/>
      <c r="K61" s="687" t="s">
        <v>2630</v>
      </c>
      <c r="L61" s="687" t="s">
        <v>143</v>
      </c>
      <c r="M61" s="688">
        <v>1985</v>
      </c>
      <c r="N61" s="687"/>
      <c r="O61" s="720" t="s">
        <v>2558</v>
      </c>
      <c r="P61" s="687" t="s">
        <v>133</v>
      </c>
      <c r="Q61" s="1386">
        <v>1</v>
      </c>
      <c r="R61" s="745">
        <v>10000</v>
      </c>
      <c r="S61" s="781" t="s">
        <v>2864</v>
      </c>
      <c r="U61" s="877"/>
      <c r="V61" s="802"/>
      <c r="W61" s="963"/>
      <c r="X61" s="802"/>
    </row>
    <row r="62" spans="1:24" ht="12.95" customHeight="1">
      <c r="A62" s="662">
        <f t="shared" si="3"/>
        <v>20</v>
      </c>
      <c r="B62" s="702" t="s">
        <v>1911</v>
      </c>
      <c r="C62" s="702" t="s">
        <v>1545</v>
      </c>
      <c r="D62" s="702" t="s">
        <v>1543</v>
      </c>
      <c r="E62" s="702" t="s">
        <v>1543</v>
      </c>
      <c r="F62" s="717">
        <v>8</v>
      </c>
      <c r="G62" s="687">
        <v>2</v>
      </c>
      <c r="H62" s="687" t="s">
        <v>69</v>
      </c>
      <c r="I62" s="687"/>
      <c r="J62" s="687"/>
      <c r="K62" s="687" t="s">
        <v>2630</v>
      </c>
      <c r="L62" s="687" t="s">
        <v>143</v>
      </c>
      <c r="M62" s="688">
        <v>1986</v>
      </c>
      <c r="N62" s="687"/>
      <c r="O62" s="720" t="s">
        <v>2558</v>
      </c>
      <c r="P62" s="687" t="s">
        <v>133</v>
      </c>
      <c r="Q62" s="1386">
        <v>1</v>
      </c>
      <c r="R62" s="745">
        <v>15000</v>
      </c>
      <c r="S62" s="781" t="s">
        <v>3188</v>
      </c>
      <c r="U62" s="877"/>
      <c r="V62" s="802"/>
      <c r="W62" s="963"/>
      <c r="X62" s="802"/>
    </row>
    <row r="63" spans="1:24" ht="12.95" customHeight="1">
      <c r="A63" s="662">
        <f t="shared" si="3"/>
        <v>21</v>
      </c>
      <c r="B63" s="702" t="s">
        <v>1911</v>
      </c>
      <c r="C63" s="702" t="s">
        <v>1545</v>
      </c>
      <c r="D63" s="702" t="s">
        <v>1543</v>
      </c>
      <c r="E63" s="702" t="s">
        <v>1543</v>
      </c>
      <c r="F63" s="717">
        <v>8</v>
      </c>
      <c r="G63" s="687">
        <v>3</v>
      </c>
      <c r="H63" s="687" t="s">
        <v>69</v>
      </c>
      <c r="I63" s="687"/>
      <c r="J63" s="687"/>
      <c r="K63" s="687" t="s">
        <v>2630</v>
      </c>
      <c r="L63" s="687" t="s">
        <v>143</v>
      </c>
      <c r="M63" s="688">
        <v>1986</v>
      </c>
      <c r="N63" s="687"/>
      <c r="O63" s="720" t="s">
        <v>2558</v>
      </c>
      <c r="P63" s="687" t="s">
        <v>133</v>
      </c>
      <c r="Q63" s="1386">
        <v>1</v>
      </c>
      <c r="R63" s="745">
        <v>15000</v>
      </c>
      <c r="S63" s="781" t="s">
        <v>3188</v>
      </c>
      <c r="U63" s="877"/>
      <c r="V63" s="802"/>
      <c r="W63" s="963"/>
      <c r="X63" s="802"/>
    </row>
    <row r="64" spans="1:24" ht="12.95" customHeight="1">
      <c r="A64" s="662">
        <f t="shared" si="3"/>
        <v>22</v>
      </c>
      <c r="B64" s="702" t="s">
        <v>1911</v>
      </c>
      <c r="C64" s="702" t="s">
        <v>1545</v>
      </c>
      <c r="D64" s="702" t="s">
        <v>1543</v>
      </c>
      <c r="E64" s="702" t="s">
        <v>1543</v>
      </c>
      <c r="F64" s="717">
        <v>8</v>
      </c>
      <c r="G64" s="687">
        <v>4</v>
      </c>
      <c r="H64" s="687" t="s">
        <v>69</v>
      </c>
      <c r="I64" s="687"/>
      <c r="J64" s="687"/>
      <c r="K64" s="687" t="s">
        <v>2630</v>
      </c>
      <c r="L64" s="687" t="s">
        <v>143</v>
      </c>
      <c r="M64" s="688">
        <v>1986</v>
      </c>
      <c r="N64" s="687"/>
      <c r="O64" s="720" t="s">
        <v>2558</v>
      </c>
      <c r="P64" s="687" t="s">
        <v>133</v>
      </c>
      <c r="Q64" s="1386">
        <v>1</v>
      </c>
      <c r="R64" s="745">
        <v>15000</v>
      </c>
      <c r="S64" s="781" t="s">
        <v>2925</v>
      </c>
      <c r="U64" s="877"/>
      <c r="V64" s="802"/>
      <c r="W64" s="963"/>
      <c r="X64" s="802"/>
    </row>
    <row r="65" spans="1:24" ht="12.95" customHeight="1">
      <c r="A65" s="662">
        <f t="shared" si="3"/>
        <v>23</v>
      </c>
      <c r="B65" s="702" t="s">
        <v>1911</v>
      </c>
      <c r="C65" s="702" t="s">
        <v>1545</v>
      </c>
      <c r="D65" s="702" t="s">
        <v>1543</v>
      </c>
      <c r="E65" s="702" t="s">
        <v>1543</v>
      </c>
      <c r="F65" s="717">
        <v>8</v>
      </c>
      <c r="G65" s="687">
        <v>5</v>
      </c>
      <c r="H65" s="687" t="s">
        <v>69</v>
      </c>
      <c r="I65" s="687"/>
      <c r="J65" s="687"/>
      <c r="K65" s="687" t="s">
        <v>2630</v>
      </c>
      <c r="L65" s="687" t="s">
        <v>143</v>
      </c>
      <c r="M65" s="688">
        <v>1986</v>
      </c>
      <c r="N65" s="687"/>
      <c r="O65" s="720" t="s">
        <v>2558</v>
      </c>
      <c r="P65" s="687" t="s">
        <v>133</v>
      </c>
      <c r="Q65" s="1386">
        <v>1</v>
      </c>
      <c r="R65" s="745">
        <v>15000</v>
      </c>
      <c r="S65" s="781" t="s">
        <v>2925</v>
      </c>
      <c r="U65" s="877"/>
      <c r="V65" s="802"/>
      <c r="W65" s="963"/>
      <c r="X65" s="802"/>
    </row>
    <row r="66" spans="1:24" ht="12.95" customHeight="1">
      <c r="A66" s="662">
        <f t="shared" si="3"/>
        <v>24</v>
      </c>
      <c r="B66" s="702" t="s">
        <v>1911</v>
      </c>
      <c r="C66" s="702" t="s">
        <v>1545</v>
      </c>
      <c r="D66" s="702" t="s">
        <v>1543</v>
      </c>
      <c r="E66" s="702" t="s">
        <v>1543</v>
      </c>
      <c r="F66" s="717">
        <v>8</v>
      </c>
      <c r="G66" s="687">
        <v>6</v>
      </c>
      <c r="H66" s="687" t="s">
        <v>69</v>
      </c>
      <c r="I66" s="687" t="s">
        <v>920</v>
      </c>
      <c r="J66" s="687"/>
      <c r="K66" s="687" t="s">
        <v>2660</v>
      </c>
      <c r="L66" s="687" t="s">
        <v>143</v>
      </c>
      <c r="M66" s="688">
        <v>2007</v>
      </c>
      <c r="N66" s="687"/>
      <c r="O66" s="720" t="s">
        <v>2558</v>
      </c>
      <c r="P66" s="687" t="s">
        <v>133</v>
      </c>
      <c r="Q66" s="1386">
        <v>1</v>
      </c>
      <c r="R66" s="745">
        <v>120000</v>
      </c>
      <c r="S66" s="781" t="s">
        <v>2925</v>
      </c>
      <c r="U66" s="877"/>
      <c r="V66" s="802"/>
      <c r="W66" s="963"/>
      <c r="X66" s="802"/>
    </row>
    <row r="67" spans="1:24" ht="12.95" customHeight="1">
      <c r="A67" s="662">
        <f t="shared" si="3"/>
        <v>25</v>
      </c>
      <c r="B67" s="702" t="s">
        <v>1911</v>
      </c>
      <c r="C67" s="702" t="s">
        <v>1545</v>
      </c>
      <c r="D67" s="702" t="s">
        <v>1543</v>
      </c>
      <c r="E67" s="702" t="s">
        <v>1543</v>
      </c>
      <c r="F67" s="717">
        <v>9</v>
      </c>
      <c r="G67" s="687">
        <v>2</v>
      </c>
      <c r="H67" s="687" t="s">
        <v>1368</v>
      </c>
      <c r="I67" s="687"/>
      <c r="J67" s="687"/>
      <c r="K67" s="687" t="s">
        <v>139</v>
      </c>
      <c r="L67" s="687" t="s">
        <v>143</v>
      </c>
      <c r="M67" s="688">
        <v>1998</v>
      </c>
      <c r="N67" s="687"/>
      <c r="O67" s="720" t="s">
        <v>2558</v>
      </c>
      <c r="P67" s="687" t="s">
        <v>2547</v>
      </c>
      <c r="Q67" s="1386">
        <v>1</v>
      </c>
      <c r="R67" s="745">
        <v>350000</v>
      </c>
      <c r="S67" s="781" t="s">
        <v>2916</v>
      </c>
      <c r="U67" s="877"/>
      <c r="V67" s="802"/>
      <c r="W67" s="802"/>
      <c r="X67" s="802"/>
    </row>
    <row r="68" spans="1:24" ht="12.95" customHeight="1">
      <c r="A68" s="662">
        <f t="shared" si="3"/>
        <v>26</v>
      </c>
      <c r="B68" s="702" t="s">
        <v>1911</v>
      </c>
      <c r="C68" s="702" t="s">
        <v>1545</v>
      </c>
      <c r="D68" s="702" t="s">
        <v>1543</v>
      </c>
      <c r="E68" s="702" t="s">
        <v>1543</v>
      </c>
      <c r="F68" s="717">
        <v>9</v>
      </c>
      <c r="G68" s="687">
        <v>5</v>
      </c>
      <c r="H68" s="687" t="s">
        <v>2648</v>
      </c>
      <c r="I68" s="687"/>
      <c r="J68" s="687"/>
      <c r="K68" s="687" t="s">
        <v>139</v>
      </c>
      <c r="L68" s="687" t="s">
        <v>143</v>
      </c>
      <c r="M68" s="688">
        <v>1998</v>
      </c>
      <c r="N68" s="687"/>
      <c r="O68" s="720" t="s">
        <v>2558</v>
      </c>
      <c r="P68" s="687" t="s">
        <v>2547</v>
      </c>
      <c r="Q68" s="1386">
        <v>1</v>
      </c>
      <c r="R68" s="745">
        <v>350000</v>
      </c>
      <c r="S68" s="781" t="s">
        <v>3184</v>
      </c>
      <c r="U68" s="877"/>
      <c r="V68" s="802"/>
      <c r="W68" s="802"/>
      <c r="X68" s="802"/>
    </row>
    <row r="69" spans="1:24" ht="12.95" customHeight="1">
      <c r="A69" s="662">
        <f t="shared" si="3"/>
        <v>27</v>
      </c>
      <c r="B69" s="702" t="s">
        <v>1911</v>
      </c>
      <c r="C69" s="702" t="s">
        <v>1545</v>
      </c>
      <c r="D69" s="702" t="s">
        <v>1543</v>
      </c>
      <c r="E69" s="702" t="s">
        <v>1543</v>
      </c>
      <c r="F69" s="717">
        <v>9</v>
      </c>
      <c r="G69" s="687">
        <v>6</v>
      </c>
      <c r="H69" s="687" t="s">
        <v>1079</v>
      </c>
      <c r="I69" s="687" t="s">
        <v>2662</v>
      </c>
      <c r="J69" s="687"/>
      <c r="K69" s="687" t="s">
        <v>420</v>
      </c>
      <c r="L69" s="687" t="s">
        <v>143</v>
      </c>
      <c r="M69" s="688">
        <v>1986</v>
      </c>
      <c r="N69" s="687"/>
      <c r="O69" s="720" t="s">
        <v>2558</v>
      </c>
      <c r="P69" s="687" t="s">
        <v>2547</v>
      </c>
      <c r="Q69" s="1386">
        <v>1</v>
      </c>
      <c r="R69" s="745">
        <v>40000</v>
      </c>
      <c r="S69" s="781" t="s">
        <v>3188</v>
      </c>
      <c r="U69" s="877">
        <v>86</v>
      </c>
      <c r="V69" s="802"/>
      <c r="W69" s="963"/>
      <c r="X69" s="802"/>
    </row>
    <row r="70" spans="1:24" ht="12.95" customHeight="1">
      <c r="A70" s="662">
        <f t="shared" si="3"/>
        <v>28</v>
      </c>
      <c r="B70" s="702" t="s">
        <v>1911</v>
      </c>
      <c r="C70" s="702" t="s">
        <v>1545</v>
      </c>
      <c r="D70" s="702" t="s">
        <v>1543</v>
      </c>
      <c r="E70" s="702" t="s">
        <v>1543</v>
      </c>
      <c r="F70" s="717">
        <v>9</v>
      </c>
      <c r="G70" s="687">
        <v>6</v>
      </c>
      <c r="H70" s="687" t="s">
        <v>1079</v>
      </c>
      <c r="I70" s="687" t="s">
        <v>3052</v>
      </c>
      <c r="J70" s="687"/>
      <c r="K70" s="687" t="s">
        <v>420</v>
      </c>
      <c r="L70" s="687" t="s">
        <v>2792</v>
      </c>
      <c r="M70" s="688">
        <v>2015</v>
      </c>
      <c r="N70" s="687"/>
      <c r="O70" s="720" t="s">
        <v>2558</v>
      </c>
      <c r="P70" s="687" t="s">
        <v>133</v>
      </c>
      <c r="Q70" s="1386">
        <v>1</v>
      </c>
      <c r="R70" s="745">
        <v>218500</v>
      </c>
      <c r="S70" s="781" t="s">
        <v>3184</v>
      </c>
      <c r="U70" s="877"/>
      <c r="V70" s="802"/>
      <c r="W70" s="802"/>
      <c r="X70" s="802"/>
    </row>
    <row r="71" spans="1:24" ht="12.95" customHeight="1">
      <c r="A71" s="662">
        <f t="shared" si="3"/>
        <v>29</v>
      </c>
      <c r="B71" s="702" t="s">
        <v>1911</v>
      </c>
      <c r="C71" s="702" t="s">
        <v>1545</v>
      </c>
      <c r="D71" s="702" t="s">
        <v>1543</v>
      </c>
      <c r="E71" s="702" t="s">
        <v>1543</v>
      </c>
      <c r="F71" s="717">
        <v>9</v>
      </c>
      <c r="G71" s="687">
        <v>6</v>
      </c>
      <c r="H71" s="687" t="s">
        <v>1079</v>
      </c>
      <c r="I71" s="687" t="s">
        <v>3052</v>
      </c>
      <c r="J71" s="687"/>
      <c r="K71" s="687" t="s">
        <v>420</v>
      </c>
      <c r="L71" s="687" t="s">
        <v>2792</v>
      </c>
      <c r="M71" s="688">
        <v>2015</v>
      </c>
      <c r="N71" s="687"/>
      <c r="O71" s="720" t="s">
        <v>2558</v>
      </c>
      <c r="P71" s="687" t="s">
        <v>133</v>
      </c>
      <c r="Q71" s="1386">
        <v>1</v>
      </c>
      <c r="R71" s="745">
        <v>218500</v>
      </c>
      <c r="S71" s="781" t="s">
        <v>2921</v>
      </c>
      <c r="U71" s="963">
        <f>SUM(R70:R73)</f>
        <v>2185000</v>
      </c>
      <c r="V71" s="802"/>
      <c r="W71" s="802"/>
      <c r="X71" s="802"/>
    </row>
    <row r="72" spans="1:24" ht="12.95" customHeight="1">
      <c r="A72" s="662">
        <f t="shared" si="2"/>
        <v>30</v>
      </c>
      <c r="B72" s="702" t="s">
        <v>1911</v>
      </c>
      <c r="C72" s="702" t="s">
        <v>1545</v>
      </c>
      <c r="D72" s="702" t="s">
        <v>1543</v>
      </c>
      <c r="E72" s="702" t="s">
        <v>1543</v>
      </c>
      <c r="F72" s="717">
        <v>9</v>
      </c>
      <c r="G72" s="687">
        <v>6</v>
      </c>
      <c r="H72" s="687" t="s">
        <v>1079</v>
      </c>
      <c r="I72" s="687" t="s">
        <v>3052</v>
      </c>
      <c r="J72" s="687"/>
      <c r="K72" s="687" t="s">
        <v>420</v>
      </c>
      <c r="L72" s="687" t="s">
        <v>2792</v>
      </c>
      <c r="M72" s="688">
        <v>2015</v>
      </c>
      <c r="N72" s="687"/>
      <c r="O72" s="720" t="s">
        <v>2558</v>
      </c>
      <c r="P72" s="687" t="s">
        <v>133</v>
      </c>
      <c r="Q72" s="1386">
        <v>1</v>
      </c>
      <c r="R72" s="745">
        <v>218500</v>
      </c>
      <c r="S72" s="781" t="s">
        <v>2857</v>
      </c>
      <c r="U72" s="877"/>
      <c r="V72" s="802"/>
      <c r="W72" s="802"/>
      <c r="X72" s="802"/>
    </row>
    <row r="73" spans="1:24" ht="12.95" customHeight="1">
      <c r="A73" s="662">
        <f t="shared" si="2"/>
        <v>31</v>
      </c>
      <c r="B73" s="702" t="s">
        <v>1911</v>
      </c>
      <c r="C73" s="702" t="s">
        <v>1545</v>
      </c>
      <c r="D73" s="702" t="s">
        <v>1543</v>
      </c>
      <c r="E73" s="702" t="s">
        <v>1543</v>
      </c>
      <c r="F73" s="717">
        <v>9</v>
      </c>
      <c r="G73" s="687">
        <v>6</v>
      </c>
      <c r="H73" s="687" t="s">
        <v>1079</v>
      </c>
      <c r="I73" s="687" t="s">
        <v>3052</v>
      </c>
      <c r="J73" s="687"/>
      <c r="K73" s="687" t="s">
        <v>420</v>
      </c>
      <c r="L73" s="687" t="s">
        <v>2792</v>
      </c>
      <c r="M73" s="688">
        <v>2015</v>
      </c>
      <c r="N73" s="687"/>
      <c r="O73" s="720" t="s">
        <v>2558</v>
      </c>
      <c r="P73" s="687" t="s">
        <v>133</v>
      </c>
      <c r="Q73" s="1386">
        <v>7</v>
      </c>
      <c r="R73" s="745">
        <v>1529500</v>
      </c>
      <c r="S73" s="781" t="s">
        <v>2925</v>
      </c>
      <c r="U73" s="877"/>
      <c r="V73" s="802"/>
      <c r="W73" s="802"/>
      <c r="X73" s="802"/>
    </row>
    <row r="74" spans="1:24" ht="12.95" customHeight="1">
      <c r="A74" s="662">
        <f t="shared" si="2"/>
        <v>32</v>
      </c>
      <c r="B74" s="702" t="s">
        <v>1911</v>
      </c>
      <c r="C74" s="702" t="s">
        <v>1545</v>
      </c>
      <c r="D74" s="702" t="s">
        <v>1543</v>
      </c>
      <c r="E74" s="702" t="s">
        <v>1543</v>
      </c>
      <c r="F74" s="717">
        <v>10</v>
      </c>
      <c r="G74" s="687">
        <v>3</v>
      </c>
      <c r="H74" s="687" t="s">
        <v>921</v>
      </c>
      <c r="I74" s="687" t="s">
        <v>2032</v>
      </c>
      <c r="J74" s="687"/>
      <c r="K74" s="687" t="s">
        <v>420</v>
      </c>
      <c r="L74" s="687" t="s">
        <v>2792</v>
      </c>
      <c r="M74" s="688">
        <v>2015</v>
      </c>
      <c r="N74" s="687"/>
      <c r="O74" s="687" t="s">
        <v>2558</v>
      </c>
      <c r="P74" s="687" t="s">
        <v>133</v>
      </c>
      <c r="Q74" s="1386">
        <v>1</v>
      </c>
      <c r="R74" s="745">
        <v>377000</v>
      </c>
      <c r="S74" s="781" t="s">
        <v>3245</v>
      </c>
      <c r="U74" s="877"/>
      <c r="V74" s="944"/>
      <c r="W74" s="963"/>
      <c r="X74" s="802"/>
    </row>
    <row r="75" spans="1:24" ht="12.95" customHeight="1">
      <c r="A75" s="662">
        <f t="shared" si="2"/>
        <v>33</v>
      </c>
      <c r="B75" s="702" t="s">
        <v>1911</v>
      </c>
      <c r="C75" s="702" t="s">
        <v>1545</v>
      </c>
      <c r="D75" s="702" t="s">
        <v>1543</v>
      </c>
      <c r="E75" s="702" t="s">
        <v>1543</v>
      </c>
      <c r="F75" s="717">
        <v>10</v>
      </c>
      <c r="G75" s="687">
        <v>3</v>
      </c>
      <c r="H75" s="687" t="s">
        <v>921</v>
      </c>
      <c r="I75" s="687" t="s">
        <v>2032</v>
      </c>
      <c r="J75" s="687"/>
      <c r="K75" s="687" t="s">
        <v>420</v>
      </c>
      <c r="L75" s="687" t="s">
        <v>2792</v>
      </c>
      <c r="M75" s="688">
        <v>2015</v>
      </c>
      <c r="N75" s="687"/>
      <c r="O75" s="687" t="s">
        <v>2558</v>
      </c>
      <c r="P75" s="687" t="s">
        <v>133</v>
      </c>
      <c r="Q75" s="1386">
        <v>1</v>
      </c>
      <c r="R75" s="745">
        <v>377000</v>
      </c>
      <c r="S75" s="781" t="s">
        <v>3245</v>
      </c>
      <c r="U75" s="877"/>
      <c r="V75" s="944"/>
      <c r="W75" s="963"/>
      <c r="X75" s="802"/>
    </row>
    <row r="76" spans="1:24" ht="12.95" customHeight="1">
      <c r="A76" s="662">
        <f t="shared" si="2"/>
        <v>34</v>
      </c>
      <c r="B76" s="702" t="s">
        <v>1911</v>
      </c>
      <c r="C76" s="702" t="s">
        <v>1545</v>
      </c>
      <c r="D76" s="702" t="s">
        <v>1543</v>
      </c>
      <c r="E76" s="702" t="s">
        <v>1543</v>
      </c>
      <c r="F76" s="717">
        <v>10</v>
      </c>
      <c r="G76" s="687">
        <v>3</v>
      </c>
      <c r="H76" s="687" t="s">
        <v>921</v>
      </c>
      <c r="I76" s="687" t="s">
        <v>2032</v>
      </c>
      <c r="J76" s="687"/>
      <c r="K76" s="687" t="s">
        <v>420</v>
      </c>
      <c r="L76" s="687" t="s">
        <v>2792</v>
      </c>
      <c r="M76" s="688">
        <v>2015</v>
      </c>
      <c r="N76" s="687"/>
      <c r="O76" s="687" t="s">
        <v>2558</v>
      </c>
      <c r="P76" s="687" t="s">
        <v>133</v>
      </c>
      <c r="Q76" s="1386">
        <v>1</v>
      </c>
      <c r="R76" s="745">
        <v>377000</v>
      </c>
      <c r="S76" s="781" t="s">
        <v>3248</v>
      </c>
      <c r="U76" s="877"/>
      <c r="V76" s="944"/>
      <c r="W76" s="963"/>
      <c r="X76" s="802"/>
    </row>
    <row r="77" spans="1:24" ht="12.95" customHeight="1">
      <c r="A77" s="662">
        <f t="shared" si="2"/>
        <v>35</v>
      </c>
      <c r="B77" s="702"/>
      <c r="C77" s="702"/>
      <c r="D77" s="702"/>
      <c r="E77" s="702"/>
      <c r="F77" s="717"/>
      <c r="G77" s="687"/>
      <c r="H77" s="687" t="s">
        <v>3061</v>
      </c>
      <c r="I77" s="687"/>
      <c r="J77" s="687"/>
      <c r="K77" s="687" t="s">
        <v>420</v>
      </c>
      <c r="L77" s="687" t="s">
        <v>2792</v>
      </c>
      <c r="M77" s="688">
        <v>2015</v>
      </c>
      <c r="N77" s="687"/>
      <c r="O77" s="687" t="s">
        <v>1906</v>
      </c>
      <c r="P77" s="687" t="s">
        <v>133</v>
      </c>
      <c r="Q77" s="1386">
        <v>1</v>
      </c>
      <c r="R77" s="745">
        <v>1072500</v>
      </c>
      <c r="S77" s="781" t="s">
        <v>2867</v>
      </c>
      <c r="U77" s="877"/>
      <c r="V77" s="802"/>
      <c r="W77" s="802"/>
      <c r="X77" s="802"/>
    </row>
    <row r="78" spans="1:24" ht="12.95" customHeight="1">
      <c r="A78" s="662">
        <f t="shared" si="2"/>
        <v>36</v>
      </c>
      <c r="B78" s="702"/>
      <c r="C78" s="702"/>
      <c r="D78" s="702"/>
      <c r="E78" s="702"/>
      <c r="F78" s="717"/>
      <c r="G78" s="687"/>
      <c r="H78" s="687" t="s">
        <v>3064</v>
      </c>
      <c r="I78" s="687"/>
      <c r="J78" s="687"/>
      <c r="K78" s="687" t="s">
        <v>420</v>
      </c>
      <c r="L78" s="687" t="s">
        <v>2792</v>
      </c>
      <c r="M78" s="688">
        <v>2015</v>
      </c>
      <c r="N78" s="687"/>
      <c r="O78" s="687" t="s">
        <v>1906</v>
      </c>
      <c r="P78" s="687" t="s">
        <v>133</v>
      </c>
      <c r="Q78" s="1386">
        <v>1</v>
      </c>
      <c r="R78" s="745">
        <v>390000</v>
      </c>
      <c r="S78" s="781" t="s">
        <v>2925</v>
      </c>
      <c r="U78" s="877"/>
      <c r="V78" s="802"/>
      <c r="W78" s="802"/>
      <c r="X78" s="802"/>
    </row>
    <row r="79" spans="1:24" ht="12.95" customHeight="1">
      <c r="A79" s="662">
        <f t="shared" si="2"/>
        <v>37</v>
      </c>
      <c r="B79" s="702" t="s">
        <v>1911</v>
      </c>
      <c r="C79" s="702" t="s">
        <v>1545</v>
      </c>
      <c r="D79" s="702" t="s">
        <v>1543</v>
      </c>
      <c r="E79" s="702" t="s">
        <v>1543</v>
      </c>
      <c r="F79" s="717">
        <v>17</v>
      </c>
      <c r="G79" s="687">
        <v>1</v>
      </c>
      <c r="H79" s="687" t="s">
        <v>2664</v>
      </c>
      <c r="I79" s="687"/>
      <c r="J79" s="687"/>
      <c r="K79" s="687" t="s">
        <v>2630</v>
      </c>
      <c r="L79" s="687" t="s">
        <v>143</v>
      </c>
      <c r="M79" s="688">
        <v>1985</v>
      </c>
      <c r="N79" s="687"/>
      <c r="O79" s="687" t="s">
        <v>2558</v>
      </c>
      <c r="P79" s="687" t="s">
        <v>133</v>
      </c>
      <c r="Q79" s="1386">
        <v>1</v>
      </c>
      <c r="R79" s="745">
        <v>10000</v>
      </c>
      <c r="S79" s="781" t="s">
        <v>2864</v>
      </c>
      <c r="U79" s="877"/>
      <c r="V79" s="802"/>
      <c r="W79" s="802"/>
      <c r="X79" s="802"/>
    </row>
    <row r="80" spans="1:24" ht="12.95" customHeight="1">
      <c r="A80" s="662">
        <f t="shared" si="2"/>
        <v>38</v>
      </c>
      <c r="B80" s="702" t="s">
        <v>1911</v>
      </c>
      <c r="C80" s="702" t="s">
        <v>1545</v>
      </c>
      <c r="D80" s="702" t="s">
        <v>1543</v>
      </c>
      <c r="E80" s="702" t="s">
        <v>1543</v>
      </c>
      <c r="F80" s="717">
        <v>17</v>
      </c>
      <c r="G80" s="687">
        <v>2</v>
      </c>
      <c r="H80" s="687" t="s">
        <v>2664</v>
      </c>
      <c r="I80" s="687"/>
      <c r="J80" s="687"/>
      <c r="K80" s="687" t="s">
        <v>2630</v>
      </c>
      <c r="L80" s="687" t="s">
        <v>143</v>
      </c>
      <c r="M80" s="688">
        <v>1985</v>
      </c>
      <c r="N80" s="687"/>
      <c r="O80" s="687" t="s">
        <v>2558</v>
      </c>
      <c r="P80" s="687" t="s">
        <v>133</v>
      </c>
      <c r="Q80" s="1386">
        <v>1</v>
      </c>
      <c r="R80" s="745">
        <v>10000</v>
      </c>
      <c r="S80" s="781" t="s">
        <v>2864</v>
      </c>
      <c r="U80" s="877"/>
      <c r="V80" s="802"/>
      <c r="W80" s="963"/>
      <c r="X80" s="802"/>
    </row>
    <row r="81" spans="1:24" ht="12.95" customHeight="1">
      <c r="A81" s="662">
        <f t="shared" si="2"/>
        <v>39</v>
      </c>
      <c r="B81" s="702" t="s">
        <v>1911</v>
      </c>
      <c r="C81" s="702" t="s">
        <v>1545</v>
      </c>
      <c r="D81" s="702" t="s">
        <v>1543</v>
      </c>
      <c r="E81" s="702" t="s">
        <v>1543</v>
      </c>
      <c r="F81" s="717">
        <v>17</v>
      </c>
      <c r="G81" s="687">
        <v>3</v>
      </c>
      <c r="H81" s="687" t="s">
        <v>2665</v>
      </c>
      <c r="I81" s="687"/>
      <c r="J81" s="687"/>
      <c r="K81" s="687" t="s">
        <v>2630</v>
      </c>
      <c r="L81" s="687" t="s">
        <v>143</v>
      </c>
      <c r="M81" s="688">
        <v>1986</v>
      </c>
      <c r="N81" s="687"/>
      <c r="O81" s="687" t="s">
        <v>2558</v>
      </c>
      <c r="P81" s="687" t="s">
        <v>133</v>
      </c>
      <c r="Q81" s="1386">
        <v>1</v>
      </c>
      <c r="R81" s="745">
        <v>10000</v>
      </c>
      <c r="S81" s="781" t="s">
        <v>3188</v>
      </c>
      <c r="U81" s="877"/>
      <c r="V81" s="944"/>
      <c r="W81" s="963"/>
      <c r="X81" s="802"/>
    </row>
    <row r="82" spans="1:24" ht="12.95" customHeight="1">
      <c r="A82" s="662">
        <f t="shared" si="2"/>
        <v>40</v>
      </c>
      <c r="B82" s="702" t="s">
        <v>1911</v>
      </c>
      <c r="C82" s="702" t="s">
        <v>1545</v>
      </c>
      <c r="D82" s="702" t="s">
        <v>1543</v>
      </c>
      <c r="E82" s="702" t="s">
        <v>1543</v>
      </c>
      <c r="F82" s="717">
        <v>17</v>
      </c>
      <c r="G82" s="687">
        <v>4</v>
      </c>
      <c r="H82" s="687" t="s">
        <v>2665</v>
      </c>
      <c r="I82" s="687"/>
      <c r="J82" s="687"/>
      <c r="K82" s="687" t="s">
        <v>2630</v>
      </c>
      <c r="L82" s="687" t="s">
        <v>143</v>
      </c>
      <c r="M82" s="688">
        <v>1986</v>
      </c>
      <c r="N82" s="687"/>
      <c r="O82" s="687" t="s">
        <v>2558</v>
      </c>
      <c r="P82" s="687" t="s">
        <v>133</v>
      </c>
      <c r="Q82" s="1386">
        <v>1</v>
      </c>
      <c r="R82" s="745">
        <v>10000</v>
      </c>
      <c r="S82" s="781" t="s">
        <v>3188</v>
      </c>
      <c r="U82" s="877"/>
      <c r="V82" s="944"/>
      <c r="W82" s="963"/>
      <c r="X82" s="802"/>
    </row>
    <row r="83" spans="1:24" ht="12.95" customHeight="1">
      <c r="A83" s="662">
        <f t="shared" si="2"/>
        <v>41</v>
      </c>
      <c r="B83" s="702" t="s">
        <v>1911</v>
      </c>
      <c r="C83" s="702" t="s">
        <v>1545</v>
      </c>
      <c r="D83" s="702" t="s">
        <v>1543</v>
      </c>
      <c r="E83" s="702" t="s">
        <v>1543</v>
      </c>
      <c r="F83" s="717">
        <v>75</v>
      </c>
      <c r="G83" s="687">
        <v>1</v>
      </c>
      <c r="H83" s="687" t="s">
        <v>2646</v>
      </c>
      <c r="I83" s="687" t="s">
        <v>958</v>
      </c>
      <c r="J83" s="687"/>
      <c r="K83" s="687" t="s">
        <v>2660</v>
      </c>
      <c r="L83" s="687" t="s">
        <v>143</v>
      </c>
      <c r="M83" s="688">
        <v>2008</v>
      </c>
      <c r="N83" s="687"/>
      <c r="O83" s="687" t="s">
        <v>2624</v>
      </c>
      <c r="P83" s="687" t="s">
        <v>2547</v>
      </c>
      <c r="Q83" s="1386">
        <v>1</v>
      </c>
      <c r="R83" s="745">
        <v>330000</v>
      </c>
      <c r="S83" s="781" t="s">
        <v>3188</v>
      </c>
      <c r="U83" s="877"/>
      <c r="V83" s="802"/>
      <c r="W83" s="802"/>
      <c r="X83" s="802"/>
    </row>
    <row r="84" spans="1:24" ht="12.95" customHeight="1">
      <c r="A84" s="662">
        <f t="shared" si="2"/>
        <v>42</v>
      </c>
      <c r="B84" s="702" t="s">
        <v>1911</v>
      </c>
      <c r="C84" s="702" t="s">
        <v>1545</v>
      </c>
      <c r="D84" s="702" t="s">
        <v>1543</v>
      </c>
      <c r="E84" s="702" t="s">
        <v>1543</v>
      </c>
      <c r="F84" s="717">
        <v>75</v>
      </c>
      <c r="G84" s="687">
        <v>4</v>
      </c>
      <c r="H84" s="687" t="s">
        <v>2642</v>
      </c>
      <c r="I84" s="687" t="s">
        <v>2669</v>
      </c>
      <c r="J84" s="687"/>
      <c r="K84" s="687" t="s">
        <v>419</v>
      </c>
      <c r="L84" s="687" t="s">
        <v>143</v>
      </c>
      <c r="M84" s="688">
        <v>2008</v>
      </c>
      <c r="N84" s="687"/>
      <c r="O84" s="687" t="s">
        <v>2558</v>
      </c>
      <c r="P84" s="687" t="s">
        <v>133</v>
      </c>
      <c r="Q84" s="1386">
        <v>1</v>
      </c>
      <c r="R84" s="745">
        <v>66000</v>
      </c>
      <c r="S84" s="781" t="s">
        <v>3245</v>
      </c>
      <c r="U84" s="877"/>
      <c r="V84" s="944"/>
      <c r="W84" s="963"/>
      <c r="X84" s="802"/>
    </row>
    <row r="85" spans="1:24" ht="12.95" customHeight="1">
      <c r="A85" s="662">
        <f t="shared" si="2"/>
        <v>43</v>
      </c>
      <c r="B85" s="702" t="s">
        <v>1911</v>
      </c>
      <c r="C85" s="702" t="s">
        <v>1545</v>
      </c>
      <c r="D85" s="702" t="s">
        <v>1543</v>
      </c>
      <c r="E85" s="702" t="s">
        <v>1543</v>
      </c>
      <c r="F85" s="717">
        <v>75</v>
      </c>
      <c r="G85" s="687">
        <v>5</v>
      </c>
      <c r="H85" s="687" t="s">
        <v>2642</v>
      </c>
      <c r="I85" s="687" t="s">
        <v>2669</v>
      </c>
      <c r="J85" s="687"/>
      <c r="K85" s="687" t="s">
        <v>419</v>
      </c>
      <c r="L85" s="687" t="s">
        <v>143</v>
      </c>
      <c r="M85" s="688">
        <v>2008</v>
      </c>
      <c r="N85" s="687"/>
      <c r="O85" s="687" t="s">
        <v>2558</v>
      </c>
      <c r="P85" s="687" t="s">
        <v>133</v>
      </c>
      <c r="Q85" s="1386">
        <v>1</v>
      </c>
      <c r="R85" s="745">
        <v>66000</v>
      </c>
      <c r="S85" s="781" t="s">
        <v>3248</v>
      </c>
      <c r="U85" s="877"/>
      <c r="V85" s="802"/>
      <c r="W85" s="963"/>
      <c r="X85" s="802"/>
    </row>
    <row r="86" spans="1:24" ht="12.95" customHeight="1">
      <c r="A86" s="662">
        <f t="shared" si="2"/>
        <v>44</v>
      </c>
      <c r="B86" s="702" t="s">
        <v>1911</v>
      </c>
      <c r="C86" s="702" t="s">
        <v>1545</v>
      </c>
      <c r="D86" s="702" t="s">
        <v>1543</v>
      </c>
      <c r="E86" s="702" t="s">
        <v>1543</v>
      </c>
      <c r="F86" s="717">
        <v>75</v>
      </c>
      <c r="G86" s="687">
        <v>6</v>
      </c>
      <c r="H86" s="687" t="s">
        <v>2642</v>
      </c>
      <c r="I86" s="687" t="s">
        <v>2669</v>
      </c>
      <c r="J86" s="687"/>
      <c r="K86" s="687" t="s">
        <v>419</v>
      </c>
      <c r="L86" s="687" t="s">
        <v>143</v>
      </c>
      <c r="M86" s="688">
        <v>2008</v>
      </c>
      <c r="N86" s="687"/>
      <c r="O86" s="687" t="s">
        <v>2558</v>
      </c>
      <c r="P86" s="687" t="s">
        <v>133</v>
      </c>
      <c r="Q86" s="1386">
        <v>1</v>
      </c>
      <c r="R86" s="745">
        <v>66000</v>
      </c>
      <c r="S86" s="781" t="s">
        <v>2925</v>
      </c>
      <c r="U86" s="877"/>
      <c r="V86" s="802"/>
      <c r="W86" s="963"/>
      <c r="X86" s="802"/>
    </row>
    <row r="87" spans="1:24" ht="12.95" customHeight="1">
      <c r="A87" s="662">
        <f t="shared" si="2"/>
        <v>45</v>
      </c>
      <c r="B87" s="702" t="s">
        <v>1911</v>
      </c>
      <c r="C87" s="702" t="s">
        <v>1545</v>
      </c>
      <c r="D87" s="702" t="s">
        <v>1543</v>
      </c>
      <c r="E87" s="702" t="s">
        <v>1543</v>
      </c>
      <c r="F87" s="717">
        <v>75</v>
      </c>
      <c r="G87" s="687">
        <v>6</v>
      </c>
      <c r="H87" s="687" t="s">
        <v>2642</v>
      </c>
      <c r="I87" s="687" t="s">
        <v>2669</v>
      </c>
      <c r="J87" s="687"/>
      <c r="K87" s="687" t="s">
        <v>419</v>
      </c>
      <c r="L87" s="687" t="s">
        <v>143</v>
      </c>
      <c r="M87" s="688">
        <v>2008</v>
      </c>
      <c r="N87" s="687"/>
      <c r="O87" s="687" t="s">
        <v>2558</v>
      </c>
      <c r="P87" s="687" t="s">
        <v>133</v>
      </c>
      <c r="Q87" s="1386">
        <v>1</v>
      </c>
      <c r="R87" s="745">
        <v>66000</v>
      </c>
      <c r="S87" s="781" t="s">
        <v>2925</v>
      </c>
      <c r="U87" s="877"/>
      <c r="V87" s="802"/>
      <c r="W87" s="963"/>
      <c r="X87" s="802"/>
    </row>
    <row r="88" spans="1:24" ht="12.95" customHeight="1">
      <c r="A88" s="662">
        <f t="shared" si="2"/>
        <v>46</v>
      </c>
      <c r="B88" s="702" t="s">
        <v>1911</v>
      </c>
      <c r="C88" s="702" t="s">
        <v>1545</v>
      </c>
      <c r="D88" s="702" t="s">
        <v>1543</v>
      </c>
      <c r="E88" s="702" t="s">
        <v>1543</v>
      </c>
      <c r="F88" s="717">
        <v>75</v>
      </c>
      <c r="G88" s="687">
        <v>12</v>
      </c>
      <c r="H88" s="687" t="s">
        <v>999</v>
      </c>
      <c r="I88" s="687" t="s">
        <v>2640</v>
      </c>
      <c r="J88" s="687"/>
      <c r="K88" s="687" t="s">
        <v>307</v>
      </c>
      <c r="L88" s="687" t="s">
        <v>143</v>
      </c>
      <c r="M88" s="688">
        <v>2008</v>
      </c>
      <c r="N88" s="687"/>
      <c r="O88" s="687" t="s">
        <v>2624</v>
      </c>
      <c r="P88" s="687" t="s">
        <v>133</v>
      </c>
      <c r="Q88" s="1386">
        <v>1</v>
      </c>
      <c r="R88" s="745">
        <v>341000</v>
      </c>
      <c r="S88" s="781" t="s">
        <v>2925</v>
      </c>
      <c r="U88" s="877"/>
      <c r="V88" s="802"/>
      <c r="W88" s="802"/>
      <c r="X88" s="802"/>
    </row>
    <row r="89" spans="1:24" ht="12.95" customHeight="1">
      <c r="A89" s="662">
        <f t="shared" si="2"/>
        <v>47</v>
      </c>
      <c r="B89" s="702" t="s">
        <v>1911</v>
      </c>
      <c r="C89" s="702" t="s">
        <v>1545</v>
      </c>
      <c r="D89" s="702" t="s">
        <v>1543</v>
      </c>
      <c r="E89" s="702" t="s">
        <v>1543</v>
      </c>
      <c r="F89" s="717">
        <v>75</v>
      </c>
      <c r="G89" s="687">
        <v>12</v>
      </c>
      <c r="H89" s="687" t="s">
        <v>999</v>
      </c>
      <c r="I89" s="687" t="s">
        <v>2640</v>
      </c>
      <c r="J89" s="687"/>
      <c r="K89" s="687" t="s">
        <v>307</v>
      </c>
      <c r="L89" s="687" t="s">
        <v>143</v>
      </c>
      <c r="M89" s="688">
        <v>2008</v>
      </c>
      <c r="N89" s="687"/>
      <c r="O89" s="687" t="s">
        <v>2624</v>
      </c>
      <c r="P89" s="687" t="s">
        <v>133</v>
      </c>
      <c r="Q89" s="1386">
        <v>1</v>
      </c>
      <c r="R89" s="745">
        <v>341000</v>
      </c>
      <c r="S89" s="781" t="s">
        <v>2925</v>
      </c>
      <c r="U89" s="877"/>
      <c r="V89" s="802"/>
      <c r="W89" s="802"/>
      <c r="X89" s="802"/>
    </row>
    <row r="90" spans="1:24" ht="12.95" customHeight="1">
      <c r="A90" s="662">
        <f t="shared" si="2"/>
        <v>48</v>
      </c>
      <c r="B90" s="702" t="s">
        <v>1911</v>
      </c>
      <c r="C90" s="702" t="s">
        <v>1545</v>
      </c>
      <c r="D90" s="702" t="s">
        <v>1543</v>
      </c>
      <c r="E90" s="702" t="s">
        <v>1543</v>
      </c>
      <c r="F90" s="717">
        <v>75</v>
      </c>
      <c r="G90" s="687">
        <v>12</v>
      </c>
      <c r="H90" s="687" t="s">
        <v>999</v>
      </c>
      <c r="I90" s="687" t="s">
        <v>2640</v>
      </c>
      <c r="J90" s="687"/>
      <c r="K90" s="687" t="s">
        <v>307</v>
      </c>
      <c r="L90" s="687" t="s">
        <v>143</v>
      </c>
      <c r="M90" s="688">
        <v>2008</v>
      </c>
      <c r="N90" s="687"/>
      <c r="O90" s="687" t="s">
        <v>2624</v>
      </c>
      <c r="P90" s="687" t="s">
        <v>133</v>
      </c>
      <c r="Q90" s="1386">
        <v>1</v>
      </c>
      <c r="R90" s="745">
        <v>341000</v>
      </c>
      <c r="S90" s="781" t="s">
        <v>2925</v>
      </c>
      <c r="U90" s="877"/>
      <c r="V90" s="802"/>
      <c r="W90" s="802"/>
      <c r="X90" s="802"/>
    </row>
    <row r="91" spans="1:24" ht="12.95" customHeight="1">
      <c r="A91" s="662">
        <f t="shared" si="2"/>
        <v>49</v>
      </c>
      <c r="B91" s="702" t="s">
        <v>1911</v>
      </c>
      <c r="C91" s="702" t="s">
        <v>1545</v>
      </c>
      <c r="D91" s="702" t="s">
        <v>1543</v>
      </c>
      <c r="E91" s="702" t="s">
        <v>1543</v>
      </c>
      <c r="F91" s="717">
        <v>75</v>
      </c>
      <c r="G91" s="687">
        <v>13</v>
      </c>
      <c r="H91" s="687" t="s">
        <v>2670</v>
      </c>
      <c r="I91" s="687" t="s">
        <v>2641</v>
      </c>
      <c r="J91" s="687"/>
      <c r="K91" s="687" t="s">
        <v>2550</v>
      </c>
      <c r="L91" s="687" t="s">
        <v>143</v>
      </c>
      <c r="M91" s="688">
        <v>2008</v>
      </c>
      <c r="N91" s="687"/>
      <c r="O91" s="687" t="s">
        <v>2624</v>
      </c>
      <c r="P91" s="687" t="s">
        <v>2547</v>
      </c>
      <c r="Q91" s="1386">
        <v>1</v>
      </c>
      <c r="R91" s="745">
        <v>3550000</v>
      </c>
      <c r="S91" s="781" t="s">
        <v>2864</v>
      </c>
      <c r="U91" s="877"/>
      <c r="V91" s="802"/>
      <c r="W91" s="802"/>
      <c r="X91" s="802"/>
    </row>
    <row r="92" spans="1:24" ht="12.95" customHeight="1">
      <c r="A92" s="662">
        <f t="shared" si="2"/>
        <v>50</v>
      </c>
      <c r="B92" s="702" t="s">
        <v>1911</v>
      </c>
      <c r="C92" s="702" t="s">
        <v>1545</v>
      </c>
      <c r="D92" s="702" t="s">
        <v>1543</v>
      </c>
      <c r="E92" s="717">
        <v>2</v>
      </c>
      <c r="F92" s="717">
        <v>14</v>
      </c>
      <c r="G92" s="687">
        <v>1</v>
      </c>
      <c r="H92" s="687" t="s">
        <v>2671</v>
      </c>
      <c r="I92" s="687"/>
      <c r="J92" s="687"/>
      <c r="K92" s="687" t="s">
        <v>2630</v>
      </c>
      <c r="L92" s="687" t="s">
        <v>143</v>
      </c>
      <c r="M92" s="688">
        <v>1985</v>
      </c>
      <c r="N92" s="687"/>
      <c r="O92" s="687" t="s">
        <v>2558</v>
      </c>
      <c r="P92" s="687" t="s">
        <v>133</v>
      </c>
      <c r="Q92" s="1386">
        <v>1</v>
      </c>
      <c r="R92" s="745">
        <v>10000</v>
      </c>
      <c r="S92" s="781" t="s">
        <v>2864</v>
      </c>
      <c r="U92" s="877"/>
      <c r="V92" s="802"/>
      <c r="W92" s="963"/>
      <c r="X92" s="802"/>
    </row>
    <row r="93" spans="1:24" ht="12.95" customHeight="1">
      <c r="A93" s="662">
        <f t="shared" si="2"/>
        <v>51</v>
      </c>
      <c r="B93" s="702" t="s">
        <v>1911</v>
      </c>
      <c r="C93" s="702" t="s">
        <v>1545</v>
      </c>
      <c r="D93" s="702" t="s">
        <v>1543</v>
      </c>
      <c r="E93" s="717">
        <v>2</v>
      </c>
      <c r="F93" s="717">
        <v>14</v>
      </c>
      <c r="G93" s="687">
        <v>2</v>
      </c>
      <c r="H93" s="687" t="s">
        <v>2671</v>
      </c>
      <c r="I93" s="687"/>
      <c r="J93" s="687"/>
      <c r="K93" s="687" t="s">
        <v>2630</v>
      </c>
      <c r="L93" s="687" t="s">
        <v>143</v>
      </c>
      <c r="M93" s="688">
        <v>1985</v>
      </c>
      <c r="N93" s="687"/>
      <c r="O93" s="687" t="s">
        <v>2558</v>
      </c>
      <c r="P93" s="687" t="s">
        <v>133</v>
      </c>
      <c r="Q93" s="1386">
        <v>1</v>
      </c>
      <c r="R93" s="745">
        <v>10000</v>
      </c>
      <c r="S93" s="781" t="s">
        <v>2925</v>
      </c>
      <c r="U93" s="877"/>
      <c r="V93" s="944"/>
      <c r="W93" s="963"/>
      <c r="X93" s="802"/>
    </row>
    <row r="94" spans="1:24" ht="12.95" customHeight="1">
      <c r="A94" s="662">
        <f t="shared" si="2"/>
        <v>52</v>
      </c>
      <c r="B94" s="702" t="s">
        <v>1911</v>
      </c>
      <c r="C94" s="702" t="s">
        <v>1545</v>
      </c>
      <c r="D94" s="702" t="s">
        <v>1543</v>
      </c>
      <c r="E94" s="717">
        <v>2</v>
      </c>
      <c r="F94" s="717">
        <v>14</v>
      </c>
      <c r="G94" s="687">
        <v>2</v>
      </c>
      <c r="H94" s="687" t="s">
        <v>3065</v>
      </c>
      <c r="I94" s="687"/>
      <c r="J94" s="687"/>
      <c r="K94" s="687" t="s">
        <v>2630</v>
      </c>
      <c r="L94" s="687" t="s">
        <v>2792</v>
      </c>
      <c r="M94" s="688">
        <v>2015</v>
      </c>
      <c r="N94" s="687"/>
      <c r="O94" s="687" t="s">
        <v>2558</v>
      </c>
      <c r="P94" s="687" t="s">
        <v>133</v>
      </c>
      <c r="Q94" s="1386">
        <v>6</v>
      </c>
      <c r="R94" s="745">
        <v>93594</v>
      </c>
      <c r="S94" s="781" t="s">
        <v>2925</v>
      </c>
      <c r="U94" s="877"/>
      <c r="V94" s="944"/>
      <c r="W94" s="963"/>
      <c r="X94" s="802"/>
    </row>
    <row r="95" spans="1:24" ht="12.95" customHeight="1">
      <c r="A95" s="662">
        <f t="shared" si="2"/>
        <v>53</v>
      </c>
      <c r="B95" s="702" t="s">
        <v>1911</v>
      </c>
      <c r="C95" s="702" t="s">
        <v>1545</v>
      </c>
      <c r="D95" s="702" t="s">
        <v>1543</v>
      </c>
      <c r="E95" s="717">
        <v>2</v>
      </c>
      <c r="F95" s="717">
        <v>14</v>
      </c>
      <c r="G95" s="687">
        <v>3</v>
      </c>
      <c r="H95" s="687" t="s">
        <v>1060</v>
      </c>
      <c r="I95" s="687"/>
      <c r="J95" s="687"/>
      <c r="K95" s="687" t="s">
        <v>2630</v>
      </c>
      <c r="L95" s="687" t="s">
        <v>143</v>
      </c>
      <c r="M95" s="688">
        <v>2000</v>
      </c>
      <c r="N95" s="687"/>
      <c r="O95" s="687" t="s">
        <v>2624</v>
      </c>
      <c r="P95" s="687" t="s">
        <v>133</v>
      </c>
      <c r="Q95" s="1386">
        <v>1</v>
      </c>
      <c r="R95" s="745">
        <v>50000</v>
      </c>
      <c r="S95" s="781" t="s">
        <v>2864</v>
      </c>
      <c r="U95" s="877"/>
      <c r="V95" s="802"/>
      <c r="W95" s="963"/>
      <c r="X95" s="802"/>
    </row>
    <row r="96" spans="1:24" ht="12.95" customHeight="1">
      <c r="A96" s="662">
        <f t="shared" si="2"/>
        <v>54</v>
      </c>
      <c r="B96" s="702" t="s">
        <v>1911</v>
      </c>
      <c r="C96" s="702" t="s">
        <v>1545</v>
      </c>
      <c r="D96" s="702" t="s">
        <v>1543</v>
      </c>
      <c r="E96" s="717">
        <v>2</v>
      </c>
      <c r="F96" s="717">
        <v>14</v>
      </c>
      <c r="G96" s="687">
        <v>3</v>
      </c>
      <c r="H96" s="687" t="s">
        <v>3038</v>
      </c>
      <c r="I96" s="687"/>
      <c r="J96" s="687"/>
      <c r="K96" s="687" t="s">
        <v>2630</v>
      </c>
      <c r="L96" s="687" t="s">
        <v>2792</v>
      </c>
      <c r="M96" s="688">
        <v>2015</v>
      </c>
      <c r="N96" s="687"/>
      <c r="O96" s="687" t="s">
        <v>2624</v>
      </c>
      <c r="P96" s="687" t="s">
        <v>133</v>
      </c>
      <c r="Q96" s="1386">
        <v>1</v>
      </c>
      <c r="R96" s="745">
        <v>195000</v>
      </c>
      <c r="S96" s="781" t="s">
        <v>2925</v>
      </c>
      <c r="U96" s="877"/>
      <c r="V96" s="802"/>
      <c r="W96" s="802"/>
      <c r="X96" s="802"/>
    </row>
    <row r="97" spans="1:24" ht="12.95" customHeight="1">
      <c r="A97" s="662">
        <f t="shared" si="2"/>
        <v>55</v>
      </c>
      <c r="B97" s="702" t="s">
        <v>1911</v>
      </c>
      <c r="C97" s="702" t="s">
        <v>1545</v>
      </c>
      <c r="D97" s="702" t="s">
        <v>1543</v>
      </c>
      <c r="E97" s="717">
        <v>3</v>
      </c>
      <c r="F97" s="717">
        <v>65</v>
      </c>
      <c r="G97" s="687">
        <v>1</v>
      </c>
      <c r="H97" s="687" t="s">
        <v>2672</v>
      </c>
      <c r="I97" s="687"/>
      <c r="J97" s="687"/>
      <c r="K97" s="687" t="s">
        <v>2630</v>
      </c>
      <c r="L97" s="687" t="s">
        <v>143</v>
      </c>
      <c r="M97" s="688">
        <v>1990</v>
      </c>
      <c r="N97" s="687"/>
      <c r="O97" s="687" t="s">
        <v>2558</v>
      </c>
      <c r="P97" s="687" t="s">
        <v>2547</v>
      </c>
      <c r="Q97" s="1386">
        <v>1</v>
      </c>
      <c r="R97" s="745">
        <v>25000</v>
      </c>
      <c r="S97" s="781" t="s">
        <v>2925</v>
      </c>
      <c r="U97" s="877"/>
      <c r="V97" s="802"/>
      <c r="W97" s="802"/>
      <c r="X97" s="802"/>
    </row>
    <row r="98" spans="1:24" ht="12.95" customHeight="1">
      <c r="A98" s="662">
        <f t="shared" si="2"/>
        <v>56</v>
      </c>
      <c r="B98" s="702" t="s">
        <v>1911</v>
      </c>
      <c r="C98" s="702" t="s">
        <v>1545</v>
      </c>
      <c r="D98" s="702" t="s">
        <v>1543</v>
      </c>
      <c r="E98" s="717">
        <v>3</v>
      </c>
      <c r="F98" s="717">
        <v>65</v>
      </c>
      <c r="G98" s="687">
        <v>2</v>
      </c>
      <c r="H98" s="687" t="s">
        <v>2672</v>
      </c>
      <c r="I98" s="687"/>
      <c r="J98" s="687"/>
      <c r="K98" s="687" t="s">
        <v>2630</v>
      </c>
      <c r="L98" s="687" t="s">
        <v>143</v>
      </c>
      <c r="M98" s="688">
        <v>1990</v>
      </c>
      <c r="N98" s="687"/>
      <c r="O98" s="687" t="s">
        <v>2558</v>
      </c>
      <c r="P98" s="687" t="s">
        <v>2547</v>
      </c>
      <c r="Q98" s="1386">
        <v>1</v>
      </c>
      <c r="R98" s="745">
        <v>25000</v>
      </c>
      <c r="S98" s="781" t="s">
        <v>2925</v>
      </c>
      <c r="U98" s="877"/>
      <c r="V98" s="802"/>
      <c r="W98" s="963"/>
      <c r="X98" s="802"/>
    </row>
    <row r="99" spans="1:24" ht="12.95" customHeight="1">
      <c r="A99" s="662">
        <f t="shared" si="2"/>
        <v>57</v>
      </c>
      <c r="B99" s="702" t="s">
        <v>1911</v>
      </c>
      <c r="C99" s="702" t="s">
        <v>1545</v>
      </c>
      <c r="D99" s="702" t="s">
        <v>1543</v>
      </c>
      <c r="E99" s="717">
        <v>3</v>
      </c>
      <c r="F99" s="717">
        <v>65</v>
      </c>
      <c r="G99" s="687">
        <v>3</v>
      </c>
      <c r="H99" s="687" t="s">
        <v>2672</v>
      </c>
      <c r="I99" s="687"/>
      <c r="J99" s="687"/>
      <c r="K99" s="687" t="s">
        <v>2630</v>
      </c>
      <c r="L99" s="687" t="s">
        <v>143</v>
      </c>
      <c r="M99" s="688">
        <v>1990</v>
      </c>
      <c r="N99" s="687"/>
      <c r="O99" s="687" t="s">
        <v>2558</v>
      </c>
      <c r="P99" s="687" t="s">
        <v>2547</v>
      </c>
      <c r="Q99" s="1386">
        <v>1</v>
      </c>
      <c r="R99" s="745">
        <v>25000</v>
      </c>
      <c r="S99" s="781" t="s">
        <v>2925</v>
      </c>
      <c r="U99" s="877"/>
      <c r="V99" s="802"/>
      <c r="W99" s="963"/>
      <c r="X99" s="802"/>
    </row>
    <row r="100" spans="1:24" ht="12.95" customHeight="1">
      <c r="A100" s="662">
        <f t="shared" si="2"/>
        <v>58</v>
      </c>
      <c r="B100" s="702" t="s">
        <v>1911</v>
      </c>
      <c r="C100" s="702" t="s">
        <v>1545</v>
      </c>
      <c r="D100" s="702" t="s">
        <v>1543</v>
      </c>
      <c r="E100" s="717">
        <v>3</v>
      </c>
      <c r="F100" s="717">
        <v>65</v>
      </c>
      <c r="G100" s="687">
        <v>4</v>
      </c>
      <c r="H100" s="687" t="s">
        <v>2672</v>
      </c>
      <c r="I100" s="687"/>
      <c r="J100" s="687"/>
      <c r="K100" s="687" t="s">
        <v>2630</v>
      </c>
      <c r="L100" s="687" t="s">
        <v>143</v>
      </c>
      <c r="M100" s="688">
        <v>1990</v>
      </c>
      <c r="N100" s="687"/>
      <c r="O100" s="687" t="s">
        <v>2558</v>
      </c>
      <c r="P100" s="687" t="s">
        <v>2547</v>
      </c>
      <c r="Q100" s="1386">
        <v>1</v>
      </c>
      <c r="R100" s="745">
        <v>25000</v>
      </c>
      <c r="S100" s="781" t="s">
        <v>2925</v>
      </c>
      <c r="U100" s="877"/>
      <c r="V100" s="802"/>
      <c r="W100" s="963"/>
      <c r="X100" s="802"/>
    </row>
    <row r="101" spans="1:24" ht="12.95" customHeight="1">
      <c r="A101" s="662">
        <f t="shared" si="2"/>
        <v>59</v>
      </c>
      <c r="B101" s="702" t="s">
        <v>1911</v>
      </c>
      <c r="C101" s="702" t="s">
        <v>1545</v>
      </c>
      <c r="D101" s="702" t="s">
        <v>1543</v>
      </c>
      <c r="E101" s="717">
        <v>3</v>
      </c>
      <c r="F101" s="717">
        <v>65</v>
      </c>
      <c r="G101" s="687">
        <v>5</v>
      </c>
      <c r="H101" s="687" t="s">
        <v>2672</v>
      </c>
      <c r="I101" s="687"/>
      <c r="J101" s="687"/>
      <c r="K101" s="687" t="s">
        <v>2630</v>
      </c>
      <c r="L101" s="687" t="s">
        <v>143</v>
      </c>
      <c r="M101" s="688">
        <v>1990</v>
      </c>
      <c r="N101" s="687"/>
      <c r="O101" s="687" t="s">
        <v>2558</v>
      </c>
      <c r="P101" s="687" t="s">
        <v>2547</v>
      </c>
      <c r="Q101" s="1386">
        <v>1</v>
      </c>
      <c r="R101" s="745">
        <v>25000</v>
      </c>
      <c r="S101" s="781" t="s">
        <v>2925</v>
      </c>
      <c r="U101" s="877"/>
      <c r="V101" s="802"/>
      <c r="W101" s="963"/>
      <c r="X101" s="802"/>
    </row>
    <row r="102" spans="1:24" ht="12.95" customHeight="1">
      <c r="A102" s="662">
        <f t="shared" si="2"/>
        <v>60</v>
      </c>
      <c r="B102" s="702" t="s">
        <v>1911</v>
      </c>
      <c r="C102" s="702" t="s">
        <v>1545</v>
      </c>
      <c r="D102" s="702" t="s">
        <v>1911</v>
      </c>
      <c r="E102" s="717">
        <v>1</v>
      </c>
      <c r="F102" s="717">
        <v>1</v>
      </c>
      <c r="G102" s="687">
        <v>2</v>
      </c>
      <c r="H102" s="687" t="s">
        <v>2674</v>
      </c>
      <c r="I102" s="687"/>
      <c r="J102" s="687"/>
      <c r="K102" s="687" t="s">
        <v>2630</v>
      </c>
      <c r="L102" s="687" t="s">
        <v>143</v>
      </c>
      <c r="M102" s="688">
        <v>1986</v>
      </c>
      <c r="N102" s="687"/>
      <c r="O102" s="687" t="s">
        <v>2558</v>
      </c>
      <c r="P102" s="687" t="s">
        <v>2547</v>
      </c>
      <c r="Q102" s="1386">
        <v>1</v>
      </c>
      <c r="R102" s="745">
        <v>200000</v>
      </c>
      <c r="S102" s="781" t="s">
        <v>3188</v>
      </c>
      <c r="U102" s="877"/>
      <c r="V102" s="802"/>
      <c r="W102" s="802"/>
      <c r="X102" s="802"/>
    </row>
    <row r="103" spans="1:24" ht="12.95" customHeight="1">
      <c r="A103" s="662">
        <f t="shared" si="2"/>
        <v>61</v>
      </c>
      <c r="B103" s="702" t="s">
        <v>1911</v>
      </c>
      <c r="C103" s="702" t="s">
        <v>1545</v>
      </c>
      <c r="D103" s="702" t="s">
        <v>1911</v>
      </c>
      <c r="E103" s="717">
        <v>1</v>
      </c>
      <c r="F103" s="717">
        <v>1</v>
      </c>
      <c r="G103" s="687">
        <v>3</v>
      </c>
      <c r="H103" s="687" t="s">
        <v>2674</v>
      </c>
      <c r="I103" s="687"/>
      <c r="J103" s="687"/>
      <c r="K103" s="687" t="s">
        <v>2660</v>
      </c>
      <c r="L103" s="687" t="s">
        <v>143</v>
      </c>
      <c r="M103" s="688">
        <v>1986</v>
      </c>
      <c r="N103" s="687"/>
      <c r="O103" s="687" t="s">
        <v>2558</v>
      </c>
      <c r="P103" s="687" t="s">
        <v>133</v>
      </c>
      <c r="Q103" s="1386">
        <v>1</v>
      </c>
      <c r="R103" s="745">
        <v>200000</v>
      </c>
      <c r="S103" s="781" t="s">
        <v>2925</v>
      </c>
      <c r="U103" s="877"/>
      <c r="V103" s="802"/>
      <c r="W103" s="963"/>
      <c r="X103" s="802"/>
    </row>
    <row r="104" spans="1:24" ht="12.95" customHeight="1">
      <c r="A104" s="662">
        <f t="shared" si="2"/>
        <v>62</v>
      </c>
      <c r="B104" s="702" t="s">
        <v>1911</v>
      </c>
      <c r="C104" s="702" t="s">
        <v>1545</v>
      </c>
      <c r="D104" s="702" t="s">
        <v>1911</v>
      </c>
      <c r="E104" s="717">
        <v>1</v>
      </c>
      <c r="F104" s="717">
        <v>4</v>
      </c>
      <c r="G104" s="687">
        <v>12</v>
      </c>
      <c r="H104" s="687" t="s">
        <v>1081</v>
      </c>
      <c r="I104" s="687"/>
      <c r="J104" s="687"/>
      <c r="K104" s="687" t="s">
        <v>420</v>
      </c>
      <c r="L104" s="687" t="s">
        <v>143</v>
      </c>
      <c r="M104" s="688">
        <v>1996</v>
      </c>
      <c r="N104" s="687"/>
      <c r="O104" s="687" t="s">
        <v>2558</v>
      </c>
      <c r="P104" s="687" t="s">
        <v>133</v>
      </c>
      <c r="Q104" s="1386">
        <v>1</v>
      </c>
      <c r="R104" s="745">
        <v>50000</v>
      </c>
      <c r="S104" s="781" t="s">
        <v>2864</v>
      </c>
      <c r="U104" s="877"/>
      <c r="V104" s="944"/>
      <c r="W104" s="963"/>
      <c r="X104" s="802"/>
    </row>
    <row r="105" spans="1:24" ht="12.95" customHeight="1">
      <c r="A105" s="662">
        <f t="shared" si="2"/>
        <v>63</v>
      </c>
      <c r="B105" s="702" t="s">
        <v>1911</v>
      </c>
      <c r="C105" s="702" t="s">
        <v>1545</v>
      </c>
      <c r="D105" s="702" t="s">
        <v>1911</v>
      </c>
      <c r="E105" s="717">
        <v>1</v>
      </c>
      <c r="F105" s="717">
        <v>4</v>
      </c>
      <c r="G105" s="687">
        <v>13</v>
      </c>
      <c r="H105" s="687" t="s">
        <v>1090</v>
      </c>
      <c r="I105" s="687"/>
      <c r="J105" s="687"/>
      <c r="K105" s="687" t="s">
        <v>2549</v>
      </c>
      <c r="L105" s="687" t="s">
        <v>143</v>
      </c>
      <c r="M105" s="688">
        <v>1999</v>
      </c>
      <c r="N105" s="687"/>
      <c r="O105" s="687" t="s">
        <v>2558</v>
      </c>
      <c r="P105" s="687" t="s">
        <v>2547</v>
      </c>
      <c r="Q105" s="1386">
        <v>1</v>
      </c>
      <c r="R105" s="745">
        <v>50000</v>
      </c>
      <c r="S105" s="781" t="s">
        <v>3081</v>
      </c>
      <c r="T105" s="674" t="s">
        <v>1407</v>
      </c>
      <c r="U105" s="877" t="s">
        <v>2865</v>
      </c>
      <c r="V105" s="802"/>
      <c r="W105" s="963"/>
      <c r="X105" s="802"/>
    </row>
    <row r="106" spans="1:24" ht="12.95" customHeight="1">
      <c r="A106" s="662">
        <f t="shared" si="2"/>
        <v>64</v>
      </c>
      <c r="B106" s="702" t="s">
        <v>1911</v>
      </c>
      <c r="C106" s="702" t="s">
        <v>1545</v>
      </c>
      <c r="D106" s="702" t="s">
        <v>1911</v>
      </c>
      <c r="E106" s="717">
        <v>1</v>
      </c>
      <c r="F106" s="717">
        <v>4</v>
      </c>
      <c r="G106" s="687">
        <v>14</v>
      </c>
      <c r="H106" s="687" t="s">
        <v>1090</v>
      </c>
      <c r="I106" s="687"/>
      <c r="J106" s="687"/>
      <c r="K106" s="687" t="s">
        <v>2549</v>
      </c>
      <c r="L106" s="687" t="s">
        <v>143</v>
      </c>
      <c r="M106" s="688">
        <v>1999</v>
      </c>
      <c r="N106" s="687"/>
      <c r="O106" s="687" t="s">
        <v>2558</v>
      </c>
      <c r="P106" s="687" t="s">
        <v>133</v>
      </c>
      <c r="Q106" s="1386">
        <v>1</v>
      </c>
      <c r="R106" s="745">
        <v>50000</v>
      </c>
      <c r="S106" s="781" t="s">
        <v>2866</v>
      </c>
      <c r="U106" s="877"/>
      <c r="V106" s="802"/>
      <c r="W106" s="963"/>
      <c r="X106" s="802"/>
    </row>
    <row r="107" spans="1:24" ht="12.95" customHeight="1">
      <c r="A107" s="662">
        <f t="shared" si="2"/>
        <v>65</v>
      </c>
      <c r="B107" s="702" t="s">
        <v>1911</v>
      </c>
      <c r="C107" s="702" t="s">
        <v>1545</v>
      </c>
      <c r="D107" s="702" t="s">
        <v>1911</v>
      </c>
      <c r="E107" s="717">
        <v>1</v>
      </c>
      <c r="F107" s="717">
        <v>4</v>
      </c>
      <c r="G107" s="687">
        <v>15</v>
      </c>
      <c r="H107" s="687" t="s">
        <v>1090</v>
      </c>
      <c r="I107" s="687"/>
      <c r="J107" s="687"/>
      <c r="K107" s="687" t="s">
        <v>2549</v>
      </c>
      <c r="L107" s="687" t="s">
        <v>143</v>
      </c>
      <c r="M107" s="688">
        <v>1999</v>
      </c>
      <c r="N107" s="687"/>
      <c r="O107" s="687" t="s">
        <v>2558</v>
      </c>
      <c r="P107" s="687" t="s">
        <v>133</v>
      </c>
      <c r="Q107" s="1386">
        <v>1</v>
      </c>
      <c r="R107" s="745">
        <v>50000</v>
      </c>
      <c r="S107" s="781" t="s">
        <v>2923</v>
      </c>
      <c r="U107" s="877"/>
      <c r="V107" s="802"/>
      <c r="W107" s="963"/>
      <c r="X107" s="802"/>
    </row>
    <row r="108" spans="1:24" ht="12.95" customHeight="1">
      <c r="A108" s="662">
        <f t="shared" si="2"/>
        <v>66</v>
      </c>
      <c r="B108" s="702" t="s">
        <v>1911</v>
      </c>
      <c r="C108" s="702" t="s">
        <v>1545</v>
      </c>
      <c r="D108" s="702" t="s">
        <v>1911</v>
      </c>
      <c r="E108" s="717">
        <v>1</v>
      </c>
      <c r="F108" s="717">
        <v>4</v>
      </c>
      <c r="G108" s="687">
        <v>16</v>
      </c>
      <c r="H108" s="687" t="s">
        <v>1090</v>
      </c>
      <c r="I108" s="687" t="s">
        <v>2637</v>
      </c>
      <c r="J108" s="687"/>
      <c r="K108" s="687" t="s">
        <v>2549</v>
      </c>
      <c r="L108" s="687" t="s">
        <v>143</v>
      </c>
      <c r="M108" s="688">
        <v>1999</v>
      </c>
      <c r="N108" s="687"/>
      <c r="O108" s="687" t="s">
        <v>2558</v>
      </c>
      <c r="P108" s="687" t="s">
        <v>133</v>
      </c>
      <c r="Q108" s="1386">
        <v>1</v>
      </c>
      <c r="R108" s="745">
        <v>50000</v>
      </c>
      <c r="S108" s="781" t="s">
        <v>2921</v>
      </c>
      <c r="U108" s="877"/>
      <c r="V108" s="802"/>
      <c r="W108" s="963"/>
      <c r="X108" s="802"/>
    </row>
    <row r="109" spans="1:24" ht="12.95" customHeight="1">
      <c r="A109" s="662">
        <f t="shared" si="2"/>
        <v>67</v>
      </c>
      <c r="B109" s="702" t="s">
        <v>1911</v>
      </c>
      <c r="C109" s="702" t="s">
        <v>1545</v>
      </c>
      <c r="D109" s="702" t="s">
        <v>1911</v>
      </c>
      <c r="E109" s="717">
        <v>1</v>
      </c>
      <c r="F109" s="717">
        <v>4</v>
      </c>
      <c r="G109" s="687">
        <v>17</v>
      </c>
      <c r="H109" s="687" t="s">
        <v>1090</v>
      </c>
      <c r="I109" s="687" t="s">
        <v>2637</v>
      </c>
      <c r="J109" s="687"/>
      <c r="K109" s="687" t="s">
        <v>2549</v>
      </c>
      <c r="L109" s="687" t="s">
        <v>143</v>
      </c>
      <c r="M109" s="688">
        <v>1999</v>
      </c>
      <c r="N109" s="687"/>
      <c r="O109" s="687" t="s">
        <v>2558</v>
      </c>
      <c r="P109" s="687" t="s">
        <v>2547</v>
      </c>
      <c r="Q109" s="1386">
        <v>1</v>
      </c>
      <c r="R109" s="745">
        <v>50000</v>
      </c>
      <c r="S109" s="781" t="s">
        <v>3188</v>
      </c>
      <c r="U109" s="781"/>
      <c r="V109" s="802"/>
      <c r="W109" s="963"/>
      <c r="X109" s="802"/>
    </row>
    <row r="110" spans="1:24" ht="12.95" customHeight="1">
      <c r="A110" s="662">
        <f t="shared" si="2"/>
        <v>68</v>
      </c>
      <c r="B110" s="702" t="s">
        <v>1911</v>
      </c>
      <c r="C110" s="702" t="s">
        <v>1545</v>
      </c>
      <c r="D110" s="702" t="s">
        <v>1911</v>
      </c>
      <c r="E110" s="717">
        <v>1</v>
      </c>
      <c r="F110" s="717">
        <v>4</v>
      </c>
      <c r="G110" s="687">
        <v>17</v>
      </c>
      <c r="H110" s="687" t="s">
        <v>2968</v>
      </c>
      <c r="I110" s="687" t="s">
        <v>2969</v>
      </c>
      <c r="J110" s="687"/>
      <c r="K110" s="687" t="s">
        <v>2550</v>
      </c>
      <c r="L110" s="687" t="s">
        <v>2792</v>
      </c>
      <c r="M110" s="688">
        <v>2015</v>
      </c>
      <c r="N110" s="687"/>
      <c r="O110" s="687" t="s">
        <v>2558</v>
      </c>
      <c r="P110" s="687" t="s">
        <v>133</v>
      </c>
      <c r="Q110" s="1386">
        <v>2</v>
      </c>
      <c r="R110" s="745">
        <v>2464000</v>
      </c>
      <c r="S110" s="781" t="s">
        <v>2925</v>
      </c>
      <c r="U110" s="877"/>
      <c r="V110" s="802"/>
      <c r="W110" s="802"/>
      <c r="X110" s="802"/>
    </row>
    <row r="111" spans="1:24" ht="12.95" customHeight="1">
      <c r="A111" s="662">
        <f t="shared" si="2"/>
        <v>69</v>
      </c>
      <c r="B111" s="702" t="s">
        <v>1911</v>
      </c>
      <c r="C111" s="702" t="s">
        <v>1545</v>
      </c>
      <c r="D111" s="702" t="s">
        <v>1911</v>
      </c>
      <c r="E111" s="717">
        <v>1</v>
      </c>
      <c r="F111" s="717">
        <v>5</v>
      </c>
      <c r="G111" s="687">
        <v>1</v>
      </c>
      <c r="H111" s="687" t="s">
        <v>2376</v>
      </c>
      <c r="I111" s="687" t="s">
        <v>2637</v>
      </c>
      <c r="J111" s="687"/>
      <c r="K111" s="687" t="s">
        <v>2549</v>
      </c>
      <c r="L111" s="687" t="s">
        <v>143</v>
      </c>
      <c r="M111" s="688">
        <v>1999</v>
      </c>
      <c r="N111" s="687"/>
      <c r="O111" s="687" t="s">
        <v>2558</v>
      </c>
      <c r="P111" s="687" t="s">
        <v>2547</v>
      </c>
      <c r="Q111" s="1386">
        <v>1</v>
      </c>
      <c r="R111" s="745">
        <v>320200</v>
      </c>
      <c r="S111" s="781" t="s">
        <v>2921</v>
      </c>
      <c r="U111" s="877"/>
      <c r="V111" s="944"/>
      <c r="W111" s="963"/>
      <c r="X111" s="802"/>
    </row>
    <row r="112" spans="1:24" ht="12.95" customHeight="1">
      <c r="A112" s="662">
        <f t="shared" ref="A112:A144" si="4">A111+1</f>
        <v>70</v>
      </c>
      <c r="B112" s="702" t="s">
        <v>1911</v>
      </c>
      <c r="C112" s="702" t="s">
        <v>1545</v>
      </c>
      <c r="D112" s="702" t="s">
        <v>1911</v>
      </c>
      <c r="E112" s="717">
        <v>1</v>
      </c>
      <c r="F112" s="717">
        <v>5</v>
      </c>
      <c r="G112" s="687">
        <v>2</v>
      </c>
      <c r="H112" s="687" t="s">
        <v>2376</v>
      </c>
      <c r="I112" s="687" t="s">
        <v>2637</v>
      </c>
      <c r="J112" s="687"/>
      <c r="K112" s="687" t="s">
        <v>139</v>
      </c>
      <c r="L112" s="687" t="s">
        <v>143</v>
      </c>
      <c r="M112" s="688">
        <v>1999</v>
      </c>
      <c r="N112" s="687"/>
      <c r="O112" s="687" t="s">
        <v>2558</v>
      </c>
      <c r="P112" s="687" t="s">
        <v>133</v>
      </c>
      <c r="Q112" s="1386">
        <v>1</v>
      </c>
      <c r="R112" s="745">
        <v>320200</v>
      </c>
      <c r="S112" s="781" t="s">
        <v>2864</v>
      </c>
      <c r="U112" s="877"/>
      <c r="V112" s="944"/>
      <c r="W112" s="963"/>
      <c r="X112" s="802"/>
    </row>
    <row r="113" spans="1:24" ht="12.95" customHeight="1">
      <c r="A113" s="662">
        <f t="shared" si="4"/>
        <v>71</v>
      </c>
      <c r="B113" s="702" t="s">
        <v>1911</v>
      </c>
      <c r="C113" s="702" t="s">
        <v>1545</v>
      </c>
      <c r="D113" s="702" t="s">
        <v>1911</v>
      </c>
      <c r="E113" s="717">
        <v>1</v>
      </c>
      <c r="F113" s="717">
        <v>5</v>
      </c>
      <c r="G113" s="687">
        <v>3</v>
      </c>
      <c r="H113" s="687" t="s">
        <v>2376</v>
      </c>
      <c r="I113" s="687" t="s">
        <v>2637</v>
      </c>
      <c r="J113" s="687"/>
      <c r="K113" s="687" t="s">
        <v>139</v>
      </c>
      <c r="L113" s="687" t="s">
        <v>143</v>
      </c>
      <c r="M113" s="688">
        <v>1999</v>
      </c>
      <c r="N113" s="687"/>
      <c r="O113" s="687" t="s">
        <v>2558</v>
      </c>
      <c r="P113" s="687" t="s">
        <v>1407</v>
      </c>
      <c r="Q113" s="1386">
        <v>1</v>
      </c>
      <c r="R113" s="745">
        <v>320200</v>
      </c>
      <c r="S113" s="2280"/>
      <c r="T113" s="674" t="s">
        <v>1407</v>
      </c>
      <c r="U113" s="877"/>
      <c r="V113" s="944"/>
      <c r="W113" s="963"/>
      <c r="X113" s="802"/>
    </row>
    <row r="114" spans="1:24" ht="12.95" customHeight="1">
      <c r="A114" s="662">
        <f t="shared" si="4"/>
        <v>72</v>
      </c>
      <c r="B114" s="702" t="s">
        <v>1911</v>
      </c>
      <c r="C114" s="702" t="s">
        <v>1545</v>
      </c>
      <c r="D114" s="702" t="s">
        <v>1911</v>
      </c>
      <c r="E114" s="717">
        <v>1</v>
      </c>
      <c r="F114" s="717">
        <v>5</v>
      </c>
      <c r="G114" s="687">
        <v>4</v>
      </c>
      <c r="H114" s="687" t="s">
        <v>2376</v>
      </c>
      <c r="I114" s="687" t="s">
        <v>2637</v>
      </c>
      <c r="J114" s="687"/>
      <c r="K114" s="687" t="s">
        <v>139</v>
      </c>
      <c r="L114" s="687" t="s">
        <v>143</v>
      </c>
      <c r="M114" s="688">
        <v>1999</v>
      </c>
      <c r="N114" s="687"/>
      <c r="O114" s="687" t="s">
        <v>2558</v>
      </c>
      <c r="P114" s="687" t="s">
        <v>1407</v>
      </c>
      <c r="Q114" s="1386">
        <v>1</v>
      </c>
      <c r="R114" s="745">
        <v>320200</v>
      </c>
      <c r="S114" s="2280"/>
      <c r="T114" s="674" t="s">
        <v>1407</v>
      </c>
      <c r="U114" s="877"/>
      <c r="V114" s="802"/>
      <c r="W114" s="802"/>
      <c r="X114" s="802"/>
    </row>
    <row r="115" spans="1:24" ht="12.95" customHeight="1">
      <c r="A115" s="662">
        <f t="shared" si="4"/>
        <v>73</v>
      </c>
      <c r="B115" s="702" t="s">
        <v>1911</v>
      </c>
      <c r="C115" s="702" t="s">
        <v>1545</v>
      </c>
      <c r="D115" s="702" t="s">
        <v>1911</v>
      </c>
      <c r="E115" s="717">
        <v>1</v>
      </c>
      <c r="F115" s="717">
        <v>5</v>
      </c>
      <c r="G115" s="687">
        <v>5</v>
      </c>
      <c r="H115" s="687" t="s">
        <v>2376</v>
      </c>
      <c r="I115" s="687" t="s">
        <v>2637</v>
      </c>
      <c r="J115" s="687"/>
      <c r="K115" s="687" t="s">
        <v>139</v>
      </c>
      <c r="L115" s="687" t="s">
        <v>143</v>
      </c>
      <c r="M115" s="688">
        <v>1999</v>
      </c>
      <c r="N115" s="687"/>
      <c r="O115" s="687" t="s">
        <v>2558</v>
      </c>
      <c r="P115" s="687" t="s">
        <v>2547</v>
      </c>
      <c r="Q115" s="1386">
        <v>1</v>
      </c>
      <c r="R115" s="745">
        <v>320200</v>
      </c>
      <c r="S115" s="781" t="s">
        <v>2867</v>
      </c>
      <c r="U115" s="877"/>
      <c r="V115" s="802"/>
      <c r="W115" s="802"/>
      <c r="X115" s="802"/>
    </row>
    <row r="116" spans="1:24" ht="12.95" customHeight="1">
      <c r="A116" s="662">
        <f t="shared" si="4"/>
        <v>74</v>
      </c>
      <c r="B116" s="702" t="s">
        <v>1911</v>
      </c>
      <c r="C116" s="702" t="s">
        <v>1545</v>
      </c>
      <c r="D116" s="702" t="s">
        <v>1911</v>
      </c>
      <c r="E116" s="717">
        <v>1</v>
      </c>
      <c r="F116" s="717">
        <v>5</v>
      </c>
      <c r="G116" s="687">
        <v>7</v>
      </c>
      <c r="H116" s="687" t="s">
        <v>2376</v>
      </c>
      <c r="I116" s="687" t="s">
        <v>948</v>
      </c>
      <c r="J116" s="687"/>
      <c r="K116" s="687" t="s">
        <v>424</v>
      </c>
      <c r="L116" s="687" t="s">
        <v>2792</v>
      </c>
      <c r="M116" s="688">
        <v>2015</v>
      </c>
      <c r="N116" s="687"/>
      <c r="O116" s="687" t="s">
        <v>2558</v>
      </c>
      <c r="P116" s="687" t="s">
        <v>133</v>
      </c>
      <c r="Q116" s="1386">
        <v>1</v>
      </c>
      <c r="R116" s="745">
        <v>455000</v>
      </c>
      <c r="S116" s="781" t="s">
        <v>2923</v>
      </c>
      <c r="U116" s="877"/>
      <c r="V116" s="802"/>
      <c r="W116" s="802"/>
      <c r="X116" s="802"/>
    </row>
    <row r="117" spans="1:24" ht="12.95" customHeight="1">
      <c r="A117" s="662">
        <f t="shared" si="4"/>
        <v>75</v>
      </c>
      <c r="B117" s="702" t="s">
        <v>1911</v>
      </c>
      <c r="C117" s="702" t="s">
        <v>1545</v>
      </c>
      <c r="D117" s="702" t="s">
        <v>1911</v>
      </c>
      <c r="E117" s="717">
        <v>1</v>
      </c>
      <c r="F117" s="717">
        <v>5</v>
      </c>
      <c r="G117" s="687">
        <v>7</v>
      </c>
      <c r="H117" s="687" t="s">
        <v>2376</v>
      </c>
      <c r="I117" s="687" t="s">
        <v>948</v>
      </c>
      <c r="J117" s="687"/>
      <c r="K117" s="687" t="s">
        <v>424</v>
      </c>
      <c r="L117" s="687" t="s">
        <v>2792</v>
      </c>
      <c r="M117" s="688">
        <v>2015</v>
      </c>
      <c r="N117" s="687"/>
      <c r="O117" s="687" t="s">
        <v>2558</v>
      </c>
      <c r="P117" s="687" t="s">
        <v>133</v>
      </c>
      <c r="Q117" s="1386">
        <v>1</v>
      </c>
      <c r="R117" s="745">
        <v>455000</v>
      </c>
      <c r="S117" s="781" t="s">
        <v>3188</v>
      </c>
      <c r="U117" s="877"/>
      <c r="V117" s="802"/>
      <c r="W117" s="802"/>
      <c r="X117" s="802"/>
    </row>
    <row r="118" spans="1:24" ht="12.95" customHeight="1">
      <c r="A118" s="662">
        <f t="shared" si="4"/>
        <v>76</v>
      </c>
      <c r="B118" s="702"/>
      <c r="C118" s="702"/>
      <c r="D118" s="702"/>
      <c r="E118" s="717"/>
      <c r="F118" s="717"/>
      <c r="G118" s="687"/>
      <c r="H118" s="687" t="s">
        <v>3048</v>
      </c>
      <c r="I118" s="687" t="s">
        <v>3043</v>
      </c>
      <c r="J118" s="687"/>
      <c r="K118" s="687" t="s">
        <v>420</v>
      </c>
      <c r="L118" s="687" t="s">
        <v>2792</v>
      </c>
      <c r="M118" s="688">
        <v>2015</v>
      </c>
      <c r="N118" s="687"/>
      <c r="O118" s="687" t="s">
        <v>2558</v>
      </c>
      <c r="P118" s="687" t="s">
        <v>133</v>
      </c>
      <c r="Q118" s="1386">
        <v>3</v>
      </c>
      <c r="R118" s="745">
        <v>565500</v>
      </c>
      <c r="S118" s="781" t="s">
        <v>2925</v>
      </c>
      <c r="U118" s="877"/>
      <c r="V118" s="802"/>
      <c r="W118" s="802"/>
      <c r="X118" s="802"/>
    </row>
    <row r="119" spans="1:24" ht="12.95" customHeight="1">
      <c r="A119" s="662">
        <f t="shared" si="4"/>
        <v>77</v>
      </c>
      <c r="B119" s="702"/>
      <c r="C119" s="702"/>
      <c r="D119" s="702"/>
      <c r="E119" s="717"/>
      <c r="F119" s="717"/>
      <c r="G119" s="687"/>
      <c r="H119" s="687" t="s">
        <v>3056</v>
      </c>
      <c r="I119" s="687" t="s">
        <v>3057</v>
      </c>
      <c r="J119" s="687"/>
      <c r="K119" s="687" t="s">
        <v>420</v>
      </c>
      <c r="L119" s="687" t="s">
        <v>2792</v>
      </c>
      <c r="M119" s="688">
        <v>2015</v>
      </c>
      <c r="N119" s="687"/>
      <c r="O119" s="687" t="s">
        <v>2558</v>
      </c>
      <c r="P119" s="687" t="s">
        <v>133</v>
      </c>
      <c r="Q119" s="1386">
        <v>2</v>
      </c>
      <c r="R119" s="745">
        <v>117000</v>
      </c>
      <c r="S119" s="781" t="s">
        <v>2925</v>
      </c>
      <c r="U119" s="877"/>
      <c r="V119" s="802"/>
      <c r="W119" s="802"/>
      <c r="X119" s="802"/>
    </row>
    <row r="120" spans="1:24" ht="12.95" customHeight="1">
      <c r="A120" s="662">
        <f t="shared" si="4"/>
        <v>78</v>
      </c>
      <c r="B120" s="702"/>
      <c r="C120" s="702"/>
      <c r="D120" s="702"/>
      <c r="E120" s="717"/>
      <c r="F120" s="717"/>
      <c r="G120" s="687"/>
      <c r="H120" s="687" t="s">
        <v>3053</v>
      </c>
      <c r="I120" s="687" t="s">
        <v>3054</v>
      </c>
      <c r="J120" s="687"/>
      <c r="K120" s="687" t="s">
        <v>3055</v>
      </c>
      <c r="L120" s="687" t="s">
        <v>2792</v>
      </c>
      <c r="M120" s="688">
        <v>2015</v>
      </c>
      <c r="N120" s="687"/>
      <c r="O120" s="687" t="s">
        <v>2558</v>
      </c>
      <c r="P120" s="687" t="s">
        <v>133</v>
      </c>
      <c r="Q120" s="1386">
        <v>10</v>
      </c>
      <c r="R120" s="745">
        <v>215000</v>
      </c>
      <c r="S120" s="781" t="s">
        <v>2925</v>
      </c>
      <c r="U120" s="877"/>
      <c r="V120" s="802" t="s">
        <v>3227</v>
      </c>
      <c r="W120" s="802"/>
      <c r="X120" s="802"/>
    </row>
    <row r="121" spans="1:24" ht="12.95" customHeight="1">
      <c r="A121" s="662">
        <f t="shared" si="4"/>
        <v>79</v>
      </c>
      <c r="B121" s="702" t="s">
        <v>1911</v>
      </c>
      <c r="C121" s="702" t="s">
        <v>1545</v>
      </c>
      <c r="D121" s="702" t="s">
        <v>1911</v>
      </c>
      <c r="E121" s="717">
        <v>1</v>
      </c>
      <c r="F121" s="717">
        <v>11</v>
      </c>
      <c r="G121" s="687">
        <v>9</v>
      </c>
      <c r="H121" s="687" t="s">
        <v>2688</v>
      </c>
      <c r="I121" s="687"/>
      <c r="J121" s="687"/>
      <c r="K121" s="687" t="s">
        <v>420</v>
      </c>
      <c r="L121" s="687" t="s">
        <v>143</v>
      </c>
      <c r="M121" s="688">
        <v>1999</v>
      </c>
      <c r="N121" s="687"/>
      <c r="O121" s="687" t="s">
        <v>2558</v>
      </c>
      <c r="P121" s="687" t="s">
        <v>133</v>
      </c>
      <c r="Q121" s="1386">
        <v>1</v>
      </c>
      <c r="R121" s="745">
        <v>100000</v>
      </c>
      <c r="S121" s="781" t="s">
        <v>3180</v>
      </c>
      <c r="U121" s="877"/>
      <c r="V121" s="802"/>
      <c r="W121" s="963"/>
      <c r="X121" s="802"/>
    </row>
    <row r="122" spans="1:24" ht="12.95" customHeight="1">
      <c r="A122" s="662">
        <f t="shared" si="4"/>
        <v>80</v>
      </c>
      <c r="B122" s="702" t="s">
        <v>1911</v>
      </c>
      <c r="C122" s="702" t="s">
        <v>1545</v>
      </c>
      <c r="D122" s="702" t="s">
        <v>1911</v>
      </c>
      <c r="E122" s="717">
        <v>1</v>
      </c>
      <c r="F122" s="717">
        <v>11</v>
      </c>
      <c r="G122" s="687">
        <v>10</v>
      </c>
      <c r="H122" s="687" t="s">
        <v>2688</v>
      </c>
      <c r="I122" s="687"/>
      <c r="J122" s="687"/>
      <c r="K122" s="687" t="s">
        <v>420</v>
      </c>
      <c r="L122" s="687" t="s">
        <v>143</v>
      </c>
      <c r="M122" s="688">
        <v>1999</v>
      </c>
      <c r="N122" s="687"/>
      <c r="O122" s="687" t="s">
        <v>2558</v>
      </c>
      <c r="P122" s="687" t="s">
        <v>133</v>
      </c>
      <c r="Q122" s="1386">
        <v>1</v>
      </c>
      <c r="R122" s="745">
        <v>100000</v>
      </c>
      <c r="S122" s="781" t="s">
        <v>3180</v>
      </c>
      <c r="U122" s="877"/>
      <c r="V122" s="802"/>
      <c r="W122" s="963"/>
      <c r="X122" s="802"/>
    </row>
    <row r="123" spans="1:24" ht="12.95" customHeight="1">
      <c r="A123" s="662">
        <f t="shared" si="4"/>
        <v>81</v>
      </c>
      <c r="B123" s="702" t="s">
        <v>1911</v>
      </c>
      <c r="C123" s="702" t="s">
        <v>1545</v>
      </c>
      <c r="D123" s="702" t="s">
        <v>1911</v>
      </c>
      <c r="E123" s="717">
        <v>1</v>
      </c>
      <c r="F123" s="717">
        <v>11</v>
      </c>
      <c r="G123" s="687">
        <v>11</v>
      </c>
      <c r="H123" s="687" t="s">
        <v>2688</v>
      </c>
      <c r="I123" s="687"/>
      <c r="J123" s="687"/>
      <c r="K123" s="687" t="s">
        <v>420</v>
      </c>
      <c r="L123" s="687" t="s">
        <v>143</v>
      </c>
      <c r="M123" s="688">
        <v>1999</v>
      </c>
      <c r="N123" s="687"/>
      <c r="O123" s="687" t="s">
        <v>2558</v>
      </c>
      <c r="P123" s="687" t="s">
        <v>133</v>
      </c>
      <c r="Q123" s="1386">
        <v>1</v>
      </c>
      <c r="R123" s="745">
        <v>100000</v>
      </c>
      <c r="S123" s="781" t="s">
        <v>3180</v>
      </c>
      <c r="U123" s="877"/>
      <c r="V123" s="802"/>
      <c r="W123" s="963"/>
      <c r="X123" s="802"/>
    </row>
    <row r="124" spans="1:24" ht="12.95" customHeight="1">
      <c r="A124" s="662">
        <f t="shared" si="4"/>
        <v>82</v>
      </c>
      <c r="B124" s="702" t="s">
        <v>1911</v>
      </c>
      <c r="C124" s="702" t="s">
        <v>1545</v>
      </c>
      <c r="D124" s="702" t="s">
        <v>1911</v>
      </c>
      <c r="E124" s="717">
        <v>1</v>
      </c>
      <c r="F124" s="717">
        <v>11</v>
      </c>
      <c r="G124" s="687">
        <v>12</v>
      </c>
      <c r="H124" s="687" t="s">
        <v>2688</v>
      </c>
      <c r="I124" s="687"/>
      <c r="J124" s="687"/>
      <c r="K124" s="687" t="s">
        <v>420</v>
      </c>
      <c r="L124" s="687" t="s">
        <v>143</v>
      </c>
      <c r="M124" s="688">
        <v>1999</v>
      </c>
      <c r="N124" s="687"/>
      <c r="O124" s="687" t="s">
        <v>2558</v>
      </c>
      <c r="P124" s="687" t="s">
        <v>133</v>
      </c>
      <c r="Q124" s="1386">
        <v>1</v>
      </c>
      <c r="R124" s="745">
        <v>100000</v>
      </c>
      <c r="S124" s="781" t="s">
        <v>3180</v>
      </c>
      <c r="U124" s="877"/>
      <c r="V124" s="802"/>
      <c r="W124" s="963"/>
      <c r="X124" s="802"/>
    </row>
    <row r="125" spans="1:24" ht="12.95" customHeight="1">
      <c r="A125" s="662">
        <f t="shared" si="4"/>
        <v>83</v>
      </c>
      <c r="B125" s="702" t="s">
        <v>1911</v>
      </c>
      <c r="C125" s="702" t="s">
        <v>1545</v>
      </c>
      <c r="D125" s="702" t="s">
        <v>1911</v>
      </c>
      <c r="E125" s="717">
        <v>1</v>
      </c>
      <c r="F125" s="717">
        <v>11</v>
      </c>
      <c r="G125" s="687">
        <v>13</v>
      </c>
      <c r="H125" s="687" t="s">
        <v>2688</v>
      </c>
      <c r="I125" s="687"/>
      <c r="J125" s="687"/>
      <c r="K125" s="687" t="s">
        <v>420</v>
      </c>
      <c r="L125" s="687" t="s">
        <v>143</v>
      </c>
      <c r="M125" s="688">
        <v>1999</v>
      </c>
      <c r="N125" s="687"/>
      <c r="O125" s="687" t="s">
        <v>2558</v>
      </c>
      <c r="P125" s="687" t="s">
        <v>133</v>
      </c>
      <c r="Q125" s="1386">
        <v>1</v>
      </c>
      <c r="R125" s="745">
        <v>100000</v>
      </c>
      <c r="S125" s="781" t="s">
        <v>3180</v>
      </c>
      <c r="U125" s="877"/>
      <c r="V125" s="802"/>
      <c r="W125" s="963"/>
      <c r="X125" s="802"/>
    </row>
    <row r="126" spans="1:24" ht="12.95" customHeight="1">
      <c r="A126" s="662">
        <f t="shared" si="4"/>
        <v>84</v>
      </c>
      <c r="B126" s="702" t="s">
        <v>1911</v>
      </c>
      <c r="C126" s="702" t="s">
        <v>1545</v>
      </c>
      <c r="D126" s="702" t="s">
        <v>1911</v>
      </c>
      <c r="E126" s="717">
        <v>1</v>
      </c>
      <c r="F126" s="717">
        <v>11</v>
      </c>
      <c r="G126" s="687">
        <v>14</v>
      </c>
      <c r="H126" s="687" t="s">
        <v>2688</v>
      </c>
      <c r="I126" s="687"/>
      <c r="J126" s="687"/>
      <c r="K126" s="687" t="s">
        <v>420</v>
      </c>
      <c r="L126" s="687" t="s">
        <v>143</v>
      </c>
      <c r="M126" s="688">
        <v>1999</v>
      </c>
      <c r="N126" s="687"/>
      <c r="O126" s="687" t="s">
        <v>2558</v>
      </c>
      <c r="P126" s="687" t="s">
        <v>133</v>
      </c>
      <c r="Q126" s="1386">
        <v>1</v>
      </c>
      <c r="R126" s="745">
        <v>100000</v>
      </c>
      <c r="S126" s="781" t="s">
        <v>3180</v>
      </c>
      <c r="U126" s="877"/>
      <c r="V126" s="802"/>
      <c r="W126" s="963"/>
      <c r="X126" s="802"/>
    </row>
    <row r="127" spans="1:24" ht="12.95" customHeight="1">
      <c r="A127" s="662">
        <f t="shared" si="4"/>
        <v>85</v>
      </c>
      <c r="B127" s="702" t="s">
        <v>1911</v>
      </c>
      <c r="C127" s="702" t="s">
        <v>1545</v>
      </c>
      <c r="D127" s="702" t="s">
        <v>1911</v>
      </c>
      <c r="E127" s="717">
        <v>1</v>
      </c>
      <c r="F127" s="717">
        <v>11</v>
      </c>
      <c r="G127" s="687">
        <v>15</v>
      </c>
      <c r="H127" s="687" t="s">
        <v>2688</v>
      </c>
      <c r="I127" s="687" t="s">
        <v>2689</v>
      </c>
      <c r="J127" s="687"/>
      <c r="K127" s="687" t="s">
        <v>420</v>
      </c>
      <c r="L127" s="687" t="s">
        <v>143</v>
      </c>
      <c r="M127" s="688">
        <v>2000</v>
      </c>
      <c r="N127" s="687"/>
      <c r="O127" s="687" t="s">
        <v>2558</v>
      </c>
      <c r="P127" s="687" t="s">
        <v>1407</v>
      </c>
      <c r="Q127" s="1386">
        <v>1</v>
      </c>
      <c r="R127" s="745">
        <v>100000</v>
      </c>
      <c r="S127" s="781" t="s">
        <v>3180</v>
      </c>
      <c r="U127" s="877"/>
      <c r="V127" s="802"/>
      <c r="W127" s="963"/>
      <c r="X127" s="802"/>
    </row>
    <row r="128" spans="1:24" ht="12.95" customHeight="1">
      <c r="A128" s="662">
        <f t="shared" si="4"/>
        <v>86</v>
      </c>
      <c r="B128" s="702" t="s">
        <v>1911</v>
      </c>
      <c r="C128" s="702" t="s">
        <v>1545</v>
      </c>
      <c r="D128" s="702" t="s">
        <v>1911</v>
      </c>
      <c r="E128" s="717">
        <v>1</v>
      </c>
      <c r="F128" s="717">
        <v>11</v>
      </c>
      <c r="G128" s="687">
        <v>16</v>
      </c>
      <c r="H128" s="687" t="s">
        <v>2688</v>
      </c>
      <c r="I128" s="687" t="s">
        <v>2689</v>
      </c>
      <c r="J128" s="687"/>
      <c r="K128" s="687" t="s">
        <v>420</v>
      </c>
      <c r="L128" s="687" t="s">
        <v>143</v>
      </c>
      <c r="M128" s="688">
        <v>2000</v>
      </c>
      <c r="N128" s="687"/>
      <c r="O128" s="687" t="s">
        <v>2558</v>
      </c>
      <c r="P128" s="687" t="s">
        <v>1407</v>
      </c>
      <c r="Q128" s="1386">
        <v>1</v>
      </c>
      <c r="R128" s="745">
        <v>100000</v>
      </c>
      <c r="S128" s="781" t="s">
        <v>3180</v>
      </c>
      <c r="U128" s="877"/>
      <c r="V128" s="802"/>
      <c r="W128" s="963"/>
      <c r="X128" s="802"/>
    </row>
    <row r="129" spans="1:24" ht="12.95" customHeight="1">
      <c r="A129" s="662">
        <f t="shared" si="4"/>
        <v>87</v>
      </c>
      <c r="B129" s="702" t="s">
        <v>1911</v>
      </c>
      <c r="C129" s="702" t="s">
        <v>1545</v>
      </c>
      <c r="D129" s="702" t="s">
        <v>1911</v>
      </c>
      <c r="E129" s="717">
        <v>1</v>
      </c>
      <c r="F129" s="717">
        <v>22</v>
      </c>
      <c r="G129" s="687">
        <v>1</v>
      </c>
      <c r="H129" s="687" t="s">
        <v>2570</v>
      </c>
      <c r="I129" s="687"/>
      <c r="J129" s="687"/>
      <c r="K129" s="687" t="s">
        <v>2630</v>
      </c>
      <c r="L129" s="687" t="s">
        <v>143</v>
      </c>
      <c r="M129" s="688">
        <v>1986</v>
      </c>
      <c r="N129" s="687"/>
      <c r="O129" s="687" t="s">
        <v>2558</v>
      </c>
      <c r="P129" s="687" t="s">
        <v>2547</v>
      </c>
      <c r="Q129" s="1386">
        <v>1</v>
      </c>
      <c r="R129" s="745">
        <v>10000</v>
      </c>
      <c r="S129" s="781" t="s">
        <v>3188</v>
      </c>
      <c r="U129" s="877"/>
      <c r="V129" s="802"/>
      <c r="W129" s="963"/>
      <c r="X129" s="802"/>
    </row>
    <row r="130" spans="1:24" ht="12.95" customHeight="1">
      <c r="A130" s="662">
        <f t="shared" si="4"/>
        <v>88</v>
      </c>
      <c r="B130" s="702" t="s">
        <v>1911</v>
      </c>
      <c r="C130" s="702" t="s">
        <v>1545</v>
      </c>
      <c r="D130" s="702" t="s">
        <v>1911</v>
      </c>
      <c r="E130" s="717">
        <v>1</v>
      </c>
      <c r="F130" s="717">
        <v>22</v>
      </c>
      <c r="G130" s="687">
        <v>2</v>
      </c>
      <c r="H130" s="687" t="s">
        <v>2570</v>
      </c>
      <c r="I130" s="687"/>
      <c r="J130" s="687"/>
      <c r="K130" s="687" t="s">
        <v>2630</v>
      </c>
      <c r="L130" s="687" t="s">
        <v>143</v>
      </c>
      <c r="M130" s="688">
        <v>1986</v>
      </c>
      <c r="N130" s="687"/>
      <c r="O130" s="687" t="s">
        <v>2558</v>
      </c>
      <c r="P130" s="687" t="s">
        <v>2547</v>
      </c>
      <c r="Q130" s="1386">
        <v>1</v>
      </c>
      <c r="R130" s="745">
        <v>10000</v>
      </c>
      <c r="S130" s="781" t="s">
        <v>3188</v>
      </c>
      <c r="U130" s="877"/>
      <c r="V130" s="802"/>
      <c r="W130" s="963"/>
      <c r="X130" s="802"/>
    </row>
    <row r="131" spans="1:24" ht="12.95" customHeight="1">
      <c r="A131" s="662">
        <f t="shared" si="4"/>
        <v>89</v>
      </c>
      <c r="B131" s="702" t="s">
        <v>1911</v>
      </c>
      <c r="C131" s="702" t="s">
        <v>1545</v>
      </c>
      <c r="D131" s="702" t="s">
        <v>1911</v>
      </c>
      <c r="E131" s="717">
        <v>1</v>
      </c>
      <c r="F131" s="717">
        <v>29</v>
      </c>
      <c r="G131" s="687">
        <v>1</v>
      </c>
      <c r="H131" s="687" t="s">
        <v>2690</v>
      </c>
      <c r="I131" s="687"/>
      <c r="J131" s="687"/>
      <c r="K131" s="687" t="s">
        <v>2660</v>
      </c>
      <c r="L131" s="687" t="s">
        <v>143</v>
      </c>
      <c r="M131" s="688">
        <v>1986</v>
      </c>
      <c r="N131" s="687"/>
      <c r="O131" s="687" t="s">
        <v>2558</v>
      </c>
      <c r="P131" s="687" t="s">
        <v>2547</v>
      </c>
      <c r="Q131" s="1386">
        <v>1</v>
      </c>
      <c r="R131" s="745">
        <v>75000</v>
      </c>
      <c r="S131" s="781" t="s">
        <v>2925</v>
      </c>
      <c r="U131" s="877"/>
      <c r="V131" s="802"/>
      <c r="W131" s="963"/>
      <c r="X131" s="802"/>
    </row>
    <row r="132" spans="1:24" ht="12.95" customHeight="1">
      <c r="A132" s="662">
        <f t="shared" si="4"/>
        <v>90</v>
      </c>
      <c r="B132" s="702" t="s">
        <v>1911</v>
      </c>
      <c r="C132" s="702" t="s">
        <v>1545</v>
      </c>
      <c r="D132" s="702" t="s">
        <v>1911</v>
      </c>
      <c r="E132" s="717">
        <v>1</v>
      </c>
      <c r="F132" s="717">
        <v>29</v>
      </c>
      <c r="G132" s="687">
        <v>2</v>
      </c>
      <c r="H132" s="687" t="s">
        <v>2690</v>
      </c>
      <c r="I132" s="687"/>
      <c r="J132" s="687"/>
      <c r="K132" s="687" t="s">
        <v>2660</v>
      </c>
      <c r="L132" s="687" t="s">
        <v>143</v>
      </c>
      <c r="M132" s="688">
        <v>1986</v>
      </c>
      <c r="N132" s="687"/>
      <c r="O132" s="687" t="s">
        <v>2558</v>
      </c>
      <c r="P132" s="687" t="s">
        <v>2547</v>
      </c>
      <c r="Q132" s="1386">
        <v>1</v>
      </c>
      <c r="R132" s="745">
        <v>75000</v>
      </c>
      <c r="S132" s="781" t="s">
        <v>2925</v>
      </c>
      <c r="U132" s="877"/>
      <c r="V132" s="802"/>
      <c r="W132" s="963"/>
      <c r="X132" s="802"/>
    </row>
    <row r="133" spans="1:24" ht="12.95" customHeight="1">
      <c r="A133" s="662">
        <f t="shared" si="4"/>
        <v>91</v>
      </c>
      <c r="B133" s="702" t="s">
        <v>1911</v>
      </c>
      <c r="C133" s="702" t="s">
        <v>1545</v>
      </c>
      <c r="D133" s="702" t="s">
        <v>1911</v>
      </c>
      <c r="E133" s="717">
        <v>1</v>
      </c>
      <c r="F133" s="717">
        <v>68</v>
      </c>
      <c r="G133" s="687">
        <v>1</v>
      </c>
      <c r="H133" s="687" t="s">
        <v>2691</v>
      </c>
      <c r="I133" s="687"/>
      <c r="J133" s="687"/>
      <c r="K133" s="687" t="s">
        <v>2630</v>
      </c>
      <c r="L133" s="687" t="s">
        <v>143</v>
      </c>
      <c r="M133" s="688">
        <v>1999</v>
      </c>
      <c r="N133" s="687"/>
      <c r="O133" s="687" t="s">
        <v>2558</v>
      </c>
      <c r="P133" s="687" t="s">
        <v>2547</v>
      </c>
      <c r="Q133" s="1386">
        <v>1</v>
      </c>
      <c r="R133" s="745">
        <v>20000</v>
      </c>
      <c r="S133" s="781" t="s">
        <v>2864</v>
      </c>
      <c r="U133" s="877"/>
      <c r="V133" s="802"/>
      <c r="W133" s="802"/>
      <c r="X133" s="802"/>
    </row>
    <row r="134" spans="1:24" ht="12.95" customHeight="1">
      <c r="A134" s="662">
        <f t="shared" si="4"/>
        <v>92</v>
      </c>
      <c r="B134" s="702" t="s">
        <v>1911</v>
      </c>
      <c r="C134" s="702" t="s">
        <v>1545</v>
      </c>
      <c r="D134" s="702" t="s">
        <v>1911</v>
      </c>
      <c r="E134" s="717">
        <v>1</v>
      </c>
      <c r="F134" s="717">
        <v>68</v>
      </c>
      <c r="G134" s="687">
        <v>7</v>
      </c>
      <c r="H134" s="687" t="s">
        <v>538</v>
      </c>
      <c r="I134" s="687"/>
      <c r="J134" s="687"/>
      <c r="K134" s="687" t="s">
        <v>2630</v>
      </c>
      <c r="L134" s="687" t="s">
        <v>143</v>
      </c>
      <c r="M134" s="688">
        <v>1999</v>
      </c>
      <c r="N134" s="687"/>
      <c r="O134" s="687" t="s">
        <v>2558</v>
      </c>
      <c r="P134" s="687" t="s">
        <v>133</v>
      </c>
      <c r="Q134" s="1386">
        <v>1</v>
      </c>
      <c r="R134" s="745">
        <v>10000</v>
      </c>
      <c r="S134" s="781" t="s">
        <v>2925</v>
      </c>
      <c r="U134" s="877"/>
      <c r="V134" s="802"/>
      <c r="W134" s="802"/>
      <c r="X134" s="802"/>
    </row>
    <row r="135" spans="1:24" ht="12.95" customHeight="1">
      <c r="A135" s="662">
        <f t="shared" si="4"/>
        <v>93</v>
      </c>
      <c r="B135" s="702" t="s">
        <v>1911</v>
      </c>
      <c r="C135" s="702" t="s">
        <v>1545</v>
      </c>
      <c r="D135" s="702" t="s">
        <v>1911</v>
      </c>
      <c r="E135" s="717">
        <v>1</v>
      </c>
      <c r="F135" s="717">
        <v>68</v>
      </c>
      <c r="G135" s="687">
        <v>8</v>
      </c>
      <c r="H135" s="687" t="s">
        <v>538</v>
      </c>
      <c r="I135" s="687"/>
      <c r="J135" s="687"/>
      <c r="K135" s="687" t="s">
        <v>2660</v>
      </c>
      <c r="L135" s="687" t="s">
        <v>143</v>
      </c>
      <c r="M135" s="688">
        <v>1986</v>
      </c>
      <c r="N135" s="687"/>
      <c r="O135" s="687" t="s">
        <v>2558</v>
      </c>
      <c r="P135" s="687" t="s">
        <v>133</v>
      </c>
      <c r="Q135" s="1386">
        <v>1</v>
      </c>
      <c r="R135" s="745">
        <v>10000</v>
      </c>
      <c r="S135" s="781" t="s">
        <v>2925</v>
      </c>
      <c r="U135" s="877"/>
      <c r="V135" s="802"/>
      <c r="W135" s="963"/>
      <c r="X135" s="802"/>
    </row>
    <row r="136" spans="1:24" ht="12.95" customHeight="1">
      <c r="A136" s="662">
        <f t="shared" si="4"/>
        <v>94</v>
      </c>
      <c r="B136" s="702" t="s">
        <v>1911</v>
      </c>
      <c r="C136" s="702" t="s">
        <v>1545</v>
      </c>
      <c r="D136" s="702" t="s">
        <v>1911</v>
      </c>
      <c r="E136" s="717">
        <v>1</v>
      </c>
      <c r="F136" s="717">
        <v>68</v>
      </c>
      <c r="G136" s="687">
        <v>9</v>
      </c>
      <c r="H136" s="687" t="s">
        <v>538</v>
      </c>
      <c r="I136" s="687"/>
      <c r="J136" s="687"/>
      <c r="K136" s="687" t="s">
        <v>2660</v>
      </c>
      <c r="L136" s="687" t="s">
        <v>143</v>
      </c>
      <c r="M136" s="688">
        <v>1986</v>
      </c>
      <c r="N136" s="687"/>
      <c r="O136" s="687" t="s">
        <v>2558</v>
      </c>
      <c r="P136" s="687" t="s">
        <v>133</v>
      </c>
      <c r="Q136" s="1386">
        <v>1</v>
      </c>
      <c r="R136" s="745">
        <v>10000</v>
      </c>
      <c r="S136" s="781" t="s">
        <v>2925</v>
      </c>
      <c r="U136" s="877"/>
      <c r="V136" s="802"/>
      <c r="W136" s="963"/>
      <c r="X136" s="802"/>
    </row>
    <row r="137" spans="1:24" ht="12.95" customHeight="1">
      <c r="A137" s="662">
        <f t="shared" si="4"/>
        <v>95</v>
      </c>
      <c r="B137" s="702" t="s">
        <v>1911</v>
      </c>
      <c r="C137" s="702" t="s">
        <v>1545</v>
      </c>
      <c r="D137" s="702" t="s">
        <v>1911</v>
      </c>
      <c r="E137" s="717">
        <v>1</v>
      </c>
      <c r="F137" s="717">
        <v>68</v>
      </c>
      <c r="G137" s="687">
        <v>10</v>
      </c>
      <c r="H137" s="687" t="s">
        <v>538</v>
      </c>
      <c r="I137" s="687"/>
      <c r="J137" s="687"/>
      <c r="K137" s="687" t="s">
        <v>2660</v>
      </c>
      <c r="L137" s="687" t="s">
        <v>143</v>
      </c>
      <c r="M137" s="688">
        <v>1986</v>
      </c>
      <c r="N137" s="687"/>
      <c r="O137" s="687" t="s">
        <v>2558</v>
      </c>
      <c r="P137" s="687" t="s">
        <v>133</v>
      </c>
      <c r="Q137" s="1386">
        <v>1</v>
      </c>
      <c r="R137" s="745">
        <v>10000</v>
      </c>
      <c r="S137" s="781" t="s">
        <v>2925</v>
      </c>
      <c r="U137" s="877"/>
      <c r="V137" s="802"/>
      <c r="W137" s="963"/>
      <c r="X137" s="802"/>
    </row>
    <row r="138" spans="1:24" ht="12.95" customHeight="1">
      <c r="A138" s="662">
        <f t="shared" si="4"/>
        <v>96</v>
      </c>
      <c r="B138" s="702" t="s">
        <v>1911</v>
      </c>
      <c r="C138" s="702" t="s">
        <v>1545</v>
      </c>
      <c r="D138" s="702" t="s">
        <v>1911</v>
      </c>
      <c r="E138" s="717">
        <v>1</v>
      </c>
      <c r="F138" s="717">
        <v>68</v>
      </c>
      <c r="G138" s="687">
        <v>11</v>
      </c>
      <c r="H138" s="687" t="s">
        <v>538</v>
      </c>
      <c r="I138" s="687"/>
      <c r="J138" s="687"/>
      <c r="K138" s="687" t="s">
        <v>2630</v>
      </c>
      <c r="L138" s="687" t="s">
        <v>143</v>
      </c>
      <c r="M138" s="688">
        <v>1999</v>
      </c>
      <c r="N138" s="687"/>
      <c r="O138" s="687" t="s">
        <v>2558</v>
      </c>
      <c r="P138" s="687" t="s">
        <v>133</v>
      </c>
      <c r="Q138" s="1386">
        <v>1</v>
      </c>
      <c r="R138" s="745">
        <v>10000</v>
      </c>
      <c r="S138" s="781" t="s">
        <v>2864</v>
      </c>
      <c r="U138" s="877"/>
      <c r="V138" s="802"/>
      <c r="W138" s="963"/>
      <c r="X138" s="802"/>
    </row>
    <row r="139" spans="1:24" ht="12.95" customHeight="1">
      <c r="A139" s="662">
        <f t="shared" si="4"/>
        <v>97</v>
      </c>
      <c r="B139" s="702" t="s">
        <v>1911</v>
      </c>
      <c r="C139" s="702" t="s">
        <v>1545</v>
      </c>
      <c r="D139" s="702" t="s">
        <v>1911</v>
      </c>
      <c r="E139" s="717">
        <v>1</v>
      </c>
      <c r="F139" s="717">
        <v>68</v>
      </c>
      <c r="G139" s="687">
        <v>12</v>
      </c>
      <c r="H139" s="687" t="s">
        <v>538</v>
      </c>
      <c r="I139" s="687"/>
      <c r="J139" s="687"/>
      <c r="K139" s="687" t="s">
        <v>2630</v>
      </c>
      <c r="L139" s="687" t="s">
        <v>143</v>
      </c>
      <c r="M139" s="688">
        <v>1999</v>
      </c>
      <c r="N139" s="687"/>
      <c r="O139" s="687" t="s">
        <v>2558</v>
      </c>
      <c r="P139" s="687" t="s">
        <v>133</v>
      </c>
      <c r="Q139" s="1386">
        <v>1</v>
      </c>
      <c r="R139" s="745">
        <v>10000</v>
      </c>
      <c r="S139" s="781" t="s">
        <v>2921</v>
      </c>
      <c r="U139" s="877"/>
      <c r="V139" s="802"/>
      <c r="W139" s="963"/>
      <c r="X139" s="802"/>
    </row>
    <row r="140" spans="1:24" ht="12.95" customHeight="1">
      <c r="A140" s="662">
        <f t="shared" si="4"/>
        <v>98</v>
      </c>
      <c r="B140" s="702" t="s">
        <v>1911</v>
      </c>
      <c r="C140" s="702" t="s">
        <v>1545</v>
      </c>
      <c r="D140" s="702" t="s">
        <v>1911</v>
      </c>
      <c r="E140" s="717">
        <v>1</v>
      </c>
      <c r="F140" s="717">
        <v>68</v>
      </c>
      <c r="G140" s="687">
        <v>14</v>
      </c>
      <c r="H140" s="687" t="s">
        <v>2652</v>
      </c>
      <c r="I140" s="687"/>
      <c r="J140" s="687"/>
      <c r="K140" s="687" t="s">
        <v>2550</v>
      </c>
      <c r="L140" s="687" t="s">
        <v>143</v>
      </c>
      <c r="M140" s="688">
        <v>2007</v>
      </c>
      <c r="N140" s="687"/>
      <c r="O140" s="687" t="s">
        <v>2624</v>
      </c>
      <c r="P140" s="687" t="s">
        <v>2547</v>
      </c>
      <c r="Q140" s="1386">
        <v>1</v>
      </c>
      <c r="R140" s="745">
        <v>1000000</v>
      </c>
      <c r="S140" s="781" t="s">
        <v>3189</v>
      </c>
      <c r="U140" s="877"/>
      <c r="V140" s="802"/>
      <c r="W140" s="963"/>
      <c r="X140" s="802"/>
    </row>
    <row r="141" spans="1:24" ht="12.95" customHeight="1">
      <c r="A141" s="662">
        <f t="shared" si="4"/>
        <v>99</v>
      </c>
      <c r="B141" s="702" t="s">
        <v>1911</v>
      </c>
      <c r="C141" s="702" t="s">
        <v>1545</v>
      </c>
      <c r="D141" s="702" t="s">
        <v>1911</v>
      </c>
      <c r="E141" s="717">
        <v>1</v>
      </c>
      <c r="F141" s="717">
        <v>68</v>
      </c>
      <c r="G141" s="687">
        <v>15</v>
      </c>
      <c r="H141" s="687" t="s">
        <v>2652</v>
      </c>
      <c r="I141" s="687"/>
      <c r="J141" s="687"/>
      <c r="K141" s="687" t="s">
        <v>2550</v>
      </c>
      <c r="L141" s="687" t="s">
        <v>143</v>
      </c>
      <c r="M141" s="688">
        <v>2007</v>
      </c>
      <c r="N141" s="687"/>
      <c r="O141" s="687" t="s">
        <v>2624</v>
      </c>
      <c r="P141" s="687" t="s">
        <v>2547</v>
      </c>
      <c r="Q141" s="1386">
        <v>1</v>
      </c>
      <c r="R141" s="745">
        <v>1000000</v>
      </c>
      <c r="S141" s="781" t="s">
        <v>3191</v>
      </c>
      <c r="U141" s="877"/>
      <c r="V141" s="802"/>
      <c r="W141" s="802"/>
      <c r="X141" s="802"/>
    </row>
    <row r="142" spans="1:24" ht="12.95" customHeight="1">
      <c r="A142" s="662">
        <f t="shared" si="4"/>
        <v>100</v>
      </c>
      <c r="B142" s="702" t="s">
        <v>1911</v>
      </c>
      <c r="C142" s="702" t="s">
        <v>1545</v>
      </c>
      <c r="D142" s="702" t="s">
        <v>1911</v>
      </c>
      <c r="E142" s="717">
        <v>1</v>
      </c>
      <c r="F142" s="717">
        <v>68</v>
      </c>
      <c r="G142" s="687">
        <v>17</v>
      </c>
      <c r="H142" s="687" t="s">
        <v>2636</v>
      </c>
      <c r="I142" s="687"/>
      <c r="J142" s="687"/>
      <c r="K142" s="687" t="s">
        <v>2630</v>
      </c>
      <c r="L142" s="687" t="s">
        <v>143</v>
      </c>
      <c r="M142" s="688">
        <v>2007</v>
      </c>
      <c r="N142" s="687"/>
      <c r="O142" s="687" t="s">
        <v>2624</v>
      </c>
      <c r="P142" s="687" t="s">
        <v>2547</v>
      </c>
      <c r="Q142" s="1386">
        <v>1</v>
      </c>
      <c r="R142" s="745">
        <v>1500000</v>
      </c>
      <c r="S142" s="781" t="s">
        <v>2864</v>
      </c>
      <c r="U142" s="877"/>
      <c r="V142" s="802"/>
      <c r="W142" s="802"/>
      <c r="X142" s="802"/>
    </row>
    <row r="143" spans="1:24" ht="12.95" customHeight="1">
      <c r="A143" s="662">
        <f t="shared" si="4"/>
        <v>101</v>
      </c>
      <c r="B143" s="702" t="s">
        <v>1911</v>
      </c>
      <c r="C143" s="702" t="s">
        <v>1545</v>
      </c>
      <c r="D143" s="702" t="s">
        <v>1911</v>
      </c>
      <c r="E143" s="717">
        <v>1</v>
      </c>
      <c r="F143" s="717">
        <v>68</v>
      </c>
      <c r="G143" s="687">
        <v>18</v>
      </c>
      <c r="H143" s="687" t="s">
        <v>2636</v>
      </c>
      <c r="I143" s="687"/>
      <c r="J143" s="687"/>
      <c r="K143" s="687" t="s">
        <v>2550</v>
      </c>
      <c r="L143" s="687" t="s">
        <v>143</v>
      </c>
      <c r="M143" s="688">
        <v>2007</v>
      </c>
      <c r="N143" s="687"/>
      <c r="O143" s="687" t="s">
        <v>2624</v>
      </c>
      <c r="P143" s="687" t="s">
        <v>2547</v>
      </c>
      <c r="Q143" s="1386">
        <v>1</v>
      </c>
      <c r="R143" s="745">
        <v>1500000</v>
      </c>
      <c r="S143" s="781" t="s">
        <v>3198</v>
      </c>
      <c r="U143" s="877"/>
      <c r="V143" s="802"/>
      <c r="W143" s="802"/>
      <c r="X143" s="802"/>
    </row>
    <row r="144" spans="1:24" ht="12.95" customHeight="1">
      <c r="A144" s="662">
        <f t="shared" si="4"/>
        <v>102</v>
      </c>
      <c r="B144" s="702" t="s">
        <v>1911</v>
      </c>
      <c r="C144" s="702" t="s">
        <v>1545</v>
      </c>
      <c r="D144" s="702" t="s">
        <v>1911</v>
      </c>
      <c r="E144" s="717">
        <v>1</v>
      </c>
      <c r="F144" s="717">
        <v>68</v>
      </c>
      <c r="G144" s="687">
        <v>26</v>
      </c>
      <c r="H144" s="687" t="s">
        <v>2693</v>
      </c>
      <c r="I144" s="687"/>
      <c r="J144" s="687"/>
      <c r="K144" s="687" t="s">
        <v>2549</v>
      </c>
      <c r="L144" s="687" t="s">
        <v>143</v>
      </c>
      <c r="M144" s="688">
        <v>2010</v>
      </c>
      <c r="N144" s="687"/>
      <c r="O144" s="687" t="s">
        <v>2624</v>
      </c>
      <c r="P144" s="687" t="s">
        <v>133</v>
      </c>
      <c r="Q144" s="1386">
        <v>1</v>
      </c>
      <c r="R144" s="745">
        <v>462000</v>
      </c>
      <c r="S144" s="781" t="s">
        <v>2925</v>
      </c>
      <c r="U144" s="877"/>
      <c r="V144" s="802"/>
      <c r="W144" s="802"/>
      <c r="X144" s="802"/>
    </row>
    <row r="145" spans="1:24" ht="12.95" customHeight="1">
      <c r="A145" s="662"/>
      <c r="B145" s="717"/>
      <c r="C145" s="717"/>
      <c r="D145" s="717"/>
      <c r="E145" s="717"/>
      <c r="F145" s="717"/>
      <c r="G145" s="687"/>
      <c r="H145" s="687" t="s">
        <v>2694</v>
      </c>
      <c r="I145" s="687" t="s">
        <v>2695</v>
      </c>
      <c r="J145" s="687"/>
      <c r="K145" s="687"/>
      <c r="L145" s="687"/>
      <c r="M145" s="688"/>
      <c r="N145" s="687"/>
      <c r="O145" s="687"/>
      <c r="P145" s="687"/>
      <c r="Q145" s="1386"/>
      <c r="R145" s="745"/>
      <c r="S145" s="781"/>
      <c r="U145" s="877"/>
      <c r="V145" s="802"/>
      <c r="W145" s="802"/>
      <c r="X145" s="802"/>
    </row>
    <row r="146" spans="1:24" ht="12.95" customHeight="1">
      <c r="A146" s="662"/>
      <c r="B146" s="717"/>
      <c r="C146" s="717"/>
      <c r="D146" s="717"/>
      <c r="E146" s="717"/>
      <c r="F146" s="717"/>
      <c r="G146" s="687"/>
      <c r="H146" s="687" t="s">
        <v>2696</v>
      </c>
      <c r="I146" s="687" t="s">
        <v>2697</v>
      </c>
      <c r="J146" s="687"/>
      <c r="K146" s="687"/>
      <c r="L146" s="687"/>
      <c r="M146" s="688"/>
      <c r="N146" s="687"/>
      <c r="O146" s="687"/>
      <c r="P146" s="687"/>
      <c r="Q146" s="1386"/>
      <c r="R146" s="745"/>
      <c r="S146" s="781"/>
      <c r="U146" s="877"/>
      <c r="V146" s="802"/>
      <c r="W146" s="802"/>
      <c r="X146" s="802"/>
    </row>
    <row r="147" spans="1:24" ht="12.95" customHeight="1">
      <c r="A147" s="662"/>
      <c r="B147" s="717"/>
      <c r="C147" s="717"/>
      <c r="D147" s="717"/>
      <c r="E147" s="717"/>
      <c r="F147" s="717"/>
      <c r="G147" s="687"/>
      <c r="H147" s="687" t="s">
        <v>2642</v>
      </c>
      <c r="I147" s="687" t="s">
        <v>2669</v>
      </c>
      <c r="J147" s="687"/>
      <c r="K147" s="687"/>
      <c r="L147" s="687"/>
      <c r="M147" s="688"/>
      <c r="N147" s="687"/>
      <c r="O147" s="687"/>
      <c r="P147" s="687"/>
      <c r="Q147" s="1386"/>
      <c r="R147" s="745"/>
      <c r="S147" s="781"/>
      <c r="U147" s="877"/>
      <c r="V147" s="802"/>
      <c r="W147" s="802"/>
      <c r="X147" s="802"/>
    </row>
    <row r="148" spans="1:24" ht="12.95" customHeight="1">
      <c r="A148" s="662"/>
      <c r="B148" s="717"/>
      <c r="C148" s="717"/>
      <c r="D148" s="717"/>
      <c r="E148" s="717"/>
      <c r="F148" s="717"/>
      <c r="G148" s="687"/>
      <c r="H148" s="687" t="s">
        <v>2698</v>
      </c>
      <c r="I148" s="687" t="s">
        <v>2699</v>
      </c>
      <c r="J148" s="687"/>
      <c r="K148" s="687"/>
      <c r="L148" s="687"/>
      <c r="M148" s="688"/>
      <c r="N148" s="687"/>
      <c r="O148" s="687"/>
      <c r="P148" s="687"/>
      <c r="Q148" s="1386"/>
      <c r="R148" s="745"/>
      <c r="S148" s="781"/>
      <c r="U148" s="877"/>
      <c r="V148" s="802"/>
      <c r="W148" s="802"/>
      <c r="X148" s="802"/>
    </row>
    <row r="149" spans="1:24" ht="12.95" customHeight="1">
      <c r="A149" s="662">
        <f>A144+1</f>
        <v>103</v>
      </c>
      <c r="B149" s="717">
        <v>2</v>
      </c>
      <c r="C149" s="717">
        <v>8</v>
      </c>
      <c r="D149" s="717">
        <v>2</v>
      </c>
      <c r="E149" s="717">
        <v>1</v>
      </c>
      <c r="F149" s="717">
        <v>68</v>
      </c>
      <c r="G149" s="687">
        <v>27</v>
      </c>
      <c r="H149" s="687" t="s">
        <v>2693</v>
      </c>
      <c r="I149" s="687"/>
      <c r="J149" s="687"/>
      <c r="K149" s="687" t="s">
        <v>2549</v>
      </c>
      <c r="L149" s="687" t="s">
        <v>143</v>
      </c>
      <c r="M149" s="688">
        <v>2010</v>
      </c>
      <c r="N149" s="687"/>
      <c r="O149" s="687" t="s">
        <v>2624</v>
      </c>
      <c r="P149" s="687" t="s">
        <v>133</v>
      </c>
      <c r="Q149" s="1386">
        <v>1</v>
      </c>
      <c r="R149" s="745">
        <v>462000</v>
      </c>
      <c r="S149" s="781" t="s">
        <v>2925</v>
      </c>
      <c r="U149" s="877"/>
      <c r="V149" s="944"/>
      <c r="W149" s="963"/>
      <c r="X149" s="802"/>
    </row>
    <row r="150" spans="1:24" ht="12.95" customHeight="1">
      <c r="A150" s="662"/>
      <c r="B150" s="717"/>
      <c r="C150" s="717"/>
      <c r="D150" s="717"/>
      <c r="E150" s="717"/>
      <c r="F150" s="717"/>
      <c r="G150" s="687"/>
      <c r="H150" s="687" t="s">
        <v>2694</v>
      </c>
      <c r="I150" s="687" t="s">
        <v>2695</v>
      </c>
      <c r="J150" s="687"/>
      <c r="K150" s="687"/>
      <c r="L150" s="687"/>
      <c r="M150" s="688"/>
      <c r="N150" s="687"/>
      <c r="O150" s="687"/>
      <c r="P150" s="687"/>
      <c r="Q150" s="1386"/>
      <c r="R150" s="745"/>
      <c r="S150" s="781"/>
      <c r="U150" s="877"/>
      <c r="V150" s="944"/>
      <c r="W150" s="963"/>
      <c r="X150" s="802"/>
    </row>
    <row r="151" spans="1:24" ht="12.95" customHeight="1">
      <c r="A151" s="662"/>
      <c r="B151" s="717"/>
      <c r="C151" s="717"/>
      <c r="D151" s="717"/>
      <c r="E151" s="717"/>
      <c r="F151" s="717"/>
      <c r="G151" s="687"/>
      <c r="H151" s="687" t="s">
        <v>2696</v>
      </c>
      <c r="I151" s="687" t="s">
        <v>2697</v>
      </c>
      <c r="J151" s="687"/>
      <c r="K151" s="687"/>
      <c r="L151" s="687"/>
      <c r="M151" s="688"/>
      <c r="N151" s="687"/>
      <c r="O151" s="687"/>
      <c r="P151" s="687"/>
      <c r="Q151" s="1386"/>
      <c r="R151" s="745"/>
      <c r="S151" s="781"/>
      <c r="U151" s="877"/>
      <c r="V151" s="802"/>
      <c r="W151" s="802"/>
      <c r="X151" s="802"/>
    </row>
    <row r="152" spans="1:24" ht="12.95" customHeight="1">
      <c r="A152" s="662"/>
      <c r="B152" s="717"/>
      <c r="C152" s="717"/>
      <c r="D152" s="717"/>
      <c r="E152" s="717"/>
      <c r="F152" s="717"/>
      <c r="G152" s="687"/>
      <c r="H152" s="687" t="s">
        <v>2642</v>
      </c>
      <c r="I152" s="687" t="s">
        <v>2669</v>
      </c>
      <c r="J152" s="687"/>
      <c r="K152" s="687"/>
      <c r="L152" s="687"/>
      <c r="M152" s="688"/>
      <c r="N152" s="687"/>
      <c r="O152" s="687"/>
      <c r="P152" s="687"/>
      <c r="Q152" s="1386"/>
      <c r="R152" s="745"/>
      <c r="S152" s="781"/>
      <c r="U152" s="877"/>
      <c r="V152" s="944"/>
      <c r="W152" s="963"/>
      <c r="X152" s="802"/>
    </row>
    <row r="153" spans="1:24" ht="12.95" customHeight="1">
      <c r="A153" s="662"/>
      <c r="B153" s="717"/>
      <c r="C153" s="717"/>
      <c r="D153" s="717"/>
      <c r="E153" s="717"/>
      <c r="F153" s="717"/>
      <c r="G153" s="687"/>
      <c r="H153" s="687" t="s">
        <v>2698</v>
      </c>
      <c r="I153" s="687" t="s">
        <v>2699</v>
      </c>
      <c r="J153" s="687"/>
      <c r="K153" s="687"/>
      <c r="L153" s="687"/>
      <c r="M153" s="688"/>
      <c r="N153" s="687"/>
      <c r="O153" s="687"/>
      <c r="P153" s="687"/>
      <c r="Q153" s="1386"/>
      <c r="R153" s="745"/>
      <c r="S153" s="781"/>
      <c r="U153" s="877"/>
      <c r="V153" s="802"/>
      <c r="W153" s="963"/>
      <c r="X153" s="802"/>
    </row>
    <row r="154" spans="1:24" ht="12.95" customHeight="1">
      <c r="A154" s="662">
        <f>A149+1</f>
        <v>104</v>
      </c>
      <c r="B154" s="717">
        <v>2</v>
      </c>
      <c r="C154" s="717">
        <v>8</v>
      </c>
      <c r="D154" s="717">
        <v>2</v>
      </c>
      <c r="E154" s="717">
        <v>1</v>
      </c>
      <c r="F154" s="717">
        <v>68</v>
      </c>
      <c r="G154" s="687">
        <v>27</v>
      </c>
      <c r="H154" s="687" t="s">
        <v>3142</v>
      </c>
      <c r="I154" s="687"/>
      <c r="J154" s="687"/>
      <c r="K154" s="687" t="s">
        <v>2549</v>
      </c>
      <c r="L154" s="687" t="s">
        <v>143</v>
      </c>
      <c r="M154" s="688">
        <v>2016</v>
      </c>
      <c r="N154" s="687"/>
      <c r="O154" s="687" t="s">
        <v>3141</v>
      </c>
      <c r="P154" s="687" t="s">
        <v>133</v>
      </c>
      <c r="Q154" s="1386">
        <v>1</v>
      </c>
      <c r="R154" s="745">
        <v>6585917</v>
      </c>
      <c r="S154" s="781" t="s">
        <v>2925</v>
      </c>
      <c r="U154" s="877"/>
      <c r="V154" s="802"/>
      <c r="W154" s="963"/>
      <c r="X154" s="802"/>
    </row>
    <row r="155" spans="1:24" ht="12.95" customHeight="1">
      <c r="A155" s="662">
        <f>A154+1</f>
        <v>105</v>
      </c>
      <c r="B155" s="717">
        <v>2</v>
      </c>
      <c r="C155" s="717">
        <v>8</v>
      </c>
      <c r="D155" s="717">
        <v>2</v>
      </c>
      <c r="E155" s="717">
        <v>1</v>
      </c>
      <c r="F155" s="717">
        <v>68</v>
      </c>
      <c r="G155" s="687">
        <v>33</v>
      </c>
      <c r="H155" s="687" t="s">
        <v>2700</v>
      </c>
      <c r="I155" s="687"/>
      <c r="J155" s="687"/>
      <c r="K155" s="687" t="s">
        <v>2660</v>
      </c>
      <c r="L155" s="687" t="s">
        <v>143</v>
      </c>
      <c r="M155" s="688">
        <v>1986</v>
      </c>
      <c r="N155" s="687"/>
      <c r="O155" s="687" t="s">
        <v>2558</v>
      </c>
      <c r="P155" s="687" t="s">
        <v>133</v>
      </c>
      <c r="Q155" s="1386">
        <v>1</v>
      </c>
      <c r="R155" s="745">
        <v>10000</v>
      </c>
      <c r="S155" s="781" t="s">
        <v>2925</v>
      </c>
      <c r="U155" s="877"/>
      <c r="V155" s="802"/>
      <c r="W155" s="963"/>
      <c r="X155" s="802"/>
    </row>
    <row r="156" spans="1:24" ht="12.95" customHeight="1">
      <c r="A156" s="662">
        <f>A155+1</f>
        <v>106</v>
      </c>
      <c r="B156" s="717">
        <v>2</v>
      </c>
      <c r="C156" s="717">
        <v>8</v>
      </c>
      <c r="D156" s="717">
        <v>2</v>
      </c>
      <c r="E156" s="717">
        <v>1</v>
      </c>
      <c r="F156" s="717">
        <v>68</v>
      </c>
      <c r="G156" s="687">
        <v>34</v>
      </c>
      <c r="H156" s="687" t="s">
        <v>2700</v>
      </c>
      <c r="I156" s="687"/>
      <c r="J156" s="687"/>
      <c r="K156" s="687" t="s">
        <v>2660</v>
      </c>
      <c r="L156" s="687" t="s">
        <v>143</v>
      </c>
      <c r="M156" s="688">
        <v>1986</v>
      </c>
      <c r="N156" s="687"/>
      <c r="O156" s="687" t="s">
        <v>2558</v>
      </c>
      <c r="P156" s="687" t="s">
        <v>133</v>
      </c>
      <c r="Q156" s="1386">
        <v>1</v>
      </c>
      <c r="R156" s="745">
        <v>10000</v>
      </c>
      <c r="S156" s="781" t="s">
        <v>2925</v>
      </c>
      <c r="U156" s="877"/>
      <c r="V156" s="802"/>
      <c r="W156" s="963"/>
      <c r="X156" s="802"/>
    </row>
    <row r="157" spans="1:24" ht="12.95" customHeight="1">
      <c r="A157" s="662">
        <f>A156+1</f>
        <v>107</v>
      </c>
      <c r="B157" s="717">
        <v>2</v>
      </c>
      <c r="C157" s="717">
        <v>8</v>
      </c>
      <c r="D157" s="717">
        <v>2</v>
      </c>
      <c r="E157" s="717">
        <v>1</v>
      </c>
      <c r="F157" s="717">
        <v>68</v>
      </c>
      <c r="G157" s="687">
        <v>35</v>
      </c>
      <c r="H157" s="687" t="s">
        <v>2700</v>
      </c>
      <c r="I157" s="687"/>
      <c r="J157" s="687"/>
      <c r="K157" s="687" t="s">
        <v>2660</v>
      </c>
      <c r="L157" s="687" t="s">
        <v>143</v>
      </c>
      <c r="M157" s="688">
        <v>1986</v>
      </c>
      <c r="N157" s="687"/>
      <c r="O157" s="687" t="s">
        <v>2558</v>
      </c>
      <c r="P157" s="687" t="s">
        <v>133</v>
      </c>
      <c r="Q157" s="1386">
        <v>1</v>
      </c>
      <c r="R157" s="745">
        <v>10000</v>
      </c>
      <c r="S157" s="781" t="s">
        <v>2925</v>
      </c>
      <c r="U157" s="877"/>
      <c r="V157" s="802"/>
      <c r="W157" s="802"/>
      <c r="X157" s="802"/>
    </row>
    <row r="158" spans="1:24" ht="12.95" customHeight="1">
      <c r="A158" s="662">
        <f t="shared" ref="A158:A177" si="5">A157+1</f>
        <v>108</v>
      </c>
      <c r="B158" s="717">
        <v>2</v>
      </c>
      <c r="C158" s="717">
        <v>8</v>
      </c>
      <c r="D158" s="717">
        <v>2</v>
      </c>
      <c r="E158" s="717">
        <v>1</v>
      </c>
      <c r="F158" s="717">
        <v>68</v>
      </c>
      <c r="G158" s="687">
        <v>36</v>
      </c>
      <c r="H158" s="687" t="s">
        <v>2700</v>
      </c>
      <c r="I158" s="687"/>
      <c r="J158" s="687"/>
      <c r="K158" s="687" t="s">
        <v>2660</v>
      </c>
      <c r="L158" s="687" t="s">
        <v>143</v>
      </c>
      <c r="M158" s="688">
        <v>1986</v>
      </c>
      <c r="N158" s="687"/>
      <c r="O158" s="687" t="s">
        <v>2558</v>
      </c>
      <c r="P158" s="687" t="s">
        <v>133</v>
      </c>
      <c r="Q158" s="1386">
        <v>1</v>
      </c>
      <c r="R158" s="745">
        <v>10000</v>
      </c>
      <c r="S158" s="781" t="s">
        <v>2925</v>
      </c>
      <c r="U158" s="877"/>
      <c r="V158" s="802"/>
      <c r="W158" s="802"/>
      <c r="X158" s="802"/>
    </row>
    <row r="159" spans="1:24" ht="12.95" customHeight="1">
      <c r="A159" s="662">
        <f t="shared" si="5"/>
        <v>109</v>
      </c>
      <c r="B159" s="717">
        <v>2</v>
      </c>
      <c r="C159" s="717">
        <v>8</v>
      </c>
      <c r="D159" s="717">
        <v>2</v>
      </c>
      <c r="E159" s="717">
        <v>1</v>
      </c>
      <c r="F159" s="717">
        <v>68</v>
      </c>
      <c r="G159" s="687">
        <v>36</v>
      </c>
      <c r="H159" s="687" t="s">
        <v>3067</v>
      </c>
      <c r="I159" s="687"/>
      <c r="J159" s="687"/>
      <c r="K159" s="687" t="s">
        <v>2660</v>
      </c>
      <c r="L159" s="687" t="s">
        <v>2792</v>
      </c>
      <c r="M159" s="688">
        <v>2015</v>
      </c>
      <c r="N159" s="687"/>
      <c r="O159" s="687" t="s">
        <v>2558</v>
      </c>
      <c r="P159" s="687" t="s">
        <v>133</v>
      </c>
      <c r="Q159" s="1386">
        <v>1</v>
      </c>
      <c r="R159" s="745">
        <v>19497</v>
      </c>
      <c r="S159" s="781" t="s">
        <v>2925</v>
      </c>
      <c r="U159" s="877"/>
      <c r="V159" s="802"/>
      <c r="W159" s="963"/>
      <c r="X159" s="802"/>
    </row>
    <row r="160" spans="1:24" ht="12.95" customHeight="1">
      <c r="A160" s="662">
        <f t="shared" si="5"/>
        <v>110</v>
      </c>
      <c r="B160" s="717">
        <v>2</v>
      </c>
      <c r="C160" s="717">
        <v>8</v>
      </c>
      <c r="D160" s="717">
        <v>2</v>
      </c>
      <c r="E160" s="717">
        <v>1</v>
      </c>
      <c r="F160" s="717">
        <v>68</v>
      </c>
      <c r="G160" s="687">
        <v>37</v>
      </c>
      <c r="H160" s="687" t="s">
        <v>2700</v>
      </c>
      <c r="I160" s="687"/>
      <c r="J160" s="687"/>
      <c r="K160" s="687" t="s">
        <v>2660</v>
      </c>
      <c r="L160" s="687" t="s">
        <v>143</v>
      </c>
      <c r="M160" s="688">
        <v>1986</v>
      </c>
      <c r="N160" s="687"/>
      <c r="O160" s="687" t="s">
        <v>2558</v>
      </c>
      <c r="P160" s="687" t="s">
        <v>133</v>
      </c>
      <c r="Q160" s="1386">
        <v>1</v>
      </c>
      <c r="R160" s="745">
        <v>10000</v>
      </c>
      <c r="S160" s="781" t="s">
        <v>2925</v>
      </c>
      <c r="U160" s="877"/>
      <c r="V160" s="802"/>
      <c r="W160" s="963"/>
      <c r="X160" s="802"/>
    </row>
    <row r="161" spans="1:24" ht="12.95" customHeight="1">
      <c r="A161" s="662">
        <f t="shared" si="5"/>
        <v>111</v>
      </c>
      <c r="B161" s="717">
        <v>2</v>
      </c>
      <c r="C161" s="717">
        <v>8</v>
      </c>
      <c r="D161" s="717">
        <v>2</v>
      </c>
      <c r="E161" s="717">
        <v>1</v>
      </c>
      <c r="F161" s="717">
        <v>68</v>
      </c>
      <c r="G161" s="687">
        <v>43</v>
      </c>
      <c r="H161" s="687" t="s">
        <v>1781</v>
      </c>
      <c r="I161" s="687"/>
      <c r="J161" s="687"/>
      <c r="K161" s="687" t="s">
        <v>420</v>
      </c>
      <c r="L161" s="687" t="s">
        <v>143</v>
      </c>
      <c r="M161" s="688">
        <v>1986</v>
      </c>
      <c r="N161" s="687"/>
      <c r="O161" s="687" t="s">
        <v>2558</v>
      </c>
      <c r="P161" s="687" t="s">
        <v>133</v>
      </c>
      <c r="Q161" s="1386">
        <v>1</v>
      </c>
      <c r="R161" s="745">
        <v>10000</v>
      </c>
      <c r="S161" s="781" t="s">
        <v>2864</v>
      </c>
      <c r="U161" s="877"/>
      <c r="V161" s="802"/>
      <c r="W161" s="963"/>
      <c r="X161" s="802"/>
    </row>
    <row r="162" spans="1:24" ht="12.95" customHeight="1">
      <c r="A162" s="662">
        <f t="shared" si="5"/>
        <v>112</v>
      </c>
      <c r="B162" s="717">
        <v>2</v>
      </c>
      <c r="C162" s="717">
        <v>8</v>
      </c>
      <c r="D162" s="717">
        <v>2</v>
      </c>
      <c r="E162" s="717">
        <v>1</v>
      </c>
      <c r="F162" s="717">
        <v>68</v>
      </c>
      <c r="G162" s="687">
        <v>44</v>
      </c>
      <c r="H162" s="687" t="s">
        <v>1781</v>
      </c>
      <c r="I162" s="687"/>
      <c r="J162" s="687"/>
      <c r="K162" s="687" t="s">
        <v>420</v>
      </c>
      <c r="L162" s="687" t="s">
        <v>143</v>
      </c>
      <c r="M162" s="688">
        <v>1986</v>
      </c>
      <c r="N162" s="687"/>
      <c r="O162" s="687" t="s">
        <v>2558</v>
      </c>
      <c r="P162" s="687" t="s">
        <v>133</v>
      </c>
      <c r="Q162" s="1386">
        <v>1</v>
      </c>
      <c r="R162" s="745">
        <v>10000</v>
      </c>
      <c r="S162" s="781" t="s">
        <v>2925</v>
      </c>
      <c r="U162" s="877"/>
      <c r="V162" s="802"/>
      <c r="W162" s="963"/>
      <c r="X162" s="802"/>
    </row>
    <row r="163" spans="1:24" ht="12.95" customHeight="1">
      <c r="A163" s="662">
        <f t="shared" si="5"/>
        <v>113</v>
      </c>
      <c r="B163" s="717">
        <v>2</v>
      </c>
      <c r="C163" s="717">
        <v>8</v>
      </c>
      <c r="D163" s="717">
        <v>2</v>
      </c>
      <c r="E163" s="717">
        <v>1</v>
      </c>
      <c r="F163" s="717">
        <v>68</v>
      </c>
      <c r="G163" s="687">
        <v>45</v>
      </c>
      <c r="H163" s="687" t="s">
        <v>1781</v>
      </c>
      <c r="I163" s="687"/>
      <c r="J163" s="687"/>
      <c r="K163" s="687" t="s">
        <v>420</v>
      </c>
      <c r="L163" s="687" t="s">
        <v>143</v>
      </c>
      <c r="M163" s="688">
        <v>1986</v>
      </c>
      <c r="N163" s="687"/>
      <c r="O163" s="687" t="s">
        <v>2558</v>
      </c>
      <c r="P163" s="687" t="s">
        <v>133</v>
      </c>
      <c r="Q163" s="1386">
        <v>1</v>
      </c>
      <c r="R163" s="745">
        <v>10000</v>
      </c>
      <c r="S163" s="781" t="s">
        <v>2925</v>
      </c>
      <c r="U163" s="877"/>
      <c r="V163" s="802"/>
      <c r="W163" s="963"/>
      <c r="X163" s="802"/>
    </row>
    <row r="164" spans="1:24" ht="12.95" customHeight="1">
      <c r="A164" s="662">
        <f t="shared" si="5"/>
        <v>114</v>
      </c>
      <c r="B164" s="717">
        <v>2</v>
      </c>
      <c r="C164" s="717">
        <v>8</v>
      </c>
      <c r="D164" s="717">
        <v>2</v>
      </c>
      <c r="E164" s="717">
        <v>1</v>
      </c>
      <c r="F164" s="717">
        <v>68</v>
      </c>
      <c r="G164" s="687">
        <v>46</v>
      </c>
      <c r="H164" s="687" t="s">
        <v>1781</v>
      </c>
      <c r="I164" s="687"/>
      <c r="J164" s="687"/>
      <c r="K164" s="687" t="s">
        <v>420</v>
      </c>
      <c r="L164" s="687" t="s">
        <v>143</v>
      </c>
      <c r="M164" s="688">
        <v>1986</v>
      </c>
      <c r="N164" s="687"/>
      <c r="O164" s="687" t="s">
        <v>2558</v>
      </c>
      <c r="P164" s="687" t="s">
        <v>133</v>
      </c>
      <c r="Q164" s="1386">
        <v>1</v>
      </c>
      <c r="R164" s="745">
        <v>10000</v>
      </c>
      <c r="S164" s="781" t="s">
        <v>2925</v>
      </c>
      <c r="U164" s="877"/>
      <c r="V164" s="802"/>
      <c r="W164" s="963"/>
      <c r="X164" s="802"/>
    </row>
    <row r="165" spans="1:24" ht="12.95" customHeight="1">
      <c r="A165" s="662">
        <f t="shared" si="5"/>
        <v>115</v>
      </c>
      <c r="B165" s="717">
        <v>2</v>
      </c>
      <c r="C165" s="717">
        <v>8</v>
      </c>
      <c r="D165" s="717">
        <v>2</v>
      </c>
      <c r="E165" s="717">
        <v>1</v>
      </c>
      <c r="F165" s="717">
        <v>68</v>
      </c>
      <c r="G165" s="687">
        <v>47</v>
      </c>
      <c r="H165" s="687" t="s">
        <v>1781</v>
      </c>
      <c r="I165" s="687"/>
      <c r="J165" s="687"/>
      <c r="K165" s="687" t="s">
        <v>420</v>
      </c>
      <c r="L165" s="687" t="s">
        <v>143</v>
      </c>
      <c r="M165" s="688">
        <v>1986</v>
      </c>
      <c r="N165" s="687"/>
      <c r="O165" s="687" t="s">
        <v>2558</v>
      </c>
      <c r="P165" s="687" t="s">
        <v>133</v>
      </c>
      <c r="Q165" s="1386">
        <v>1</v>
      </c>
      <c r="R165" s="745">
        <v>10000</v>
      </c>
      <c r="S165" s="781" t="s">
        <v>2925</v>
      </c>
      <c r="U165" s="877"/>
      <c r="V165" s="802"/>
      <c r="W165" s="963"/>
      <c r="X165" s="802"/>
    </row>
    <row r="166" spans="1:24" ht="12.95" customHeight="1">
      <c r="A166" s="662">
        <f t="shared" si="5"/>
        <v>116</v>
      </c>
      <c r="B166" s="717">
        <v>2</v>
      </c>
      <c r="C166" s="717">
        <v>8</v>
      </c>
      <c r="D166" s="717">
        <v>2</v>
      </c>
      <c r="E166" s="717">
        <v>1</v>
      </c>
      <c r="F166" s="717">
        <v>68</v>
      </c>
      <c r="G166" s="687">
        <v>48</v>
      </c>
      <c r="H166" s="687" t="s">
        <v>1781</v>
      </c>
      <c r="I166" s="687"/>
      <c r="J166" s="687"/>
      <c r="K166" s="687" t="s">
        <v>420</v>
      </c>
      <c r="L166" s="687" t="s">
        <v>143</v>
      </c>
      <c r="M166" s="688">
        <v>1986</v>
      </c>
      <c r="N166" s="687"/>
      <c r="O166" s="687" t="s">
        <v>2558</v>
      </c>
      <c r="P166" s="687" t="s">
        <v>133</v>
      </c>
      <c r="Q166" s="1386">
        <v>1</v>
      </c>
      <c r="R166" s="745">
        <v>10000</v>
      </c>
      <c r="S166" s="781" t="s">
        <v>2925</v>
      </c>
      <c r="U166" s="877"/>
      <c r="V166" s="802"/>
      <c r="W166" s="802"/>
      <c r="X166" s="802"/>
    </row>
    <row r="167" spans="1:24" ht="12.95" customHeight="1">
      <c r="A167" s="662">
        <f t="shared" si="5"/>
        <v>117</v>
      </c>
      <c r="B167" s="717">
        <v>2</v>
      </c>
      <c r="C167" s="717">
        <v>8</v>
      </c>
      <c r="D167" s="717">
        <v>2</v>
      </c>
      <c r="E167" s="717">
        <v>1</v>
      </c>
      <c r="F167" s="717">
        <v>68</v>
      </c>
      <c r="G167" s="687">
        <v>48</v>
      </c>
      <c r="H167" s="687" t="s">
        <v>3042</v>
      </c>
      <c r="I167" s="687" t="s">
        <v>3043</v>
      </c>
      <c r="J167" s="687"/>
      <c r="K167" s="687" t="s">
        <v>420</v>
      </c>
      <c r="L167" s="687" t="s">
        <v>2792</v>
      </c>
      <c r="M167" s="688">
        <v>2015</v>
      </c>
      <c r="N167" s="687"/>
      <c r="O167" s="687" t="s">
        <v>2558</v>
      </c>
      <c r="P167" s="687" t="s">
        <v>133</v>
      </c>
      <c r="Q167" s="1386">
        <v>5</v>
      </c>
      <c r="R167" s="745">
        <v>285000</v>
      </c>
      <c r="S167" s="781" t="s">
        <v>2925</v>
      </c>
      <c r="U167" s="877"/>
      <c r="V167" s="802"/>
      <c r="W167" s="802"/>
      <c r="X167" s="802"/>
    </row>
    <row r="168" spans="1:24" ht="12.95" customHeight="1">
      <c r="A168" s="662">
        <f t="shared" si="5"/>
        <v>118</v>
      </c>
      <c r="B168" s="717">
        <v>2</v>
      </c>
      <c r="C168" s="717">
        <v>8</v>
      </c>
      <c r="D168" s="717">
        <v>2</v>
      </c>
      <c r="E168" s="717">
        <v>1</v>
      </c>
      <c r="F168" s="717">
        <v>68</v>
      </c>
      <c r="G168" s="687">
        <v>56</v>
      </c>
      <c r="H168" s="687" t="s">
        <v>2706</v>
      </c>
      <c r="I168" s="687" t="s">
        <v>2707</v>
      </c>
      <c r="J168" s="687"/>
      <c r="K168" s="687" t="s">
        <v>420</v>
      </c>
      <c r="L168" s="687" t="s">
        <v>143</v>
      </c>
      <c r="M168" s="688">
        <v>2010</v>
      </c>
      <c r="N168" s="687"/>
      <c r="O168" s="687" t="s">
        <v>2624</v>
      </c>
      <c r="P168" s="687" t="s">
        <v>2547</v>
      </c>
      <c r="Q168" s="1386">
        <v>1</v>
      </c>
      <c r="R168" s="745">
        <v>3050000</v>
      </c>
      <c r="S168" s="781" t="s">
        <v>2864</v>
      </c>
      <c r="U168" s="877"/>
      <c r="V168" s="802"/>
      <c r="W168" s="802"/>
      <c r="X168" s="802"/>
    </row>
    <row r="169" spans="1:24" ht="12.95" customHeight="1">
      <c r="A169" s="662">
        <f t="shared" si="5"/>
        <v>119</v>
      </c>
      <c r="B169" s="717">
        <v>2</v>
      </c>
      <c r="C169" s="717">
        <v>8</v>
      </c>
      <c r="D169" s="717">
        <v>2</v>
      </c>
      <c r="E169" s="717">
        <v>1</v>
      </c>
      <c r="F169" s="717">
        <v>68</v>
      </c>
      <c r="G169" s="687">
        <v>58</v>
      </c>
      <c r="H169" s="687" t="s">
        <v>997</v>
      </c>
      <c r="I169" s="687" t="s">
        <v>2640</v>
      </c>
      <c r="J169" s="687"/>
      <c r="K169" s="687" t="s">
        <v>424</v>
      </c>
      <c r="L169" s="687" t="s">
        <v>143</v>
      </c>
      <c r="M169" s="688">
        <v>2008</v>
      </c>
      <c r="N169" s="687"/>
      <c r="O169" s="687" t="s">
        <v>2558</v>
      </c>
      <c r="P169" s="687" t="s">
        <v>133</v>
      </c>
      <c r="Q169" s="1386">
        <v>1</v>
      </c>
      <c r="R169" s="745">
        <v>330000</v>
      </c>
      <c r="S169" s="781" t="s">
        <v>3256</v>
      </c>
      <c r="U169" s="877"/>
      <c r="V169" s="802"/>
      <c r="W169" s="802"/>
      <c r="X169" s="802"/>
    </row>
    <row r="170" spans="1:24" ht="12.95" customHeight="1">
      <c r="A170" s="662">
        <f t="shared" si="5"/>
        <v>120</v>
      </c>
      <c r="B170" s="717">
        <v>2</v>
      </c>
      <c r="C170" s="717">
        <v>8</v>
      </c>
      <c r="D170" s="717">
        <v>2</v>
      </c>
      <c r="E170" s="717">
        <v>1</v>
      </c>
      <c r="F170" s="717">
        <v>68</v>
      </c>
      <c r="G170" s="687">
        <v>59</v>
      </c>
      <c r="H170" s="687" t="s">
        <v>997</v>
      </c>
      <c r="I170" s="687" t="s">
        <v>2640</v>
      </c>
      <c r="J170" s="687"/>
      <c r="K170" s="687" t="s">
        <v>424</v>
      </c>
      <c r="L170" s="687" t="s">
        <v>143</v>
      </c>
      <c r="M170" s="688">
        <v>2008</v>
      </c>
      <c r="N170" s="687"/>
      <c r="O170" s="687" t="s">
        <v>2558</v>
      </c>
      <c r="P170" s="687" t="s">
        <v>133</v>
      </c>
      <c r="Q170" s="1386">
        <v>1</v>
      </c>
      <c r="R170" s="745">
        <v>330000</v>
      </c>
      <c r="S170" s="781" t="s">
        <v>3256</v>
      </c>
      <c r="U170" s="877"/>
      <c r="V170" s="802"/>
      <c r="W170" s="802"/>
      <c r="X170" s="802"/>
    </row>
    <row r="171" spans="1:24" ht="12.95" customHeight="1">
      <c r="A171" s="662">
        <f t="shared" si="5"/>
        <v>121</v>
      </c>
      <c r="B171" s="717">
        <v>2</v>
      </c>
      <c r="C171" s="717">
        <v>8</v>
      </c>
      <c r="D171" s="717">
        <v>2</v>
      </c>
      <c r="E171" s="717">
        <v>1</v>
      </c>
      <c r="F171" s="717">
        <v>68</v>
      </c>
      <c r="G171" s="687">
        <v>60</v>
      </c>
      <c r="H171" s="687" t="s">
        <v>997</v>
      </c>
      <c r="I171" s="687" t="s">
        <v>2640</v>
      </c>
      <c r="J171" s="687"/>
      <c r="K171" s="687" t="s">
        <v>424</v>
      </c>
      <c r="L171" s="687" t="s">
        <v>143</v>
      </c>
      <c r="M171" s="688">
        <v>2008</v>
      </c>
      <c r="N171" s="687"/>
      <c r="O171" s="687" t="s">
        <v>2558</v>
      </c>
      <c r="P171" s="687" t="s">
        <v>133</v>
      </c>
      <c r="Q171" s="1386">
        <v>1</v>
      </c>
      <c r="R171" s="745">
        <v>330000</v>
      </c>
      <c r="S171" s="781" t="s">
        <v>3256</v>
      </c>
      <c r="U171" s="877"/>
      <c r="V171" s="802"/>
      <c r="W171" s="802"/>
      <c r="X171" s="802"/>
    </row>
    <row r="172" spans="1:24" ht="12.95" customHeight="1">
      <c r="A172" s="662">
        <f t="shared" si="5"/>
        <v>122</v>
      </c>
      <c r="B172" s="717">
        <v>2</v>
      </c>
      <c r="C172" s="717">
        <v>8</v>
      </c>
      <c r="D172" s="717">
        <v>2</v>
      </c>
      <c r="E172" s="717">
        <v>1</v>
      </c>
      <c r="F172" s="717">
        <v>68</v>
      </c>
      <c r="G172" s="687">
        <v>61</v>
      </c>
      <c r="H172" s="687" t="s">
        <v>997</v>
      </c>
      <c r="I172" s="687" t="s">
        <v>2640</v>
      </c>
      <c r="J172" s="687"/>
      <c r="K172" s="687" t="s">
        <v>424</v>
      </c>
      <c r="L172" s="687" t="s">
        <v>143</v>
      </c>
      <c r="M172" s="688">
        <v>2008</v>
      </c>
      <c r="N172" s="687"/>
      <c r="O172" s="687" t="s">
        <v>2558</v>
      </c>
      <c r="P172" s="687" t="s">
        <v>133</v>
      </c>
      <c r="Q172" s="1386">
        <v>1</v>
      </c>
      <c r="R172" s="745">
        <v>330000</v>
      </c>
      <c r="S172" s="781" t="s">
        <v>3256</v>
      </c>
      <c r="U172" s="877"/>
      <c r="V172" s="802"/>
      <c r="W172" s="802"/>
      <c r="X172" s="802"/>
    </row>
    <row r="173" spans="1:24" ht="12.95" customHeight="1">
      <c r="A173" s="662">
        <f t="shared" si="5"/>
        <v>123</v>
      </c>
      <c r="B173" s="717">
        <v>2</v>
      </c>
      <c r="C173" s="717">
        <v>8</v>
      </c>
      <c r="D173" s="717">
        <v>2</v>
      </c>
      <c r="E173" s="717">
        <v>1</v>
      </c>
      <c r="F173" s="717">
        <v>68</v>
      </c>
      <c r="G173" s="687">
        <v>62</v>
      </c>
      <c r="H173" s="687" t="s">
        <v>997</v>
      </c>
      <c r="I173" s="687" t="s">
        <v>2640</v>
      </c>
      <c r="J173" s="687"/>
      <c r="K173" s="687" t="s">
        <v>424</v>
      </c>
      <c r="L173" s="687" t="s">
        <v>143</v>
      </c>
      <c r="M173" s="688">
        <v>2008</v>
      </c>
      <c r="N173" s="687"/>
      <c r="O173" s="687" t="s">
        <v>2558</v>
      </c>
      <c r="P173" s="687" t="s">
        <v>133</v>
      </c>
      <c r="Q173" s="1386">
        <v>1</v>
      </c>
      <c r="R173" s="745">
        <v>330000</v>
      </c>
      <c r="S173" s="781" t="s">
        <v>3256</v>
      </c>
      <c r="U173" s="877"/>
      <c r="V173" s="802"/>
      <c r="W173" s="802"/>
      <c r="X173" s="802"/>
    </row>
    <row r="174" spans="1:24" ht="12.95" customHeight="1">
      <c r="A174" s="662">
        <f t="shared" si="5"/>
        <v>124</v>
      </c>
      <c r="B174" s="717">
        <v>2</v>
      </c>
      <c r="C174" s="717">
        <v>8</v>
      </c>
      <c r="D174" s="717">
        <v>2</v>
      </c>
      <c r="E174" s="717">
        <v>1</v>
      </c>
      <c r="F174" s="717">
        <v>68</v>
      </c>
      <c r="G174" s="687" t="s">
        <v>2708</v>
      </c>
      <c r="H174" s="687" t="s">
        <v>997</v>
      </c>
      <c r="I174" s="687" t="s">
        <v>2640</v>
      </c>
      <c r="J174" s="687"/>
      <c r="K174" s="687" t="s">
        <v>424</v>
      </c>
      <c r="L174" s="687" t="s">
        <v>143</v>
      </c>
      <c r="M174" s="688">
        <v>2008</v>
      </c>
      <c r="N174" s="687"/>
      <c r="O174" s="687" t="s">
        <v>2558</v>
      </c>
      <c r="P174" s="687" t="s">
        <v>133</v>
      </c>
      <c r="Q174" s="1386">
        <v>3</v>
      </c>
      <c r="R174" s="745">
        <v>990000</v>
      </c>
      <c r="S174" s="781" t="s">
        <v>3256</v>
      </c>
      <c r="U174" s="877"/>
      <c r="V174" s="802"/>
      <c r="W174" s="802"/>
      <c r="X174" s="802"/>
    </row>
    <row r="175" spans="1:24" ht="12.95" customHeight="1">
      <c r="A175" s="662">
        <f t="shared" si="5"/>
        <v>125</v>
      </c>
      <c r="B175" s="717">
        <v>2</v>
      </c>
      <c r="C175" s="717">
        <v>8</v>
      </c>
      <c r="D175" s="717">
        <v>2</v>
      </c>
      <c r="E175" s="717">
        <v>1</v>
      </c>
      <c r="F175" s="717">
        <v>68</v>
      </c>
      <c r="G175" s="687">
        <v>66</v>
      </c>
      <c r="H175" s="687" t="s">
        <v>997</v>
      </c>
      <c r="I175" s="687" t="s">
        <v>2640</v>
      </c>
      <c r="J175" s="687"/>
      <c r="K175" s="687" t="s">
        <v>2650</v>
      </c>
      <c r="L175" s="687" t="s">
        <v>143</v>
      </c>
      <c r="M175" s="688">
        <v>2012</v>
      </c>
      <c r="N175" s="687"/>
      <c r="O175" s="687" t="s">
        <v>2558</v>
      </c>
      <c r="P175" s="687" t="s">
        <v>133</v>
      </c>
      <c r="Q175" s="1386">
        <v>1</v>
      </c>
      <c r="R175" s="745">
        <v>350000</v>
      </c>
      <c r="S175" s="781" t="s">
        <v>3256</v>
      </c>
      <c r="U175" s="877"/>
      <c r="V175" s="802"/>
      <c r="W175" s="802"/>
      <c r="X175" s="802"/>
    </row>
    <row r="176" spans="1:24" ht="12.95" customHeight="1">
      <c r="A176" s="662">
        <f t="shared" si="5"/>
        <v>126</v>
      </c>
      <c r="B176" s="717">
        <v>2</v>
      </c>
      <c r="C176" s="717">
        <v>8</v>
      </c>
      <c r="D176" s="717">
        <v>2</v>
      </c>
      <c r="E176" s="717">
        <v>1</v>
      </c>
      <c r="F176" s="717">
        <v>68</v>
      </c>
      <c r="G176" s="687">
        <v>67</v>
      </c>
      <c r="H176" s="687" t="s">
        <v>997</v>
      </c>
      <c r="I176" s="687" t="s">
        <v>2640</v>
      </c>
      <c r="J176" s="687"/>
      <c r="K176" s="687" t="s">
        <v>2650</v>
      </c>
      <c r="L176" s="687" t="s">
        <v>143</v>
      </c>
      <c r="M176" s="688">
        <v>2012</v>
      </c>
      <c r="N176" s="687"/>
      <c r="O176" s="687" t="s">
        <v>2558</v>
      </c>
      <c r="P176" s="687" t="s">
        <v>133</v>
      </c>
      <c r="Q176" s="1386">
        <v>1</v>
      </c>
      <c r="R176" s="745">
        <v>350000</v>
      </c>
      <c r="S176" s="781" t="s">
        <v>3256</v>
      </c>
      <c r="U176" s="877"/>
      <c r="V176" s="802"/>
      <c r="W176" s="802"/>
      <c r="X176" s="802"/>
    </row>
    <row r="177" spans="1:24" ht="12.95" customHeight="1">
      <c r="A177" s="662">
        <f t="shared" si="5"/>
        <v>127</v>
      </c>
      <c r="B177" s="717">
        <v>2</v>
      </c>
      <c r="C177" s="717">
        <v>8</v>
      </c>
      <c r="D177" s="717">
        <v>2</v>
      </c>
      <c r="E177" s="717">
        <v>1</v>
      </c>
      <c r="F177" s="717">
        <v>68</v>
      </c>
      <c r="G177" s="687">
        <v>68</v>
      </c>
      <c r="H177" s="687" t="s">
        <v>997</v>
      </c>
      <c r="I177" s="687" t="s">
        <v>2640</v>
      </c>
      <c r="J177" s="687"/>
      <c r="K177" s="687" t="s">
        <v>2650</v>
      </c>
      <c r="L177" s="687" t="s">
        <v>143</v>
      </c>
      <c r="M177" s="688">
        <v>2012</v>
      </c>
      <c r="N177" s="687"/>
      <c r="O177" s="687" t="s">
        <v>2558</v>
      </c>
      <c r="P177" s="687" t="s">
        <v>133</v>
      </c>
      <c r="Q177" s="1386">
        <v>1</v>
      </c>
      <c r="R177" s="745">
        <v>350000</v>
      </c>
      <c r="S177" s="781" t="s">
        <v>3256</v>
      </c>
      <c r="U177" s="877"/>
      <c r="V177" s="802"/>
      <c r="W177" s="802"/>
      <c r="X177" s="802"/>
    </row>
    <row r="178" spans="1:24" ht="12.95" customHeight="1">
      <c r="A178" s="662">
        <f>A177+1</f>
        <v>128</v>
      </c>
      <c r="B178" s="717">
        <v>2</v>
      </c>
      <c r="C178" s="717">
        <v>8</v>
      </c>
      <c r="D178" s="717">
        <v>2</v>
      </c>
      <c r="E178" s="717">
        <v>1</v>
      </c>
      <c r="F178" s="717">
        <v>68</v>
      </c>
      <c r="G178" s="687">
        <v>69</v>
      </c>
      <c r="H178" s="687" t="s">
        <v>997</v>
      </c>
      <c r="I178" s="687" t="s">
        <v>2640</v>
      </c>
      <c r="J178" s="687"/>
      <c r="K178" s="687" t="s">
        <v>2650</v>
      </c>
      <c r="L178" s="687" t="s">
        <v>143</v>
      </c>
      <c r="M178" s="688">
        <v>2012</v>
      </c>
      <c r="N178" s="687"/>
      <c r="O178" s="687" t="s">
        <v>2558</v>
      </c>
      <c r="P178" s="687" t="s">
        <v>133</v>
      </c>
      <c r="Q178" s="1386">
        <v>1</v>
      </c>
      <c r="R178" s="745">
        <v>350000</v>
      </c>
      <c r="S178" s="781" t="s">
        <v>3256</v>
      </c>
      <c r="U178" s="877"/>
      <c r="V178" s="802"/>
      <c r="W178" s="802"/>
      <c r="X178" s="802"/>
    </row>
    <row r="179" spans="1:24" ht="12.95" customHeight="1">
      <c r="A179" s="662">
        <f t="shared" ref="A179:A206" si="6">A178+1</f>
        <v>129</v>
      </c>
      <c r="B179" s="717">
        <v>2</v>
      </c>
      <c r="C179" s="717">
        <v>8</v>
      </c>
      <c r="D179" s="717">
        <v>2</v>
      </c>
      <c r="E179" s="717">
        <v>1</v>
      </c>
      <c r="F179" s="717">
        <v>68</v>
      </c>
      <c r="G179" s="687">
        <v>70</v>
      </c>
      <c r="H179" s="687" t="s">
        <v>997</v>
      </c>
      <c r="I179" s="687" t="s">
        <v>2640</v>
      </c>
      <c r="J179" s="687"/>
      <c r="K179" s="687" t="s">
        <v>2650</v>
      </c>
      <c r="L179" s="687" t="s">
        <v>143</v>
      </c>
      <c r="M179" s="688">
        <v>2012</v>
      </c>
      <c r="N179" s="687"/>
      <c r="O179" s="687" t="s">
        <v>2558</v>
      </c>
      <c r="P179" s="687" t="s">
        <v>133</v>
      </c>
      <c r="Q179" s="1386">
        <v>1</v>
      </c>
      <c r="R179" s="745">
        <v>350000</v>
      </c>
      <c r="S179" s="781" t="s">
        <v>3256</v>
      </c>
      <c r="U179" s="877"/>
      <c r="V179" s="802"/>
      <c r="W179" s="802"/>
      <c r="X179" s="802"/>
    </row>
    <row r="180" spans="1:24" ht="12.95" customHeight="1">
      <c r="A180" s="662">
        <f t="shared" si="6"/>
        <v>130</v>
      </c>
      <c r="B180" s="717">
        <v>2</v>
      </c>
      <c r="C180" s="717">
        <v>8</v>
      </c>
      <c r="D180" s="717">
        <v>2</v>
      </c>
      <c r="E180" s="717">
        <v>1</v>
      </c>
      <c r="F180" s="717">
        <v>68</v>
      </c>
      <c r="G180" s="687">
        <v>71</v>
      </c>
      <c r="H180" s="687" t="s">
        <v>997</v>
      </c>
      <c r="I180" s="687" t="s">
        <v>2640</v>
      </c>
      <c r="J180" s="687"/>
      <c r="K180" s="687" t="s">
        <v>2650</v>
      </c>
      <c r="L180" s="687" t="s">
        <v>143</v>
      </c>
      <c r="M180" s="688">
        <v>2012</v>
      </c>
      <c r="N180" s="687"/>
      <c r="O180" s="687" t="s">
        <v>2558</v>
      </c>
      <c r="P180" s="687" t="s">
        <v>133</v>
      </c>
      <c r="Q180" s="1386">
        <v>1</v>
      </c>
      <c r="R180" s="745">
        <v>350000</v>
      </c>
      <c r="S180" s="781" t="s">
        <v>3256</v>
      </c>
      <c r="U180" s="877"/>
      <c r="V180" s="944"/>
      <c r="W180" s="963"/>
      <c r="X180" s="802"/>
    </row>
    <row r="181" spans="1:24" ht="12.95" customHeight="1">
      <c r="A181" s="662">
        <f>A180+1</f>
        <v>131</v>
      </c>
      <c r="B181" s="717">
        <v>2</v>
      </c>
      <c r="C181" s="717">
        <v>8</v>
      </c>
      <c r="D181" s="717">
        <v>2</v>
      </c>
      <c r="E181" s="717">
        <v>1</v>
      </c>
      <c r="F181" s="717">
        <v>68</v>
      </c>
      <c r="G181" s="687">
        <v>72</v>
      </c>
      <c r="H181" s="687" t="s">
        <v>997</v>
      </c>
      <c r="I181" s="687" t="s">
        <v>2640</v>
      </c>
      <c r="J181" s="687"/>
      <c r="K181" s="687" t="s">
        <v>2650</v>
      </c>
      <c r="L181" s="687" t="s">
        <v>143</v>
      </c>
      <c r="M181" s="688">
        <v>2012</v>
      </c>
      <c r="N181" s="687"/>
      <c r="O181" s="687" t="s">
        <v>2558</v>
      </c>
      <c r="P181" s="687" t="s">
        <v>133</v>
      </c>
      <c r="Q181" s="1386">
        <v>1</v>
      </c>
      <c r="R181" s="745">
        <v>350000</v>
      </c>
      <c r="S181" s="781" t="s">
        <v>3256</v>
      </c>
      <c r="U181" s="877"/>
      <c r="V181" s="802"/>
      <c r="W181" s="802"/>
      <c r="X181" s="802"/>
    </row>
    <row r="182" spans="1:24" ht="12.95" customHeight="1">
      <c r="A182" s="662">
        <f t="shared" ref="A182:A189" si="7">A181+1</f>
        <v>132</v>
      </c>
      <c r="B182" s="717">
        <v>2</v>
      </c>
      <c r="C182" s="717">
        <v>8</v>
      </c>
      <c r="D182" s="717">
        <v>2</v>
      </c>
      <c r="E182" s="717">
        <v>1</v>
      </c>
      <c r="F182" s="717">
        <v>68</v>
      </c>
      <c r="G182" s="687">
        <v>73</v>
      </c>
      <c r="H182" s="687" t="s">
        <v>997</v>
      </c>
      <c r="I182" s="687" t="s">
        <v>2640</v>
      </c>
      <c r="J182" s="687"/>
      <c r="K182" s="687" t="s">
        <v>2650</v>
      </c>
      <c r="L182" s="687" t="s">
        <v>143</v>
      </c>
      <c r="M182" s="688">
        <v>2012</v>
      </c>
      <c r="N182" s="687"/>
      <c r="O182" s="687" t="s">
        <v>2558</v>
      </c>
      <c r="P182" s="687" t="s">
        <v>133</v>
      </c>
      <c r="Q182" s="1386">
        <v>1</v>
      </c>
      <c r="R182" s="745">
        <v>350000</v>
      </c>
      <c r="S182" s="781" t="s">
        <v>3256</v>
      </c>
      <c r="U182" s="877"/>
      <c r="V182" s="802"/>
      <c r="W182" s="802"/>
      <c r="X182" s="802"/>
    </row>
    <row r="183" spans="1:24" ht="12.95" customHeight="1">
      <c r="A183" s="662">
        <f t="shared" si="7"/>
        <v>133</v>
      </c>
      <c r="B183" s="717">
        <v>2</v>
      </c>
      <c r="C183" s="717">
        <v>8</v>
      </c>
      <c r="D183" s="717">
        <v>2</v>
      </c>
      <c r="E183" s="717">
        <v>1</v>
      </c>
      <c r="F183" s="717">
        <v>68</v>
      </c>
      <c r="G183" s="687">
        <v>74</v>
      </c>
      <c r="H183" s="687" t="s">
        <v>997</v>
      </c>
      <c r="I183" s="687" t="s">
        <v>2640</v>
      </c>
      <c r="J183" s="687"/>
      <c r="K183" s="687" t="s">
        <v>2650</v>
      </c>
      <c r="L183" s="687" t="s">
        <v>143</v>
      </c>
      <c r="M183" s="688">
        <v>2012</v>
      </c>
      <c r="N183" s="687"/>
      <c r="O183" s="687" t="s">
        <v>2558</v>
      </c>
      <c r="P183" s="687" t="s">
        <v>133</v>
      </c>
      <c r="Q183" s="1386">
        <v>1</v>
      </c>
      <c r="R183" s="745">
        <v>350000</v>
      </c>
      <c r="S183" s="781" t="s">
        <v>3256</v>
      </c>
      <c r="T183" s="1105"/>
      <c r="U183" s="877"/>
      <c r="V183" s="802"/>
      <c r="W183" s="802"/>
      <c r="X183" s="802"/>
    </row>
    <row r="184" spans="1:24" ht="12.95" customHeight="1">
      <c r="A184" s="662">
        <f t="shared" si="7"/>
        <v>134</v>
      </c>
      <c r="B184" s="717">
        <v>2</v>
      </c>
      <c r="C184" s="717">
        <v>8</v>
      </c>
      <c r="D184" s="717">
        <v>2</v>
      </c>
      <c r="E184" s="717">
        <v>1</v>
      </c>
      <c r="F184" s="717">
        <v>68</v>
      </c>
      <c r="G184" s="687">
        <v>75</v>
      </c>
      <c r="H184" s="687" t="s">
        <v>997</v>
      </c>
      <c r="I184" s="687" t="s">
        <v>2640</v>
      </c>
      <c r="J184" s="687"/>
      <c r="K184" s="687" t="s">
        <v>2650</v>
      </c>
      <c r="L184" s="687" t="s">
        <v>143</v>
      </c>
      <c r="M184" s="688">
        <v>2012</v>
      </c>
      <c r="N184" s="687"/>
      <c r="O184" s="687" t="s">
        <v>2558</v>
      </c>
      <c r="P184" s="687" t="s">
        <v>133</v>
      </c>
      <c r="Q184" s="1386">
        <v>1</v>
      </c>
      <c r="R184" s="745">
        <v>350000</v>
      </c>
      <c r="S184" s="781" t="s">
        <v>3256</v>
      </c>
      <c r="T184" s="1105"/>
      <c r="U184" s="877"/>
      <c r="V184" s="802"/>
      <c r="W184" s="802"/>
      <c r="X184" s="802"/>
    </row>
    <row r="185" spans="1:24" ht="12.95" customHeight="1">
      <c r="A185" s="662">
        <f t="shared" si="7"/>
        <v>135</v>
      </c>
      <c r="B185" s="717">
        <v>2</v>
      </c>
      <c r="C185" s="717">
        <v>8</v>
      </c>
      <c r="D185" s="717">
        <v>2</v>
      </c>
      <c r="E185" s="717">
        <v>1</v>
      </c>
      <c r="F185" s="717">
        <v>68</v>
      </c>
      <c r="G185" s="687">
        <v>76</v>
      </c>
      <c r="H185" s="687" t="s">
        <v>997</v>
      </c>
      <c r="I185" s="687" t="s">
        <v>2640</v>
      </c>
      <c r="J185" s="687"/>
      <c r="K185" s="687" t="s">
        <v>2650</v>
      </c>
      <c r="L185" s="687" t="s">
        <v>143</v>
      </c>
      <c r="M185" s="688">
        <v>2012</v>
      </c>
      <c r="N185" s="687"/>
      <c r="O185" s="687" t="s">
        <v>2558</v>
      </c>
      <c r="P185" s="687" t="s">
        <v>133</v>
      </c>
      <c r="Q185" s="1386">
        <v>1</v>
      </c>
      <c r="R185" s="745">
        <v>350000</v>
      </c>
      <c r="S185" s="781" t="s">
        <v>3256</v>
      </c>
      <c r="T185" s="1105"/>
      <c r="U185" s="877"/>
      <c r="V185" s="802"/>
      <c r="W185" s="802"/>
      <c r="X185" s="802"/>
    </row>
    <row r="186" spans="1:24" ht="12.95" customHeight="1">
      <c r="A186" s="662">
        <f t="shared" si="7"/>
        <v>136</v>
      </c>
      <c r="B186" s="717">
        <v>2</v>
      </c>
      <c r="C186" s="717">
        <v>8</v>
      </c>
      <c r="D186" s="717">
        <v>2</v>
      </c>
      <c r="E186" s="717">
        <v>1</v>
      </c>
      <c r="F186" s="717">
        <v>68</v>
      </c>
      <c r="G186" s="687">
        <v>77</v>
      </c>
      <c r="H186" s="687" t="s">
        <v>997</v>
      </c>
      <c r="I186" s="687" t="s">
        <v>2640</v>
      </c>
      <c r="J186" s="687"/>
      <c r="K186" s="687" t="s">
        <v>2650</v>
      </c>
      <c r="L186" s="687" t="s">
        <v>143</v>
      </c>
      <c r="M186" s="688">
        <v>2012</v>
      </c>
      <c r="N186" s="687"/>
      <c r="O186" s="687" t="s">
        <v>2558</v>
      </c>
      <c r="P186" s="687" t="s">
        <v>133</v>
      </c>
      <c r="Q186" s="1386">
        <v>1</v>
      </c>
      <c r="R186" s="745">
        <v>350000</v>
      </c>
      <c r="S186" s="781" t="s">
        <v>3256</v>
      </c>
      <c r="U186" s="877"/>
      <c r="V186" s="802"/>
      <c r="W186" s="802"/>
      <c r="X186" s="802"/>
    </row>
    <row r="187" spans="1:24" ht="12.95" customHeight="1">
      <c r="A187" s="662">
        <f t="shared" si="7"/>
        <v>137</v>
      </c>
      <c r="B187" s="717">
        <v>2</v>
      </c>
      <c r="C187" s="717">
        <v>8</v>
      </c>
      <c r="D187" s="717">
        <v>2</v>
      </c>
      <c r="E187" s="717">
        <v>1</v>
      </c>
      <c r="F187" s="717">
        <v>68</v>
      </c>
      <c r="G187" s="687">
        <v>78</v>
      </c>
      <c r="H187" s="687" t="s">
        <v>997</v>
      </c>
      <c r="I187" s="687" t="s">
        <v>2640</v>
      </c>
      <c r="J187" s="687"/>
      <c r="K187" s="687" t="s">
        <v>2650</v>
      </c>
      <c r="L187" s="687" t="s">
        <v>143</v>
      </c>
      <c r="M187" s="688">
        <v>2012</v>
      </c>
      <c r="N187" s="687"/>
      <c r="O187" s="687" t="s">
        <v>2558</v>
      </c>
      <c r="P187" s="687" t="s">
        <v>133</v>
      </c>
      <c r="Q187" s="1386">
        <v>1</v>
      </c>
      <c r="R187" s="745">
        <v>350000</v>
      </c>
      <c r="S187" s="781" t="s">
        <v>3256</v>
      </c>
      <c r="U187" s="877"/>
      <c r="V187" s="802"/>
      <c r="W187" s="802"/>
      <c r="X187" s="802"/>
    </row>
    <row r="188" spans="1:24" ht="12.95" customHeight="1">
      <c r="A188" s="662">
        <f t="shared" si="7"/>
        <v>138</v>
      </c>
      <c r="B188" s="717">
        <v>2</v>
      </c>
      <c r="C188" s="717">
        <v>8</v>
      </c>
      <c r="D188" s="717">
        <v>2</v>
      </c>
      <c r="E188" s="717">
        <v>1</v>
      </c>
      <c r="F188" s="717">
        <v>68</v>
      </c>
      <c r="G188" s="687">
        <v>79</v>
      </c>
      <c r="H188" s="687" t="s">
        <v>997</v>
      </c>
      <c r="I188" s="687" t="s">
        <v>2640</v>
      </c>
      <c r="J188" s="687"/>
      <c r="K188" s="687" t="s">
        <v>2650</v>
      </c>
      <c r="L188" s="687" t="s">
        <v>143</v>
      </c>
      <c r="M188" s="688">
        <v>2012</v>
      </c>
      <c r="N188" s="687"/>
      <c r="O188" s="687" t="s">
        <v>2558</v>
      </c>
      <c r="P188" s="687" t="s">
        <v>133</v>
      </c>
      <c r="Q188" s="1386">
        <v>1</v>
      </c>
      <c r="R188" s="745">
        <v>350000</v>
      </c>
      <c r="S188" s="781" t="s">
        <v>3256</v>
      </c>
      <c r="U188" s="877"/>
      <c r="V188" s="802"/>
      <c r="W188" s="802"/>
      <c r="X188" s="802"/>
    </row>
    <row r="189" spans="1:24" ht="12.95" customHeight="1">
      <c r="A189" s="662">
        <f t="shared" si="7"/>
        <v>139</v>
      </c>
      <c r="B189" s="717">
        <v>2</v>
      </c>
      <c r="C189" s="717">
        <v>8</v>
      </c>
      <c r="D189" s="717">
        <v>2</v>
      </c>
      <c r="E189" s="717">
        <v>1</v>
      </c>
      <c r="F189" s="717">
        <v>68</v>
      </c>
      <c r="G189" s="687">
        <v>80</v>
      </c>
      <c r="H189" s="687" t="s">
        <v>997</v>
      </c>
      <c r="I189" s="687" t="s">
        <v>2640</v>
      </c>
      <c r="J189" s="687"/>
      <c r="K189" s="687" t="s">
        <v>2650</v>
      </c>
      <c r="L189" s="687" t="s">
        <v>143</v>
      </c>
      <c r="M189" s="688">
        <v>2012</v>
      </c>
      <c r="N189" s="687"/>
      <c r="O189" s="687" t="s">
        <v>2558</v>
      </c>
      <c r="P189" s="687" t="s">
        <v>133</v>
      </c>
      <c r="Q189" s="1386">
        <v>1</v>
      </c>
      <c r="R189" s="745">
        <v>350000</v>
      </c>
      <c r="S189" s="781" t="s">
        <v>3256</v>
      </c>
      <c r="U189" s="877"/>
      <c r="V189" s="944"/>
      <c r="W189" s="963"/>
      <c r="X189" s="802"/>
    </row>
    <row r="190" spans="1:24" ht="12.95" customHeight="1">
      <c r="A190" s="662">
        <f t="shared" si="6"/>
        <v>140</v>
      </c>
      <c r="B190" s="717">
        <v>2</v>
      </c>
      <c r="C190" s="717">
        <v>8</v>
      </c>
      <c r="D190" s="717">
        <v>2</v>
      </c>
      <c r="E190" s="717">
        <v>1</v>
      </c>
      <c r="F190" s="717">
        <v>68</v>
      </c>
      <c r="G190" s="687">
        <v>81</v>
      </c>
      <c r="H190" s="687" t="s">
        <v>997</v>
      </c>
      <c r="I190" s="687" t="s">
        <v>2640</v>
      </c>
      <c r="J190" s="687"/>
      <c r="K190" s="687" t="s">
        <v>2650</v>
      </c>
      <c r="L190" s="687" t="s">
        <v>143</v>
      </c>
      <c r="M190" s="688">
        <v>2012</v>
      </c>
      <c r="N190" s="687"/>
      <c r="O190" s="687" t="s">
        <v>2558</v>
      </c>
      <c r="P190" s="687" t="s">
        <v>133</v>
      </c>
      <c r="Q190" s="1386">
        <v>1</v>
      </c>
      <c r="R190" s="745">
        <v>350000</v>
      </c>
      <c r="S190" s="781" t="s">
        <v>3256</v>
      </c>
      <c r="U190" s="877"/>
      <c r="V190" s="802"/>
      <c r="W190" s="802"/>
      <c r="X190" s="802"/>
    </row>
    <row r="191" spans="1:24" ht="12.95" customHeight="1">
      <c r="A191" s="662">
        <f t="shared" si="6"/>
        <v>141</v>
      </c>
      <c r="B191" s="717">
        <v>2</v>
      </c>
      <c r="C191" s="717">
        <v>8</v>
      </c>
      <c r="D191" s="717">
        <v>2</v>
      </c>
      <c r="E191" s="717">
        <v>1</v>
      </c>
      <c r="F191" s="717">
        <v>68</v>
      </c>
      <c r="G191" s="687">
        <v>82</v>
      </c>
      <c r="H191" s="687" t="s">
        <v>997</v>
      </c>
      <c r="I191" s="687" t="s">
        <v>2640</v>
      </c>
      <c r="J191" s="687"/>
      <c r="K191" s="687" t="s">
        <v>2650</v>
      </c>
      <c r="L191" s="687" t="s">
        <v>143</v>
      </c>
      <c r="M191" s="688">
        <v>2012</v>
      </c>
      <c r="N191" s="687"/>
      <c r="O191" s="687" t="s">
        <v>2558</v>
      </c>
      <c r="P191" s="687" t="s">
        <v>133</v>
      </c>
      <c r="Q191" s="1386">
        <v>1</v>
      </c>
      <c r="R191" s="745">
        <v>350000</v>
      </c>
      <c r="S191" s="781" t="s">
        <v>3256</v>
      </c>
      <c r="U191" s="877"/>
      <c r="V191" s="802"/>
      <c r="W191" s="802"/>
      <c r="X191" s="802"/>
    </row>
    <row r="192" spans="1:24" ht="12.95" customHeight="1">
      <c r="A192" s="662">
        <f t="shared" si="6"/>
        <v>142</v>
      </c>
      <c r="B192" s="717">
        <v>2</v>
      </c>
      <c r="C192" s="717">
        <v>8</v>
      </c>
      <c r="D192" s="717">
        <v>2</v>
      </c>
      <c r="E192" s="717">
        <v>1</v>
      </c>
      <c r="F192" s="717">
        <v>68</v>
      </c>
      <c r="G192" s="687">
        <v>83</v>
      </c>
      <c r="H192" s="687" t="s">
        <v>997</v>
      </c>
      <c r="I192" s="687" t="s">
        <v>2640</v>
      </c>
      <c r="J192" s="687"/>
      <c r="K192" s="687" t="s">
        <v>2650</v>
      </c>
      <c r="L192" s="687" t="s">
        <v>143</v>
      </c>
      <c r="M192" s="688">
        <v>2012</v>
      </c>
      <c r="N192" s="687"/>
      <c r="O192" s="687" t="s">
        <v>2558</v>
      </c>
      <c r="P192" s="687" t="s">
        <v>133</v>
      </c>
      <c r="Q192" s="1386">
        <v>1</v>
      </c>
      <c r="R192" s="745">
        <v>350000</v>
      </c>
      <c r="S192" s="781" t="s">
        <v>3256</v>
      </c>
      <c r="U192" s="877"/>
      <c r="V192" s="802"/>
      <c r="W192" s="802"/>
      <c r="X192" s="802"/>
    </row>
    <row r="193" spans="1:24" ht="12.95" customHeight="1">
      <c r="A193" s="662">
        <f t="shared" si="6"/>
        <v>143</v>
      </c>
      <c r="B193" s="717">
        <v>2</v>
      </c>
      <c r="C193" s="717">
        <v>8</v>
      </c>
      <c r="D193" s="717">
        <v>2</v>
      </c>
      <c r="E193" s="717">
        <v>1</v>
      </c>
      <c r="F193" s="717">
        <v>68</v>
      </c>
      <c r="G193" s="687">
        <v>84</v>
      </c>
      <c r="H193" s="687" t="s">
        <v>997</v>
      </c>
      <c r="I193" s="687" t="s">
        <v>2640</v>
      </c>
      <c r="J193" s="687"/>
      <c r="K193" s="687" t="s">
        <v>2650</v>
      </c>
      <c r="L193" s="687" t="s">
        <v>143</v>
      </c>
      <c r="M193" s="688">
        <v>2012</v>
      </c>
      <c r="N193" s="687"/>
      <c r="O193" s="687" t="s">
        <v>2558</v>
      </c>
      <c r="P193" s="687" t="s">
        <v>133</v>
      </c>
      <c r="Q193" s="1386">
        <v>1</v>
      </c>
      <c r="R193" s="745">
        <v>350000</v>
      </c>
      <c r="S193" s="781" t="s">
        <v>3256</v>
      </c>
      <c r="U193" s="877"/>
      <c r="V193" s="802"/>
      <c r="W193" s="802"/>
      <c r="X193" s="802"/>
    </row>
    <row r="194" spans="1:24" ht="12.95" customHeight="1">
      <c r="A194" s="662">
        <f t="shared" si="6"/>
        <v>144</v>
      </c>
      <c r="B194" s="717">
        <v>2</v>
      </c>
      <c r="C194" s="717">
        <v>8</v>
      </c>
      <c r="D194" s="717">
        <v>2</v>
      </c>
      <c r="E194" s="717">
        <v>1</v>
      </c>
      <c r="F194" s="717">
        <v>68</v>
      </c>
      <c r="G194" s="687">
        <v>85</v>
      </c>
      <c r="H194" s="687" t="s">
        <v>997</v>
      </c>
      <c r="I194" s="687" t="s">
        <v>2640</v>
      </c>
      <c r="J194" s="687"/>
      <c r="K194" s="687" t="s">
        <v>2650</v>
      </c>
      <c r="L194" s="687" t="s">
        <v>143</v>
      </c>
      <c r="M194" s="688">
        <v>2012</v>
      </c>
      <c r="N194" s="687"/>
      <c r="O194" s="687" t="s">
        <v>2558</v>
      </c>
      <c r="P194" s="687" t="s">
        <v>133</v>
      </c>
      <c r="Q194" s="1386">
        <v>1</v>
      </c>
      <c r="R194" s="745">
        <v>350000</v>
      </c>
      <c r="S194" s="781" t="s">
        <v>3256</v>
      </c>
      <c r="U194" s="877"/>
      <c r="V194" s="802"/>
      <c r="W194" s="802"/>
      <c r="X194" s="802"/>
    </row>
    <row r="195" spans="1:24" ht="12.95" customHeight="1">
      <c r="A195" s="662">
        <f t="shared" si="6"/>
        <v>145</v>
      </c>
      <c r="B195" s="717">
        <v>2</v>
      </c>
      <c r="C195" s="717">
        <v>8</v>
      </c>
      <c r="D195" s="717">
        <v>2</v>
      </c>
      <c r="E195" s="717">
        <v>1</v>
      </c>
      <c r="F195" s="717">
        <v>68</v>
      </c>
      <c r="G195" s="687">
        <v>86</v>
      </c>
      <c r="H195" s="687" t="s">
        <v>997</v>
      </c>
      <c r="I195" s="687" t="s">
        <v>2640</v>
      </c>
      <c r="J195" s="687"/>
      <c r="K195" s="687" t="s">
        <v>2650</v>
      </c>
      <c r="L195" s="687" t="s">
        <v>143</v>
      </c>
      <c r="M195" s="688">
        <v>2012</v>
      </c>
      <c r="N195" s="687"/>
      <c r="O195" s="687" t="s">
        <v>2558</v>
      </c>
      <c r="P195" s="687" t="s">
        <v>133</v>
      </c>
      <c r="Q195" s="1386">
        <v>1</v>
      </c>
      <c r="R195" s="745">
        <v>350000</v>
      </c>
      <c r="S195" s="781" t="s">
        <v>3256</v>
      </c>
      <c r="U195" s="877"/>
      <c r="V195" s="802"/>
      <c r="W195" s="802"/>
      <c r="X195" s="802"/>
    </row>
    <row r="196" spans="1:24" ht="12.95" customHeight="1">
      <c r="A196" s="662">
        <f t="shared" si="6"/>
        <v>146</v>
      </c>
      <c r="B196" s="717">
        <v>2</v>
      </c>
      <c r="C196" s="717">
        <v>8</v>
      </c>
      <c r="D196" s="717">
        <v>2</v>
      </c>
      <c r="E196" s="717">
        <v>1</v>
      </c>
      <c r="F196" s="717">
        <v>68</v>
      </c>
      <c r="G196" s="687">
        <v>87</v>
      </c>
      <c r="H196" s="687" t="s">
        <v>997</v>
      </c>
      <c r="I196" s="687" t="s">
        <v>2640</v>
      </c>
      <c r="J196" s="687"/>
      <c r="K196" s="687" t="s">
        <v>2650</v>
      </c>
      <c r="L196" s="687" t="s">
        <v>143</v>
      </c>
      <c r="M196" s="688">
        <v>2012</v>
      </c>
      <c r="N196" s="687"/>
      <c r="O196" s="687" t="s">
        <v>2558</v>
      </c>
      <c r="P196" s="687" t="s">
        <v>133</v>
      </c>
      <c r="Q196" s="1386">
        <v>1</v>
      </c>
      <c r="R196" s="745">
        <v>350000</v>
      </c>
      <c r="S196" s="781" t="s">
        <v>3256</v>
      </c>
      <c r="U196" s="877"/>
      <c r="V196" s="802"/>
      <c r="W196" s="802"/>
      <c r="X196" s="802"/>
    </row>
    <row r="197" spans="1:24" ht="12.95" customHeight="1">
      <c r="A197" s="662">
        <f t="shared" si="6"/>
        <v>147</v>
      </c>
      <c r="B197" s="717">
        <v>2</v>
      </c>
      <c r="C197" s="717">
        <v>8</v>
      </c>
      <c r="D197" s="717">
        <v>2</v>
      </c>
      <c r="E197" s="717">
        <v>1</v>
      </c>
      <c r="F197" s="717">
        <v>68</v>
      </c>
      <c r="G197" s="687">
        <v>88</v>
      </c>
      <c r="H197" s="687" t="s">
        <v>997</v>
      </c>
      <c r="I197" s="687" t="s">
        <v>2640</v>
      </c>
      <c r="J197" s="687"/>
      <c r="K197" s="687" t="s">
        <v>2650</v>
      </c>
      <c r="L197" s="687" t="s">
        <v>143</v>
      </c>
      <c r="M197" s="688">
        <v>2012</v>
      </c>
      <c r="N197" s="687"/>
      <c r="O197" s="687" t="s">
        <v>2558</v>
      </c>
      <c r="P197" s="687" t="s">
        <v>133</v>
      </c>
      <c r="Q197" s="1386">
        <v>1</v>
      </c>
      <c r="R197" s="745">
        <v>350000</v>
      </c>
      <c r="S197" s="781" t="s">
        <v>3256</v>
      </c>
      <c r="U197" s="877"/>
      <c r="V197" s="802"/>
      <c r="W197" s="802"/>
      <c r="X197" s="802"/>
    </row>
    <row r="198" spans="1:24" ht="12.95" customHeight="1">
      <c r="A198" s="662">
        <f t="shared" si="6"/>
        <v>148</v>
      </c>
      <c r="B198" s="717">
        <v>2</v>
      </c>
      <c r="C198" s="717">
        <v>8</v>
      </c>
      <c r="D198" s="717">
        <v>2</v>
      </c>
      <c r="E198" s="717">
        <v>1</v>
      </c>
      <c r="F198" s="717">
        <v>68</v>
      </c>
      <c r="G198" s="687">
        <v>89</v>
      </c>
      <c r="H198" s="687" t="s">
        <v>997</v>
      </c>
      <c r="I198" s="687" t="s">
        <v>2640</v>
      </c>
      <c r="J198" s="687"/>
      <c r="K198" s="687" t="s">
        <v>2650</v>
      </c>
      <c r="L198" s="687" t="s">
        <v>143</v>
      </c>
      <c r="M198" s="688">
        <v>2012</v>
      </c>
      <c r="N198" s="687"/>
      <c r="O198" s="687" t="s">
        <v>2558</v>
      </c>
      <c r="P198" s="687" t="s">
        <v>133</v>
      </c>
      <c r="Q198" s="1386">
        <v>1</v>
      </c>
      <c r="R198" s="745">
        <v>350000</v>
      </c>
      <c r="S198" s="781" t="s">
        <v>3256</v>
      </c>
      <c r="U198" s="877"/>
      <c r="V198" s="802"/>
      <c r="W198" s="802"/>
      <c r="X198" s="802"/>
    </row>
    <row r="199" spans="1:24" ht="12.95" customHeight="1">
      <c r="A199" s="662">
        <f t="shared" si="6"/>
        <v>149</v>
      </c>
      <c r="B199" s="717">
        <v>2</v>
      </c>
      <c r="C199" s="717">
        <v>8</v>
      </c>
      <c r="D199" s="717">
        <v>2</v>
      </c>
      <c r="E199" s="717">
        <v>1</v>
      </c>
      <c r="F199" s="717">
        <v>68</v>
      </c>
      <c r="G199" s="687">
        <v>90</v>
      </c>
      <c r="H199" s="687" t="s">
        <v>997</v>
      </c>
      <c r="I199" s="687" t="s">
        <v>2640</v>
      </c>
      <c r="J199" s="687"/>
      <c r="K199" s="687" t="s">
        <v>2650</v>
      </c>
      <c r="L199" s="687" t="s">
        <v>143</v>
      </c>
      <c r="M199" s="688">
        <v>2012</v>
      </c>
      <c r="N199" s="687"/>
      <c r="O199" s="687" t="s">
        <v>2558</v>
      </c>
      <c r="P199" s="687" t="s">
        <v>133</v>
      </c>
      <c r="Q199" s="1386">
        <v>1</v>
      </c>
      <c r="R199" s="745">
        <v>350000</v>
      </c>
      <c r="S199" s="781" t="s">
        <v>3256</v>
      </c>
      <c r="U199" s="877"/>
      <c r="V199" s="802"/>
      <c r="W199" s="802"/>
      <c r="X199" s="802"/>
    </row>
    <row r="200" spans="1:24" ht="12.95" customHeight="1">
      <c r="A200" s="662">
        <f t="shared" si="6"/>
        <v>150</v>
      </c>
      <c r="B200" s="717">
        <v>2</v>
      </c>
      <c r="C200" s="717">
        <v>8</v>
      </c>
      <c r="D200" s="717">
        <v>2</v>
      </c>
      <c r="E200" s="717">
        <v>1</v>
      </c>
      <c r="F200" s="717">
        <v>68</v>
      </c>
      <c r="G200" s="687">
        <v>91</v>
      </c>
      <c r="H200" s="687" t="s">
        <v>997</v>
      </c>
      <c r="I200" s="687" t="s">
        <v>2640</v>
      </c>
      <c r="J200" s="687"/>
      <c r="K200" s="687" t="s">
        <v>2650</v>
      </c>
      <c r="L200" s="687" t="s">
        <v>143</v>
      </c>
      <c r="M200" s="688">
        <v>2012</v>
      </c>
      <c r="N200" s="687"/>
      <c r="O200" s="687" t="s">
        <v>2558</v>
      </c>
      <c r="P200" s="687" t="s">
        <v>133</v>
      </c>
      <c r="Q200" s="1386">
        <v>1</v>
      </c>
      <c r="R200" s="745">
        <v>350000</v>
      </c>
      <c r="S200" s="781" t="s">
        <v>2925</v>
      </c>
      <c r="U200" s="877"/>
      <c r="V200" s="802"/>
      <c r="W200" s="802"/>
      <c r="X200" s="802"/>
    </row>
    <row r="201" spans="1:24" ht="12.95" customHeight="1">
      <c r="A201" s="662">
        <f t="shared" si="6"/>
        <v>151</v>
      </c>
      <c r="B201" s="717">
        <v>2</v>
      </c>
      <c r="C201" s="717">
        <v>8</v>
      </c>
      <c r="D201" s="717">
        <v>2</v>
      </c>
      <c r="E201" s="717">
        <v>1</v>
      </c>
      <c r="F201" s="717">
        <v>68</v>
      </c>
      <c r="G201" s="687">
        <v>91</v>
      </c>
      <c r="H201" s="687" t="s">
        <v>3143</v>
      </c>
      <c r="I201" s="687"/>
      <c r="J201" s="687"/>
      <c r="K201" s="687" t="s">
        <v>139</v>
      </c>
      <c r="L201" s="687" t="s">
        <v>143</v>
      </c>
      <c r="M201" s="688">
        <v>2016</v>
      </c>
      <c r="N201" s="687"/>
      <c r="O201" s="687" t="s">
        <v>2624</v>
      </c>
      <c r="P201" s="687" t="s">
        <v>133</v>
      </c>
      <c r="Q201" s="1386">
        <v>8</v>
      </c>
      <c r="R201" s="745">
        <v>2877600</v>
      </c>
      <c r="S201" s="781" t="s">
        <v>2925</v>
      </c>
      <c r="U201" s="877"/>
      <c r="V201" s="802"/>
      <c r="W201" s="802"/>
      <c r="X201" s="802"/>
    </row>
    <row r="202" spans="1:24" ht="12.95" customHeight="1">
      <c r="A202" s="662">
        <f t="shared" si="6"/>
        <v>152</v>
      </c>
      <c r="B202" s="717">
        <v>2</v>
      </c>
      <c r="C202" s="717">
        <v>8</v>
      </c>
      <c r="D202" s="717">
        <v>2</v>
      </c>
      <c r="E202" s="717">
        <v>1</v>
      </c>
      <c r="F202" s="717">
        <v>75</v>
      </c>
      <c r="G202" s="687">
        <v>1</v>
      </c>
      <c r="H202" s="687" t="s">
        <v>2709</v>
      </c>
      <c r="I202" s="687" t="s">
        <v>2644</v>
      </c>
      <c r="J202" s="687"/>
      <c r="K202" s="687" t="s">
        <v>420</v>
      </c>
      <c r="L202" s="687" t="s">
        <v>143</v>
      </c>
      <c r="M202" s="688">
        <v>2000</v>
      </c>
      <c r="N202" s="687"/>
      <c r="O202" s="687" t="s">
        <v>2624</v>
      </c>
      <c r="P202" s="687" t="s">
        <v>2547</v>
      </c>
      <c r="Q202" s="1386">
        <v>1</v>
      </c>
      <c r="R202" s="745">
        <v>250000</v>
      </c>
      <c r="S202" s="781" t="s">
        <v>2864</v>
      </c>
      <c r="U202" s="877"/>
      <c r="V202" s="802"/>
      <c r="W202" s="802"/>
      <c r="X202" s="802"/>
    </row>
    <row r="203" spans="1:24" ht="12.95" customHeight="1">
      <c r="A203" s="662">
        <f t="shared" si="6"/>
        <v>153</v>
      </c>
      <c r="B203" s="904"/>
      <c r="C203" s="904"/>
      <c r="D203" s="904"/>
      <c r="E203" s="904"/>
      <c r="F203" s="904"/>
      <c r="G203" s="827"/>
      <c r="H203" s="827" t="s">
        <v>2371</v>
      </c>
      <c r="I203" s="827"/>
      <c r="J203" s="827"/>
      <c r="K203" s="827" t="s">
        <v>139</v>
      </c>
      <c r="L203" s="827" t="s">
        <v>2792</v>
      </c>
      <c r="M203" s="905">
        <v>2016</v>
      </c>
      <c r="N203" s="827"/>
      <c r="O203" s="827" t="s">
        <v>2624</v>
      </c>
      <c r="P203" s="827" t="s">
        <v>133</v>
      </c>
      <c r="Q203" s="889">
        <v>4</v>
      </c>
      <c r="R203" s="908">
        <v>1474000</v>
      </c>
      <c r="S203" s="828" t="s">
        <v>2925</v>
      </c>
      <c r="U203" s="877"/>
      <c r="V203" s="802"/>
      <c r="W203" s="802"/>
      <c r="X203" s="802"/>
    </row>
    <row r="204" spans="1:24" ht="12.95" customHeight="1">
      <c r="A204" s="662">
        <f t="shared" si="6"/>
        <v>154</v>
      </c>
      <c r="B204" s="904"/>
      <c r="C204" s="904"/>
      <c r="D204" s="904"/>
      <c r="E204" s="904"/>
      <c r="F204" s="904"/>
      <c r="G204" s="827"/>
      <c r="H204" s="827" t="s">
        <v>3044</v>
      </c>
      <c r="I204" s="827"/>
      <c r="J204" s="827"/>
      <c r="K204" s="827" t="s">
        <v>420</v>
      </c>
      <c r="L204" s="827" t="s">
        <v>2792</v>
      </c>
      <c r="M204" s="905">
        <v>2015</v>
      </c>
      <c r="N204" s="827"/>
      <c r="O204" s="827" t="s">
        <v>2558</v>
      </c>
      <c r="P204" s="827" t="s">
        <v>133</v>
      </c>
      <c r="Q204" s="889">
        <v>1</v>
      </c>
      <c r="R204" s="908">
        <v>322000</v>
      </c>
      <c r="S204" s="828" t="s">
        <v>2925</v>
      </c>
      <c r="U204" s="877"/>
      <c r="V204" s="802"/>
      <c r="W204" s="802"/>
      <c r="X204" s="802"/>
    </row>
    <row r="205" spans="1:24" ht="12.95" customHeight="1">
      <c r="A205" s="662">
        <f t="shared" si="6"/>
        <v>155</v>
      </c>
      <c r="B205" s="904"/>
      <c r="C205" s="904"/>
      <c r="D205" s="904"/>
      <c r="E205" s="904"/>
      <c r="F205" s="904"/>
      <c r="G205" s="827"/>
      <c r="H205" s="827" t="s">
        <v>3069</v>
      </c>
      <c r="I205" s="827"/>
      <c r="J205" s="827"/>
      <c r="K205" s="827" t="s">
        <v>2660</v>
      </c>
      <c r="L205" s="827" t="s">
        <v>2792</v>
      </c>
      <c r="M205" s="905">
        <v>2015</v>
      </c>
      <c r="N205" s="827"/>
      <c r="O205" s="827" t="s">
        <v>2558</v>
      </c>
      <c r="P205" s="827" t="s">
        <v>133</v>
      </c>
      <c r="Q205" s="889">
        <v>2</v>
      </c>
      <c r="R205" s="908">
        <v>486200</v>
      </c>
      <c r="S205" s="828" t="s">
        <v>2925</v>
      </c>
      <c r="U205" s="877"/>
      <c r="V205" s="802"/>
      <c r="W205" s="802"/>
      <c r="X205" s="802"/>
    </row>
    <row r="206" spans="1:24" ht="12.95" customHeight="1">
      <c r="A206" s="662">
        <f t="shared" si="6"/>
        <v>156</v>
      </c>
      <c r="B206" s="904"/>
      <c r="C206" s="904"/>
      <c r="D206" s="904"/>
      <c r="E206" s="904"/>
      <c r="F206" s="904"/>
      <c r="G206" s="827"/>
      <c r="H206" s="827" t="s">
        <v>3109</v>
      </c>
      <c r="I206" s="827"/>
      <c r="J206" s="827"/>
      <c r="K206" s="827" t="s">
        <v>2660</v>
      </c>
      <c r="L206" s="827" t="s">
        <v>2792</v>
      </c>
      <c r="M206" s="905">
        <v>2016</v>
      </c>
      <c r="N206" s="827"/>
      <c r="O206" s="827" t="s">
        <v>2558</v>
      </c>
      <c r="P206" s="827" t="s">
        <v>133</v>
      </c>
      <c r="Q206" s="889">
        <v>2</v>
      </c>
      <c r="R206" s="908">
        <v>2308000</v>
      </c>
      <c r="S206" s="828" t="s">
        <v>2925</v>
      </c>
      <c r="U206" s="877"/>
      <c r="V206" s="802"/>
      <c r="W206" s="802"/>
      <c r="X206" s="802"/>
    </row>
    <row r="207" spans="1:24" ht="12.95" customHeight="1">
      <c r="A207" s="1196"/>
      <c r="B207" s="1198"/>
      <c r="C207" s="1198"/>
      <c r="D207" s="1198"/>
      <c r="E207" s="1198"/>
      <c r="F207" s="1198"/>
      <c r="G207" s="1199"/>
      <c r="H207" s="1199"/>
      <c r="I207" s="1199"/>
      <c r="J207" s="1199"/>
      <c r="K207" s="1199"/>
      <c r="L207" s="1199"/>
      <c r="M207" s="1200"/>
      <c r="N207" s="1199"/>
      <c r="O207" s="1199"/>
      <c r="P207" s="1199"/>
      <c r="Q207" s="1201"/>
      <c r="R207" s="1202"/>
      <c r="S207" s="1203"/>
      <c r="U207" s="877"/>
      <c r="V207" s="802"/>
      <c r="W207" s="802"/>
      <c r="X207" s="802"/>
    </row>
    <row r="208" spans="1:24" ht="12.95" customHeight="1">
      <c r="A208" s="662">
        <f>A207+1</f>
        <v>1</v>
      </c>
      <c r="B208" s="945">
        <v>2</v>
      </c>
      <c r="C208" s="945">
        <v>8</v>
      </c>
      <c r="D208" s="945">
        <v>1</v>
      </c>
      <c r="E208" s="945">
        <v>2</v>
      </c>
      <c r="F208" s="945">
        <v>14</v>
      </c>
      <c r="G208" s="946">
        <v>1</v>
      </c>
      <c r="H208" s="946" t="s">
        <v>2712</v>
      </c>
      <c r="I208" s="946"/>
      <c r="J208" s="946"/>
      <c r="K208" s="946" t="s">
        <v>2713</v>
      </c>
      <c r="L208" s="946" t="s">
        <v>143</v>
      </c>
      <c r="M208" s="984">
        <v>1986</v>
      </c>
      <c r="N208" s="946"/>
      <c r="O208" s="946" t="s">
        <v>2558</v>
      </c>
      <c r="P208" s="946" t="s">
        <v>133</v>
      </c>
      <c r="Q208" s="891">
        <v>1</v>
      </c>
      <c r="R208" s="1106">
        <v>50000</v>
      </c>
      <c r="S208" s="986" t="s">
        <v>2865</v>
      </c>
      <c r="U208" s="877"/>
      <c r="V208" s="802"/>
      <c r="W208" s="802"/>
      <c r="X208" s="802"/>
    </row>
    <row r="209" spans="1:24" ht="12.95" customHeight="1">
      <c r="A209" s="662">
        <f>A208+1</f>
        <v>2</v>
      </c>
      <c r="B209" s="717">
        <v>2</v>
      </c>
      <c r="C209" s="717">
        <v>8</v>
      </c>
      <c r="D209" s="717">
        <v>1</v>
      </c>
      <c r="E209" s="717">
        <v>2</v>
      </c>
      <c r="F209" s="717">
        <v>14</v>
      </c>
      <c r="G209" s="687">
        <v>2</v>
      </c>
      <c r="H209" s="687" t="s">
        <v>2712</v>
      </c>
      <c r="I209" s="687"/>
      <c r="J209" s="687"/>
      <c r="K209" s="687" t="s">
        <v>2713</v>
      </c>
      <c r="L209" s="687" t="s">
        <v>143</v>
      </c>
      <c r="M209" s="688">
        <v>1986</v>
      </c>
      <c r="N209" s="687"/>
      <c r="O209" s="687" t="s">
        <v>2558</v>
      </c>
      <c r="P209" s="687" t="s">
        <v>133</v>
      </c>
      <c r="Q209" s="1386">
        <v>1</v>
      </c>
      <c r="R209" s="745">
        <v>50000</v>
      </c>
      <c r="S209" s="781" t="s">
        <v>2865</v>
      </c>
      <c r="U209" s="877"/>
      <c r="V209" s="802"/>
      <c r="W209" s="963"/>
      <c r="X209" s="802"/>
    </row>
    <row r="210" spans="1:24" ht="12.95" customHeight="1">
      <c r="A210" s="662">
        <f t="shared" ref="A210:A221" si="8">A209+1</f>
        <v>3</v>
      </c>
      <c r="B210" s="717">
        <v>2</v>
      </c>
      <c r="C210" s="717">
        <v>8</v>
      </c>
      <c r="D210" s="717">
        <v>1</v>
      </c>
      <c r="E210" s="717">
        <v>2</v>
      </c>
      <c r="F210" s="717">
        <v>14</v>
      </c>
      <c r="G210" s="687">
        <v>3</v>
      </c>
      <c r="H210" s="687" t="s">
        <v>2712</v>
      </c>
      <c r="I210" s="687"/>
      <c r="J210" s="687"/>
      <c r="K210" s="687" t="s">
        <v>2713</v>
      </c>
      <c r="L210" s="687" t="s">
        <v>143</v>
      </c>
      <c r="M210" s="688">
        <v>1986</v>
      </c>
      <c r="N210" s="687"/>
      <c r="O210" s="687" t="s">
        <v>2558</v>
      </c>
      <c r="P210" s="687" t="s">
        <v>133</v>
      </c>
      <c r="Q210" s="1386">
        <v>1</v>
      </c>
      <c r="R210" s="745">
        <v>50000</v>
      </c>
      <c r="S210" s="781" t="s">
        <v>2865</v>
      </c>
      <c r="U210" s="877"/>
      <c r="V210" s="802"/>
      <c r="W210" s="963"/>
      <c r="X210" s="802"/>
    </row>
    <row r="211" spans="1:24" ht="12.95" customHeight="1">
      <c r="A211" s="662">
        <f t="shared" si="8"/>
        <v>4</v>
      </c>
      <c r="B211" s="717">
        <v>2</v>
      </c>
      <c r="C211" s="717">
        <v>8</v>
      </c>
      <c r="D211" s="717">
        <v>1</v>
      </c>
      <c r="E211" s="717">
        <v>2</v>
      </c>
      <c r="F211" s="717">
        <v>14</v>
      </c>
      <c r="G211" s="687">
        <v>7</v>
      </c>
      <c r="H211" s="687" t="s">
        <v>2715</v>
      </c>
      <c r="I211" s="687"/>
      <c r="J211" s="687"/>
      <c r="K211" s="687" t="s">
        <v>2713</v>
      </c>
      <c r="L211" s="687" t="s">
        <v>143</v>
      </c>
      <c r="M211" s="688">
        <v>1992</v>
      </c>
      <c r="N211" s="687"/>
      <c r="O211" s="687" t="s">
        <v>2558</v>
      </c>
      <c r="P211" s="687" t="s">
        <v>133</v>
      </c>
      <c r="Q211" s="1386">
        <v>1</v>
      </c>
      <c r="R211" s="745">
        <v>10000</v>
      </c>
      <c r="S211" s="781" t="s">
        <v>2865</v>
      </c>
      <c r="U211" s="877"/>
      <c r="V211" s="802"/>
      <c r="W211" s="963"/>
      <c r="X211" s="802"/>
    </row>
    <row r="212" spans="1:24" ht="12.95" customHeight="1">
      <c r="A212" s="662">
        <f t="shared" si="8"/>
        <v>5</v>
      </c>
      <c r="B212" s="717">
        <v>2</v>
      </c>
      <c r="C212" s="717">
        <v>8</v>
      </c>
      <c r="D212" s="717">
        <v>1</v>
      </c>
      <c r="E212" s="717">
        <v>2</v>
      </c>
      <c r="F212" s="717">
        <v>14</v>
      </c>
      <c r="G212" s="687">
        <v>8</v>
      </c>
      <c r="H212" s="687" t="s">
        <v>2715</v>
      </c>
      <c r="I212" s="687"/>
      <c r="J212" s="687"/>
      <c r="K212" s="687" t="s">
        <v>2713</v>
      </c>
      <c r="L212" s="687" t="s">
        <v>143</v>
      </c>
      <c r="M212" s="688">
        <v>1992</v>
      </c>
      <c r="N212" s="687"/>
      <c r="O212" s="687" t="s">
        <v>2558</v>
      </c>
      <c r="P212" s="687" t="s">
        <v>133</v>
      </c>
      <c r="Q212" s="1386">
        <v>1</v>
      </c>
      <c r="R212" s="745">
        <v>10000</v>
      </c>
      <c r="S212" s="781" t="s">
        <v>2865</v>
      </c>
      <c r="U212" s="877"/>
      <c r="V212" s="802"/>
      <c r="W212" s="963"/>
      <c r="X212" s="802"/>
    </row>
    <row r="213" spans="1:24" ht="12.95" customHeight="1">
      <c r="A213" s="662">
        <f t="shared" si="8"/>
        <v>6</v>
      </c>
      <c r="B213" s="717">
        <v>2</v>
      </c>
      <c r="C213" s="717">
        <v>8</v>
      </c>
      <c r="D213" s="717">
        <v>1</v>
      </c>
      <c r="E213" s="717">
        <v>2</v>
      </c>
      <c r="F213" s="717">
        <v>14</v>
      </c>
      <c r="G213" s="687">
        <v>9</v>
      </c>
      <c r="H213" s="687" t="s">
        <v>2716</v>
      </c>
      <c r="I213" s="687"/>
      <c r="J213" s="687"/>
      <c r="K213" s="687" t="s">
        <v>2713</v>
      </c>
      <c r="L213" s="687" t="s">
        <v>143</v>
      </c>
      <c r="M213" s="688">
        <v>1986</v>
      </c>
      <c r="N213" s="687"/>
      <c r="O213" s="687" t="s">
        <v>2558</v>
      </c>
      <c r="P213" s="687" t="s">
        <v>133</v>
      </c>
      <c r="Q213" s="1386">
        <v>1</v>
      </c>
      <c r="R213" s="745">
        <v>20000</v>
      </c>
      <c r="S213" s="781" t="s">
        <v>2865</v>
      </c>
      <c r="U213" s="877"/>
      <c r="V213" s="802"/>
      <c r="W213" s="963"/>
      <c r="X213" s="802"/>
    </row>
    <row r="214" spans="1:24" ht="12.95" customHeight="1">
      <c r="A214" s="662">
        <f t="shared" si="8"/>
        <v>7</v>
      </c>
      <c r="B214" s="717">
        <v>2</v>
      </c>
      <c r="C214" s="717">
        <v>8</v>
      </c>
      <c r="D214" s="717">
        <v>1</v>
      </c>
      <c r="E214" s="717">
        <v>2</v>
      </c>
      <c r="F214" s="717">
        <v>14</v>
      </c>
      <c r="G214" s="687">
        <v>10</v>
      </c>
      <c r="H214" s="687" t="s">
        <v>2716</v>
      </c>
      <c r="I214" s="687"/>
      <c r="J214" s="687"/>
      <c r="K214" s="687" t="s">
        <v>2713</v>
      </c>
      <c r="L214" s="687" t="s">
        <v>143</v>
      </c>
      <c r="M214" s="688">
        <v>1986</v>
      </c>
      <c r="N214" s="687"/>
      <c r="O214" s="687" t="s">
        <v>2558</v>
      </c>
      <c r="P214" s="687" t="s">
        <v>133</v>
      </c>
      <c r="Q214" s="1386">
        <v>1</v>
      </c>
      <c r="R214" s="745">
        <v>20000</v>
      </c>
      <c r="S214" s="781" t="s">
        <v>2865</v>
      </c>
      <c r="U214" s="877"/>
      <c r="V214" s="802"/>
      <c r="W214" s="963"/>
      <c r="X214" s="802"/>
    </row>
    <row r="215" spans="1:24" ht="12.95" customHeight="1">
      <c r="A215" s="662">
        <f t="shared" si="8"/>
        <v>8</v>
      </c>
      <c r="B215" s="717">
        <v>2</v>
      </c>
      <c r="C215" s="717">
        <v>8</v>
      </c>
      <c r="D215" s="717">
        <v>1</v>
      </c>
      <c r="E215" s="717">
        <v>2</v>
      </c>
      <c r="F215" s="717">
        <v>14</v>
      </c>
      <c r="G215" s="687">
        <v>11</v>
      </c>
      <c r="H215" s="687" t="s">
        <v>2717</v>
      </c>
      <c r="I215" s="687"/>
      <c r="J215" s="687"/>
      <c r="K215" s="687" t="s">
        <v>2713</v>
      </c>
      <c r="L215" s="687" t="s">
        <v>143</v>
      </c>
      <c r="M215" s="688">
        <v>1992</v>
      </c>
      <c r="N215" s="687"/>
      <c r="O215" s="687" t="s">
        <v>2558</v>
      </c>
      <c r="P215" s="687" t="s">
        <v>133</v>
      </c>
      <c r="Q215" s="1386">
        <v>1</v>
      </c>
      <c r="R215" s="745">
        <v>10000</v>
      </c>
      <c r="S215" s="781" t="s">
        <v>2865</v>
      </c>
      <c r="U215" s="877"/>
      <c r="V215" s="802"/>
      <c r="W215" s="963"/>
      <c r="X215" s="802"/>
    </row>
    <row r="216" spans="1:24" ht="12.95" customHeight="1">
      <c r="A216" s="662">
        <f t="shared" si="8"/>
        <v>9</v>
      </c>
      <c r="B216" s="717">
        <v>2</v>
      </c>
      <c r="C216" s="717">
        <v>8</v>
      </c>
      <c r="D216" s="717">
        <v>1</v>
      </c>
      <c r="E216" s="717">
        <v>2</v>
      </c>
      <c r="F216" s="717">
        <v>14</v>
      </c>
      <c r="G216" s="687">
        <v>12</v>
      </c>
      <c r="H216" s="687" t="s">
        <v>2717</v>
      </c>
      <c r="I216" s="687"/>
      <c r="J216" s="687"/>
      <c r="K216" s="687" t="s">
        <v>2713</v>
      </c>
      <c r="L216" s="687" t="s">
        <v>143</v>
      </c>
      <c r="M216" s="688">
        <v>1992</v>
      </c>
      <c r="N216" s="687"/>
      <c r="O216" s="687" t="s">
        <v>2558</v>
      </c>
      <c r="P216" s="687" t="s">
        <v>133</v>
      </c>
      <c r="Q216" s="1386">
        <v>1</v>
      </c>
      <c r="R216" s="745">
        <v>10000</v>
      </c>
      <c r="S216" s="781" t="s">
        <v>2865</v>
      </c>
      <c r="U216" s="877"/>
      <c r="V216" s="802"/>
      <c r="W216" s="963"/>
      <c r="X216" s="802"/>
    </row>
    <row r="217" spans="1:24" ht="12.95" customHeight="1">
      <c r="A217" s="662">
        <f t="shared" si="8"/>
        <v>10</v>
      </c>
      <c r="B217" s="717">
        <v>2</v>
      </c>
      <c r="C217" s="717">
        <v>8</v>
      </c>
      <c r="D217" s="717">
        <v>1</v>
      </c>
      <c r="E217" s="717">
        <v>2</v>
      </c>
      <c r="F217" s="717">
        <v>14</v>
      </c>
      <c r="G217" s="687">
        <v>13</v>
      </c>
      <c r="H217" s="687" t="s">
        <v>2717</v>
      </c>
      <c r="I217" s="687"/>
      <c r="J217" s="687"/>
      <c r="K217" s="687" t="s">
        <v>2713</v>
      </c>
      <c r="L217" s="687" t="s">
        <v>143</v>
      </c>
      <c r="M217" s="688">
        <v>1992</v>
      </c>
      <c r="N217" s="687"/>
      <c r="O217" s="687" t="s">
        <v>2558</v>
      </c>
      <c r="P217" s="687" t="s">
        <v>133</v>
      </c>
      <c r="Q217" s="1386">
        <v>1</v>
      </c>
      <c r="R217" s="745">
        <v>10000</v>
      </c>
      <c r="S217" s="781" t="s">
        <v>2865</v>
      </c>
      <c r="U217" s="877"/>
      <c r="V217" s="802"/>
      <c r="W217" s="963"/>
      <c r="X217" s="802"/>
    </row>
    <row r="218" spans="1:24" ht="12.95" customHeight="1">
      <c r="A218" s="662">
        <f t="shared" si="8"/>
        <v>11</v>
      </c>
      <c r="B218" s="717">
        <v>2</v>
      </c>
      <c r="C218" s="717">
        <v>8</v>
      </c>
      <c r="D218" s="717">
        <v>1</v>
      </c>
      <c r="E218" s="717">
        <v>2</v>
      </c>
      <c r="F218" s="717">
        <v>14</v>
      </c>
      <c r="G218" s="687">
        <v>14</v>
      </c>
      <c r="H218" s="687" t="s">
        <v>2717</v>
      </c>
      <c r="I218" s="687"/>
      <c r="J218" s="687"/>
      <c r="K218" s="687" t="s">
        <v>2713</v>
      </c>
      <c r="L218" s="687" t="s">
        <v>143</v>
      </c>
      <c r="M218" s="688">
        <v>1992</v>
      </c>
      <c r="N218" s="687"/>
      <c r="O218" s="687" t="s">
        <v>2558</v>
      </c>
      <c r="P218" s="687" t="s">
        <v>133</v>
      </c>
      <c r="Q218" s="1386">
        <v>1</v>
      </c>
      <c r="R218" s="745">
        <v>10000</v>
      </c>
      <c r="S218" s="781" t="s">
        <v>2865</v>
      </c>
      <c r="U218" s="877"/>
      <c r="V218" s="802"/>
      <c r="W218" s="963"/>
      <c r="X218" s="802"/>
    </row>
    <row r="219" spans="1:24" ht="12.95" customHeight="1">
      <c r="A219" s="662">
        <f t="shared" si="8"/>
        <v>12</v>
      </c>
      <c r="B219" s="717">
        <v>2</v>
      </c>
      <c r="C219" s="717">
        <v>8</v>
      </c>
      <c r="D219" s="717">
        <v>1</v>
      </c>
      <c r="E219" s="717">
        <v>2</v>
      </c>
      <c r="F219" s="717">
        <v>14</v>
      </c>
      <c r="G219" s="687">
        <v>15</v>
      </c>
      <c r="H219" s="687" t="s">
        <v>2717</v>
      </c>
      <c r="I219" s="687"/>
      <c r="J219" s="687"/>
      <c r="K219" s="687" t="s">
        <v>2713</v>
      </c>
      <c r="L219" s="687" t="s">
        <v>143</v>
      </c>
      <c r="M219" s="688">
        <v>1992</v>
      </c>
      <c r="N219" s="687"/>
      <c r="O219" s="687" t="s">
        <v>2558</v>
      </c>
      <c r="P219" s="687" t="s">
        <v>133</v>
      </c>
      <c r="Q219" s="1386">
        <v>1</v>
      </c>
      <c r="R219" s="745">
        <v>10000</v>
      </c>
      <c r="S219" s="781" t="s">
        <v>2865</v>
      </c>
      <c r="U219" s="877"/>
      <c r="V219" s="802"/>
      <c r="W219" s="963"/>
      <c r="X219" s="802"/>
    </row>
    <row r="220" spans="1:24" ht="12.95" customHeight="1">
      <c r="A220" s="662">
        <f t="shared" si="8"/>
        <v>13</v>
      </c>
      <c r="B220" s="717">
        <v>2</v>
      </c>
      <c r="C220" s="717">
        <v>8</v>
      </c>
      <c r="D220" s="717">
        <v>1</v>
      </c>
      <c r="E220" s="717">
        <v>2</v>
      </c>
      <c r="F220" s="717">
        <v>14</v>
      </c>
      <c r="G220" s="687">
        <v>16</v>
      </c>
      <c r="H220" s="687" t="s">
        <v>2718</v>
      </c>
      <c r="I220" s="687" t="s">
        <v>789</v>
      </c>
      <c r="J220" s="687"/>
      <c r="K220" s="687" t="s">
        <v>2713</v>
      </c>
      <c r="L220" s="687" t="s">
        <v>143</v>
      </c>
      <c r="M220" s="688">
        <v>1993</v>
      </c>
      <c r="N220" s="687"/>
      <c r="O220" s="687" t="s">
        <v>2558</v>
      </c>
      <c r="P220" s="687" t="s">
        <v>133</v>
      </c>
      <c r="Q220" s="1386">
        <v>1</v>
      </c>
      <c r="R220" s="745">
        <v>20000</v>
      </c>
      <c r="S220" s="781" t="s">
        <v>2865</v>
      </c>
      <c r="U220" s="877"/>
      <c r="V220" s="802"/>
      <c r="W220" s="963"/>
      <c r="X220" s="802"/>
    </row>
    <row r="221" spans="1:24" ht="12.95" customHeight="1">
      <c r="A221" s="662">
        <f t="shared" si="8"/>
        <v>14</v>
      </c>
      <c r="B221" s="717">
        <v>2</v>
      </c>
      <c r="C221" s="717">
        <v>8</v>
      </c>
      <c r="D221" s="717">
        <v>1</v>
      </c>
      <c r="E221" s="717">
        <v>2</v>
      </c>
      <c r="F221" s="717">
        <v>14</v>
      </c>
      <c r="G221" s="687">
        <v>17</v>
      </c>
      <c r="H221" s="687" t="s">
        <v>2718</v>
      </c>
      <c r="I221" s="687" t="s">
        <v>789</v>
      </c>
      <c r="J221" s="687"/>
      <c r="K221" s="687" t="s">
        <v>2713</v>
      </c>
      <c r="L221" s="687" t="s">
        <v>143</v>
      </c>
      <c r="M221" s="688">
        <v>1993</v>
      </c>
      <c r="N221" s="687"/>
      <c r="O221" s="687" t="s">
        <v>2558</v>
      </c>
      <c r="P221" s="687" t="s">
        <v>133</v>
      </c>
      <c r="Q221" s="1386">
        <v>1</v>
      </c>
      <c r="R221" s="745">
        <v>20000</v>
      </c>
      <c r="S221" s="781" t="s">
        <v>2865</v>
      </c>
      <c r="U221" s="877"/>
      <c r="V221" s="802"/>
      <c r="W221" s="963"/>
      <c r="X221" s="802"/>
    </row>
    <row r="222" spans="1:24" ht="12.95" customHeight="1">
      <c r="A222" s="662">
        <f t="shared" ref="A222:A234" si="9">A221+1</f>
        <v>15</v>
      </c>
      <c r="B222" s="717">
        <v>2</v>
      </c>
      <c r="C222" s="717">
        <v>8</v>
      </c>
      <c r="D222" s="717">
        <v>1</v>
      </c>
      <c r="E222" s="717">
        <v>2</v>
      </c>
      <c r="F222" s="717">
        <v>14</v>
      </c>
      <c r="G222" s="687">
        <v>18</v>
      </c>
      <c r="H222" s="687" t="s">
        <v>2718</v>
      </c>
      <c r="I222" s="687" t="s">
        <v>789</v>
      </c>
      <c r="J222" s="687"/>
      <c r="K222" s="687" t="s">
        <v>2713</v>
      </c>
      <c r="L222" s="687" t="s">
        <v>143</v>
      </c>
      <c r="M222" s="688">
        <v>1993</v>
      </c>
      <c r="N222" s="687"/>
      <c r="O222" s="687" t="s">
        <v>2558</v>
      </c>
      <c r="P222" s="687" t="s">
        <v>133</v>
      </c>
      <c r="Q222" s="1386">
        <v>1</v>
      </c>
      <c r="R222" s="745">
        <v>20000</v>
      </c>
      <c r="S222" s="781" t="s">
        <v>2865</v>
      </c>
      <c r="U222" s="877"/>
      <c r="V222" s="802"/>
      <c r="W222" s="963"/>
      <c r="X222" s="802"/>
    </row>
    <row r="223" spans="1:24" ht="12.95" customHeight="1">
      <c r="A223" s="662">
        <f>A222+1</f>
        <v>16</v>
      </c>
      <c r="B223" s="717">
        <v>2</v>
      </c>
      <c r="C223" s="717">
        <v>8</v>
      </c>
      <c r="D223" s="717">
        <v>1</v>
      </c>
      <c r="E223" s="717">
        <v>2</v>
      </c>
      <c r="F223" s="717">
        <v>14</v>
      </c>
      <c r="G223" s="687">
        <v>19</v>
      </c>
      <c r="H223" s="687" t="s">
        <v>2718</v>
      </c>
      <c r="I223" s="687" t="s">
        <v>789</v>
      </c>
      <c r="J223" s="687"/>
      <c r="K223" s="687" t="s">
        <v>2713</v>
      </c>
      <c r="L223" s="687" t="s">
        <v>143</v>
      </c>
      <c r="M223" s="688">
        <v>1993</v>
      </c>
      <c r="N223" s="687"/>
      <c r="O223" s="687" t="s">
        <v>2558</v>
      </c>
      <c r="P223" s="687" t="s">
        <v>133</v>
      </c>
      <c r="Q223" s="1386">
        <v>1</v>
      </c>
      <c r="R223" s="745">
        <v>20000</v>
      </c>
      <c r="S223" s="781" t="s">
        <v>2865</v>
      </c>
      <c r="U223" s="877"/>
      <c r="V223" s="802"/>
      <c r="W223" s="963"/>
      <c r="X223" s="802"/>
    </row>
    <row r="224" spans="1:24" ht="12.95" customHeight="1">
      <c r="A224" s="662">
        <f t="shared" si="9"/>
        <v>17</v>
      </c>
      <c r="B224" s="717">
        <v>2</v>
      </c>
      <c r="C224" s="717">
        <v>8</v>
      </c>
      <c r="D224" s="717">
        <v>1</v>
      </c>
      <c r="E224" s="717">
        <v>2</v>
      </c>
      <c r="F224" s="717">
        <v>14</v>
      </c>
      <c r="G224" s="687">
        <v>20</v>
      </c>
      <c r="H224" s="687" t="s">
        <v>2718</v>
      </c>
      <c r="I224" s="687" t="s">
        <v>789</v>
      </c>
      <c r="J224" s="687"/>
      <c r="K224" s="687" t="s">
        <v>2713</v>
      </c>
      <c r="L224" s="687" t="s">
        <v>143</v>
      </c>
      <c r="M224" s="688">
        <v>1993</v>
      </c>
      <c r="N224" s="687"/>
      <c r="O224" s="687" t="s">
        <v>2558</v>
      </c>
      <c r="P224" s="687" t="s">
        <v>133</v>
      </c>
      <c r="Q224" s="1386">
        <v>1</v>
      </c>
      <c r="R224" s="745">
        <v>20000</v>
      </c>
      <c r="S224" s="781" t="s">
        <v>2865</v>
      </c>
      <c r="U224" s="877"/>
      <c r="V224" s="802"/>
      <c r="W224" s="963"/>
      <c r="X224" s="802"/>
    </row>
    <row r="225" spans="1:24" ht="12.95" customHeight="1">
      <c r="A225" s="662">
        <f t="shared" si="9"/>
        <v>18</v>
      </c>
      <c r="B225" s="717">
        <v>2</v>
      </c>
      <c r="C225" s="717">
        <v>8</v>
      </c>
      <c r="D225" s="717">
        <v>1</v>
      </c>
      <c r="E225" s="717">
        <v>2</v>
      </c>
      <c r="F225" s="717">
        <v>14</v>
      </c>
      <c r="G225" s="687">
        <v>21</v>
      </c>
      <c r="H225" s="687" t="s">
        <v>2718</v>
      </c>
      <c r="I225" s="687" t="s">
        <v>789</v>
      </c>
      <c r="J225" s="687"/>
      <c r="K225" s="687" t="s">
        <v>2713</v>
      </c>
      <c r="L225" s="687" t="s">
        <v>143</v>
      </c>
      <c r="M225" s="688">
        <v>1993</v>
      </c>
      <c r="N225" s="687"/>
      <c r="O225" s="687" t="s">
        <v>2558</v>
      </c>
      <c r="P225" s="687" t="s">
        <v>133</v>
      </c>
      <c r="Q225" s="1386">
        <v>1</v>
      </c>
      <c r="R225" s="745">
        <v>20000</v>
      </c>
      <c r="S225" s="781" t="s">
        <v>2865</v>
      </c>
      <c r="U225" s="877"/>
      <c r="V225" s="802"/>
      <c r="W225" s="963"/>
      <c r="X225" s="802"/>
    </row>
    <row r="226" spans="1:24" ht="12.95" customHeight="1">
      <c r="A226" s="662">
        <f t="shared" si="9"/>
        <v>19</v>
      </c>
      <c r="B226" s="717">
        <v>2</v>
      </c>
      <c r="C226" s="717">
        <v>8</v>
      </c>
      <c r="D226" s="717">
        <v>1</v>
      </c>
      <c r="E226" s="717">
        <v>2</v>
      </c>
      <c r="F226" s="717">
        <v>14</v>
      </c>
      <c r="G226" s="687">
        <v>22</v>
      </c>
      <c r="H226" s="687" t="s">
        <v>2718</v>
      </c>
      <c r="I226" s="687" t="s">
        <v>789</v>
      </c>
      <c r="J226" s="687"/>
      <c r="K226" s="687" t="s">
        <v>2713</v>
      </c>
      <c r="L226" s="687" t="s">
        <v>143</v>
      </c>
      <c r="M226" s="688">
        <v>1993</v>
      </c>
      <c r="N226" s="687"/>
      <c r="O226" s="687" t="s">
        <v>2558</v>
      </c>
      <c r="P226" s="687" t="s">
        <v>133</v>
      </c>
      <c r="Q226" s="1386">
        <v>1</v>
      </c>
      <c r="R226" s="745">
        <v>20000</v>
      </c>
      <c r="S226" s="781" t="s">
        <v>2865</v>
      </c>
      <c r="U226" s="877"/>
      <c r="V226" s="802"/>
      <c r="W226" s="963"/>
      <c r="X226" s="802"/>
    </row>
    <row r="227" spans="1:24" ht="12.95" customHeight="1">
      <c r="A227" s="662">
        <f t="shared" si="9"/>
        <v>20</v>
      </c>
      <c r="B227" s="717">
        <v>2</v>
      </c>
      <c r="C227" s="717">
        <v>8</v>
      </c>
      <c r="D227" s="717">
        <v>1</v>
      </c>
      <c r="E227" s="717">
        <v>2</v>
      </c>
      <c r="F227" s="717">
        <v>14</v>
      </c>
      <c r="G227" s="687">
        <v>23</v>
      </c>
      <c r="H227" s="687" t="s">
        <v>2718</v>
      </c>
      <c r="I227" s="687" t="s">
        <v>789</v>
      </c>
      <c r="J227" s="687"/>
      <c r="K227" s="687" t="s">
        <v>2713</v>
      </c>
      <c r="L227" s="687" t="s">
        <v>143</v>
      </c>
      <c r="M227" s="688">
        <v>1993</v>
      </c>
      <c r="N227" s="687"/>
      <c r="O227" s="687" t="s">
        <v>2558</v>
      </c>
      <c r="P227" s="687" t="s">
        <v>133</v>
      </c>
      <c r="Q227" s="1386">
        <v>1</v>
      </c>
      <c r="R227" s="745">
        <v>20000</v>
      </c>
      <c r="S227" s="781" t="s">
        <v>2865</v>
      </c>
      <c r="U227" s="877"/>
      <c r="V227" s="802"/>
      <c r="W227" s="963"/>
      <c r="X227" s="802"/>
    </row>
    <row r="228" spans="1:24" ht="12.95" customHeight="1">
      <c r="A228" s="662">
        <f t="shared" si="9"/>
        <v>21</v>
      </c>
      <c r="B228" s="717">
        <v>2</v>
      </c>
      <c r="C228" s="717">
        <v>8</v>
      </c>
      <c r="D228" s="717">
        <v>1</v>
      </c>
      <c r="E228" s="717">
        <v>2</v>
      </c>
      <c r="F228" s="717">
        <v>14</v>
      </c>
      <c r="G228" s="687">
        <v>24</v>
      </c>
      <c r="H228" s="687" t="s">
        <v>2718</v>
      </c>
      <c r="I228" s="687" t="s">
        <v>789</v>
      </c>
      <c r="J228" s="687"/>
      <c r="K228" s="687" t="s">
        <v>2713</v>
      </c>
      <c r="L228" s="687" t="s">
        <v>143</v>
      </c>
      <c r="M228" s="688">
        <v>1993</v>
      </c>
      <c r="N228" s="687"/>
      <c r="O228" s="687" t="s">
        <v>2558</v>
      </c>
      <c r="P228" s="687" t="s">
        <v>133</v>
      </c>
      <c r="Q228" s="1386">
        <v>1</v>
      </c>
      <c r="R228" s="745">
        <v>20000</v>
      </c>
      <c r="S228" s="781" t="s">
        <v>2865</v>
      </c>
      <c r="U228" s="877"/>
      <c r="V228" s="802"/>
      <c r="W228" s="963"/>
      <c r="X228" s="802"/>
    </row>
    <row r="229" spans="1:24" ht="12.95" customHeight="1">
      <c r="A229" s="662">
        <f t="shared" si="9"/>
        <v>22</v>
      </c>
      <c r="B229" s="717">
        <v>2</v>
      </c>
      <c r="C229" s="717">
        <v>8</v>
      </c>
      <c r="D229" s="717">
        <v>1</v>
      </c>
      <c r="E229" s="717">
        <v>2</v>
      </c>
      <c r="F229" s="717">
        <v>14</v>
      </c>
      <c r="G229" s="687">
        <v>25</v>
      </c>
      <c r="H229" s="687" t="s">
        <v>2719</v>
      </c>
      <c r="I229" s="687"/>
      <c r="J229" s="687"/>
      <c r="K229" s="687" t="s">
        <v>2713</v>
      </c>
      <c r="L229" s="687" t="s">
        <v>143</v>
      </c>
      <c r="M229" s="688">
        <v>1986</v>
      </c>
      <c r="N229" s="687"/>
      <c r="O229" s="687" t="s">
        <v>2558</v>
      </c>
      <c r="P229" s="687" t="s">
        <v>133</v>
      </c>
      <c r="Q229" s="1386">
        <v>1</v>
      </c>
      <c r="R229" s="745">
        <v>20000</v>
      </c>
      <c r="S229" s="781" t="s">
        <v>2865</v>
      </c>
      <c r="U229" s="877"/>
      <c r="V229" s="802"/>
      <c r="W229" s="963"/>
      <c r="X229" s="802"/>
    </row>
    <row r="230" spans="1:24" ht="12.95" customHeight="1">
      <c r="A230" s="662">
        <f t="shared" si="9"/>
        <v>23</v>
      </c>
      <c r="B230" s="717">
        <v>2</v>
      </c>
      <c r="C230" s="717">
        <v>8</v>
      </c>
      <c r="D230" s="717">
        <v>1</v>
      </c>
      <c r="E230" s="717">
        <v>2</v>
      </c>
      <c r="F230" s="717">
        <v>14</v>
      </c>
      <c r="G230" s="687">
        <v>26</v>
      </c>
      <c r="H230" s="687" t="s">
        <v>2720</v>
      </c>
      <c r="I230" s="687"/>
      <c r="J230" s="687"/>
      <c r="K230" s="687" t="s">
        <v>2713</v>
      </c>
      <c r="L230" s="687" t="s">
        <v>143</v>
      </c>
      <c r="M230" s="688">
        <v>1992</v>
      </c>
      <c r="N230" s="687"/>
      <c r="O230" s="687" t="s">
        <v>2558</v>
      </c>
      <c r="P230" s="687" t="s">
        <v>133</v>
      </c>
      <c r="Q230" s="1386">
        <v>1</v>
      </c>
      <c r="R230" s="745">
        <v>10000</v>
      </c>
      <c r="S230" s="781" t="s">
        <v>2865</v>
      </c>
      <c r="U230" s="877"/>
      <c r="V230" s="802"/>
      <c r="W230" s="963"/>
      <c r="X230" s="802"/>
    </row>
    <row r="231" spans="1:24" ht="12.95" customHeight="1">
      <c r="A231" s="662">
        <f t="shared" si="9"/>
        <v>24</v>
      </c>
      <c r="B231" s="717">
        <v>2</v>
      </c>
      <c r="C231" s="717">
        <v>8</v>
      </c>
      <c r="D231" s="717">
        <v>1</v>
      </c>
      <c r="E231" s="717">
        <v>2</v>
      </c>
      <c r="F231" s="717">
        <v>14</v>
      </c>
      <c r="G231" s="687">
        <v>27</v>
      </c>
      <c r="H231" s="687" t="s">
        <v>2720</v>
      </c>
      <c r="I231" s="687"/>
      <c r="J231" s="687"/>
      <c r="K231" s="687" t="s">
        <v>2713</v>
      </c>
      <c r="L231" s="687" t="s">
        <v>143</v>
      </c>
      <c r="M231" s="688">
        <v>1992</v>
      </c>
      <c r="N231" s="687"/>
      <c r="O231" s="687" t="s">
        <v>2558</v>
      </c>
      <c r="P231" s="687" t="s">
        <v>133</v>
      </c>
      <c r="Q231" s="1386">
        <v>1</v>
      </c>
      <c r="R231" s="745">
        <v>10000</v>
      </c>
      <c r="S231" s="781" t="s">
        <v>2865</v>
      </c>
      <c r="U231" s="877"/>
      <c r="V231" s="802"/>
      <c r="W231" s="963"/>
      <c r="X231" s="802"/>
    </row>
    <row r="232" spans="1:24" ht="12.95" customHeight="1">
      <c r="A232" s="662">
        <f t="shared" si="9"/>
        <v>25</v>
      </c>
      <c r="B232" s="717">
        <v>2</v>
      </c>
      <c r="C232" s="717">
        <v>8</v>
      </c>
      <c r="D232" s="717">
        <v>1</v>
      </c>
      <c r="E232" s="717">
        <v>2</v>
      </c>
      <c r="F232" s="717">
        <v>14</v>
      </c>
      <c r="G232" s="687">
        <v>28</v>
      </c>
      <c r="H232" s="687" t="s">
        <v>2720</v>
      </c>
      <c r="I232" s="687"/>
      <c r="J232" s="687"/>
      <c r="K232" s="687" t="s">
        <v>2713</v>
      </c>
      <c r="L232" s="687" t="s">
        <v>143</v>
      </c>
      <c r="M232" s="688">
        <v>1992</v>
      </c>
      <c r="N232" s="687"/>
      <c r="O232" s="687" t="s">
        <v>2558</v>
      </c>
      <c r="P232" s="687" t="s">
        <v>133</v>
      </c>
      <c r="Q232" s="1386">
        <v>1</v>
      </c>
      <c r="R232" s="745">
        <v>10000</v>
      </c>
      <c r="S232" s="781" t="s">
        <v>2865</v>
      </c>
      <c r="U232" s="877"/>
      <c r="V232" s="802"/>
      <c r="W232" s="963"/>
      <c r="X232" s="802"/>
    </row>
    <row r="233" spans="1:24" ht="12.95" customHeight="1">
      <c r="A233" s="662">
        <f t="shared" si="9"/>
        <v>26</v>
      </c>
      <c r="B233" s="717">
        <v>2</v>
      </c>
      <c r="C233" s="717">
        <v>8</v>
      </c>
      <c r="D233" s="717">
        <v>1</v>
      </c>
      <c r="E233" s="717">
        <v>2</v>
      </c>
      <c r="F233" s="717">
        <v>14</v>
      </c>
      <c r="G233" s="687">
        <v>29</v>
      </c>
      <c r="H233" s="687" t="s">
        <v>2720</v>
      </c>
      <c r="I233" s="687"/>
      <c r="J233" s="687"/>
      <c r="K233" s="687" t="s">
        <v>2713</v>
      </c>
      <c r="L233" s="687" t="s">
        <v>143</v>
      </c>
      <c r="M233" s="688">
        <v>1992</v>
      </c>
      <c r="N233" s="687"/>
      <c r="O233" s="687" t="s">
        <v>2558</v>
      </c>
      <c r="P233" s="687" t="s">
        <v>133</v>
      </c>
      <c r="Q233" s="1386">
        <v>1</v>
      </c>
      <c r="R233" s="745">
        <v>10000</v>
      </c>
      <c r="S233" s="781" t="s">
        <v>2865</v>
      </c>
      <c r="U233" s="877"/>
      <c r="V233" s="802"/>
      <c r="W233" s="963"/>
      <c r="X233" s="802"/>
    </row>
    <row r="234" spans="1:24" ht="12.95" customHeight="1">
      <c r="A234" s="662">
        <f t="shared" si="9"/>
        <v>27</v>
      </c>
      <c r="B234" s="717">
        <v>2</v>
      </c>
      <c r="C234" s="717">
        <v>8</v>
      </c>
      <c r="D234" s="717">
        <v>1</v>
      </c>
      <c r="E234" s="717">
        <v>2</v>
      </c>
      <c r="F234" s="717">
        <v>14</v>
      </c>
      <c r="G234" s="687">
        <v>30</v>
      </c>
      <c r="H234" s="687" t="s">
        <v>2721</v>
      </c>
      <c r="I234" s="687"/>
      <c r="J234" s="687"/>
      <c r="K234" s="687" t="s">
        <v>420</v>
      </c>
      <c r="L234" s="687" t="s">
        <v>143</v>
      </c>
      <c r="M234" s="688">
        <v>1993</v>
      </c>
      <c r="N234" s="687"/>
      <c r="O234" s="687" t="s">
        <v>2558</v>
      </c>
      <c r="P234" s="687" t="s">
        <v>133</v>
      </c>
      <c r="Q234" s="1386">
        <v>1</v>
      </c>
      <c r="R234" s="745">
        <v>10000</v>
      </c>
      <c r="S234" s="781" t="s">
        <v>2865</v>
      </c>
      <c r="U234" s="877"/>
      <c r="V234" s="802"/>
      <c r="W234" s="963"/>
      <c r="X234" s="802"/>
    </row>
    <row r="235" spans="1:24" ht="12.95" customHeight="1">
      <c r="A235" s="662">
        <f>A234+1</f>
        <v>28</v>
      </c>
      <c r="B235" s="717">
        <v>2</v>
      </c>
      <c r="C235" s="717">
        <v>8</v>
      </c>
      <c r="D235" s="717">
        <v>1</v>
      </c>
      <c r="E235" s="717">
        <v>2</v>
      </c>
      <c r="F235" s="717">
        <v>14</v>
      </c>
      <c r="G235" s="687">
        <v>31</v>
      </c>
      <c r="H235" s="687" t="s">
        <v>2721</v>
      </c>
      <c r="I235" s="687"/>
      <c r="J235" s="687"/>
      <c r="K235" s="687" t="s">
        <v>420</v>
      </c>
      <c r="L235" s="687" t="s">
        <v>143</v>
      </c>
      <c r="M235" s="688">
        <v>1993</v>
      </c>
      <c r="N235" s="687"/>
      <c r="O235" s="687" t="s">
        <v>2558</v>
      </c>
      <c r="P235" s="687" t="s">
        <v>133</v>
      </c>
      <c r="Q235" s="1386">
        <v>1</v>
      </c>
      <c r="R235" s="745">
        <v>10000</v>
      </c>
      <c r="S235" s="781" t="s">
        <v>2865</v>
      </c>
      <c r="U235" s="877"/>
      <c r="V235" s="802"/>
      <c r="W235" s="963"/>
      <c r="X235" s="802"/>
    </row>
    <row r="236" spans="1:24" ht="12.95" customHeight="1">
      <c r="A236" s="662">
        <f t="shared" ref="A236:A297" si="10">A235+1</f>
        <v>29</v>
      </c>
      <c r="B236" s="717">
        <v>2</v>
      </c>
      <c r="C236" s="717">
        <v>8</v>
      </c>
      <c r="D236" s="717">
        <v>1</v>
      </c>
      <c r="E236" s="717">
        <v>2</v>
      </c>
      <c r="F236" s="717">
        <v>14</v>
      </c>
      <c r="G236" s="687">
        <v>32</v>
      </c>
      <c r="H236" s="687" t="s">
        <v>2721</v>
      </c>
      <c r="I236" s="687"/>
      <c r="J236" s="687"/>
      <c r="K236" s="687" t="s">
        <v>420</v>
      </c>
      <c r="L236" s="687" t="s">
        <v>143</v>
      </c>
      <c r="M236" s="688">
        <v>1993</v>
      </c>
      <c r="N236" s="687"/>
      <c r="O236" s="687" t="s">
        <v>2558</v>
      </c>
      <c r="P236" s="687" t="s">
        <v>133</v>
      </c>
      <c r="Q236" s="1386">
        <v>1</v>
      </c>
      <c r="R236" s="745">
        <v>10000</v>
      </c>
      <c r="S236" s="781" t="s">
        <v>2865</v>
      </c>
      <c r="U236" s="877"/>
      <c r="V236" s="802"/>
      <c r="W236" s="963"/>
      <c r="X236" s="802"/>
    </row>
    <row r="237" spans="1:24" ht="12.95" customHeight="1">
      <c r="A237" s="662">
        <f t="shared" si="10"/>
        <v>30</v>
      </c>
      <c r="B237" s="717">
        <v>2</v>
      </c>
      <c r="C237" s="717">
        <v>8</v>
      </c>
      <c r="D237" s="717">
        <v>1</v>
      </c>
      <c r="E237" s="717">
        <v>2</v>
      </c>
      <c r="F237" s="717">
        <v>14</v>
      </c>
      <c r="G237" s="687">
        <v>33</v>
      </c>
      <c r="H237" s="687" t="s">
        <v>1794</v>
      </c>
      <c r="I237" s="687"/>
      <c r="J237" s="687"/>
      <c r="K237" s="687" t="s">
        <v>2713</v>
      </c>
      <c r="L237" s="687" t="s">
        <v>143</v>
      </c>
      <c r="M237" s="688">
        <v>1993</v>
      </c>
      <c r="N237" s="687"/>
      <c r="O237" s="687" t="s">
        <v>2558</v>
      </c>
      <c r="P237" s="687" t="s">
        <v>133</v>
      </c>
      <c r="Q237" s="1386">
        <v>1</v>
      </c>
      <c r="R237" s="745">
        <v>10000</v>
      </c>
      <c r="S237" s="781" t="s">
        <v>2865</v>
      </c>
      <c r="U237" s="877"/>
      <c r="V237" s="802"/>
      <c r="W237" s="963"/>
      <c r="X237" s="802"/>
    </row>
    <row r="238" spans="1:24" ht="12.95" customHeight="1">
      <c r="A238" s="662">
        <f t="shared" si="10"/>
        <v>31</v>
      </c>
      <c r="B238" s="717">
        <v>2</v>
      </c>
      <c r="C238" s="717">
        <v>8</v>
      </c>
      <c r="D238" s="717">
        <v>1</v>
      </c>
      <c r="E238" s="717">
        <v>2</v>
      </c>
      <c r="F238" s="717">
        <v>14</v>
      </c>
      <c r="G238" s="687">
        <v>34</v>
      </c>
      <c r="H238" s="687" t="s">
        <v>1794</v>
      </c>
      <c r="I238" s="687"/>
      <c r="J238" s="687"/>
      <c r="K238" s="687" t="s">
        <v>2713</v>
      </c>
      <c r="L238" s="687" t="s">
        <v>143</v>
      </c>
      <c r="M238" s="688">
        <v>1993</v>
      </c>
      <c r="N238" s="687"/>
      <c r="O238" s="687" t="s">
        <v>2558</v>
      </c>
      <c r="P238" s="687" t="s">
        <v>133</v>
      </c>
      <c r="Q238" s="1386">
        <v>1</v>
      </c>
      <c r="R238" s="745">
        <v>10000</v>
      </c>
      <c r="S238" s="781" t="s">
        <v>2865</v>
      </c>
      <c r="U238" s="877"/>
      <c r="V238" s="802"/>
      <c r="W238" s="963"/>
      <c r="X238" s="802"/>
    </row>
    <row r="239" spans="1:24" ht="12.95" customHeight="1">
      <c r="A239" s="662">
        <f t="shared" si="10"/>
        <v>32</v>
      </c>
      <c r="B239" s="717">
        <v>2</v>
      </c>
      <c r="C239" s="717">
        <v>8</v>
      </c>
      <c r="D239" s="717">
        <v>1</v>
      </c>
      <c r="E239" s="717">
        <v>2</v>
      </c>
      <c r="F239" s="717">
        <v>14</v>
      </c>
      <c r="G239" s="687">
        <v>35</v>
      </c>
      <c r="H239" s="687" t="s">
        <v>1794</v>
      </c>
      <c r="I239" s="687"/>
      <c r="J239" s="687"/>
      <c r="K239" s="687" t="s">
        <v>2713</v>
      </c>
      <c r="L239" s="687" t="s">
        <v>143</v>
      </c>
      <c r="M239" s="688">
        <v>1993</v>
      </c>
      <c r="N239" s="687"/>
      <c r="O239" s="687" t="s">
        <v>2558</v>
      </c>
      <c r="P239" s="687" t="s">
        <v>133</v>
      </c>
      <c r="Q239" s="1386">
        <v>1</v>
      </c>
      <c r="R239" s="745">
        <v>10000</v>
      </c>
      <c r="S239" s="781" t="s">
        <v>2865</v>
      </c>
      <c r="U239" s="877"/>
      <c r="V239" s="802"/>
      <c r="W239" s="963"/>
      <c r="X239" s="802"/>
    </row>
    <row r="240" spans="1:24" ht="12.95" customHeight="1">
      <c r="A240" s="662">
        <f t="shared" si="10"/>
        <v>33</v>
      </c>
      <c r="B240" s="717">
        <v>2</v>
      </c>
      <c r="C240" s="717">
        <v>8</v>
      </c>
      <c r="D240" s="717">
        <v>1</v>
      </c>
      <c r="E240" s="717">
        <v>2</v>
      </c>
      <c r="F240" s="717">
        <v>14</v>
      </c>
      <c r="G240" s="687">
        <v>36</v>
      </c>
      <c r="H240" s="687" t="s">
        <v>1794</v>
      </c>
      <c r="I240" s="687"/>
      <c r="J240" s="687"/>
      <c r="K240" s="687" t="s">
        <v>2713</v>
      </c>
      <c r="L240" s="687" t="s">
        <v>143</v>
      </c>
      <c r="M240" s="688">
        <v>1993</v>
      </c>
      <c r="N240" s="687"/>
      <c r="O240" s="687" t="s">
        <v>2558</v>
      </c>
      <c r="P240" s="687" t="s">
        <v>133</v>
      </c>
      <c r="Q240" s="1386">
        <v>1</v>
      </c>
      <c r="R240" s="745">
        <v>10000</v>
      </c>
      <c r="S240" s="781" t="s">
        <v>2865</v>
      </c>
      <c r="U240" s="877"/>
      <c r="V240" s="802"/>
      <c r="W240" s="963"/>
      <c r="X240" s="802"/>
    </row>
    <row r="241" spans="1:24" ht="12.95" customHeight="1">
      <c r="A241" s="662">
        <f t="shared" si="10"/>
        <v>34</v>
      </c>
      <c r="B241" s="717">
        <v>2</v>
      </c>
      <c r="C241" s="717">
        <v>8</v>
      </c>
      <c r="D241" s="717">
        <v>1</v>
      </c>
      <c r="E241" s="717">
        <v>2</v>
      </c>
      <c r="F241" s="717">
        <v>14</v>
      </c>
      <c r="G241" s="687">
        <v>37</v>
      </c>
      <c r="H241" s="687" t="s">
        <v>1794</v>
      </c>
      <c r="I241" s="687"/>
      <c r="J241" s="687"/>
      <c r="K241" s="687" t="s">
        <v>2713</v>
      </c>
      <c r="L241" s="687" t="s">
        <v>143</v>
      </c>
      <c r="M241" s="688">
        <v>1993</v>
      </c>
      <c r="N241" s="687"/>
      <c r="O241" s="687" t="s">
        <v>2558</v>
      </c>
      <c r="P241" s="687" t="s">
        <v>133</v>
      </c>
      <c r="Q241" s="1386">
        <v>1</v>
      </c>
      <c r="R241" s="745">
        <v>10000</v>
      </c>
      <c r="S241" s="781" t="s">
        <v>2865</v>
      </c>
      <c r="U241" s="877"/>
      <c r="V241" s="802"/>
      <c r="W241" s="963"/>
      <c r="X241" s="802"/>
    </row>
    <row r="242" spans="1:24" ht="12.95" customHeight="1">
      <c r="A242" s="662">
        <f t="shared" si="10"/>
        <v>35</v>
      </c>
      <c r="B242" s="717">
        <v>2</v>
      </c>
      <c r="C242" s="717">
        <v>8</v>
      </c>
      <c r="D242" s="717">
        <v>1</v>
      </c>
      <c r="E242" s="717">
        <v>2</v>
      </c>
      <c r="F242" s="717">
        <v>14</v>
      </c>
      <c r="G242" s="687">
        <v>38</v>
      </c>
      <c r="H242" s="687" t="s">
        <v>1794</v>
      </c>
      <c r="I242" s="687"/>
      <c r="J242" s="687"/>
      <c r="K242" s="687" t="s">
        <v>2713</v>
      </c>
      <c r="L242" s="687" t="s">
        <v>143</v>
      </c>
      <c r="M242" s="688">
        <v>1993</v>
      </c>
      <c r="N242" s="687"/>
      <c r="O242" s="687" t="s">
        <v>2558</v>
      </c>
      <c r="P242" s="687" t="s">
        <v>133</v>
      </c>
      <c r="Q242" s="1386">
        <v>1</v>
      </c>
      <c r="R242" s="745">
        <v>10000</v>
      </c>
      <c r="S242" s="781" t="s">
        <v>2865</v>
      </c>
      <c r="U242" s="877"/>
      <c r="V242" s="802"/>
      <c r="W242" s="963"/>
      <c r="X242" s="802"/>
    </row>
    <row r="243" spans="1:24" ht="12.95" customHeight="1">
      <c r="A243" s="662">
        <f t="shared" si="10"/>
        <v>36</v>
      </c>
      <c r="B243" s="717">
        <v>2</v>
      </c>
      <c r="C243" s="717">
        <v>8</v>
      </c>
      <c r="D243" s="717">
        <v>1</v>
      </c>
      <c r="E243" s="717">
        <v>2</v>
      </c>
      <c r="F243" s="717">
        <v>14</v>
      </c>
      <c r="G243" s="687">
        <v>39</v>
      </c>
      <c r="H243" s="687" t="s">
        <v>1794</v>
      </c>
      <c r="I243" s="687"/>
      <c r="J243" s="687"/>
      <c r="K243" s="687" t="s">
        <v>2713</v>
      </c>
      <c r="L243" s="687" t="s">
        <v>143</v>
      </c>
      <c r="M243" s="688">
        <v>1993</v>
      </c>
      <c r="N243" s="687"/>
      <c r="O243" s="687" t="s">
        <v>2558</v>
      </c>
      <c r="P243" s="687" t="s">
        <v>133</v>
      </c>
      <c r="Q243" s="1386">
        <v>1</v>
      </c>
      <c r="R243" s="745">
        <v>10000</v>
      </c>
      <c r="S243" s="781" t="s">
        <v>2865</v>
      </c>
      <c r="U243" s="877"/>
      <c r="V243" s="802"/>
      <c r="W243" s="963"/>
      <c r="X243" s="802"/>
    </row>
    <row r="244" spans="1:24" ht="12.95" customHeight="1">
      <c r="A244" s="662">
        <f t="shared" si="10"/>
        <v>37</v>
      </c>
      <c r="B244" s="717">
        <v>2</v>
      </c>
      <c r="C244" s="717">
        <v>8</v>
      </c>
      <c r="D244" s="717">
        <v>1</v>
      </c>
      <c r="E244" s="717">
        <v>2</v>
      </c>
      <c r="F244" s="717">
        <v>14</v>
      </c>
      <c r="G244" s="687">
        <v>40</v>
      </c>
      <c r="H244" s="687" t="s">
        <v>1794</v>
      </c>
      <c r="I244" s="687"/>
      <c r="J244" s="687"/>
      <c r="K244" s="687" t="s">
        <v>2713</v>
      </c>
      <c r="L244" s="687" t="s">
        <v>143</v>
      </c>
      <c r="M244" s="688">
        <v>1993</v>
      </c>
      <c r="N244" s="687"/>
      <c r="O244" s="687" t="s">
        <v>2558</v>
      </c>
      <c r="P244" s="687" t="s">
        <v>133</v>
      </c>
      <c r="Q244" s="1386">
        <v>1</v>
      </c>
      <c r="R244" s="745">
        <v>10000</v>
      </c>
      <c r="S244" s="781" t="s">
        <v>2865</v>
      </c>
      <c r="U244" s="877"/>
      <c r="V244" s="802"/>
      <c r="W244" s="963"/>
      <c r="X244" s="802"/>
    </row>
    <row r="245" spans="1:24" ht="12.95" customHeight="1">
      <c r="A245" s="662">
        <f>A244+1</f>
        <v>38</v>
      </c>
      <c r="B245" s="717">
        <v>2</v>
      </c>
      <c r="C245" s="717">
        <v>8</v>
      </c>
      <c r="D245" s="717">
        <v>1</v>
      </c>
      <c r="E245" s="717">
        <v>2</v>
      </c>
      <c r="F245" s="717">
        <v>14</v>
      </c>
      <c r="G245" s="687">
        <v>41</v>
      </c>
      <c r="H245" s="687" t="s">
        <v>1794</v>
      </c>
      <c r="I245" s="687"/>
      <c r="J245" s="687"/>
      <c r="K245" s="687" t="s">
        <v>2713</v>
      </c>
      <c r="L245" s="687" t="s">
        <v>143</v>
      </c>
      <c r="M245" s="688">
        <v>1993</v>
      </c>
      <c r="N245" s="687"/>
      <c r="O245" s="687" t="s">
        <v>2558</v>
      </c>
      <c r="P245" s="687" t="s">
        <v>133</v>
      </c>
      <c r="Q245" s="1386">
        <v>1</v>
      </c>
      <c r="R245" s="745">
        <v>10000</v>
      </c>
      <c r="S245" s="781" t="s">
        <v>2865</v>
      </c>
      <c r="U245" s="877"/>
      <c r="V245" s="802"/>
      <c r="W245" s="963"/>
      <c r="X245" s="802"/>
    </row>
    <row r="246" spans="1:24" ht="12.95" customHeight="1">
      <c r="A246" s="662">
        <f t="shared" si="10"/>
        <v>39</v>
      </c>
      <c r="B246" s="717">
        <v>2</v>
      </c>
      <c r="C246" s="717">
        <v>8</v>
      </c>
      <c r="D246" s="717">
        <v>1</v>
      </c>
      <c r="E246" s="717">
        <v>2</v>
      </c>
      <c r="F246" s="717">
        <v>14</v>
      </c>
      <c r="G246" s="687">
        <v>42</v>
      </c>
      <c r="H246" s="687" t="s">
        <v>2671</v>
      </c>
      <c r="I246" s="687" t="s">
        <v>2722</v>
      </c>
      <c r="J246" s="687"/>
      <c r="K246" s="687" t="s">
        <v>2713</v>
      </c>
      <c r="L246" s="687" t="s">
        <v>143</v>
      </c>
      <c r="M246" s="688">
        <v>1993</v>
      </c>
      <c r="N246" s="687"/>
      <c r="O246" s="687" t="s">
        <v>2558</v>
      </c>
      <c r="P246" s="687" t="s">
        <v>133</v>
      </c>
      <c r="Q246" s="1386">
        <v>1</v>
      </c>
      <c r="R246" s="745">
        <v>10000</v>
      </c>
      <c r="S246" s="781" t="s">
        <v>2865</v>
      </c>
      <c r="U246" s="877"/>
      <c r="V246" s="802"/>
      <c r="W246" s="963"/>
      <c r="X246" s="802"/>
    </row>
    <row r="247" spans="1:24" ht="12.95" customHeight="1">
      <c r="A247" s="662">
        <f t="shared" si="10"/>
        <v>40</v>
      </c>
      <c r="B247" s="717">
        <v>2</v>
      </c>
      <c r="C247" s="717">
        <v>8</v>
      </c>
      <c r="D247" s="717">
        <v>1</v>
      </c>
      <c r="E247" s="717">
        <v>2</v>
      </c>
      <c r="F247" s="717">
        <v>14</v>
      </c>
      <c r="G247" s="687">
        <v>43</v>
      </c>
      <c r="H247" s="687" t="s">
        <v>2671</v>
      </c>
      <c r="I247" s="687" t="s">
        <v>2722</v>
      </c>
      <c r="J247" s="687"/>
      <c r="K247" s="687" t="s">
        <v>2713</v>
      </c>
      <c r="L247" s="687" t="s">
        <v>143</v>
      </c>
      <c r="M247" s="688">
        <v>1993</v>
      </c>
      <c r="N247" s="687"/>
      <c r="O247" s="687" t="s">
        <v>2558</v>
      </c>
      <c r="P247" s="687" t="s">
        <v>133</v>
      </c>
      <c r="Q247" s="1386">
        <v>1</v>
      </c>
      <c r="R247" s="745">
        <v>10000</v>
      </c>
      <c r="S247" s="781" t="s">
        <v>2865</v>
      </c>
      <c r="U247" s="877"/>
      <c r="V247" s="802"/>
      <c r="W247" s="963"/>
      <c r="X247" s="802"/>
    </row>
    <row r="248" spans="1:24" ht="12.95" customHeight="1">
      <c r="A248" s="662">
        <f t="shared" si="10"/>
        <v>41</v>
      </c>
      <c r="B248" s="717">
        <v>2</v>
      </c>
      <c r="C248" s="717">
        <v>8</v>
      </c>
      <c r="D248" s="717">
        <v>1</v>
      </c>
      <c r="E248" s="717">
        <v>2</v>
      </c>
      <c r="F248" s="717">
        <v>14</v>
      </c>
      <c r="G248" s="687">
        <v>44</v>
      </c>
      <c r="H248" s="687" t="s">
        <v>2671</v>
      </c>
      <c r="I248" s="687" t="s">
        <v>2722</v>
      </c>
      <c r="J248" s="687"/>
      <c r="K248" s="687" t="s">
        <v>2713</v>
      </c>
      <c r="L248" s="687" t="s">
        <v>143</v>
      </c>
      <c r="M248" s="688">
        <v>1993</v>
      </c>
      <c r="N248" s="687"/>
      <c r="O248" s="687" t="s">
        <v>2558</v>
      </c>
      <c r="P248" s="687" t="s">
        <v>133</v>
      </c>
      <c r="Q248" s="1386">
        <v>1</v>
      </c>
      <c r="R248" s="745">
        <v>10000</v>
      </c>
      <c r="S248" s="781" t="s">
        <v>2865</v>
      </c>
      <c r="U248" s="877"/>
      <c r="V248" s="802"/>
      <c r="W248" s="963"/>
      <c r="X248" s="802"/>
    </row>
    <row r="249" spans="1:24" ht="12.95" customHeight="1">
      <c r="A249" s="662">
        <f t="shared" si="10"/>
        <v>42</v>
      </c>
      <c r="B249" s="717">
        <v>2</v>
      </c>
      <c r="C249" s="717">
        <v>8</v>
      </c>
      <c r="D249" s="717">
        <v>1</v>
      </c>
      <c r="E249" s="717">
        <v>2</v>
      </c>
      <c r="F249" s="717">
        <v>14</v>
      </c>
      <c r="G249" s="687">
        <v>45</v>
      </c>
      <c r="H249" s="687" t="s">
        <v>2671</v>
      </c>
      <c r="I249" s="687" t="s">
        <v>2722</v>
      </c>
      <c r="J249" s="687"/>
      <c r="K249" s="687" t="s">
        <v>2713</v>
      </c>
      <c r="L249" s="687" t="s">
        <v>143</v>
      </c>
      <c r="M249" s="688">
        <v>1993</v>
      </c>
      <c r="N249" s="687"/>
      <c r="O249" s="687" t="s">
        <v>2558</v>
      </c>
      <c r="P249" s="687" t="s">
        <v>133</v>
      </c>
      <c r="Q249" s="1386">
        <v>1</v>
      </c>
      <c r="R249" s="745">
        <v>10000</v>
      </c>
      <c r="S249" s="781" t="s">
        <v>2865</v>
      </c>
      <c r="U249" s="877"/>
      <c r="V249" s="802"/>
      <c r="W249" s="963"/>
      <c r="X249" s="802"/>
    </row>
    <row r="250" spans="1:24" ht="12.95" customHeight="1">
      <c r="A250" s="662">
        <f t="shared" si="10"/>
        <v>43</v>
      </c>
      <c r="B250" s="717">
        <v>2</v>
      </c>
      <c r="C250" s="717">
        <v>8</v>
      </c>
      <c r="D250" s="717">
        <v>1</v>
      </c>
      <c r="E250" s="717">
        <v>2</v>
      </c>
      <c r="F250" s="717">
        <v>14</v>
      </c>
      <c r="G250" s="687">
        <v>46</v>
      </c>
      <c r="H250" s="687" t="s">
        <v>2671</v>
      </c>
      <c r="I250" s="687" t="s">
        <v>2722</v>
      </c>
      <c r="J250" s="687"/>
      <c r="K250" s="687" t="s">
        <v>2713</v>
      </c>
      <c r="L250" s="687" t="s">
        <v>143</v>
      </c>
      <c r="M250" s="688">
        <v>1993</v>
      </c>
      <c r="N250" s="687"/>
      <c r="O250" s="687" t="s">
        <v>2558</v>
      </c>
      <c r="P250" s="687" t="s">
        <v>133</v>
      </c>
      <c r="Q250" s="1386">
        <v>1</v>
      </c>
      <c r="R250" s="745">
        <v>10000</v>
      </c>
      <c r="S250" s="781" t="s">
        <v>2865</v>
      </c>
      <c r="U250" s="877"/>
      <c r="V250" s="802"/>
      <c r="W250" s="963"/>
      <c r="X250" s="802"/>
    </row>
    <row r="251" spans="1:24" ht="12.95" customHeight="1">
      <c r="A251" s="662">
        <f t="shared" si="10"/>
        <v>44</v>
      </c>
      <c r="B251" s="717">
        <v>2</v>
      </c>
      <c r="C251" s="717">
        <v>8</v>
      </c>
      <c r="D251" s="717">
        <v>1</v>
      </c>
      <c r="E251" s="717">
        <v>2</v>
      </c>
      <c r="F251" s="717">
        <v>14</v>
      </c>
      <c r="G251" s="687">
        <v>47</v>
      </c>
      <c r="H251" s="687" t="s">
        <v>2671</v>
      </c>
      <c r="I251" s="687" t="s">
        <v>2722</v>
      </c>
      <c r="J251" s="687"/>
      <c r="K251" s="687" t="s">
        <v>2713</v>
      </c>
      <c r="L251" s="687" t="s">
        <v>143</v>
      </c>
      <c r="M251" s="688">
        <v>1993</v>
      </c>
      <c r="N251" s="687"/>
      <c r="O251" s="687" t="s">
        <v>2558</v>
      </c>
      <c r="P251" s="687" t="s">
        <v>133</v>
      </c>
      <c r="Q251" s="1386">
        <v>1</v>
      </c>
      <c r="R251" s="745">
        <v>10000</v>
      </c>
      <c r="S251" s="781" t="s">
        <v>2865</v>
      </c>
      <c r="U251" s="877"/>
      <c r="V251" s="802"/>
      <c r="W251" s="963"/>
      <c r="X251" s="802"/>
    </row>
    <row r="252" spans="1:24" ht="12.95" customHeight="1">
      <c r="A252" s="662">
        <f t="shared" si="10"/>
        <v>45</v>
      </c>
      <c r="B252" s="717">
        <v>2</v>
      </c>
      <c r="C252" s="717">
        <v>8</v>
      </c>
      <c r="D252" s="717">
        <v>1</v>
      </c>
      <c r="E252" s="717">
        <v>2</v>
      </c>
      <c r="F252" s="717">
        <v>14</v>
      </c>
      <c r="G252" s="687">
        <v>48</v>
      </c>
      <c r="H252" s="687" t="s">
        <v>2671</v>
      </c>
      <c r="I252" s="687" t="s">
        <v>2722</v>
      </c>
      <c r="J252" s="687"/>
      <c r="K252" s="687" t="s">
        <v>2713</v>
      </c>
      <c r="L252" s="687" t="s">
        <v>143</v>
      </c>
      <c r="M252" s="688">
        <v>1993</v>
      </c>
      <c r="N252" s="687"/>
      <c r="O252" s="687" t="s">
        <v>2558</v>
      </c>
      <c r="P252" s="687" t="s">
        <v>133</v>
      </c>
      <c r="Q252" s="1386">
        <v>1</v>
      </c>
      <c r="R252" s="745">
        <v>10000</v>
      </c>
      <c r="S252" s="781" t="s">
        <v>2865</v>
      </c>
      <c r="U252" s="877"/>
      <c r="V252" s="802"/>
      <c r="W252" s="963"/>
      <c r="X252" s="802"/>
    </row>
    <row r="253" spans="1:24" ht="12.95" customHeight="1">
      <c r="A253" s="662">
        <f t="shared" si="10"/>
        <v>46</v>
      </c>
      <c r="B253" s="717">
        <v>2</v>
      </c>
      <c r="C253" s="717">
        <v>8</v>
      </c>
      <c r="D253" s="717">
        <v>1</v>
      </c>
      <c r="E253" s="717">
        <v>2</v>
      </c>
      <c r="F253" s="717">
        <v>14</v>
      </c>
      <c r="G253" s="687">
        <v>49</v>
      </c>
      <c r="H253" s="687" t="s">
        <v>2671</v>
      </c>
      <c r="I253" s="687" t="s">
        <v>2722</v>
      </c>
      <c r="J253" s="687"/>
      <c r="K253" s="687" t="s">
        <v>2713</v>
      </c>
      <c r="L253" s="687" t="s">
        <v>143</v>
      </c>
      <c r="M253" s="688">
        <v>1993</v>
      </c>
      <c r="N253" s="687"/>
      <c r="O253" s="687" t="s">
        <v>2558</v>
      </c>
      <c r="P253" s="687" t="s">
        <v>133</v>
      </c>
      <c r="Q253" s="1386">
        <v>1</v>
      </c>
      <c r="R253" s="745">
        <v>10000</v>
      </c>
      <c r="S253" s="781" t="s">
        <v>2865</v>
      </c>
      <c r="U253" s="877"/>
      <c r="V253" s="802"/>
      <c r="W253" s="963"/>
      <c r="X253" s="802"/>
    </row>
    <row r="254" spans="1:24" ht="12.95" customHeight="1">
      <c r="A254" s="662">
        <f t="shared" si="10"/>
        <v>47</v>
      </c>
      <c r="B254" s="717">
        <v>2</v>
      </c>
      <c r="C254" s="717">
        <v>8</v>
      </c>
      <c r="D254" s="717">
        <v>1</v>
      </c>
      <c r="E254" s="717">
        <v>2</v>
      </c>
      <c r="F254" s="717">
        <v>14</v>
      </c>
      <c r="G254" s="687">
        <v>51</v>
      </c>
      <c r="H254" s="687" t="s">
        <v>1068</v>
      </c>
      <c r="I254" s="687"/>
      <c r="J254" s="687"/>
      <c r="K254" s="687" t="s">
        <v>2713</v>
      </c>
      <c r="L254" s="687" t="s">
        <v>143</v>
      </c>
      <c r="M254" s="688">
        <v>1993</v>
      </c>
      <c r="N254" s="687"/>
      <c r="O254" s="687" t="s">
        <v>2558</v>
      </c>
      <c r="P254" s="687" t="s">
        <v>133</v>
      </c>
      <c r="Q254" s="1386">
        <v>1</v>
      </c>
      <c r="R254" s="745">
        <v>10000</v>
      </c>
      <c r="S254" s="781" t="s">
        <v>2865</v>
      </c>
      <c r="U254" s="877"/>
      <c r="V254" s="802"/>
      <c r="W254" s="963"/>
      <c r="X254" s="802"/>
    </row>
    <row r="255" spans="1:24" ht="12.95" customHeight="1">
      <c r="A255" s="662">
        <f>A254+1</f>
        <v>48</v>
      </c>
      <c r="B255" s="717">
        <v>2</v>
      </c>
      <c r="C255" s="717">
        <v>8</v>
      </c>
      <c r="D255" s="717">
        <v>1</v>
      </c>
      <c r="E255" s="717">
        <v>2</v>
      </c>
      <c r="F255" s="717">
        <v>14</v>
      </c>
      <c r="G255" s="687">
        <v>52</v>
      </c>
      <c r="H255" s="687" t="s">
        <v>1068</v>
      </c>
      <c r="I255" s="687"/>
      <c r="J255" s="687"/>
      <c r="K255" s="687" t="s">
        <v>2713</v>
      </c>
      <c r="L255" s="687" t="s">
        <v>143</v>
      </c>
      <c r="M255" s="688">
        <v>1993</v>
      </c>
      <c r="N255" s="687"/>
      <c r="O255" s="687" t="s">
        <v>2558</v>
      </c>
      <c r="P255" s="687" t="s">
        <v>133</v>
      </c>
      <c r="Q255" s="1386">
        <v>1</v>
      </c>
      <c r="R255" s="745">
        <v>10000</v>
      </c>
      <c r="S255" s="781" t="s">
        <v>2865</v>
      </c>
      <c r="U255" s="877"/>
      <c r="V255" s="802"/>
      <c r="W255" s="963"/>
      <c r="X255" s="802"/>
    </row>
    <row r="256" spans="1:24" ht="12.95" customHeight="1">
      <c r="A256" s="662">
        <f t="shared" si="10"/>
        <v>49</v>
      </c>
      <c r="B256" s="717">
        <v>2</v>
      </c>
      <c r="C256" s="717">
        <v>8</v>
      </c>
      <c r="D256" s="717">
        <v>1</v>
      </c>
      <c r="E256" s="717">
        <v>2</v>
      </c>
      <c r="F256" s="717">
        <v>14</v>
      </c>
      <c r="G256" s="687">
        <v>53</v>
      </c>
      <c r="H256" s="687" t="s">
        <v>1068</v>
      </c>
      <c r="I256" s="687"/>
      <c r="J256" s="687"/>
      <c r="K256" s="687" t="s">
        <v>2713</v>
      </c>
      <c r="L256" s="687" t="s">
        <v>143</v>
      </c>
      <c r="M256" s="688">
        <v>1993</v>
      </c>
      <c r="N256" s="687"/>
      <c r="O256" s="687" t="s">
        <v>2558</v>
      </c>
      <c r="P256" s="687" t="s">
        <v>133</v>
      </c>
      <c r="Q256" s="1386">
        <v>1</v>
      </c>
      <c r="R256" s="745">
        <v>10000</v>
      </c>
      <c r="S256" s="781" t="s">
        <v>2865</v>
      </c>
      <c r="U256" s="877"/>
      <c r="V256" s="802"/>
      <c r="W256" s="963"/>
      <c r="X256" s="802"/>
    </row>
    <row r="257" spans="1:24" ht="12.95" customHeight="1">
      <c r="A257" s="662">
        <f t="shared" si="10"/>
        <v>50</v>
      </c>
      <c r="B257" s="717">
        <v>2</v>
      </c>
      <c r="C257" s="717">
        <v>8</v>
      </c>
      <c r="D257" s="717">
        <v>1</v>
      </c>
      <c r="E257" s="717">
        <v>2</v>
      </c>
      <c r="F257" s="717">
        <v>14</v>
      </c>
      <c r="G257" s="687">
        <v>54</v>
      </c>
      <c r="H257" s="687" t="s">
        <v>1068</v>
      </c>
      <c r="I257" s="687"/>
      <c r="J257" s="687"/>
      <c r="K257" s="687" t="s">
        <v>2713</v>
      </c>
      <c r="L257" s="687" t="s">
        <v>143</v>
      </c>
      <c r="M257" s="688">
        <v>1993</v>
      </c>
      <c r="N257" s="687"/>
      <c r="O257" s="687" t="s">
        <v>2558</v>
      </c>
      <c r="P257" s="687" t="s">
        <v>133</v>
      </c>
      <c r="Q257" s="1386">
        <v>1</v>
      </c>
      <c r="R257" s="745">
        <v>10000</v>
      </c>
      <c r="S257" s="781" t="s">
        <v>2865</v>
      </c>
      <c r="U257" s="877"/>
      <c r="V257" s="802"/>
      <c r="W257" s="963"/>
      <c r="X257" s="802"/>
    </row>
    <row r="258" spans="1:24" ht="12.95" customHeight="1">
      <c r="A258" s="662">
        <f t="shared" si="10"/>
        <v>51</v>
      </c>
      <c r="B258" s="717">
        <v>2</v>
      </c>
      <c r="C258" s="717">
        <v>8</v>
      </c>
      <c r="D258" s="717">
        <v>1</v>
      </c>
      <c r="E258" s="717">
        <v>2</v>
      </c>
      <c r="F258" s="717">
        <v>14</v>
      </c>
      <c r="G258" s="687">
        <v>55</v>
      </c>
      <c r="H258" s="687" t="s">
        <v>1068</v>
      </c>
      <c r="I258" s="687"/>
      <c r="J258" s="687"/>
      <c r="K258" s="687" t="s">
        <v>2713</v>
      </c>
      <c r="L258" s="687" t="s">
        <v>143</v>
      </c>
      <c r="M258" s="688">
        <v>1993</v>
      </c>
      <c r="N258" s="687"/>
      <c r="O258" s="687" t="s">
        <v>2558</v>
      </c>
      <c r="P258" s="687" t="s">
        <v>133</v>
      </c>
      <c r="Q258" s="1386">
        <v>1</v>
      </c>
      <c r="R258" s="745">
        <v>10000</v>
      </c>
      <c r="S258" s="781" t="s">
        <v>2865</v>
      </c>
      <c r="U258" s="877"/>
      <c r="V258" s="802"/>
      <c r="W258" s="963"/>
      <c r="X258" s="802"/>
    </row>
    <row r="259" spans="1:24" ht="12.95" customHeight="1">
      <c r="A259" s="662">
        <f t="shared" si="10"/>
        <v>52</v>
      </c>
      <c r="B259" s="717">
        <v>2</v>
      </c>
      <c r="C259" s="717">
        <v>8</v>
      </c>
      <c r="D259" s="717">
        <v>1</v>
      </c>
      <c r="E259" s="717">
        <v>2</v>
      </c>
      <c r="F259" s="717">
        <v>14</v>
      </c>
      <c r="G259" s="687">
        <v>56</v>
      </c>
      <c r="H259" s="687" t="s">
        <v>1068</v>
      </c>
      <c r="I259" s="687"/>
      <c r="J259" s="687"/>
      <c r="K259" s="687" t="s">
        <v>2713</v>
      </c>
      <c r="L259" s="687" t="s">
        <v>143</v>
      </c>
      <c r="M259" s="688">
        <v>1993</v>
      </c>
      <c r="N259" s="687"/>
      <c r="O259" s="687" t="s">
        <v>2558</v>
      </c>
      <c r="P259" s="687" t="s">
        <v>133</v>
      </c>
      <c r="Q259" s="1386">
        <v>1</v>
      </c>
      <c r="R259" s="745">
        <v>10000</v>
      </c>
      <c r="S259" s="781" t="s">
        <v>2865</v>
      </c>
      <c r="U259" s="877"/>
      <c r="V259" s="802"/>
      <c r="W259" s="963"/>
      <c r="X259" s="802"/>
    </row>
    <row r="260" spans="1:24" ht="12.95" customHeight="1">
      <c r="A260" s="662">
        <f t="shared" si="10"/>
        <v>53</v>
      </c>
      <c r="B260" s="717">
        <v>2</v>
      </c>
      <c r="C260" s="717">
        <v>8</v>
      </c>
      <c r="D260" s="717">
        <v>1</v>
      </c>
      <c r="E260" s="717">
        <v>2</v>
      </c>
      <c r="F260" s="717">
        <v>14</v>
      </c>
      <c r="G260" s="687">
        <v>59</v>
      </c>
      <c r="H260" s="687" t="s">
        <v>2723</v>
      </c>
      <c r="I260" s="687"/>
      <c r="J260" s="687"/>
      <c r="K260" s="687" t="s">
        <v>2713</v>
      </c>
      <c r="L260" s="687" t="s">
        <v>143</v>
      </c>
      <c r="M260" s="688">
        <v>1993</v>
      </c>
      <c r="N260" s="687"/>
      <c r="O260" s="687" t="s">
        <v>2624</v>
      </c>
      <c r="P260" s="687" t="s">
        <v>133</v>
      </c>
      <c r="Q260" s="1386">
        <v>1</v>
      </c>
      <c r="R260" s="745">
        <v>50000</v>
      </c>
      <c r="S260" s="781" t="s">
        <v>2865</v>
      </c>
      <c r="U260" s="877"/>
      <c r="V260" s="802"/>
      <c r="W260" s="963"/>
      <c r="X260" s="802"/>
    </row>
    <row r="261" spans="1:24" ht="12.95" customHeight="1">
      <c r="A261" s="662">
        <f t="shared" si="10"/>
        <v>54</v>
      </c>
      <c r="B261" s="717">
        <v>2</v>
      </c>
      <c r="C261" s="717">
        <v>8</v>
      </c>
      <c r="D261" s="717">
        <v>1</v>
      </c>
      <c r="E261" s="717">
        <v>2</v>
      </c>
      <c r="F261" s="717">
        <v>14</v>
      </c>
      <c r="G261" s="687">
        <v>60</v>
      </c>
      <c r="H261" s="687" t="s">
        <v>2723</v>
      </c>
      <c r="I261" s="687"/>
      <c r="J261" s="687"/>
      <c r="K261" s="687" t="s">
        <v>2713</v>
      </c>
      <c r="L261" s="687" t="s">
        <v>143</v>
      </c>
      <c r="M261" s="688">
        <v>1993</v>
      </c>
      <c r="N261" s="687"/>
      <c r="O261" s="687" t="s">
        <v>2624</v>
      </c>
      <c r="P261" s="687" t="s">
        <v>133</v>
      </c>
      <c r="Q261" s="1386">
        <v>1</v>
      </c>
      <c r="R261" s="745">
        <v>50000</v>
      </c>
      <c r="S261" s="781" t="s">
        <v>2865</v>
      </c>
      <c r="U261" s="877"/>
      <c r="V261" s="802"/>
      <c r="W261" s="963"/>
      <c r="X261" s="802"/>
    </row>
    <row r="262" spans="1:24" ht="12.95" customHeight="1">
      <c r="A262" s="662">
        <f t="shared" si="10"/>
        <v>55</v>
      </c>
      <c r="B262" s="717">
        <v>2</v>
      </c>
      <c r="C262" s="717">
        <v>8</v>
      </c>
      <c r="D262" s="717">
        <v>1</v>
      </c>
      <c r="E262" s="717">
        <v>2</v>
      </c>
      <c r="F262" s="717">
        <v>14</v>
      </c>
      <c r="G262" s="687">
        <v>61</v>
      </c>
      <c r="H262" s="687" t="s">
        <v>2724</v>
      </c>
      <c r="I262" s="687"/>
      <c r="J262" s="687"/>
      <c r="K262" s="687" t="s">
        <v>2713</v>
      </c>
      <c r="L262" s="687" t="s">
        <v>143</v>
      </c>
      <c r="M262" s="688">
        <v>1993</v>
      </c>
      <c r="N262" s="687"/>
      <c r="O262" s="687" t="s">
        <v>2558</v>
      </c>
      <c r="P262" s="687" t="s">
        <v>133</v>
      </c>
      <c r="Q262" s="1386">
        <v>1</v>
      </c>
      <c r="R262" s="745">
        <v>10000</v>
      </c>
      <c r="S262" s="781" t="s">
        <v>2865</v>
      </c>
      <c r="U262" s="877"/>
      <c r="V262" s="802"/>
      <c r="W262" s="963"/>
      <c r="X262" s="802"/>
    </row>
    <row r="263" spans="1:24" ht="12.95" customHeight="1">
      <c r="A263" s="662">
        <f>A262+1</f>
        <v>56</v>
      </c>
      <c r="B263" s="717">
        <v>2</v>
      </c>
      <c r="C263" s="717">
        <v>8</v>
      </c>
      <c r="D263" s="717">
        <v>1</v>
      </c>
      <c r="E263" s="717">
        <v>2</v>
      </c>
      <c r="F263" s="717">
        <v>14</v>
      </c>
      <c r="G263" s="687">
        <v>62</v>
      </c>
      <c r="H263" s="687" t="s">
        <v>2725</v>
      </c>
      <c r="I263" s="687"/>
      <c r="J263" s="687"/>
      <c r="K263" s="687" t="s">
        <v>2713</v>
      </c>
      <c r="L263" s="687" t="s">
        <v>143</v>
      </c>
      <c r="M263" s="688">
        <v>1993</v>
      </c>
      <c r="N263" s="687"/>
      <c r="O263" s="687" t="s">
        <v>2558</v>
      </c>
      <c r="P263" s="687" t="s">
        <v>133</v>
      </c>
      <c r="Q263" s="1386">
        <v>1</v>
      </c>
      <c r="R263" s="745">
        <v>20000</v>
      </c>
      <c r="S263" s="781" t="s">
        <v>2865</v>
      </c>
      <c r="U263" s="877"/>
      <c r="V263" s="944"/>
      <c r="W263" s="963"/>
      <c r="X263" s="802"/>
    </row>
    <row r="264" spans="1:24" ht="12.95" customHeight="1">
      <c r="A264" s="662">
        <f t="shared" si="10"/>
        <v>57</v>
      </c>
      <c r="B264" s="717">
        <v>2</v>
      </c>
      <c r="C264" s="717">
        <v>8</v>
      </c>
      <c r="D264" s="717">
        <v>1</v>
      </c>
      <c r="E264" s="717">
        <v>2</v>
      </c>
      <c r="F264" s="717">
        <v>14</v>
      </c>
      <c r="G264" s="687">
        <v>62</v>
      </c>
      <c r="H264" s="687" t="s">
        <v>3058</v>
      </c>
      <c r="I264" s="687"/>
      <c r="J264" s="687"/>
      <c r="K264" s="687" t="s">
        <v>2713</v>
      </c>
      <c r="L264" s="687" t="s">
        <v>2792</v>
      </c>
      <c r="M264" s="688">
        <v>2015</v>
      </c>
      <c r="N264" s="687"/>
      <c r="O264" s="687" t="s">
        <v>2558</v>
      </c>
      <c r="P264" s="687" t="s">
        <v>133</v>
      </c>
      <c r="Q264" s="1386">
        <v>1</v>
      </c>
      <c r="R264" s="745">
        <v>3000000</v>
      </c>
      <c r="S264" s="781" t="s">
        <v>2865</v>
      </c>
      <c r="U264" s="877"/>
      <c r="V264" s="802"/>
      <c r="W264" s="802"/>
      <c r="X264" s="802"/>
    </row>
    <row r="265" spans="1:24" ht="12.95" customHeight="1">
      <c r="A265" s="662">
        <f t="shared" si="10"/>
        <v>58</v>
      </c>
      <c r="B265" s="717">
        <v>2</v>
      </c>
      <c r="C265" s="717">
        <v>8</v>
      </c>
      <c r="D265" s="717">
        <v>1</v>
      </c>
      <c r="E265" s="717">
        <v>2</v>
      </c>
      <c r="F265" s="717">
        <v>14</v>
      </c>
      <c r="G265" s="687">
        <v>62</v>
      </c>
      <c r="H265" s="687" t="s">
        <v>3059</v>
      </c>
      <c r="I265" s="687"/>
      <c r="J265" s="687"/>
      <c r="K265" s="687" t="s">
        <v>2713</v>
      </c>
      <c r="L265" s="687" t="s">
        <v>2792</v>
      </c>
      <c r="M265" s="688">
        <v>2015</v>
      </c>
      <c r="N265" s="687"/>
      <c r="O265" s="687" t="s">
        <v>2558</v>
      </c>
      <c r="P265" s="687" t="s">
        <v>133</v>
      </c>
      <c r="Q265" s="1386">
        <v>1</v>
      </c>
      <c r="R265" s="745">
        <v>3000000</v>
      </c>
      <c r="S265" s="781" t="s">
        <v>2865</v>
      </c>
      <c r="U265" s="877"/>
      <c r="V265" s="802"/>
      <c r="W265" s="802"/>
      <c r="X265" s="802"/>
    </row>
    <row r="266" spans="1:24" ht="12.95" customHeight="1">
      <c r="A266" s="662">
        <f>A265+1</f>
        <v>59</v>
      </c>
      <c r="B266" s="717">
        <v>2</v>
      </c>
      <c r="C266" s="717">
        <v>8</v>
      </c>
      <c r="D266" s="717">
        <v>1</v>
      </c>
      <c r="E266" s="717">
        <v>2</v>
      </c>
      <c r="F266" s="717">
        <v>14</v>
      </c>
      <c r="G266" s="687">
        <v>62</v>
      </c>
      <c r="H266" s="687" t="s">
        <v>3060</v>
      </c>
      <c r="I266" s="687"/>
      <c r="J266" s="687"/>
      <c r="K266" s="687" t="s">
        <v>2713</v>
      </c>
      <c r="L266" s="687" t="s">
        <v>2792</v>
      </c>
      <c r="M266" s="688">
        <v>2015</v>
      </c>
      <c r="N266" s="687"/>
      <c r="O266" s="687" t="s">
        <v>2558</v>
      </c>
      <c r="P266" s="687" t="s">
        <v>133</v>
      </c>
      <c r="Q266" s="1386">
        <v>1</v>
      </c>
      <c r="R266" s="745">
        <v>2000000</v>
      </c>
      <c r="S266" s="781" t="s">
        <v>2865</v>
      </c>
      <c r="U266" s="877"/>
      <c r="V266" s="802"/>
      <c r="W266" s="802"/>
      <c r="X266" s="802"/>
    </row>
    <row r="267" spans="1:24" ht="12.95" customHeight="1">
      <c r="A267" s="662">
        <f t="shared" si="10"/>
        <v>60</v>
      </c>
      <c r="B267" s="717"/>
      <c r="C267" s="717"/>
      <c r="D267" s="717"/>
      <c r="E267" s="717"/>
      <c r="F267" s="717"/>
      <c r="G267" s="687">
        <v>63</v>
      </c>
      <c r="H267" s="756" t="s">
        <v>2726</v>
      </c>
      <c r="I267" s="687"/>
      <c r="J267" s="687"/>
      <c r="K267" s="687"/>
      <c r="L267" s="687"/>
      <c r="M267" s="688"/>
      <c r="N267" s="687"/>
      <c r="O267" s="687"/>
      <c r="P267" s="687"/>
      <c r="Q267" s="1386"/>
      <c r="R267" s="745">
        <v>1396500</v>
      </c>
      <c r="S267" s="781"/>
      <c r="U267" s="877" t="s">
        <v>2790</v>
      </c>
      <c r="V267" s="802"/>
      <c r="W267" s="802"/>
      <c r="X267" s="802"/>
    </row>
    <row r="268" spans="1:24" ht="12.95" customHeight="1">
      <c r="A268" s="662"/>
      <c r="B268" s="717">
        <v>2</v>
      </c>
      <c r="C268" s="717">
        <v>8</v>
      </c>
      <c r="D268" s="717">
        <v>1</v>
      </c>
      <c r="E268" s="717">
        <v>2</v>
      </c>
      <c r="F268" s="717">
        <v>14</v>
      </c>
      <c r="G268" s="687"/>
      <c r="H268" s="687" t="s">
        <v>2727</v>
      </c>
      <c r="I268" s="687" t="s">
        <v>1011</v>
      </c>
      <c r="J268" s="687"/>
      <c r="K268" s="687" t="s">
        <v>2713</v>
      </c>
      <c r="L268" s="687" t="s">
        <v>143</v>
      </c>
      <c r="M268" s="688">
        <v>2007</v>
      </c>
      <c r="N268" s="687"/>
      <c r="O268" s="687" t="s">
        <v>2558</v>
      </c>
      <c r="P268" s="687" t="s">
        <v>133</v>
      </c>
      <c r="Q268" s="1386">
        <v>1</v>
      </c>
      <c r="R268" s="745"/>
      <c r="S268" s="781" t="s">
        <v>2865</v>
      </c>
      <c r="U268" s="877"/>
      <c r="V268" s="802"/>
      <c r="W268" s="802"/>
      <c r="X268" s="802"/>
    </row>
    <row r="269" spans="1:24" ht="12.95" customHeight="1">
      <c r="A269" s="662"/>
      <c r="B269" s="717">
        <v>2</v>
      </c>
      <c r="C269" s="717">
        <v>8</v>
      </c>
      <c r="D269" s="717">
        <v>1</v>
      </c>
      <c r="E269" s="717">
        <v>2</v>
      </c>
      <c r="F269" s="717">
        <v>14</v>
      </c>
      <c r="G269" s="687"/>
      <c r="H269" s="687" t="s">
        <v>2728</v>
      </c>
      <c r="I269" s="687" t="s">
        <v>1011</v>
      </c>
      <c r="J269" s="687"/>
      <c r="K269" s="687" t="s">
        <v>2713</v>
      </c>
      <c r="L269" s="687" t="s">
        <v>143</v>
      </c>
      <c r="M269" s="688">
        <v>2007</v>
      </c>
      <c r="N269" s="687"/>
      <c r="O269" s="687" t="s">
        <v>2558</v>
      </c>
      <c r="P269" s="687" t="s">
        <v>133</v>
      </c>
      <c r="Q269" s="1386">
        <v>1</v>
      </c>
      <c r="R269" s="745"/>
      <c r="S269" s="781" t="s">
        <v>2865</v>
      </c>
      <c r="U269" s="877"/>
      <c r="V269" s="802"/>
      <c r="W269" s="802"/>
      <c r="X269" s="802"/>
    </row>
    <row r="270" spans="1:24" ht="12.95" customHeight="1">
      <c r="A270" s="662"/>
      <c r="B270" s="717">
        <v>2</v>
      </c>
      <c r="C270" s="717">
        <v>8</v>
      </c>
      <c r="D270" s="717">
        <v>1</v>
      </c>
      <c r="E270" s="717">
        <v>2</v>
      </c>
      <c r="F270" s="717">
        <v>14</v>
      </c>
      <c r="G270" s="687"/>
      <c r="H270" s="687" t="s">
        <v>2729</v>
      </c>
      <c r="I270" s="687" t="s">
        <v>1011</v>
      </c>
      <c r="J270" s="687"/>
      <c r="K270" s="687" t="s">
        <v>2713</v>
      </c>
      <c r="L270" s="687" t="s">
        <v>143</v>
      </c>
      <c r="M270" s="688">
        <v>2007</v>
      </c>
      <c r="N270" s="687"/>
      <c r="O270" s="687" t="s">
        <v>2558</v>
      </c>
      <c r="P270" s="687" t="s">
        <v>133</v>
      </c>
      <c r="Q270" s="1386">
        <v>1</v>
      </c>
      <c r="R270" s="745"/>
      <c r="S270" s="781" t="s">
        <v>2865</v>
      </c>
      <c r="U270" s="877"/>
      <c r="V270" s="802"/>
      <c r="W270" s="802"/>
      <c r="X270" s="802"/>
    </row>
    <row r="271" spans="1:24" ht="12.95" customHeight="1">
      <c r="A271" s="662"/>
      <c r="B271" s="717">
        <v>2</v>
      </c>
      <c r="C271" s="717">
        <v>8</v>
      </c>
      <c r="D271" s="717">
        <v>1</v>
      </c>
      <c r="E271" s="717">
        <v>2</v>
      </c>
      <c r="F271" s="717">
        <v>14</v>
      </c>
      <c r="G271" s="687"/>
      <c r="H271" s="687" t="s">
        <v>2730</v>
      </c>
      <c r="I271" s="687" t="s">
        <v>1011</v>
      </c>
      <c r="J271" s="687"/>
      <c r="K271" s="687" t="s">
        <v>2713</v>
      </c>
      <c r="L271" s="687" t="s">
        <v>143</v>
      </c>
      <c r="M271" s="688">
        <v>2007</v>
      </c>
      <c r="N271" s="687"/>
      <c r="O271" s="687" t="s">
        <v>2558</v>
      </c>
      <c r="P271" s="687" t="s">
        <v>133</v>
      </c>
      <c r="Q271" s="1386">
        <v>1</v>
      </c>
      <c r="R271" s="745"/>
      <c r="S271" s="781" t="s">
        <v>2865</v>
      </c>
      <c r="U271" s="877"/>
      <c r="V271" s="802"/>
      <c r="W271" s="802"/>
      <c r="X271" s="802"/>
    </row>
    <row r="272" spans="1:24" ht="12.95" customHeight="1">
      <c r="A272" s="662"/>
      <c r="B272" s="717">
        <v>2</v>
      </c>
      <c r="C272" s="717">
        <v>8</v>
      </c>
      <c r="D272" s="717">
        <v>1</v>
      </c>
      <c r="E272" s="717">
        <v>2</v>
      </c>
      <c r="F272" s="717">
        <v>14</v>
      </c>
      <c r="G272" s="687"/>
      <c r="H272" s="687" t="s">
        <v>2731</v>
      </c>
      <c r="I272" s="687" t="s">
        <v>1011</v>
      </c>
      <c r="J272" s="687"/>
      <c r="K272" s="687" t="s">
        <v>2713</v>
      </c>
      <c r="L272" s="687" t="s">
        <v>143</v>
      </c>
      <c r="M272" s="688">
        <v>2007</v>
      </c>
      <c r="N272" s="687"/>
      <c r="O272" s="687" t="s">
        <v>2558</v>
      </c>
      <c r="P272" s="687" t="s">
        <v>133</v>
      </c>
      <c r="Q272" s="1386">
        <v>1</v>
      </c>
      <c r="R272" s="745"/>
      <c r="S272" s="781" t="s">
        <v>2865</v>
      </c>
      <c r="U272" s="877"/>
      <c r="V272" s="802"/>
      <c r="W272" s="802"/>
      <c r="X272" s="802"/>
    </row>
    <row r="273" spans="1:24" ht="12.95" customHeight="1">
      <c r="A273" s="662"/>
      <c r="B273" s="717">
        <v>2</v>
      </c>
      <c r="C273" s="717">
        <v>8</v>
      </c>
      <c r="D273" s="717">
        <v>1</v>
      </c>
      <c r="E273" s="717">
        <v>2</v>
      </c>
      <c r="F273" s="717">
        <v>14</v>
      </c>
      <c r="G273" s="687"/>
      <c r="H273" s="687" t="s">
        <v>2732</v>
      </c>
      <c r="I273" s="687" t="s">
        <v>1011</v>
      </c>
      <c r="J273" s="687"/>
      <c r="K273" s="687" t="s">
        <v>2713</v>
      </c>
      <c r="L273" s="687" t="s">
        <v>143</v>
      </c>
      <c r="M273" s="688">
        <v>2007</v>
      </c>
      <c r="N273" s="687"/>
      <c r="O273" s="687" t="s">
        <v>2558</v>
      </c>
      <c r="P273" s="687" t="s">
        <v>133</v>
      </c>
      <c r="Q273" s="1386">
        <v>1</v>
      </c>
      <c r="R273" s="745"/>
      <c r="S273" s="781" t="s">
        <v>2865</v>
      </c>
      <c r="U273" s="877"/>
      <c r="V273" s="802"/>
      <c r="W273" s="802"/>
      <c r="X273" s="802"/>
    </row>
    <row r="274" spans="1:24" ht="12.95" customHeight="1">
      <c r="A274" s="662"/>
      <c r="B274" s="717">
        <v>2</v>
      </c>
      <c r="C274" s="717">
        <v>8</v>
      </c>
      <c r="D274" s="717">
        <v>1</v>
      </c>
      <c r="E274" s="717">
        <v>2</v>
      </c>
      <c r="F274" s="717">
        <v>14</v>
      </c>
      <c r="G274" s="687"/>
      <c r="H274" s="687" t="s">
        <v>2733</v>
      </c>
      <c r="I274" s="687" t="s">
        <v>1011</v>
      </c>
      <c r="J274" s="687"/>
      <c r="K274" s="687" t="s">
        <v>2713</v>
      </c>
      <c r="L274" s="687" t="s">
        <v>143</v>
      </c>
      <c r="M274" s="688">
        <v>2007</v>
      </c>
      <c r="N274" s="687"/>
      <c r="O274" s="687" t="s">
        <v>2558</v>
      </c>
      <c r="P274" s="687" t="s">
        <v>133</v>
      </c>
      <c r="Q274" s="1386">
        <v>1</v>
      </c>
      <c r="R274" s="745"/>
      <c r="S274" s="781" t="s">
        <v>2865</v>
      </c>
      <c r="U274" s="877"/>
      <c r="V274" s="802"/>
      <c r="W274" s="802"/>
      <c r="X274" s="802"/>
    </row>
    <row r="275" spans="1:24" ht="12.95" customHeight="1">
      <c r="A275" s="662"/>
      <c r="B275" s="717">
        <v>2</v>
      </c>
      <c r="C275" s="717">
        <v>8</v>
      </c>
      <c r="D275" s="717">
        <v>1</v>
      </c>
      <c r="E275" s="717">
        <v>2</v>
      </c>
      <c r="F275" s="717">
        <v>14</v>
      </c>
      <c r="G275" s="687"/>
      <c r="H275" s="687" t="s">
        <v>2734</v>
      </c>
      <c r="I275" s="687" t="s">
        <v>1011</v>
      </c>
      <c r="J275" s="687"/>
      <c r="K275" s="687" t="s">
        <v>2713</v>
      </c>
      <c r="L275" s="687" t="s">
        <v>143</v>
      </c>
      <c r="M275" s="688">
        <v>2007</v>
      </c>
      <c r="N275" s="687"/>
      <c r="O275" s="687" t="s">
        <v>2558</v>
      </c>
      <c r="P275" s="687" t="s">
        <v>133</v>
      </c>
      <c r="Q275" s="1386">
        <v>1</v>
      </c>
      <c r="R275" s="745"/>
      <c r="S275" s="781" t="s">
        <v>2865</v>
      </c>
      <c r="U275" s="877"/>
      <c r="V275" s="802"/>
      <c r="W275" s="802"/>
      <c r="X275" s="802"/>
    </row>
    <row r="276" spans="1:24" ht="12.95" customHeight="1">
      <c r="A276" s="662">
        <f>A267+1</f>
        <v>61</v>
      </c>
      <c r="B276" s="717"/>
      <c r="C276" s="717"/>
      <c r="D276" s="717"/>
      <c r="E276" s="717"/>
      <c r="F276" s="717"/>
      <c r="G276" s="687">
        <v>71</v>
      </c>
      <c r="H276" s="756" t="s">
        <v>2735</v>
      </c>
      <c r="I276" s="687"/>
      <c r="J276" s="687"/>
      <c r="K276" s="687"/>
      <c r="L276" s="687"/>
      <c r="M276" s="688"/>
      <c r="N276" s="687"/>
      <c r="O276" s="687"/>
      <c r="P276" s="687"/>
      <c r="Q276" s="1386"/>
      <c r="R276" s="745">
        <v>510000</v>
      </c>
      <c r="S276" s="781"/>
      <c r="U276" s="877"/>
      <c r="V276" s="802"/>
      <c r="W276" s="802"/>
      <c r="X276" s="802"/>
    </row>
    <row r="277" spans="1:24" ht="12.95" customHeight="1">
      <c r="A277" s="662"/>
      <c r="B277" s="717">
        <v>2</v>
      </c>
      <c r="C277" s="717">
        <v>8</v>
      </c>
      <c r="D277" s="717">
        <v>1</v>
      </c>
      <c r="E277" s="717">
        <v>2</v>
      </c>
      <c r="F277" s="717">
        <v>14</v>
      </c>
      <c r="G277" s="687"/>
      <c r="H277" s="687" t="s">
        <v>2736</v>
      </c>
      <c r="I277" s="687" t="s">
        <v>2737</v>
      </c>
      <c r="J277" s="687"/>
      <c r="K277" s="687" t="s">
        <v>2713</v>
      </c>
      <c r="L277" s="687" t="s">
        <v>143</v>
      </c>
      <c r="M277" s="688">
        <v>2007</v>
      </c>
      <c r="N277" s="687"/>
      <c r="O277" s="687" t="s">
        <v>2558</v>
      </c>
      <c r="P277" s="687" t="s">
        <v>133</v>
      </c>
      <c r="Q277" s="1386">
        <v>1</v>
      </c>
      <c r="R277" s="745"/>
      <c r="S277" s="781" t="s">
        <v>2865</v>
      </c>
      <c r="U277" s="877"/>
      <c r="V277" s="802"/>
      <c r="W277" s="802"/>
      <c r="X277" s="802"/>
    </row>
    <row r="278" spans="1:24" ht="12.95" customHeight="1">
      <c r="A278" s="662"/>
      <c r="B278" s="717">
        <v>2</v>
      </c>
      <c r="C278" s="717">
        <v>8</v>
      </c>
      <c r="D278" s="717">
        <v>1</v>
      </c>
      <c r="E278" s="717">
        <v>2</v>
      </c>
      <c r="F278" s="717">
        <v>14</v>
      </c>
      <c r="G278" s="687"/>
      <c r="H278" s="687" t="s">
        <v>2738</v>
      </c>
      <c r="I278" s="687" t="s">
        <v>2737</v>
      </c>
      <c r="J278" s="687"/>
      <c r="K278" s="687" t="s">
        <v>2713</v>
      </c>
      <c r="L278" s="687" t="s">
        <v>143</v>
      </c>
      <c r="M278" s="688">
        <v>2007</v>
      </c>
      <c r="N278" s="687"/>
      <c r="O278" s="687" t="s">
        <v>2558</v>
      </c>
      <c r="P278" s="687" t="s">
        <v>133</v>
      </c>
      <c r="Q278" s="1386">
        <v>1</v>
      </c>
      <c r="R278" s="745"/>
      <c r="S278" s="781" t="s">
        <v>2865</v>
      </c>
      <c r="U278" s="877"/>
      <c r="V278" s="802"/>
      <c r="W278" s="802"/>
      <c r="X278" s="802"/>
    </row>
    <row r="279" spans="1:24" ht="12.95" customHeight="1">
      <c r="A279" s="662"/>
      <c r="B279" s="717">
        <v>2</v>
      </c>
      <c r="C279" s="717">
        <v>8</v>
      </c>
      <c r="D279" s="717">
        <v>1</v>
      </c>
      <c r="E279" s="717">
        <v>2</v>
      </c>
      <c r="F279" s="717">
        <v>14</v>
      </c>
      <c r="G279" s="687"/>
      <c r="H279" s="687" t="s">
        <v>2739</v>
      </c>
      <c r="I279" s="687" t="s">
        <v>2737</v>
      </c>
      <c r="J279" s="687"/>
      <c r="K279" s="687" t="s">
        <v>2713</v>
      </c>
      <c r="L279" s="687" t="s">
        <v>143</v>
      </c>
      <c r="M279" s="688">
        <v>2007</v>
      </c>
      <c r="N279" s="687"/>
      <c r="O279" s="687" t="s">
        <v>2558</v>
      </c>
      <c r="P279" s="687" t="s">
        <v>133</v>
      </c>
      <c r="Q279" s="1386">
        <v>1</v>
      </c>
      <c r="R279" s="745"/>
      <c r="S279" s="781" t="s">
        <v>2865</v>
      </c>
      <c r="U279" s="877"/>
      <c r="V279" s="802"/>
      <c r="W279" s="802"/>
      <c r="X279" s="802"/>
    </row>
    <row r="280" spans="1:24" ht="12.95" customHeight="1">
      <c r="A280" s="662"/>
      <c r="B280" s="717">
        <v>2</v>
      </c>
      <c r="C280" s="717">
        <v>8</v>
      </c>
      <c r="D280" s="717">
        <v>1</v>
      </c>
      <c r="E280" s="717">
        <v>2</v>
      </c>
      <c r="F280" s="717">
        <v>14</v>
      </c>
      <c r="G280" s="687"/>
      <c r="H280" s="687" t="s">
        <v>2740</v>
      </c>
      <c r="I280" s="687" t="s">
        <v>2737</v>
      </c>
      <c r="J280" s="687"/>
      <c r="K280" s="687" t="s">
        <v>2713</v>
      </c>
      <c r="L280" s="687" t="s">
        <v>143</v>
      </c>
      <c r="M280" s="688">
        <v>2007</v>
      </c>
      <c r="N280" s="687"/>
      <c r="O280" s="687" t="s">
        <v>2558</v>
      </c>
      <c r="P280" s="687" t="s">
        <v>133</v>
      </c>
      <c r="Q280" s="1386">
        <v>1</v>
      </c>
      <c r="R280" s="745"/>
      <c r="S280" s="781" t="s">
        <v>2865</v>
      </c>
      <c r="U280" s="877"/>
      <c r="V280" s="802"/>
      <c r="W280" s="802"/>
      <c r="X280" s="802"/>
    </row>
    <row r="281" spans="1:24" ht="12.95" customHeight="1">
      <c r="A281" s="662"/>
      <c r="B281" s="717">
        <v>2</v>
      </c>
      <c r="C281" s="717">
        <v>8</v>
      </c>
      <c r="D281" s="717">
        <v>1</v>
      </c>
      <c r="E281" s="717">
        <v>2</v>
      </c>
      <c r="F281" s="717">
        <v>14</v>
      </c>
      <c r="G281" s="687"/>
      <c r="H281" s="687" t="s">
        <v>2741</v>
      </c>
      <c r="I281" s="687" t="s">
        <v>2737</v>
      </c>
      <c r="J281" s="687"/>
      <c r="K281" s="687" t="s">
        <v>2713</v>
      </c>
      <c r="L281" s="687" t="s">
        <v>143</v>
      </c>
      <c r="M281" s="688">
        <v>2007</v>
      </c>
      <c r="N281" s="687"/>
      <c r="O281" s="687" t="s">
        <v>2558</v>
      </c>
      <c r="P281" s="687" t="s">
        <v>133</v>
      </c>
      <c r="Q281" s="1386">
        <v>1</v>
      </c>
      <c r="R281" s="745"/>
      <c r="S281" s="781" t="s">
        <v>2865</v>
      </c>
      <c r="U281" s="877"/>
      <c r="V281" s="802"/>
      <c r="W281" s="802"/>
      <c r="X281" s="802"/>
    </row>
    <row r="282" spans="1:24" ht="12.95" customHeight="1">
      <c r="A282" s="662"/>
      <c r="B282" s="717">
        <v>2</v>
      </c>
      <c r="C282" s="717">
        <v>8</v>
      </c>
      <c r="D282" s="717">
        <v>1</v>
      </c>
      <c r="E282" s="717">
        <v>2</v>
      </c>
      <c r="F282" s="717">
        <v>14</v>
      </c>
      <c r="G282" s="687"/>
      <c r="H282" s="687" t="s">
        <v>2742</v>
      </c>
      <c r="I282" s="687" t="s">
        <v>2737</v>
      </c>
      <c r="J282" s="687"/>
      <c r="K282" s="687" t="s">
        <v>2713</v>
      </c>
      <c r="L282" s="687" t="s">
        <v>143</v>
      </c>
      <c r="M282" s="688">
        <v>2007</v>
      </c>
      <c r="N282" s="687"/>
      <c r="O282" s="687" t="s">
        <v>2558</v>
      </c>
      <c r="P282" s="687" t="s">
        <v>133</v>
      </c>
      <c r="Q282" s="1386">
        <v>1</v>
      </c>
      <c r="R282" s="745"/>
      <c r="S282" s="781" t="s">
        <v>2865</v>
      </c>
      <c r="U282" s="877"/>
      <c r="V282" s="802"/>
      <c r="W282" s="802"/>
      <c r="X282" s="802"/>
    </row>
    <row r="283" spans="1:24" ht="12.95" customHeight="1">
      <c r="A283" s="662">
        <f>A276+1</f>
        <v>62</v>
      </c>
      <c r="B283" s="717"/>
      <c r="C283" s="717"/>
      <c r="D283" s="717"/>
      <c r="E283" s="717"/>
      <c r="F283" s="717"/>
      <c r="G283" s="687">
        <v>72</v>
      </c>
      <c r="H283" s="756" t="s">
        <v>2743</v>
      </c>
      <c r="I283" s="687"/>
      <c r="J283" s="687"/>
      <c r="K283" s="687"/>
      <c r="L283" s="687"/>
      <c r="M283" s="688"/>
      <c r="N283" s="687"/>
      <c r="O283" s="687" t="s">
        <v>2624</v>
      </c>
      <c r="P283" s="687"/>
      <c r="Q283" s="1386"/>
      <c r="R283" s="745">
        <v>1163800</v>
      </c>
      <c r="S283" s="781"/>
      <c r="U283" s="877"/>
      <c r="V283" s="802"/>
      <c r="W283" s="802"/>
      <c r="X283" s="802"/>
    </row>
    <row r="284" spans="1:24" ht="12.95" customHeight="1">
      <c r="A284" s="662"/>
      <c r="B284" s="717">
        <v>2</v>
      </c>
      <c r="C284" s="717">
        <v>8</v>
      </c>
      <c r="D284" s="717">
        <v>1</v>
      </c>
      <c r="E284" s="717">
        <v>2</v>
      </c>
      <c r="F284" s="717">
        <v>14</v>
      </c>
      <c r="G284" s="687"/>
      <c r="H284" s="687" t="s">
        <v>2744</v>
      </c>
      <c r="I284" s="687" t="s">
        <v>1011</v>
      </c>
      <c r="J284" s="687"/>
      <c r="K284" s="687" t="s">
        <v>2713</v>
      </c>
      <c r="L284" s="687" t="s">
        <v>143</v>
      </c>
      <c r="M284" s="688">
        <v>2007</v>
      </c>
      <c r="N284" s="687"/>
      <c r="O284" s="687" t="s">
        <v>2558</v>
      </c>
      <c r="P284" s="687" t="s">
        <v>133</v>
      </c>
      <c r="Q284" s="1386">
        <v>1</v>
      </c>
      <c r="R284" s="745"/>
      <c r="S284" s="781" t="s">
        <v>2865</v>
      </c>
      <c r="T284" s="674">
        <v>2</v>
      </c>
      <c r="U284" s="877"/>
      <c r="V284" s="802"/>
      <c r="W284" s="802"/>
      <c r="X284" s="802"/>
    </row>
    <row r="285" spans="1:24" ht="12.95" customHeight="1">
      <c r="A285" s="662"/>
      <c r="B285" s="717">
        <v>2</v>
      </c>
      <c r="C285" s="717">
        <v>8</v>
      </c>
      <c r="D285" s="717">
        <v>1</v>
      </c>
      <c r="E285" s="717">
        <v>2</v>
      </c>
      <c r="F285" s="717">
        <v>14</v>
      </c>
      <c r="G285" s="687"/>
      <c r="H285" s="687" t="s">
        <v>2745</v>
      </c>
      <c r="I285" s="687" t="s">
        <v>1011</v>
      </c>
      <c r="J285" s="687"/>
      <c r="K285" s="687" t="s">
        <v>2713</v>
      </c>
      <c r="L285" s="687" t="s">
        <v>143</v>
      </c>
      <c r="M285" s="688">
        <v>2007</v>
      </c>
      <c r="N285" s="687"/>
      <c r="O285" s="687" t="s">
        <v>2558</v>
      </c>
      <c r="P285" s="687" t="s">
        <v>133</v>
      </c>
      <c r="Q285" s="1386">
        <v>1</v>
      </c>
      <c r="R285" s="745"/>
      <c r="S285" s="781" t="s">
        <v>2865</v>
      </c>
      <c r="U285" s="877"/>
      <c r="V285" s="802"/>
      <c r="W285" s="802"/>
      <c r="X285" s="802"/>
    </row>
    <row r="286" spans="1:24" ht="12.95" customHeight="1">
      <c r="A286" s="662"/>
      <c r="B286" s="717">
        <v>2</v>
      </c>
      <c r="C286" s="717">
        <v>8</v>
      </c>
      <c r="D286" s="717">
        <v>1</v>
      </c>
      <c r="E286" s="717">
        <v>2</v>
      </c>
      <c r="F286" s="717">
        <v>14</v>
      </c>
      <c r="G286" s="687"/>
      <c r="H286" s="687" t="s">
        <v>2746</v>
      </c>
      <c r="I286" s="687" t="s">
        <v>1011</v>
      </c>
      <c r="J286" s="687"/>
      <c r="K286" s="687" t="s">
        <v>2713</v>
      </c>
      <c r="L286" s="687" t="s">
        <v>143</v>
      </c>
      <c r="M286" s="688">
        <v>2007</v>
      </c>
      <c r="N286" s="687"/>
      <c r="O286" s="687" t="s">
        <v>2558</v>
      </c>
      <c r="P286" s="687" t="s">
        <v>133</v>
      </c>
      <c r="Q286" s="1386">
        <v>1</v>
      </c>
      <c r="R286" s="745"/>
      <c r="S286" s="781" t="s">
        <v>2865</v>
      </c>
      <c r="U286" s="877"/>
      <c r="V286" s="944"/>
      <c r="W286" s="963"/>
      <c r="X286" s="802"/>
    </row>
    <row r="287" spans="1:24" ht="12.95" customHeight="1">
      <c r="A287" s="662">
        <f>A283+1</f>
        <v>63</v>
      </c>
      <c r="B287" s="717">
        <v>2</v>
      </c>
      <c r="C287" s="717">
        <v>8</v>
      </c>
      <c r="D287" s="717">
        <v>1</v>
      </c>
      <c r="E287" s="717">
        <v>2</v>
      </c>
      <c r="F287" s="717">
        <v>14</v>
      </c>
      <c r="G287" s="687">
        <v>73</v>
      </c>
      <c r="H287" s="687" t="s">
        <v>1060</v>
      </c>
      <c r="I287" s="687"/>
      <c r="J287" s="687"/>
      <c r="K287" s="687" t="s">
        <v>2713</v>
      </c>
      <c r="L287" s="687" t="s">
        <v>143</v>
      </c>
      <c r="M287" s="688">
        <v>2000</v>
      </c>
      <c r="N287" s="687"/>
      <c r="O287" s="687" t="s">
        <v>2624</v>
      </c>
      <c r="P287" s="687" t="s">
        <v>133</v>
      </c>
      <c r="Q287" s="1386">
        <v>1</v>
      </c>
      <c r="R287" s="745">
        <v>30000</v>
      </c>
      <c r="S287" s="781" t="s">
        <v>2865</v>
      </c>
      <c r="U287" s="877"/>
      <c r="V287" s="802"/>
      <c r="W287" s="963"/>
      <c r="X287" s="802"/>
    </row>
    <row r="288" spans="1:24" ht="12.95" customHeight="1">
      <c r="A288" s="662">
        <f t="shared" si="10"/>
        <v>64</v>
      </c>
      <c r="B288" s="717">
        <v>2</v>
      </c>
      <c r="C288" s="717">
        <v>8</v>
      </c>
      <c r="D288" s="717">
        <v>1</v>
      </c>
      <c r="E288" s="717">
        <v>2</v>
      </c>
      <c r="F288" s="717">
        <v>17</v>
      </c>
      <c r="G288" s="687">
        <v>74</v>
      </c>
      <c r="H288" s="687" t="s">
        <v>2747</v>
      </c>
      <c r="I288" s="687"/>
      <c r="J288" s="687"/>
      <c r="K288" s="687" t="s">
        <v>2713</v>
      </c>
      <c r="L288" s="687" t="s">
        <v>143</v>
      </c>
      <c r="M288" s="688">
        <v>1993</v>
      </c>
      <c r="N288" s="687"/>
      <c r="O288" s="687" t="s">
        <v>2558</v>
      </c>
      <c r="P288" s="687" t="s">
        <v>133</v>
      </c>
      <c r="Q288" s="1386">
        <v>1</v>
      </c>
      <c r="R288" s="745">
        <v>10000</v>
      </c>
      <c r="S288" s="781" t="s">
        <v>2865</v>
      </c>
      <c r="U288" s="877"/>
      <c r="V288" s="802"/>
      <c r="W288" s="963"/>
      <c r="X288" s="802"/>
    </row>
    <row r="289" spans="1:24" ht="12.95" customHeight="1">
      <c r="A289" s="662">
        <f t="shared" si="10"/>
        <v>65</v>
      </c>
      <c r="B289" s="717">
        <v>2</v>
      </c>
      <c r="C289" s="717">
        <v>8</v>
      </c>
      <c r="D289" s="717">
        <v>1</v>
      </c>
      <c r="E289" s="717">
        <v>3</v>
      </c>
      <c r="F289" s="717">
        <v>65</v>
      </c>
      <c r="G289" s="687">
        <v>75</v>
      </c>
      <c r="H289" s="687" t="s">
        <v>2748</v>
      </c>
      <c r="I289" s="687"/>
      <c r="J289" s="687"/>
      <c r="K289" s="687" t="s">
        <v>2713</v>
      </c>
      <c r="L289" s="687" t="s">
        <v>143</v>
      </c>
      <c r="M289" s="688">
        <v>1992</v>
      </c>
      <c r="N289" s="687"/>
      <c r="O289" s="687" t="s">
        <v>2558</v>
      </c>
      <c r="P289" s="687" t="s">
        <v>133</v>
      </c>
      <c r="Q289" s="1386">
        <v>1</v>
      </c>
      <c r="R289" s="745">
        <v>25000</v>
      </c>
      <c r="S289" s="781" t="s">
        <v>2865</v>
      </c>
      <c r="U289" s="877"/>
      <c r="V289" s="802"/>
      <c r="W289" s="963"/>
      <c r="X289" s="802"/>
    </row>
    <row r="290" spans="1:24" ht="12.95" customHeight="1">
      <c r="A290" s="662">
        <f t="shared" si="10"/>
        <v>66</v>
      </c>
      <c r="B290" s="717">
        <v>2</v>
      </c>
      <c r="C290" s="717">
        <v>8</v>
      </c>
      <c r="D290" s="717">
        <v>1</v>
      </c>
      <c r="E290" s="717">
        <v>3</v>
      </c>
      <c r="F290" s="717">
        <v>65</v>
      </c>
      <c r="G290" s="687">
        <v>76</v>
      </c>
      <c r="H290" s="687" t="s">
        <v>2748</v>
      </c>
      <c r="I290" s="687"/>
      <c r="J290" s="687"/>
      <c r="K290" s="687" t="s">
        <v>2713</v>
      </c>
      <c r="L290" s="687" t="s">
        <v>143</v>
      </c>
      <c r="M290" s="688">
        <v>1992</v>
      </c>
      <c r="N290" s="687"/>
      <c r="O290" s="687" t="s">
        <v>2558</v>
      </c>
      <c r="P290" s="687" t="s">
        <v>133</v>
      </c>
      <c r="Q290" s="1386">
        <v>1</v>
      </c>
      <c r="R290" s="745">
        <v>25000</v>
      </c>
      <c r="S290" s="781" t="s">
        <v>2865</v>
      </c>
      <c r="U290" s="877"/>
      <c r="V290" s="802"/>
      <c r="W290" s="963"/>
      <c r="X290" s="802"/>
    </row>
    <row r="291" spans="1:24" ht="12.95" customHeight="1">
      <c r="A291" s="662">
        <f t="shared" si="10"/>
        <v>67</v>
      </c>
      <c r="B291" s="717">
        <v>2</v>
      </c>
      <c r="C291" s="717">
        <v>8</v>
      </c>
      <c r="D291" s="717">
        <v>1</v>
      </c>
      <c r="E291" s="717">
        <v>3</v>
      </c>
      <c r="F291" s="717">
        <v>65</v>
      </c>
      <c r="G291" s="687">
        <v>77</v>
      </c>
      <c r="H291" s="687" t="s">
        <v>2748</v>
      </c>
      <c r="I291" s="687"/>
      <c r="J291" s="687"/>
      <c r="K291" s="687" t="s">
        <v>2713</v>
      </c>
      <c r="L291" s="687" t="s">
        <v>143</v>
      </c>
      <c r="M291" s="688">
        <v>1992</v>
      </c>
      <c r="N291" s="687"/>
      <c r="O291" s="687" t="s">
        <v>2558</v>
      </c>
      <c r="P291" s="687" t="s">
        <v>133</v>
      </c>
      <c r="Q291" s="1386">
        <v>1</v>
      </c>
      <c r="R291" s="745">
        <v>25000</v>
      </c>
      <c r="S291" s="781" t="s">
        <v>2865</v>
      </c>
      <c r="U291" s="877"/>
      <c r="V291" s="802"/>
      <c r="W291" s="963"/>
      <c r="X291" s="802"/>
    </row>
    <row r="292" spans="1:24" ht="12.95" customHeight="1">
      <c r="A292" s="662">
        <f t="shared" si="10"/>
        <v>68</v>
      </c>
      <c r="B292" s="717">
        <v>2</v>
      </c>
      <c r="C292" s="717">
        <v>8</v>
      </c>
      <c r="D292" s="717">
        <v>1</v>
      </c>
      <c r="E292" s="717">
        <v>3</v>
      </c>
      <c r="F292" s="717">
        <v>65</v>
      </c>
      <c r="G292" s="687">
        <v>78</v>
      </c>
      <c r="H292" s="687" t="s">
        <v>2748</v>
      </c>
      <c r="I292" s="687"/>
      <c r="J292" s="687"/>
      <c r="K292" s="687" t="s">
        <v>2713</v>
      </c>
      <c r="L292" s="687" t="s">
        <v>143</v>
      </c>
      <c r="M292" s="688">
        <v>1992</v>
      </c>
      <c r="N292" s="687"/>
      <c r="O292" s="687" t="s">
        <v>2558</v>
      </c>
      <c r="P292" s="687" t="s">
        <v>133</v>
      </c>
      <c r="Q292" s="1386">
        <v>1</v>
      </c>
      <c r="R292" s="745">
        <v>25000</v>
      </c>
      <c r="S292" s="781" t="s">
        <v>2865</v>
      </c>
      <c r="U292" s="877"/>
      <c r="V292" s="802"/>
      <c r="W292" s="963"/>
      <c r="X292" s="802"/>
    </row>
    <row r="293" spans="1:24" ht="12.95" customHeight="1">
      <c r="A293" s="662">
        <f>A292+1</f>
        <v>69</v>
      </c>
      <c r="B293" s="717">
        <v>2</v>
      </c>
      <c r="C293" s="717">
        <v>8</v>
      </c>
      <c r="D293" s="717">
        <v>1</v>
      </c>
      <c r="E293" s="717">
        <v>3</v>
      </c>
      <c r="F293" s="717">
        <v>65</v>
      </c>
      <c r="G293" s="687">
        <v>79</v>
      </c>
      <c r="H293" s="687" t="s">
        <v>2748</v>
      </c>
      <c r="I293" s="687"/>
      <c r="J293" s="687"/>
      <c r="K293" s="687" t="s">
        <v>2713</v>
      </c>
      <c r="L293" s="687" t="s">
        <v>143</v>
      </c>
      <c r="M293" s="688">
        <v>1992</v>
      </c>
      <c r="N293" s="687"/>
      <c r="O293" s="687" t="s">
        <v>2558</v>
      </c>
      <c r="P293" s="687" t="s">
        <v>133</v>
      </c>
      <c r="Q293" s="1386">
        <v>1</v>
      </c>
      <c r="R293" s="745">
        <v>25000</v>
      </c>
      <c r="S293" s="781" t="s">
        <v>2865</v>
      </c>
      <c r="U293" s="877"/>
      <c r="V293" s="802"/>
      <c r="W293" s="802"/>
      <c r="X293" s="802"/>
    </row>
    <row r="294" spans="1:24" ht="12.95" customHeight="1">
      <c r="A294" s="662">
        <f>A293+1</f>
        <v>70</v>
      </c>
      <c r="B294" s="717">
        <v>2</v>
      </c>
      <c r="C294" s="717">
        <v>8</v>
      </c>
      <c r="D294" s="717">
        <v>1</v>
      </c>
      <c r="E294" s="717">
        <v>1</v>
      </c>
      <c r="F294" s="717">
        <v>4</v>
      </c>
      <c r="G294" s="687">
        <v>82</v>
      </c>
      <c r="H294" s="687" t="s">
        <v>1090</v>
      </c>
      <c r="I294" s="687"/>
      <c r="J294" s="687"/>
      <c r="K294" s="687" t="s">
        <v>2713</v>
      </c>
      <c r="L294" s="687" t="s">
        <v>143</v>
      </c>
      <c r="M294" s="688">
        <v>2000</v>
      </c>
      <c r="N294" s="687"/>
      <c r="O294" s="687" t="s">
        <v>2558</v>
      </c>
      <c r="P294" s="687" t="s">
        <v>133</v>
      </c>
      <c r="Q294" s="1386">
        <v>1</v>
      </c>
      <c r="R294" s="745">
        <v>50000</v>
      </c>
      <c r="S294" s="781" t="s">
        <v>2865</v>
      </c>
      <c r="U294" s="877"/>
      <c r="V294" s="802"/>
      <c r="W294" s="963"/>
      <c r="X294" s="802"/>
    </row>
    <row r="295" spans="1:24" ht="12.95" customHeight="1">
      <c r="A295" s="1196"/>
      <c r="B295" s="1198"/>
      <c r="C295" s="1198"/>
      <c r="D295" s="1198"/>
      <c r="E295" s="1198"/>
      <c r="F295" s="1198"/>
      <c r="G295" s="1199"/>
      <c r="H295" s="1199"/>
      <c r="I295" s="1199"/>
      <c r="J295" s="1199"/>
      <c r="K295" s="1199"/>
      <c r="L295" s="1199"/>
      <c r="M295" s="1200"/>
      <c r="N295" s="1199"/>
      <c r="O295" s="1199"/>
      <c r="P295" s="1199"/>
      <c r="Q295" s="1201"/>
      <c r="R295" s="1202"/>
      <c r="S295" s="1203"/>
      <c r="U295" s="877"/>
      <c r="V295" s="802"/>
      <c r="W295" s="802"/>
      <c r="X295" s="802"/>
    </row>
    <row r="296" spans="1:24" ht="12.95" customHeight="1">
      <c r="A296" s="701">
        <v>1</v>
      </c>
      <c r="B296" s="945">
        <v>2</v>
      </c>
      <c r="C296" s="945">
        <v>8</v>
      </c>
      <c r="D296" s="945">
        <v>1</v>
      </c>
      <c r="E296" s="945">
        <v>1</v>
      </c>
      <c r="F296" s="945">
        <v>8</v>
      </c>
      <c r="G296" s="946">
        <v>84</v>
      </c>
      <c r="H296" s="946" t="s">
        <v>69</v>
      </c>
      <c r="I296" s="946"/>
      <c r="J296" s="946"/>
      <c r="K296" s="946" t="s">
        <v>2660</v>
      </c>
      <c r="L296" s="946" t="s">
        <v>143</v>
      </c>
      <c r="M296" s="984">
        <v>1990</v>
      </c>
      <c r="N296" s="946"/>
      <c r="O296" s="946" t="s">
        <v>2558</v>
      </c>
      <c r="P296" s="946" t="s">
        <v>133</v>
      </c>
      <c r="Q296" s="891">
        <v>1</v>
      </c>
      <c r="R296" s="1106">
        <v>25000</v>
      </c>
      <c r="S296" s="986" t="s">
        <v>2866</v>
      </c>
      <c r="U296" s="877"/>
      <c r="V296" s="802"/>
      <c r="W296" s="802"/>
      <c r="X296" s="802"/>
    </row>
    <row r="297" spans="1:24" ht="12.95" customHeight="1">
      <c r="A297" s="662">
        <f t="shared" si="10"/>
        <v>2</v>
      </c>
      <c r="B297" s="717">
        <v>2</v>
      </c>
      <c r="C297" s="717">
        <v>8</v>
      </c>
      <c r="D297" s="717">
        <v>1</v>
      </c>
      <c r="E297" s="717">
        <v>1</v>
      </c>
      <c r="F297" s="717">
        <v>8</v>
      </c>
      <c r="G297" s="687">
        <v>85</v>
      </c>
      <c r="H297" s="687" t="s">
        <v>69</v>
      </c>
      <c r="I297" s="687"/>
      <c r="J297" s="687"/>
      <c r="K297" s="687" t="s">
        <v>2660</v>
      </c>
      <c r="L297" s="687" t="s">
        <v>143</v>
      </c>
      <c r="M297" s="688">
        <v>1990</v>
      </c>
      <c r="N297" s="687"/>
      <c r="O297" s="687" t="s">
        <v>2558</v>
      </c>
      <c r="P297" s="687" t="s">
        <v>133</v>
      </c>
      <c r="Q297" s="1386">
        <v>1</v>
      </c>
      <c r="R297" s="745">
        <v>25000</v>
      </c>
      <c r="S297" s="781" t="s">
        <v>2866</v>
      </c>
      <c r="U297" s="877"/>
      <c r="V297" s="802"/>
      <c r="W297" s="963"/>
      <c r="X297" s="802"/>
    </row>
    <row r="298" spans="1:24" ht="12.95" customHeight="1">
      <c r="A298" s="662">
        <f t="shared" ref="A298:A319" si="11">A297+1</f>
        <v>3</v>
      </c>
      <c r="B298" s="717">
        <v>2</v>
      </c>
      <c r="C298" s="717">
        <v>8</v>
      </c>
      <c r="D298" s="717">
        <v>1</v>
      </c>
      <c r="E298" s="717">
        <v>1</v>
      </c>
      <c r="F298" s="717">
        <v>8</v>
      </c>
      <c r="G298" s="687">
        <v>86</v>
      </c>
      <c r="H298" s="687" t="s">
        <v>69</v>
      </c>
      <c r="I298" s="687"/>
      <c r="J298" s="687"/>
      <c r="K298" s="687" t="s">
        <v>2660</v>
      </c>
      <c r="L298" s="687" t="s">
        <v>143</v>
      </c>
      <c r="M298" s="688">
        <v>1990</v>
      </c>
      <c r="N298" s="687"/>
      <c r="O298" s="687" t="s">
        <v>2558</v>
      </c>
      <c r="P298" s="687" t="s">
        <v>133</v>
      </c>
      <c r="Q298" s="1386">
        <v>1</v>
      </c>
      <c r="R298" s="745">
        <v>25000</v>
      </c>
      <c r="S298" s="781" t="s">
        <v>2866</v>
      </c>
      <c r="U298" s="877"/>
      <c r="V298" s="802"/>
      <c r="W298" s="963"/>
      <c r="X298" s="802"/>
    </row>
    <row r="299" spans="1:24" ht="12.95" customHeight="1">
      <c r="A299" s="662">
        <f t="shared" si="11"/>
        <v>4</v>
      </c>
      <c r="B299" s="717">
        <v>2</v>
      </c>
      <c r="C299" s="717">
        <v>8</v>
      </c>
      <c r="D299" s="717">
        <v>1</v>
      </c>
      <c r="E299" s="717">
        <v>1</v>
      </c>
      <c r="F299" s="717">
        <v>9</v>
      </c>
      <c r="G299" s="687">
        <v>87</v>
      </c>
      <c r="H299" s="687" t="s">
        <v>2645</v>
      </c>
      <c r="I299" s="687" t="s">
        <v>2661</v>
      </c>
      <c r="J299" s="687"/>
      <c r="K299" s="687" t="s">
        <v>424</v>
      </c>
      <c r="L299" s="687" t="s">
        <v>143</v>
      </c>
      <c r="M299" s="688">
        <v>1998</v>
      </c>
      <c r="N299" s="687"/>
      <c r="O299" s="687" t="s">
        <v>2558</v>
      </c>
      <c r="P299" s="687" t="s">
        <v>2547</v>
      </c>
      <c r="Q299" s="1386">
        <v>1</v>
      </c>
      <c r="R299" s="745">
        <v>350000</v>
      </c>
      <c r="S299" s="781" t="s">
        <v>2866</v>
      </c>
      <c r="U299" s="877"/>
      <c r="V299" s="802"/>
      <c r="W299" s="963"/>
      <c r="X299" s="802"/>
    </row>
    <row r="300" spans="1:24" ht="12.95" customHeight="1">
      <c r="A300" s="662">
        <f t="shared" si="11"/>
        <v>5</v>
      </c>
      <c r="B300" s="717">
        <v>2</v>
      </c>
      <c r="C300" s="717">
        <v>8</v>
      </c>
      <c r="D300" s="717">
        <v>1</v>
      </c>
      <c r="E300" s="717">
        <v>1</v>
      </c>
      <c r="F300" s="717">
        <v>17</v>
      </c>
      <c r="G300" s="687">
        <v>89</v>
      </c>
      <c r="H300" s="687" t="s">
        <v>2664</v>
      </c>
      <c r="I300" s="687"/>
      <c r="J300" s="687"/>
      <c r="K300" s="687" t="s">
        <v>2630</v>
      </c>
      <c r="L300" s="687" t="s">
        <v>143</v>
      </c>
      <c r="M300" s="688">
        <v>1986</v>
      </c>
      <c r="N300" s="687"/>
      <c r="O300" s="687" t="s">
        <v>2558</v>
      </c>
      <c r="P300" s="687" t="s">
        <v>133</v>
      </c>
      <c r="Q300" s="1386">
        <v>1</v>
      </c>
      <c r="R300" s="745">
        <v>25000</v>
      </c>
      <c r="S300" s="781" t="s">
        <v>3257</v>
      </c>
      <c r="U300" s="877" t="s">
        <v>2866</v>
      </c>
      <c r="V300" s="802"/>
      <c r="W300" s="802"/>
      <c r="X300" s="802"/>
    </row>
    <row r="301" spans="1:24" ht="12.95" customHeight="1">
      <c r="A301" s="662">
        <f t="shared" si="11"/>
        <v>6</v>
      </c>
      <c r="B301" s="717">
        <v>2</v>
      </c>
      <c r="C301" s="717">
        <v>8</v>
      </c>
      <c r="D301" s="717">
        <v>1</v>
      </c>
      <c r="E301" s="717">
        <v>1</v>
      </c>
      <c r="F301" s="717">
        <v>33</v>
      </c>
      <c r="G301" s="687">
        <v>90</v>
      </c>
      <c r="H301" s="687" t="s">
        <v>2649</v>
      </c>
      <c r="I301" s="687"/>
      <c r="J301" s="687"/>
      <c r="K301" s="687" t="s">
        <v>2660</v>
      </c>
      <c r="L301" s="687" t="s">
        <v>143</v>
      </c>
      <c r="M301" s="688">
        <v>2009</v>
      </c>
      <c r="N301" s="687"/>
      <c r="O301" s="687" t="s">
        <v>2624</v>
      </c>
      <c r="P301" s="687" t="s">
        <v>133</v>
      </c>
      <c r="Q301" s="1386">
        <v>1</v>
      </c>
      <c r="R301" s="745">
        <v>1015000</v>
      </c>
      <c r="S301" s="781" t="s">
        <v>3257</v>
      </c>
      <c r="U301" s="877" t="s">
        <v>2866</v>
      </c>
      <c r="V301" s="802"/>
      <c r="W301" s="963"/>
      <c r="X301" s="802"/>
    </row>
    <row r="302" spans="1:24" ht="12.95" customHeight="1">
      <c r="A302" s="662">
        <f t="shared" si="11"/>
        <v>7</v>
      </c>
      <c r="B302" s="717">
        <v>2</v>
      </c>
      <c r="C302" s="717">
        <v>8</v>
      </c>
      <c r="D302" s="717">
        <v>1</v>
      </c>
      <c r="E302" s="717">
        <v>1</v>
      </c>
      <c r="F302" s="717">
        <v>33</v>
      </c>
      <c r="G302" s="687">
        <v>91</v>
      </c>
      <c r="H302" s="687" t="s">
        <v>2649</v>
      </c>
      <c r="I302" s="687"/>
      <c r="J302" s="687"/>
      <c r="K302" s="687" t="s">
        <v>2660</v>
      </c>
      <c r="L302" s="687" t="s">
        <v>143</v>
      </c>
      <c r="M302" s="688">
        <v>2012</v>
      </c>
      <c r="N302" s="687"/>
      <c r="O302" s="687" t="s">
        <v>2624</v>
      </c>
      <c r="P302" s="687" t="s">
        <v>133</v>
      </c>
      <c r="Q302" s="1386">
        <v>1</v>
      </c>
      <c r="R302" s="745">
        <v>963600</v>
      </c>
      <c r="S302" s="781" t="s">
        <v>3257</v>
      </c>
      <c r="U302" s="877" t="s">
        <v>2866</v>
      </c>
      <c r="V302" s="802"/>
      <c r="W302" s="802"/>
      <c r="X302" s="802"/>
    </row>
    <row r="303" spans="1:24" ht="12.95" customHeight="1">
      <c r="A303" s="662">
        <f t="shared" si="11"/>
        <v>8</v>
      </c>
      <c r="B303" s="717">
        <v>2</v>
      </c>
      <c r="C303" s="717">
        <v>8</v>
      </c>
      <c r="D303" s="717">
        <v>1</v>
      </c>
      <c r="E303" s="717">
        <v>1</v>
      </c>
      <c r="F303" s="717">
        <v>33</v>
      </c>
      <c r="G303" s="687">
        <v>92</v>
      </c>
      <c r="H303" s="687" t="s">
        <v>2649</v>
      </c>
      <c r="I303" s="687"/>
      <c r="J303" s="687"/>
      <c r="K303" s="687" t="s">
        <v>2660</v>
      </c>
      <c r="L303" s="687" t="s">
        <v>143</v>
      </c>
      <c r="M303" s="688">
        <v>2012</v>
      </c>
      <c r="N303" s="687"/>
      <c r="O303" s="687" t="s">
        <v>2624</v>
      </c>
      <c r="P303" s="687" t="s">
        <v>133</v>
      </c>
      <c r="Q303" s="1386">
        <v>1</v>
      </c>
      <c r="R303" s="745">
        <v>2453000</v>
      </c>
      <c r="S303" s="781" t="s">
        <v>3257</v>
      </c>
      <c r="U303" s="877" t="s">
        <v>2866</v>
      </c>
      <c r="V303" s="802"/>
      <c r="W303" s="802"/>
      <c r="X303" s="802"/>
    </row>
    <row r="304" spans="1:24" ht="12.95" customHeight="1">
      <c r="A304" s="662">
        <f t="shared" si="11"/>
        <v>9</v>
      </c>
      <c r="B304" s="717">
        <v>2</v>
      </c>
      <c r="C304" s="717">
        <v>8</v>
      </c>
      <c r="D304" s="717">
        <v>1</v>
      </c>
      <c r="E304" s="717">
        <v>2</v>
      </c>
      <c r="F304" s="717">
        <v>14</v>
      </c>
      <c r="G304" s="687">
        <v>93</v>
      </c>
      <c r="H304" s="687" t="s">
        <v>2750</v>
      </c>
      <c r="I304" s="687"/>
      <c r="J304" s="687"/>
      <c r="K304" s="687" t="s">
        <v>2660</v>
      </c>
      <c r="L304" s="687" t="s">
        <v>143</v>
      </c>
      <c r="M304" s="688">
        <v>1990</v>
      </c>
      <c r="N304" s="687"/>
      <c r="O304" s="687" t="s">
        <v>2558</v>
      </c>
      <c r="P304" s="687" t="s">
        <v>133</v>
      </c>
      <c r="Q304" s="1386">
        <v>1</v>
      </c>
      <c r="R304" s="745">
        <v>20000</v>
      </c>
      <c r="S304" s="781" t="s">
        <v>3257</v>
      </c>
      <c r="U304" s="877" t="s">
        <v>2866</v>
      </c>
      <c r="V304" s="802"/>
      <c r="W304" s="963"/>
      <c r="X304" s="802"/>
    </row>
    <row r="305" spans="1:24" ht="12.95" customHeight="1">
      <c r="A305" s="662">
        <f t="shared" si="11"/>
        <v>10</v>
      </c>
      <c r="B305" s="717">
        <v>2</v>
      </c>
      <c r="C305" s="717">
        <v>8</v>
      </c>
      <c r="D305" s="717">
        <v>1</v>
      </c>
      <c r="E305" s="717">
        <v>2</v>
      </c>
      <c r="F305" s="717">
        <v>14</v>
      </c>
      <c r="G305" s="687">
        <v>94</v>
      </c>
      <c r="H305" s="687" t="s">
        <v>2750</v>
      </c>
      <c r="I305" s="687"/>
      <c r="J305" s="687"/>
      <c r="K305" s="687" t="s">
        <v>2660</v>
      </c>
      <c r="L305" s="687" t="s">
        <v>143</v>
      </c>
      <c r="M305" s="688">
        <v>1990</v>
      </c>
      <c r="N305" s="687"/>
      <c r="O305" s="687" t="s">
        <v>2558</v>
      </c>
      <c r="P305" s="687" t="s">
        <v>133</v>
      </c>
      <c r="Q305" s="1386">
        <v>1</v>
      </c>
      <c r="R305" s="745">
        <v>20000</v>
      </c>
      <c r="S305" s="781" t="s">
        <v>3257</v>
      </c>
      <c r="U305" s="877" t="s">
        <v>2866</v>
      </c>
      <c r="V305" s="944"/>
      <c r="W305" s="963"/>
      <c r="X305" s="802"/>
    </row>
    <row r="306" spans="1:24" ht="12.95" customHeight="1">
      <c r="A306" s="662">
        <f t="shared" si="11"/>
        <v>11</v>
      </c>
      <c r="B306" s="717">
        <v>2</v>
      </c>
      <c r="C306" s="717">
        <v>8</v>
      </c>
      <c r="D306" s="717">
        <v>1</v>
      </c>
      <c r="E306" s="717">
        <v>2</v>
      </c>
      <c r="F306" s="717">
        <v>14</v>
      </c>
      <c r="G306" s="687">
        <v>95</v>
      </c>
      <c r="H306" s="687" t="s">
        <v>2750</v>
      </c>
      <c r="I306" s="687"/>
      <c r="J306" s="687"/>
      <c r="K306" s="687" t="s">
        <v>2660</v>
      </c>
      <c r="L306" s="687" t="s">
        <v>143</v>
      </c>
      <c r="M306" s="688">
        <v>1990</v>
      </c>
      <c r="N306" s="687"/>
      <c r="O306" s="687" t="s">
        <v>2558</v>
      </c>
      <c r="P306" s="687" t="s">
        <v>133</v>
      </c>
      <c r="Q306" s="1386">
        <v>1</v>
      </c>
      <c r="R306" s="745">
        <v>20000</v>
      </c>
      <c r="S306" s="781" t="s">
        <v>3257</v>
      </c>
      <c r="U306" s="877" t="s">
        <v>2866</v>
      </c>
      <c r="V306" s="944"/>
      <c r="W306" s="963"/>
      <c r="X306" s="802"/>
    </row>
    <row r="307" spans="1:24" ht="12.95" customHeight="1">
      <c r="A307" s="662">
        <f t="shared" si="11"/>
        <v>12</v>
      </c>
      <c r="B307" s="717">
        <v>2</v>
      </c>
      <c r="C307" s="717">
        <v>8</v>
      </c>
      <c r="D307" s="717">
        <v>1</v>
      </c>
      <c r="E307" s="717">
        <v>2</v>
      </c>
      <c r="F307" s="717">
        <v>17</v>
      </c>
      <c r="G307" s="687">
        <v>96</v>
      </c>
      <c r="H307" s="687" t="s">
        <v>2570</v>
      </c>
      <c r="I307" s="687"/>
      <c r="J307" s="687"/>
      <c r="K307" s="687" t="s">
        <v>2630</v>
      </c>
      <c r="L307" s="687" t="s">
        <v>143</v>
      </c>
      <c r="M307" s="688">
        <v>1990</v>
      </c>
      <c r="N307" s="687"/>
      <c r="O307" s="687" t="s">
        <v>2558</v>
      </c>
      <c r="P307" s="687" t="s">
        <v>133</v>
      </c>
      <c r="Q307" s="1386">
        <v>1</v>
      </c>
      <c r="R307" s="745">
        <v>20000</v>
      </c>
      <c r="S307" s="781" t="s">
        <v>3257</v>
      </c>
      <c r="U307" s="877" t="s">
        <v>2866</v>
      </c>
      <c r="V307" s="802"/>
      <c r="W307" s="963"/>
      <c r="X307" s="802"/>
    </row>
    <row r="308" spans="1:24" ht="12.95" customHeight="1">
      <c r="A308" s="662">
        <f t="shared" si="11"/>
        <v>13</v>
      </c>
      <c r="B308" s="717">
        <v>2</v>
      </c>
      <c r="C308" s="717">
        <v>8</v>
      </c>
      <c r="D308" s="717">
        <v>1</v>
      </c>
      <c r="E308" s="717">
        <v>2</v>
      </c>
      <c r="F308" s="717">
        <v>17</v>
      </c>
      <c r="G308" s="687">
        <v>97</v>
      </c>
      <c r="H308" s="687" t="s">
        <v>2570</v>
      </c>
      <c r="I308" s="687"/>
      <c r="J308" s="687"/>
      <c r="K308" s="687" t="s">
        <v>2630</v>
      </c>
      <c r="L308" s="687" t="s">
        <v>143</v>
      </c>
      <c r="M308" s="688">
        <v>1990</v>
      </c>
      <c r="N308" s="687"/>
      <c r="O308" s="687" t="s">
        <v>2558</v>
      </c>
      <c r="P308" s="687" t="s">
        <v>133</v>
      </c>
      <c r="Q308" s="1386">
        <v>1</v>
      </c>
      <c r="R308" s="745">
        <v>20000</v>
      </c>
      <c r="S308" s="781" t="s">
        <v>3257</v>
      </c>
      <c r="U308" s="877" t="s">
        <v>2866</v>
      </c>
      <c r="V308" s="944"/>
      <c r="W308" s="963"/>
      <c r="X308" s="802"/>
    </row>
    <row r="309" spans="1:24" ht="12.95" customHeight="1">
      <c r="A309" s="662">
        <f t="shared" si="11"/>
        <v>14</v>
      </c>
      <c r="B309" s="717">
        <v>2</v>
      </c>
      <c r="C309" s="717">
        <v>8</v>
      </c>
      <c r="D309" s="717">
        <v>1</v>
      </c>
      <c r="E309" s="717">
        <v>2</v>
      </c>
      <c r="F309" s="717">
        <v>17</v>
      </c>
      <c r="G309" s="687">
        <v>98</v>
      </c>
      <c r="H309" s="687" t="s">
        <v>2570</v>
      </c>
      <c r="I309" s="687"/>
      <c r="J309" s="687"/>
      <c r="K309" s="687" t="s">
        <v>2630</v>
      </c>
      <c r="L309" s="687" t="s">
        <v>143</v>
      </c>
      <c r="M309" s="688">
        <v>1990</v>
      </c>
      <c r="N309" s="687"/>
      <c r="O309" s="687" t="s">
        <v>2558</v>
      </c>
      <c r="P309" s="687" t="s">
        <v>133</v>
      </c>
      <c r="Q309" s="1386">
        <v>1</v>
      </c>
      <c r="R309" s="745">
        <v>20000</v>
      </c>
      <c r="S309" s="781" t="s">
        <v>3257</v>
      </c>
      <c r="U309" s="877" t="s">
        <v>2866</v>
      </c>
      <c r="V309" s="802"/>
      <c r="W309" s="963"/>
      <c r="X309" s="802"/>
    </row>
    <row r="310" spans="1:24" ht="12.95" customHeight="1">
      <c r="A310" s="662">
        <f t="shared" si="11"/>
        <v>15</v>
      </c>
      <c r="B310" s="717">
        <v>2</v>
      </c>
      <c r="C310" s="717">
        <v>8</v>
      </c>
      <c r="D310" s="717">
        <v>1</v>
      </c>
      <c r="E310" s="717">
        <v>2</v>
      </c>
      <c r="F310" s="717">
        <v>17</v>
      </c>
      <c r="G310" s="687">
        <v>99</v>
      </c>
      <c r="H310" s="687" t="s">
        <v>2654</v>
      </c>
      <c r="I310" s="687"/>
      <c r="J310" s="687"/>
      <c r="K310" s="687" t="s">
        <v>2630</v>
      </c>
      <c r="L310" s="687" t="s">
        <v>143</v>
      </c>
      <c r="M310" s="688">
        <v>1990</v>
      </c>
      <c r="N310" s="687"/>
      <c r="O310" s="687" t="s">
        <v>2558</v>
      </c>
      <c r="P310" s="687" t="s">
        <v>133</v>
      </c>
      <c r="Q310" s="1386">
        <v>1</v>
      </c>
      <c r="R310" s="745">
        <v>25000</v>
      </c>
      <c r="S310" s="781" t="s">
        <v>3257</v>
      </c>
      <c r="U310" s="877" t="s">
        <v>2866</v>
      </c>
      <c r="V310" s="944"/>
      <c r="W310" s="963"/>
      <c r="X310" s="802"/>
    </row>
    <row r="311" spans="1:24" ht="12.95" customHeight="1">
      <c r="A311" s="662">
        <f t="shared" si="11"/>
        <v>16</v>
      </c>
      <c r="B311" s="717">
        <v>2</v>
      </c>
      <c r="C311" s="717">
        <v>8</v>
      </c>
      <c r="D311" s="717">
        <v>1</v>
      </c>
      <c r="E311" s="717">
        <v>2</v>
      </c>
      <c r="F311" s="717">
        <v>17</v>
      </c>
      <c r="G311" s="687">
        <v>100</v>
      </c>
      <c r="H311" s="687" t="s">
        <v>2654</v>
      </c>
      <c r="I311" s="687"/>
      <c r="J311" s="687"/>
      <c r="K311" s="687" t="s">
        <v>2630</v>
      </c>
      <c r="L311" s="687" t="s">
        <v>143</v>
      </c>
      <c r="M311" s="688">
        <v>1990</v>
      </c>
      <c r="N311" s="687"/>
      <c r="O311" s="687" t="s">
        <v>2558</v>
      </c>
      <c r="P311" s="687" t="s">
        <v>133</v>
      </c>
      <c r="Q311" s="1386">
        <v>1</v>
      </c>
      <c r="R311" s="745">
        <v>25000</v>
      </c>
      <c r="S311" s="781" t="s">
        <v>3257</v>
      </c>
      <c r="U311" s="877" t="s">
        <v>2866</v>
      </c>
      <c r="V311" s="944"/>
      <c r="W311" s="963"/>
      <c r="X311" s="802"/>
    </row>
    <row r="312" spans="1:24" ht="12.95" customHeight="1">
      <c r="A312" s="662">
        <f t="shared" si="11"/>
        <v>17</v>
      </c>
      <c r="B312" s="717">
        <v>2</v>
      </c>
      <c r="C312" s="717">
        <v>8</v>
      </c>
      <c r="D312" s="717">
        <v>1</v>
      </c>
      <c r="E312" s="717">
        <v>2</v>
      </c>
      <c r="F312" s="717">
        <v>17</v>
      </c>
      <c r="G312" s="687">
        <v>101</v>
      </c>
      <c r="H312" s="687" t="s">
        <v>2751</v>
      </c>
      <c r="I312" s="687"/>
      <c r="J312" s="687"/>
      <c r="K312" s="687" t="s">
        <v>2660</v>
      </c>
      <c r="L312" s="687" t="s">
        <v>143</v>
      </c>
      <c r="M312" s="688">
        <v>1990</v>
      </c>
      <c r="N312" s="687"/>
      <c r="O312" s="687" t="s">
        <v>2558</v>
      </c>
      <c r="P312" s="687" t="s">
        <v>133</v>
      </c>
      <c r="Q312" s="1386">
        <v>1</v>
      </c>
      <c r="R312" s="745">
        <v>25000</v>
      </c>
      <c r="S312" s="781" t="s">
        <v>3257</v>
      </c>
      <c r="U312" s="877" t="s">
        <v>2866</v>
      </c>
      <c r="V312" s="802"/>
      <c r="W312" s="963"/>
      <c r="X312" s="802"/>
    </row>
    <row r="313" spans="1:24" ht="12.95" customHeight="1">
      <c r="A313" s="662">
        <f t="shared" si="11"/>
        <v>18</v>
      </c>
      <c r="B313" s="717">
        <v>2</v>
      </c>
      <c r="C313" s="717">
        <v>8</v>
      </c>
      <c r="D313" s="717">
        <v>1</v>
      </c>
      <c r="E313" s="717">
        <v>2</v>
      </c>
      <c r="F313" s="717">
        <v>17</v>
      </c>
      <c r="G313" s="687">
        <v>102</v>
      </c>
      <c r="H313" s="687" t="s">
        <v>2655</v>
      </c>
      <c r="I313" s="687"/>
      <c r="J313" s="687"/>
      <c r="K313" s="687" t="s">
        <v>2630</v>
      </c>
      <c r="L313" s="687" t="s">
        <v>143</v>
      </c>
      <c r="M313" s="688">
        <v>1990</v>
      </c>
      <c r="N313" s="687"/>
      <c r="O313" s="687" t="s">
        <v>2558</v>
      </c>
      <c r="P313" s="687" t="s">
        <v>133</v>
      </c>
      <c r="Q313" s="1386">
        <v>1</v>
      </c>
      <c r="R313" s="745">
        <v>25000</v>
      </c>
      <c r="S313" s="781" t="s">
        <v>3257</v>
      </c>
      <c r="U313" s="877" t="s">
        <v>2866</v>
      </c>
      <c r="V313" s="802"/>
      <c r="W313" s="963"/>
      <c r="X313" s="802"/>
    </row>
    <row r="314" spans="1:24" ht="12.95" customHeight="1">
      <c r="A314" s="662">
        <f t="shared" si="11"/>
        <v>19</v>
      </c>
      <c r="B314" s="717">
        <v>2</v>
      </c>
      <c r="C314" s="717">
        <v>8</v>
      </c>
      <c r="D314" s="717">
        <v>1</v>
      </c>
      <c r="E314" s="717">
        <v>2</v>
      </c>
      <c r="F314" s="717">
        <v>17</v>
      </c>
      <c r="G314" s="687">
        <v>103</v>
      </c>
      <c r="H314" s="687" t="s">
        <v>2671</v>
      </c>
      <c r="I314" s="687"/>
      <c r="J314" s="687"/>
      <c r="K314" s="687" t="s">
        <v>2630</v>
      </c>
      <c r="L314" s="687" t="s">
        <v>143</v>
      </c>
      <c r="M314" s="688">
        <v>1990</v>
      </c>
      <c r="N314" s="687"/>
      <c r="O314" s="687" t="s">
        <v>2558</v>
      </c>
      <c r="P314" s="687" t="s">
        <v>133</v>
      </c>
      <c r="Q314" s="1386">
        <v>1</v>
      </c>
      <c r="R314" s="745">
        <v>20000</v>
      </c>
      <c r="S314" s="781" t="s">
        <v>3257</v>
      </c>
      <c r="U314" s="877" t="s">
        <v>2866</v>
      </c>
      <c r="V314" s="802"/>
      <c r="W314" s="963"/>
      <c r="X314" s="802"/>
    </row>
    <row r="315" spans="1:24" ht="12.95" customHeight="1">
      <c r="A315" s="662">
        <f t="shared" si="11"/>
        <v>20</v>
      </c>
      <c r="B315" s="717">
        <v>2</v>
      </c>
      <c r="C315" s="717">
        <v>8</v>
      </c>
      <c r="D315" s="717">
        <v>1</v>
      </c>
      <c r="E315" s="717">
        <v>3</v>
      </c>
      <c r="F315" s="717">
        <v>4</v>
      </c>
      <c r="G315" s="687">
        <v>106</v>
      </c>
      <c r="H315" s="687" t="s">
        <v>2752</v>
      </c>
      <c r="I315" s="687"/>
      <c r="J315" s="687"/>
      <c r="K315" s="687" t="s">
        <v>2660</v>
      </c>
      <c r="L315" s="687" t="s">
        <v>143</v>
      </c>
      <c r="M315" s="688">
        <v>1990</v>
      </c>
      <c r="N315" s="687"/>
      <c r="O315" s="687" t="s">
        <v>2558</v>
      </c>
      <c r="P315" s="687" t="s">
        <v>133</v>
      </c>
      <c r="Q315" s="1386">
        <v>1</v>
      </c>
      <c r="R315" s="745">
        <v>25000</v>
      </c>
      <c r="S315" s="781" t="s">
        <v>3257</v>
      </c>
      <c r="U315" s="877" t="s">
        <v>2547</v>
      </c>
      <c r="V315" s="802"/>
      <c r="W315" s="963"/>
      <c r="X315" s="802"/>
    </row>
    <row r="316" spans="1:24" ht="12.95" customHeight="1">
      <c r="A316" s="662">
        <f t="shared" si="11"/>
        <v>21</v>
      </c>
      <c r="B316" s="717">
        <v>2</v>
      </c>
      <c r="C316" s="717">
        <v>8</v>
      </c>
      <c r="D316" s="717">
        <v>1</v>
      </c>
      <c r="E316" s="717">
        <v>3</v>
      </c>
      <c r="F316" s="717">
        <v>4</v>
      </c>
      <c r="G316" s="687">
        <v>2</v>
      </c>
      <c r="H316" s="687" t="s">
        <v>2752</v>
      </c>
      <c r="I316" s="687"/>
      <c r="J316" s="687"/>
      <c r="K316" s="687" t="s">
        <v>2660</v>
      </c>
      <c r="L316" s="687" t="s">
        <v>143</v>
      </c>
      <c r="M316" s="688">
        <v>1990</v>
      </c>
      <c r="N316" s="687"/>
      <c r="O316" s="687" t="s">
        <v>2558</v>
      </c>
      <c r="P316" s="687" t="s">
        <v>133</v>
      </c>
      <c r="Q316" s="1386">
        <v>1</v>
      </c>
      <c r="R316" s="745">
        <v>25000</v>
      </c>
      <c r="S316" s="781" t="s">
        <v>3257</v>
      </c>
      <c r="U316" s="877" t="s">
        <v>2547</v>
      </c>
      <c r="V316" s="802"/>
      <c r="W316" s="963"/>
      <c r="X316" s="802"/>
    </row>
    <row r="317" spans="1:24" ht="12.95" customHeight="1">
      <c r="A317" s="662">
        <f t="shared" si="11"/>
        <v>22</v>
      </c>
      <c r="B317" s="717">
        <v>2</v>
      </c>
      <c r="C317" s="717">
        <v>8</v>
      </c>
      <c r="D317" s="717">
        <v>1</v>
      </c>
      <c r="E317" s="717">
        <v>3</v>
      </c>
      <c r="F317" s="717">
        <v>4</v>
      </c>
      <c r="G317" s="687">
        <v>3</v>
      </c>
      <c r="H317" s="687" t="s">
        <v>2753</v>
      </c>
      <c r="I317" s="687"/>
      <c r="J317" s="687"/>
      <c r="K317" s="687" t="s">
        <v>2660</v>
      </c>
      <c r="L317" s="687" t="s">
        <v>143</v>
      </c>
      <c r="M317" s="688">
        <v>1990</v>
      </c>
      <c r="N317" s="687"/>
      <c r="O317" s="687" t="s">
        <v>2558</v>
      </c>
      <c r="P317" s="687" t="s">
        <v>133</v>
      </c>
      <c r="Q317" s="1386">
        <v>1</v>
      </c>
      <c r="R317" s="745">
        <v>25000</v>
      </c>
      <c r="S317" s="781" t="s">
        <v>3257</v>
      </c>
      <c r="U317" s="877" t="s">
        <v>2547</v>
      </c>
      <c r="V317" s="802"/>
      <c r="W317" s="963"/>
      <c r="X317" s="802"/>
    </row>
    <row r="318" spans="1:24" ht="12.95" customHeight="1">
      <c r="A318" s="662">
        <f t="shared" si="11"/>
        <v>23</v>
      </c>
      <c r="B318" s="717">
        <v>2</v>
      </c>
      <c r="C318" s="717">
        <v>8</v>
      </c>
      <c r="D318" s="717">
        <v>1</v>
      </c>
      <c r="E318" s="717">
        <v>3</v>
      </c>
      <c r="F318" s="717">
        <v>4</v>
      </c>
      <c r="G318" s="687">
        <v>4</v>
      </c>
      <c r="H318" s="687" t="s">
        <v>2753</v>
      </c>
      <c r="I318" s="687"/>
      <c r="J318" s="687"/>
      <c r="K318" s="687" t="s">
        <v>2660</v>
      </c>
      <c r="L318" s="687" t="s">
        <v>143</v>
      </c>
      <c r="M318" s="688">
        <v>1990</v>
      </c>
      <c r="N318" s="687"/>
      <c r="O318" s="687" t="s">
        <v>2558</v>
      </c>
      <c r="P318" s="687" t="s">
        <v>133</v>
      </c>
      <c r="Q318" s="1386">
        <v>1</v>
      </c>
      <c r="R318" s="745">
        <v>25000</v>
      </c>
      <c r="S318" s="781" t="s">
        <v>3257</v>
      </c>
      <c r="U318" s="877" t="s">
        <v>2547</v>
      </c>
      <c r="V318" s="802"/>
      <c r="W318" s="963"/>
      <c r="X318" s="802"/>
    </row>
    <row r="319" spans="1:24" ht="12.95" customHeight="1">
      <c r="A319" s="662">
        <f t="shared" si="11"/>
        <v>24</v>
      </c>
      <c r="B319" s="717">
        <v>2</v>
      </c>
      <c r="C319" s="717">
        <v>8</v>
      </c>
      <c r="D319" s="717">
        <v>1</v>
      </c>
      <c r="E319" s="717">
        <v>3</v>
      </c>
      <c r="F319" s="717">
        <v>4</v>
      </c>
      <c r="G319" s="687">
        <v>5</v>
      </c>
      <c r="H319" s="687" t="s">
        <v>2754</v>
      </c>
      <c r="I319" s="687"/>
      <c r="J319" s="687"/>
      <c r="K319" s="687" t="s">
        <v>2660</v>
      </c>
      <c r="L319" s="687" t="s">
        <v>143</v>
      </c>
      <c r="M319" s="688">
        <v>1990</v>
      </c>
      <c r="N319" s="687"/>
      <c r="O319" s="687" t="s">
        <v>2558</v>
      </c>
      <c r="P319" s="687" t="s">
        <v>133</v>
      </c>
      <c r="Q319" s="1386">
        <v>1</v>
      </c>
      <c r="R319" s="745">
        <v>25000</v>
      </c>
      <c r="S319" s="781" t="s">
        <v>3257</v>
      </c>
      <c r="U319" s="877" t="s">
        <v>2547</v>
      </c>
      <c r="V319" s="802"/>
      <c r="W319" s="963"/>
      <c r="X319" s="802"/>
    </row>
    <row r="320" spans="1:24" ht="12.95" customHeight="1">
      <c r="A320" s="662">
        <f>A319+1</f>
        <v>25</v>
      </c>
      <c r="B320" s="717">
        <v>2</v>
      </c>
      <c r="C320" s="717">
        <v>8</v>
      </c>
      <c r="D320" s="717">
        <v>1</v>
      </c>
      <c r="E320" s="717">
        <v>3</v>
      </c>
      <c r="F320" s="717">
        <v>4</v>
      </c>
      <c r="G320" s="687">
        <v>6</v>
      </c>
      <c r="H320" s="687" t="s">
        <v>2754</v>
      </c>
      <c r="I320" s="687"/>
      <c r="J320" s="687"/>
      <c r="K320" s="687" t="s">
        <v>2660</v>
      </c>
      <c r="L320" s="687" t="s">
        <v>143</v>
      </c>
      <c r="M320" s="688">
        <v>1990</v>
      </c>
      <c r="N320" s="687"/>
      <c r="O320" s="687" t="s">
        <v>2558</v>
      </c>
      <c r="P320" s="687" t="s">
        <v>133</v>
      </c>
      <c r="Q320" s="1386">
        <v>1</v>
      </c>
      <c r="R320" s="745">
        <v>25000</v>
      </c>
      <c r="S320" s="781" t="s">
        <v>3257</v>
      </c>
      <c r="U320" s="877" t="s">
        <v>2547</v>
      </c>
      <c r="V320" s="802"/>
      <c r="W320" s="963"/>
      <c r="X320" s="802"/>
    </row>
    <row r="321" spans="1:24" ht="12.95" customHeight="1">
      <c r="A321" s="662">
        <f>A320+1</f>
        <v>26</v>
      </c>
      <c r="B321" s="717">
        <v>2</v>
      </c>
      <c r="C321" s="717">
        <v>8</v>
      </c>
      <c r="D321" s="717">
        <v>1</v>
      </c>
      <c r="E321" s="717">
        <v>3</v>
      </c>
      <c r="F321" s="717">
        <v>4</v>
      </c>
      <c r="G321" s="687">
        <v>7</v>
      </c>
      <c r="H321" s="687" t="s">
        <v>2755</v>
      </c>
      <c r="I321" s="687"/>
      <c r="J321" s="687"/>
      <c r="K321" s="687" t="s">
        <v>2630</v>
      </c>
      <c r="L321" s="687" t="s">
        <v>143</v>
      </c>
      <c r="M321" s="688">
        <v>1990</v>
      </c>
      <c r="N321" s="687"/>
      <c r="O321" s="687" t="s">
        <v>2558</v>
      </c>
      <c r="P321" s="687" t="s">
        <v>133</v>
      </c>
      <c r="Q321" s="1386">
        <v>1</v>
      </c>
      <c r="R321" s="745">
        <v>20000</v>
      </c>
      <c r="S321" s="781" t="s">
        <v>3257</v>
      </c>
      <c r="U321" s="877" t="s">
        <v>2547</v>
      </c>
      <c r="V321" s="802"/>
      <c r="W321" s="963"/>
      <c r="X321" s="802"/>
    </row>
    <row r="322" spans="1:24" ht="12.95" customHeight="1">
      <c r="A322" s="662">
        <f>A321+1</f>
        <v>27</v>
      </c>
      <c r="B322" s="717">
        <v>2</v>
      </c>
      <c r="C322" s="717">
        <v>8</v>
      </c>
      <c r="D322" s="717">
        <v>1</v>
      </c>
      <c r="E322" s="717">
        <v>3</v>
      </c>
      <c r="F322" s="717">
        <v>4</v>
      </c>
      <c r="G322" s="687">
        <v>8</v>
      </c>
      <c r="H322" s="687" t="s">
        <v>2755</v>
      </c>
      <c r="I322" s="687"/>
      <c r="J322" s="687"/>
      <c r="K322" s="687" t="s">
        <v>2630</v>
      </c>
      <c r="L322" s="687" t="s">
        <v>143</v>
      </c>
      <c r="M322" s="688">
        <v>1990</v>
      </c>
      <c r="N322" s="687"/>
      <c r="O322" s="687" t="s">
        <v>2558</v>
      </c>
      <c r="P322" s="687" t="s">
        <v>133</v>
      </c>
      <c r="Q322" s="1386">
        <v>1</v>
      </c>
      <c r="R322" s="745">
        <v>20000</v>
      </c>
      <c r="S322" s="781" t="s">
        <v>3257</v>
      </c>
      <c r="U322" s="877" t="s">
        <v>2547</v>
      </c>
      <c r="V322" s="802"/>
      <c r="W322" s="963"/>
      <c r="X322" s="802"/>
    </row>
    <row r="323" spans="1:24" ht="12.95" customHeight="1">
      <c r="A323" s="662">
        <f>A322+1</f>
        <v>28</v>
      </c>
      <c r="B323" s="717">
        <v>2</v>
      </c>
      <c r="C323" s="717">
        <v>8</v>
      </c>
      <c r="D323" s="717">
        <v>1</v>
      </c>
      <c r="E323" s="717">
        <v>3</v>
      </c>
      <c r="F323" s="717">
        <v>4</v>
      </c>
      <c r="G323" s="687">
        <v>9</v>
      </c>
      <c r="H323" s="687" t="s">
        <v>2755</v>
      </c>
      <c r="I323" s="687"/>
      <c r="J323" s="687"/>
      <c r="K323" s="687" t="s">
        <v>2630</v>
      </c>
      <c r="L323" s="687" t="s">
        <v>143</v>
      </c>
      <c r="M323" s="688">
        <v>1990</v>
      </c>
      <c r="N323" s="687"/>
      <c r="O323" s="687" t="s">
        <v>2558</v>
      </c>
      <c r="P323" s="687" t="s">
        <v>133</v>
      </c>
      <c r="Q323" s="1386">
        <v>1</v>
      </c>
      <c r="R323" s="745">
        <v>20000</v>
      </c>
      <c r="S323" s="781" t="s">
        <v>3257</v>
      </c>
      <c r="U323" s="877" t="s">
        <v>2547</v>
      </c>
      <c r="V323" s="802"/>
      <c r="W323" s="963"/>
      <c r="X323" s="802"/>
    </row>
    <row r="324" spans="1:24" ht="12.95" customHeight="1">
      <c r="A324" s="662">
        <f t="shared" ref="A324:A356" si="12">A323+1</f>
        <v>29</v>
      </c>
      <c r="B324" s="717">
        <v>2</v>
      </c>
      <c r="C324" s="717">
        <v>8</v>
      </c>
      <c r="D324" s="717">
        <v>1</v>
      </c>
      <c r="E324" s="717">
        <v>3</v>
      </c>
      <c r="F324" s="717">
        <v>4</v>
      </c>
      <c r="G324" s="687">
        <v>10</v>
      </c>
      <c r="H324" s="687" t="s">
        <v>2755</v>
      </c>
      <c r="I324" s="687"/>
      <c r="J324" s="687"/>
      <c r="K324" s="687" t="s">
        <v>2630</v>
      </c>
      <c r="L324" s="687" t="s">
        <v>143</v>
      </c>
      <c r="M324" s="688">
        <v>1990</v>
      </c>
      <c r="N324" s="687"/>
      <c r="O324" s="687" t="s">
        <v>2558</v>
      </c>
      <c r="P324" s="687" t="s">
        <v>133</v>
      </c>
      <c r="Q324" s="1386">
        <v>1</v>
      </c>
      <c r="R324" s="745">
        <v>20000</v>
      </c>
      <c r="S324" s="781" t="s">
        <v>3257</v>
      </c>
      <c r="U324" s="877" t="s">
        <v>2547</v>
      </c>
      <c r="V324" s="802"/>
      <c r="W324" s="963"/>
      <c r="X324" s="802"/>
    </row>
    <row r="325" spans="1:24" ht="12.95" customHeight="1">
      <c r="A325" s="662">
        <f t="shared" si="12"/>
        <v>30</v>
      </c>
      <c r="B325" s="717">
        <v>2</v>
      </c>
      <c r="C325" s="717">
        <v>8</v>
      </c>
      <c r="D325" s="717">
        <v>1</v>
      </c>
      <c r="E325" s="717">
        <v>3</v>
      </c>
      <c r="F325" s="717">
        <v>8</v>
      </c>
      <c r="G325" s="687">
        <v>1</v>
      </c>
      <c r="H325" s="687" t="s">
        <v>2756</v>
      </c>
      <c r="I325" s="687"/>
      <c r="J325" s="687"/>
      <c r="K325" s="687" t="s">
        <v>2660</v>
      </c>
      <c r="L325" s="687" t="s">
        <v>143</v>
      </c>
      <c r="M325" s="688">
        <v>1980</v>
      </c>
      <c r="N325" s="687"/>
      <c r="O325" s="687" t="s">
        <v>2558</v>
      </c>
      <c r="P325" s="687" t="s">
        <v>2547</v>
      </c>
      <c r="Q325" s="1386">
        <v>1</v>
      </c>
      <c r="R325" s="745">
        <v>50000</v>
      </c>
      <c r="S325" s="781" t="s">
        <v>3257</v>
      </c>
      <c r="U325" s="877" t="s">
        <v>2547</v>
      </c>
      <c r="V325" s="802"/>
      <c r="W325" s="963"/>
      <c r="X325" s="802"/>
    </row>
    <row r="326" spans="1:24" ht="12.95" customHeight="1">
      <c r="A326" s="662">
        <f t="shared" si="12"/>
        <v>31</v>
      </c>
      <c r="B326" s="717">
        <v>2</v>
      </c>
      <c r="C326" s="717">
        <v>8</v>
      </c>
      <c r="D326" s="717">
        <v>1</v>
      </c>
      <c r="E326" s="717">
        <v>3</v>
      </c>
      <c r="F326" s="717">
        <v>8</v>
      </c>
      <c r="G326" s="687">
        <v>2</v>
      </c>
      <c r="H326" s="687" t="s">
        <v>2757</v>
      </c>
      <c r="I326" s="687"/>
      <c r="J326" s="687"/>
      <c r="K326" s="687" t="s">
        <v>2630</v>
      </c>
      <c r="L326" s="687" t="s">
        <v>143</v>
      </c>
      <c r="M326" s="688">
        <v>1990</v>
      </c>
      <c r="N326" s="687"/>
      <c r="O326" s="687" t="s">
        <v>2558</v>
      </c>
      <c r="P326" s="687" t="s">
        <v>133</v>
      </c>
      <c r="Q326" s="1386">
        <v>1</v>
      </c>
      <c r="R326" s="745">
        <v>25000</v>
      </c>
      <c r="S326" s="781" t="s">
        <v>3257</v>
      </c>
      <c r="U326" s="877" t="s">
        <v>2547</v>
      </c>
      <c r="V326" s="802"/>
      <c r="W326" s="963"/>
      <c r="X326" s="802"/>
    </row>
    <row r="327" spans="1:24" ht="12.95" customHeight="1">
      <c r="A327" s="662">
        <f t="shared" si="12"/>
        <v>32</v>
      </c>
      <c r="B327" s="717">
        <v>2</v>
      </c>
      <c r="C327" s="717">
        <v>8</v>
      </c>
      <c r="D327" s="717">
        <v>1</v>
      </c>
      <c r="E327" s="717">
        <v>3</v>
      </c>
      <c r="F327" s="717">
        <v>8</v>
      </c>
      <c r="G327" s="687">
        <v>3</v>
      </c>
      <c r="H327" s="687" t="s">
        <v>2757</v>
      </c>
      <c r="I327" s="687"/>
      <c r="J327" s="687"/>
      <c r="K327" s="687" t="s">
        <v>2630</v>
      </c>
      <c r="L327" s="687" t="s">
        <v>143</v>
      </c>
      <c r="M327" s="688">
        <v>1990</v>
      </c>
      <c r="N327" s="687"/>
      <c r="O327" s="687" t="s">
        <v>2558</v>
      </c>
      <c r="P327" s="687" t="s">
        <v>133</v>
      </c>
      <c r="Q327" s="1386">
        <v>1</v>
      </c>
      <c r="R327" s="745">
        <v>25000</v>
      </c>
      <c r="S327" s="781" t="s">
        <v>3257</v>
      </c>
      <c r="U327" s="877" t="s">
        <v>2547</v>
      </c>
      <c r="V327" s="802"/>
      <c r="W327" s="963"/>
      <c r="X327" s="802"/>
    </row>
    <row r="328" spans="1:24" ht="12.95" customHeight="1">
      <c r="A328" s="662">
        <f t="shared" si="12"/>
        <v>33</v>
      </c>
      <c r="B328" s="717">
        <v>2</v>
      </c>
      <c r="C328" s="717">
        <v>8</v>
      </c>
      <c r="D328" s="717">
        <v>1</v>
      </c>
      <c r="E328" s="717">
        <v>3</v>
      </c>
      <c r="F328" s="717">
        <v>8</v>
      </c>
      <c r="G328" s="687">
        <v>4</v>
      </c>
      <c r="H328" s="687" t="s">
        <v>2758</v>
      </c>
      <c r="I328" s="687"/>
      <c r="J328" s="687"/>
      <c r="K328" s="687" t="s">
        <v>2630</v>
      </c>
      <c r="L328" s="687" t="s">
        <v>143</v>
      </c>
      <c r="M328" s="688">
        <v>1990</v>
      </c>
      <c r="N328" s="687"/>
      <c r="O328" s="687" t="s">
        <v>2558</v>
      </c>
      <c r="P328" s="687" t="s">
        <v>133</v>
      </c>
      <c r="Q328" s="1386">
        <v>1</v>
      </c>
      <c r="R328" s="745">
        <v>25000</v>
      </c>
      <c r="S328" s="781" t="s">
        <v>3257</v>
      </c>
      <c r="U328" s="877" t="s">
        <v>2547</v>
      </c>
      <c r="V328" s="802"/>
      <c r="W328" s="963"/>
      <c r="X328" s="802"/>
    </row>
    <row r="329" spans="1:24" ht="12.95" customHeight="1">
      <c r="A329" s="662">
        <f t="shared" si="12"/>
        <v>34</v>
      </c>
      <c r="B329" s="717">
        <v>2</v>
      </c>
      <c r="C329" s="717">
        <v>8</v>
      </c>
      <c r="D329" s="717">
        <v>1</v>
      </c>
      <c r="E329" s="717">
        <v>3</v>
      </c>
      <c r="F329" s="717">
        <v>8</v>
      </c>
      <c r="G329" s="687">
        <v>5</v>
      </c>
      <c r="H329" s="687" t="s">
        <v>2759</v>
      </c>
      <c r="I329" s="687"/>
      <c r="J329" s="687"/>
      <c r="K329" s="687" t="s">
        <v>2630</v>
      </c>
      <c r="L329" s="687" t="s">
        <v>143</v>
      </c>
      <c r="M329" s="688">
        <v>1990</v>
      </c>
      <c r="N329" s="687"/>
      <c r="O329" s="687" t="s">
        <v>2558</v>
      </c>
      <c r="P329" s="687" t="s">
        <v>133</v>
      </c>
      <c r="Q329" s="1386">
        <v>1</v>
      </c>
      <c r="R329" s="745">
        <v>20000</v>
      </c>
      <c r="S329" s="781" t="s">
        <v>3257</v>
      </c>
      <c r="U329" s="877" t="s">
        <v>2547</v>
      </c>
      <c r="V329" s="802"/>
      <c r="W329" s="963"/>
      <c r="X329" s="802"/>
    </row>
    <row r="330" spans="1:24" ht="12.95" customHeight="1">
      <c r="A330" s="662">
        <f t="shared" si="12"/>
        <v>35</v>
      </c>
      <c r="B330" s="717">
        <v>2</v>
      </c>
      <c r="C330" s="717">
        <v>8</v>
      </c>
      <c r="D330" s="717">
        <v>1</v>
      </c>
      <c r="E330" s="717">
        <v>3</v>
      </c>
      <c r="F330" s="717">
        <v>8</v>
      </c>
      <c r="G330" s="687">
        <v>6</v>
      </c>
      <c r="H330" s="687" t="s">
        <v>2759</v>
      </c>
      <c r="I330" s="687"/>
      <c r="J330" s="687"/>
      <c r="K330" s="687" t="s">
        <v>2630</v>
      </c>
      <c r="L330" s="687" t="s">
        <v>143</v>
      </c>
      <c r="M330" s="688">
        <v>1990</v>
      </c>
      <c r="N330" s="687"/>
      <c r="O330" s="687" t="s">
        <v>2558</v>
      </c>
      <c r="P330" s="687" t="s">
        <v>133</v>
      </c>
      <c r="Q330" s="1386">
        <v>1</v>
      </c>
      <c r="R330" s="745">
        <v>20000</v>
      </c>
      <c r="S330" s="781" t="s">
        <v>3257</v>
      </c>
      <c r="U330" s="877" t="s">
        <v>2547</v>
      </c>
      <c r="V330" s="802"/>
      <c r="W330" s="963"/>
      <c r="X330" s="802"/>
    </row>
    <row r="331" spans="1:24" ht="12.95" customHeight="1">
      <c r="A331" s="662">
        <f t="shared" si="12"/>
        <v>36</v>
      </c>
      <c r="B331" s="717">
        <v>2</v>
      </c>
      <c r="C331" s="717">
        <v>8</v>
      </c>
      <c r="D331" s="717">
        <v>1</v>
      </c>
      <c r="E331" s="717">
        <v>3</v>
      </c>
      <c r="F331" s="717">
        <v>8</v>
      </c>
      <c r="G331" s="687">
        <v>7</v>
      </c>
      <c r="H331" s="687" t="s">
        <v>2760</v>
      </c>
      <c r="I331" s="687"/>
      <c r="J331" s="687"/>
      <c r="K331" s="687" t="s">
        <v>2660</v>
      </c>
      <c r="L331" s="687" t="s">
        <v>143</v>
      </c>
      <c r="M331" s="688">
        <v>1990</v>
      </c>
      <c r="N331" s="687"/>
      <c r="O331" s="687" t="s">
        <v>2558</v>
      </c>
      <c r="P331" s="687" t="s">
        <v>133</v>
      </c>
      <c r="Q331" s="1386">
        <v>1</v>
      </c>
      <c r="R331" s="745">
        <v>50000</v>
      </c>
      <c r="S331" s="781" t="s">
        <v>3257</v>
      </c>
      <c r="U331" s="877" t="s">
        <v>2547</v>
      </c>
      <c r="V331" s="802"/>
      <c r="W331" s="963"/>
      <c r="X331" s="802"/>
    </row>
    <row r="332" spans="1:24" ht="12.95" customHeight="1">
      <c r="A332" s="662">
        <f t="shared" si="12"/>
        <v>37</v>
      </c>
      <c r="B332" s="717">
        <v>2</v>
      </c>
      <c r="C332" s="717">
        <v>8</v>
      </c>
      <c r="D332" s="717">
        <v>1</v>
      </c>
      <c r="E332" s="717">
        <v>3</v>
      </c>
      <c r="F332" s="717">
        <v>8</v>
      </c>
      <c r="G332" s="687">
        <v>8</v>
      </c>
      <c r="H332" s="687" t="s">
        <v>2760</v>
      </c>
      <c r="I332" s="687"/>
      <c r="J332" s="687"/>
      <c r="K332" s="687" t="s">
        <v>2660</v>
      </c>
      <c r="L332" s="687" t="s">
        <v>143</v>
      </c>
      <c r="M332" s="688">
        <v>1990</v>
      </c>
      <c r="N332" s="687"/>
      <c r="O332" s="687" t="s">
        <v>2558</v>
      </c>
      <c r="P332" s="687" t="s">
        <v>133</v>
      </c>
      <c r="Q332" s="1386">
        <v>1</v>
      </c>
      <c r="R332" s="745">
        <v>50000</v>
      </c>
      <c r="S332" s="781" t="s">
        <v>3257</v>
      </c>
      <c r="U332" s="877" t="s">
        <v>2547</v>
      </c>
      <c r="V332" s="802"/>
      <c r="W332" s="963"/>
      <c r="X332" s="802"/>
    </row>
    <row r="333" spans="1:24" ht="12.95" customHeight="1">
      <c r="A333" s="662">
        <f t="shared" si="12"/>
        <v>38</v>
      </c>
      <c r="B333" s="717">
        <v>2</v>
      </c>
      <c r="C333" s="717">
        <v>8</v>
      </c>
      <c r="D333" s="717">
        <v>1</v>
      </c>
      <c r="E333" s="717">
        <v>3</v>
      </c>
      <c r="F333" s="717">
        <v>8</v>
      </c>
      <c r="G333" s="687">
        <v>9</v>
      </c>
      <c r="H333" s="687" t="s">
        <v>2760</v>
      </c>
      <c r="I333" s="687"/>
      <c r="J333" s="687"/>
      <c r="K333" s="687" t="s">
        <v>2660</v>
      </c>
      <c r="L333" s="687" t="s">
        <v>143</v>
      </c>
      <c r="M333" s="688">
        <v>1990</v>
      </c>
      <c r="N333" s="687"/>
      <c r="O333" s="687" t="s">
        <v>2558</v>
      </c>
      <c r="P333" s="687" t="s">
        <v>133</v>
      </c>
      <c r="Q333" s="1386">
        <v>1</v>
      </c>
      <c r="R333" s="745">
        <v>50000</v>
      </c>
      <c r="S333" s="781" t="s">
        <v>3257</v>
      </c>
      <c r="U333" s="877" t="s">
        <v>2547</v>
      </c>
      <c r="V333" s="802"/>
      <c r="W333" s="963"/>
      <c r="X333" s="802"/>
    </row>
    <row r="334" spans="1:24" ht="12.95" customHeight="1">
      <c r="A334" s="662">
        <f t="shared" si="12"/>
        <v>39</v>
      </c>
      <c r="B334" s="717">
        <v>2</v>
      </c>
      <c r="C334" s="717">
        <v>8</v>
      </c>
      <c r="D334" s="717">
        <v>1</v>
      </c>
      <c r="E334" s="717">
        <v>3</v>
      </c>
      <c r="F334" s="717">
        <v>8</v>
      </c>
      <c r="G334" s="687">
        <v>10</v>
      </c>
      <c r="H334" s="687" t="s">
        <v>1794</v>
      </c>
      <c r="I334" s="687"/>
      <c r="J334" s="687"/>
      <c r="K334" s="687" t="s">
        <v>2660</v>
      </c>
      <c r="L334" s="687" t="s">
        <v>143</v>
      </c>
      <c r="M334" s="688">
        <v>1990</v>
      </c>
      <c r="N334" s="687"/>
      <c r="O334" s="687" t="s">
        <v>2558</v>
      </c>
      <c r="P334" s="687" t="s">
        <v>133</v>
      </c>
      <c r="Q334" s="1386">
        <v>1</v>
      </c>
      <c r="R334" s="745">
        <v>25000</v>
      </c>
      <c r="S334" s="781" t="s">
        <v>3257</v>
      </c>
      <c r="U334" s="877" t="s">
        <v>2547</v>
      </c>
      <c r="V334" s="802"/>
      <c r="W334" s="963"/>
      <c r="X334" s="802"/>
    </row>
    <row r="335" spans="1:24" ht="12.95" customHeight="1">
      <c r="A335" s="662">
        <f t="shared" si="12"/>
        <v>40</v>
      </c>
      <c r="B335" s="717">
        <v>2</v>
      </c>
      <c r="C335" s="717">
        <v>8</v>
      </c>
      <c r="D335" s="717">
        <v>1</v>
      </c>
      <c r="E335" s="717">
        <v>3</v>
      </c>
      <c r="F335" s="717">
        <v>65</v>
      </c>
      <c r="G335" s="687">
        <v>3</v>
      </c>
      <c r="H335" s="687" t="s">
        <v>2635</v>
      </c>
      <c r="I335" s="687" t="s">
        <v>2762</v>
      </c>
      <c r="J335" s="687"/>
      <c r="K335" s="687" t="s">
        <v>2660</v>
      </c>
      <c r="L335" s="687" t="s">
        <v>143</v>
      </c>
      <c r="M335" s="688">
        <v>2008</v>
      </c>
      <c r="N335" s="687"/>
      <c r="O335" s="687" t="s">
        <v>2624</v>
      </c>
      <c r="P335" s="687" t="s">
        <v>133</v>
      </c>
      <c r="Q335" s="1386">
        <v>1</v>
      </c>
      <c r="R335" s="745">
        <v>9515000</v>
      </c>
      <c r="S335" s="781" t="s">
        <v>3257</v>
      </c>
      <c r="U335" s="877" t="s">
        <v>2547</v>
      </c>
      <c r="V335" s="802"/>
      <c r="W335" s="802"/>
      <c r="X335" s="802"/>
    </row>
    <row r="336" spans="1:24" ht="12.95" customHeight="1">
      <c r="A336" s="662">
        <f t="shared" si="12"/>
        <v>41</v>
      </c>
      <c r="B336" s="717">
        <v>2</v>
      </c>
      <c r="C336" s="717">
        <v>8</v>
      </c>
      <c r="D336" s="717">
        <v>1</v>
      </c>
      <c r="E336" s="717">
        <v>3</v>
      </c>
      <c r="F336" s="717">
        <v>65</v>
      </c>
      <c r="G336" s="687">
        <v>5</v>
      </c>
      <c r="H336" s="687" t="s">
        <v>2763</v>
      </c>
      <c r="I336" s="687"/>
      <c r="J336" s="687"/>
      <c r="K336" s="687" t="s">
        <v>2660</v>
      </c>
      <c r="L336" s="687" t="s">
        <v>143</v>
      </c>
      <c r="M336" s="688">
        <v>1990</v>
      </c>
      <c r="N336" s="687"/>
      <c r="O336" s="687" t="s">
        <v>2558</v>
      </c>
      <c r="P336" s="687" t="s">
        <v>2547</v>
      </c>
      <c r="Q336" s="1386">
        <v>1</v>
      </c>
      <c r="R336" s="745">
        <v>50000</v>
      </c>
      <c r="S336" s="781" t="s">
        <v>3257</v>
      </c>
      <c r="U336" s="877" t="s">
        <v>2547</v>
      </c>
      <c r="V336" s="802"/>
      <c r="W336" s="802"/>
      <c r="X336" s="802"/>
    </row>
    <row r="337" spans="1:25" ht="12.95" customHeight="1">
      <c r="A337" s="662">
        <f t="shared" si="12"/>
        <v>42</v>
      </c>
      <c r="B337" s="717">
        <v>2</v>
      </c>
      <c r="C337" s="717">
        <v>8</v>
      </c>
      <c r="D337" s="717">
        <v>1</v>
      </c>
      <c r="E337" s="717">
        <v>3</v>
      </c>
      <c r="F337" s="717">
        <v>65</v>
      </c>
      <c r="G337" s="687">
        <v>7</v>
      </c>
      <c r="H337" s="687" t="s">
        <v>3068</v>
      </c>
      <c r="I337" s="687" t="s">
        <v>922</v>
      </c>
      <c r="J337" s="687"/>
      <c r="K337" s="687" t="s">
        <v>2660</v>
      </c>
      <c r="L337" s="687" t="s">
        <v>2792</v>
      </c>
      <c r="M337" s="688">
        <v>2015</v>
      </c>
      <c r="N337" s="687"/>
      <c r="O337" s="687" t="s">
        <v>2558</v>
      </c>
      <c r="P337" s="687" t="s">
        <v>133</v>
      </c>
      <c r="Q337" s="1386">
        <v>1</v>
      </c>
      <c r="R337" s="745">
        <v>3510009</v>
      </c>
      <c r="S337" s="781" t="s">
        <v>3257</v>
      </c>
      <c r="U337" s="877" t="s">
        <v>2866</v>
      </c>
      <c r="V337" s="802"/>
      <c r="W337" s="802"/>
      <c r="X337" s="802"/>
    </row>
    <row r="338" spans="1:25" ht="12.95" customHeight="1">
      <c r="A338" s="662">
        <f t="shared" si="12"/>
        <v>43</v>
      </c>
      <c r="B338" s="717">
        <v>2</v>
      </c>
      <c r="C338" s="717">
        <v>8</v>
      </c>
      <c r="D338" s="717">
        <v>1</v>
      </c>
      <c r="E338" s="717">
        <v>3</v>
      </c>
      <c r="F338" s="717">
        <v>65</v>
      </c>
      <c r="G338" s="687">
        <v>9</v>
      </c>
      <c r="H338" s="687" t="s">
        <v>1060</v>
      </c>
      <c r="I338" s="687"/>
      <c r="J338" s="687"/>
      <c r="K338" s="687" t="s">
        <v>2630</v>
      </c>
      <c r="L338" s="687" t="s">
        <v>143</v>
      </c>
      <c r="M338" s="688">
        <v>1990</v>
      </c>
      <c r="N338" s="687"/>
      <c r="O338" s="687" t="s">
        <v>2624</v>
      </c>
      <c r="P338" s="687" t="s">
        <v>133</v>
      </c>
      <c r="Q338" s="1386">
        <v>1</v>
      </c>
      <c r="R338" s="745">
        <v>50000</v>
      </c>
      <c r="S338" s="781" t="s">
        <v>3257</v>
      </c>
      <c r="U338" s="877" t="s">
        <v>2547</v>
      </c>
      <c r="V338" s="802"/>
      <c r="W338" s="963"/>
      <c r="X338" s="802"/>
    </row>
    <row r="339" spans="1:25" ht="12.95" customHeight="1">
      <c r="A339" s="662">
        <f t="shared" si="12"/>
        <v>44</v>
      </c>
      <c r="B339" s="717">
        <v>2</v>
      </c>
      <c r="C339" s="717">
        <v>8</v>
      </c>
      <c r="D339" s="717">
        <v>1</v>
      </c>
      <c r="E339" s="717">
        <v>3</v>
      </c>
      <c r="F339" s="717">
        <v>65</v>
      </c>
      <c r="G339" s="687">
        <v>10</v>
      </c>
      <c r="H339" s="687" t="s">
        <v>2766</v>
      </c>
      <c r="I339" s="687"/>
      <c r="J339" s="687"/>
      <c r="K339" s="687" t="s">
        <v>2660</v>
      </c>
      <c r="L339" s="687" t="s">
        <v>143</v>
      </c>
      <c r="M339" s="688">
        <v>1990</v>
      </c>
      <c r="N339" s="687"/>
      <c r="O339" s="687" t="s">
        <v>2558</v>
      </c>
      <c r="P339" s="687" t="s">
        <v>133</v>
      </c>
      <c r="Q339" s="1386">
        <v>1</v>
      </c>
      <c r="R339" s="745">
        <v>25000</v>
      </c>
      <c r="S339" s="781" t="s">
        <v>3257</v>
      </c>
      <c r="U339" s="877" t="s">
        <v>2547</v>
      </c>
      <c r="V339" s="802"/>
      <c r="W339" s="963"/>
      <c r="X339" s="802"/>
    </row>
    <row r="340" spans="1:25" ht="12.95" customHeight="1">
      <c r="A340" s="662">
        <f t="shared" si="12"/>
        <v>45</v>
      </c>
      <c r="B340" s="717">
        <v>2</v>
      </c>
      <c r="C340" s="717">
        <v>8</v>
      </c>
      <c r="D340" s="717">
        <v>1</v>
      </c>
      <c r="E340" s="717">
        <v>3</v>
      </c>
      <c r="F340" s="717">
        <v>65</v>
      </c>
      <c r="G340" s="687">
        <v>11</v>
      </c>
      <c r="H340" s="687" t="s">
        <v>2766</v>
      </c>
      <c r="I340" s="687"/>
      <c r="J340" s="687"/>
      <c r="K340" s="687" t="s">
        <v>2660</v>
      </c>
      <c r="L340" s="687" t="s">
        <v>143</v>
      </c>
      <c r="M340" s="688">
        <v>1990</v>
      </c>
      <c r="N340" s="687"/>
      <c r="O340" s="687" t="s">
        <v>2558</v>
      </c>
      <c r="P340" s="687" t="s">
        <v>133</v>
      </c>
      <c r="Q340" s="1386">
        <v>1</v>
      </c>
      <c r="R340" s="745">
        <v>25000</v>
      </c>
      <c r="S340" s="781" t="s">
        <v>3257</v>
      </c>
      <c r="U340" s="877" t="s">
        <v>2547</v>
      </c>
      <c r="V340" s="802"/>
      <c r="W340" s="802"/>
      <c r="X340" s="802"/>
    </row>
    <row r="341" spans="1:25" ht="12.95" customHeight="1">
      <c r="A341" s="662">
        <f t="shared" si="12"/>
        <v>46</v>
      </c>
      <c r="B341" s="717">
        <v>2</v>
      </c>
      <c r="C341" s="717">
        <v>8</v>
      </c>
      <c r="D341" s="717">
        <v>1</v>
      </c>
      <c r="E341" s="717">
        <v>3</v>
      </c>
      <c r="F341" s="717">
        <v>65</v>
      </c>
      <c r="G341" s="687">
        <v>12</v>
      </c>
      <c r="H341" s="687" t="s">
        <v>1023</v>
      </c>
      <c r="I341" s="687"/>
      <c r="J341" s="687"/>
      <c r="K341" s="687" t="s">
        <v>2630</v>
      </c>
      <c r="L341" s="687" t="s">
        <v>143</v>
      </c>
      <c r="M341" s="688">
        <v>2007</v>
      </c>
      <c r="N341" s="687"/>
      <c r="O341" s="687" t="s">
        <v>2624</v>
      </c>
      <c r="P341" s="687" t="s">
        <v>2547</v>
      </c>
      <c r="Q341" s="1386">
        <v>1</v>
      </c>
      <c r="R341" s="745">
        <v>676163</v>
      </c>
      <c r="S341" s="781" t="s">
        <v>3257</v>
      </c>
      <c r="U341" s="877" t="s">
        <v>2547</v>
      </c>
      <c r="V341" s="802"/>
      <c r="W341" s="802"/>
      <c r="X341" s="802"/>
    </row>
    <row r="342" spans="1:25" ht="12.95" customHeight="1">
      <c r="A342" s="662">
        <f t="shared" si="12"/>
        <v>47</v>
      </c>
      <c r="B342" s="717">
        <v>2</v>
      </c>
      <c r="C342" s="717">
        <v>8</v>
      </c>
      <c r="D342" s="717">
        <v>1</v>
      </c>
      <c r="E342" s="717">
        <v>3</v>
      </c>
      <c r="F342" s="717">
        <v>65</v>
      </c>
      <c r="G342" s="687">
        <v>13</v>
      </c>
      <c r="H342" s="687" t="s">
        <v>2647</v>
      </c>
      <c r="I342" s="687"/>
      <c r="J342" s="687"/>
      <c r="K342" s="687" t="s">
        <v>2660</v>
      </c>
      <c r="L342" s="687" t="s">
        <v>143</v>
      </c>
      <c r="M342" s="688">
        <v>2008</v>
      </c>
      <c r="N342" s="687"/>
      <c r="O342" s="687" t="s">
        <v>2624</v>
      </c>
      <c r="P342" s="687" t="s">
        <v>133</v>
      </c>
      <c r="Q342" s="1386">
        <v>1</v>
      </c>
      <c r="R342" s="745">
        <v>1750000</v>
      </c>
      <c r="S342" s="781" t="s">
        <v>3257</v>
      </c>
      <c r="U342" s="877" t="s">
        <v>2547</v>
      </c>
      <c r="V342" s="802"/>
      <c r="W342" s="802"/>
      <c r="X342" s="802"/>
    </row>
    <row r="343" spans="1:25" ht="12.95" customHeight="1">
      <c r="A343" s="662">
        <f t="shared" si="12"/>
        <v>48</v>
      </c>
      <c r="B343" s="717">
        <v>2</v>
      </c>
      <c r="C343" s="717">
        <v>8</v>
      </c>
      <c r="D343" s="717">
        <v>1</v>
      </c>
      <c r="E343" s="717">
        <v>3</v>
      </c>
      <c r="F343" s="717">
        <v>65</v>
      </c>
      <c r="G343" s="687">
        <v>14</v>
      </c>
      <c r="H343" s="687" t="s">
        <v>2647</v>
      </c>
      <c r="I343" s="687"/>
      <c r="J343" s="687"/>
      <c r="K343" s="687" t="s">
        <v>2660</v>
      </c>
      <c r="L343" s="687" t="s">
        <v>143</v>
      </c>
      <c r="M343" s="688">
        <v>2008</v>
      </c>
      <c r="N343" s="687"/>
      <c r="O343" s="687" t="s">
        <v>2624</v>
      </c>
      <c r="P343" s="687" t="s">
        <v>133</v>
      </c>
      <c r="Q343" s="1386">
        <v>1</v>
      </c>
      <c r="R343" s="745">
        <v>1750000</v>
      </c>
      <c r="S343" s="781" t="s">
        <v>3257</v>
      </c>
      <c r="U343" s="877" t="s">
        <v>2547</v>
      </c>
      <c r="V343" s="802"/>
      <c r="W343" s="802"/>
      <c r="X343" s="802"/>
    </row>
    <row r="344" spans="1:25" ht="12.95" customHeight="1">
      <c r="A344" s="662">
        <f t="shared" si="12"/>
        <v>49</v>
      </c>
      <c r="B344" s="717">
        <v>2</v>
      </c>
      <c r="C344" s="717">
        <v>8</v>
      </c>
      <c r="D344" s="717">
        <v>2</v>
      </c>
      <c r="E344" s="717">
        <v>1</v>
      </c>
      <c r="F344" s="717">
        <v>1</v>
      </c>
      <c r="G344" s="687">
        <v>3</v>
      </c>
      <c r="H344" s="687" t="s">
        <v>2768</v>
      </c>
      <c r="I344" s="687"/>
      <c r="J344" s="687"/>
      <c r="K344" s="687" t="s">
        <v>2660</v>
      </c>
      <c r="L344" s="687" t="s">
        <v>143</v>
      </c>
      <c r="M344" s="688">
        <v>2011</v>
      </c>
      <c r="N344" s="687"/>
      <c r="O344" s="687" t="s">
        <v>2624</v>
      </c>
      <c r="P344" s="687" t="s">
        <v>133</v>
      </c>
      <c r="Q344" s="1386">
        <v>1</v>
      </c>
      <c r="R344" s="745">
        <v>2445210</v>
      </c>
      <c r="S344" s="781" t="s">
        <v>3257</v>
      </c>
      <c r="U344" s="877" t="s">
        <v>2547</v>
      </c>
      <c r="V344" s="802"/>
      <c r="W344" s="802"/>
      <c r="X344" s="802"/>
    </row>
    <row r="345" spans="1:25" ht="12.95" customHeight="1">
      <c r="A345" s="662">
        <f t="shared" si="12"/>
        <v>50</v>
      </c>
      <c r="B345" s="717">
        <v>2</v>
      </c>
      <c r="C345" s="717">
        <v>8</v>
      </c>
      <c r="D345" s="717">
        <v>2</v>
      </c>
      <c r="E345" s="717">
        <v>1</v>
      </c>
      <c r="F345" s="717">
        <v>1</v>
      </c>
      <c r="G345" s="687">
        <v>4</v>
      </c>
      <c r="H345" s="687" t="s">
        <v>2768</v>
      </c>
      <c r="I345" s="687"/>
      <c r="J345" s="687"/>
      <c r="K345" s="687" t="s">
        <v>2660</v>
      </c>
      <c r="L345" s="687" t="s">
        <v>143</v>
      </c>
      <c r="M345" s="688">
        <v>2011</v>
      </c>
      <c r="N345" s="687"/>
      <c r="O345" s="687" t="s">
        <v>2624</v>
      </c>
      <c r="P345" s="687" t="s">
        <v>133</v>
      </c>
      <c r="Q345" s="1386">
        <v>1</v>
      </c>
      <c r="R345" s="745">
        <v>2445210</v>
      </c>
      <c r="S345" s="781" t="s">
        <v>3257</v>
      </c>
      <c r="U345" s="877" t="s">
        <v>2547</v>
      </c>
      <c r="V345" s="802"/>
      <c r="W345" s="802"/>
      <c r="X345" s="802"/>
    </row>
    <row r="346" spans="1:25" ht="12.95" customHeight="1">
      <c r="A346" s="662">
        <f t="shared" si="12"/>
        <v>51</v>
      </c>
      <c r="B346" s="717">
        <v>2</v>
      </c>
      <c r="C346" s="717">
        <v>8</v>
      </c>
      <c r="D346" s="717">
        <v>2</v>
      </c>
      <c r="E346" s="717">
        <v>1</v>
      </c>
      <c r="F346" s="717">
        <v>1</v>
      </c>
      <c r="G346" s="687">
        <v>5</v>
      </c>
      <c r="H346" s="687" t="s">
        <v>2768</v>
      </c>
      <c r="I346" s="687"/>
      <c r="J346" s="687"/>
      <c r="K346" s="687" t="s">
        <v>2660</v>
      </c>
      <c r="L346" s="687" t="s">
        <v>143</v>
      </c>
      <c r="M346" s="688">
        <v>2012</v>
      </c>
      <c r="N346" s="687"/>
      <c r="O346" s="687" t="s">
        <v>2624</v>
      </c>
      <c r="P346" s="687" t="s">
        <v>133</v>
      </c>
      <c r="Q346" s="1386">
        <v>1</v>
      </c>
      <c r="R346" s="745">
        <v>3880250</v>
      </c>
      <c r="S346" s="781" t="s">
        <v>3257</v>
      </c>
      <c r="U346" s="877" t="s">
        <v>2547</v>
      </c>
      <c r="V346" s="802"/>
      <c r="W346" s="802"/>
      <c r="X346" s="802"/>
    </row>
    <row r="347" spans="1:25" ht="12.95" customHeight="1">
      <c r="A347" s="662">
        <f t="shared" si="12"/>
        <v>52</v>
      </c>
      <c r="B347" s="717">
        <v>2</v>
      </c>
      <c r="C347" s="717">
        <v>8</v>
      </c>
      <c r="D347" s="717">
        <v>2</v>
      </c>
      <c r="E347" s="717">
        <v>1</v>
      </c>
      <c r="F347" s="717">
        <v>1</v>
      </c>
      <c r="G347" s="687">
        <v>6</v>
      </c>
      <c r="H347" s="687" t="s">
        <v>2768</v>
      </c>
      <c r="I347" s="687"/>
      <c r="J347" s="687"/>
      <c r="K347" s="687" t="s">
        <v>2660</v>
      </c>
      <c r="L347" s="687" t="s">
        <v>143</v>
      </c>
      <c r="M347" s="688">
        <v>2012</v>
      </c>
      <c r="N347" s="687"/>
      <c r="O347" s="687" t="s">
        <v>2624</v>
      </c>
      <c r="P347" s="687" t="s">
        <v>133</v>
      </c>
      <c r="Q347" s="1386">
        <v>1</v>
      </c>
      <c r="R347" s="745">
        <v>4427500</v>
      </c>
      <c r="S347" s="781" t="s">
        <v>3257</v>
      </c>
      <c r="U347" s="877" t="s">
        <v>2547</v>
      </c>
      <c r="V347" s="802"/>
      <c r="W347" s="802"/>
      <c r="X347" s="802"/>
    </row>
    <row r="348" spans="1:25" ht="12.95" customHeight="1">
      <c r="A348" s="662">
        <f t="shared" si="12"/>
        <v>53</v>
      </c>
      <c r="B348" s="717">
        <v>2</v>
      </c>
      <c r="C348" s="717">
        <v>8</v>
      </c>
      <c r="D348" s="717">
        <v>2</v>
      </c>
      <c r="E348" s="717">
        <v>1</v>
      </c>
      <c r="F348" s="717">
        <v>4</v>
      </c>
      <c r="G348" s="687">
        <v>1</v>
      </c>
      <c r="H348" s="687" t="s">
        <v>1090</v>
      </c>
      <c r="I348" s="687"/>
      <c r="J348" s="687"/>
      <c r="K348" s="687" t="s">
        <v>2549</v>
      </c>
      <c r="L348" s="687" t="s">
        <v>143</v>
      </c>
      <c r="M348" s="688">
        <v>2000</v>
      </c>
      <c r="N348" s="687"/>
      <c r="O348" s="687" t="s">
        <v>2558</v>
      </c>
      <c r="P348" s="687" t="s">
        <v>133</v>
      </c>
      <c r="Q348" s="1386">
        <v>1</v>
      </c>
      <c r="R348" s="745">
        <v>50000</v>
      </c>
      <c r="S348" s="781" t="s">
        <v>3257</v>
      </c>
      <c r="U348" s="877" t="s">
        <v>2547</v>
      </c>
      <c r="V348" s="802"/>
      <c r="W348" s="802"/>
      <c r="X348" s="802"/>
    </row>
    <row r="349" spans="1:25" s="2177" customFormat="1" ht="12.95" customHeight="1">
      <c r="A349" s="662">
        <f t="shared" si="12"/>
        <v>54</v>
      </c>
      <c r="B349" s="717">
        <v>2</v>
      </c>
      <c r="C349" s="717">
        <v>8</v>
      </c>
      <c r="D349" s="717">
        <v>2</v>
      </c>
      <c r="E349" s="717">
        <v>1</v>
      </c>
      <c r="F349" s="717">
        <v>4</v>
      </c>
      <c r="G349" s="668"/>
      <c r="H349" s="1767" t="s">
        <v>3273</v>
      </c>
      <c r="I349" s="664"/>
      <c r="J349" s="668"/>
      <c r="K349" s="664" t="s">
        <v>2549</v>
      </c>
      <c r="L349" s="664" t="s">
        <v>2792</v>
      </c>
      <c r="M349" s="668">
        <v>2016</v>
      </c>
      <c r="N349" s="668"/>
      <c r="O349" s="703" t="s">
        <v>2624</v>
      </c>
      <c r="P349" s="703" t="s">
        <v>133</v>
      </c>
      <c r="Q349" s="1686">
        <v>6</v>
      </c>
      <c r="R349" s="1814">
        <v>5208000</v>
      </c>
      <c r="S349" s="673"/>
      <c r="T349" s="2259"/>
      <c r="V349" s="2260"/>
      <c r="W349" s="2261"/>
      <c r="X349" s="2262">
        <v>1</v>
      </c>
      <c r="Y349" s="2179"/>
    </row>
    <row r="350" spans="1:25" ht="12.95" customHeight="1">
      <c r="A350" s="662">
        <f t="shared" si="12"/>
        <v>55</v>
      </c>
      <c r="B350" s="717">
        <v>2</v>
      </c>
      <c r="C350" s="717">
        <v>8</v>
      </c>
      <c r="D350" s="717">
        <v>2</v>
      </c>
      <c r="E350" s="717">
        <v>1</v>
      </c>
      <c r="F350" s="717">
        <v>5</v>
      </c>
      <c r="G350" s="687">
        <v>1</v>
      </c>
      <c r="H350" s="687" t="s">
        <v>1748</v>
      </c>
      <c r="I350" s="687" t="s">
        <v>2637</v>
      </c>
      <c r="J350" s="687"/>
      <c r="K350" s="687" t="s">
        <v>424</v>
      </c>
      <c r="L350" s="687" t="s">
        <v>143</v>
      </c>
      <c r="M350" s="688">
        <v>2005</v>
      </c>
      <c r="N350" s="687"/>
      <c r="O350" s="687" t="s">
        <v>2558</v>
      </c>
      <c r="P350" s="687" t="s">
        <v>2547</v>
      </c>
      <c r="Q350" s="1386">
        <v>1</v>
      </c>
      <c r="R350" s="745">
        <v>500000</v>
      </c>
      <c r="S350" s="781" t="s">
        <v>3257</v>
      </c>
      <c r="U350" s="877" t="s">
        <v>2547</v>
      </c>
      <c r="V350" s="802"/>
      <c r="W350" s="963"/>
      <c r="X350" s="802"/>
    </row>
    <row r="351" spans="1:25" ht="12.95" customHeight="1">
      <c r="A351" s="662">
        <f t="shared" si="12"/>
        <v>56</v>
      </c>
      <c r="B351" s="717">
        <v>2</v>
      </c>
      <c r="C351" s="717">
        <v>8</v>
      </c>
      <c r="D351" s="717">
        <v>2</v>
      </c>
      <c r="E351" s="717">
        <v>1</v>
      </c>
      <c r="F351" s="717">
        <v>5</v>
      </c>
      <c r="G351" s="687">
        <v>2</v>
      </c>
      <c r="H351" s="687" t="s">
        <v>1748</v>
      </c>
      <c r="I351" s="687" t="s">
        <v>917</v>
      </c>
      <c r="J351" s="687"/>
      <c r="K351" s="687" t="s">
        <v>424</v>
      </c>
      <c r="L351" s="687" t="s">
        <v>143</v>
      </c>
      <c r="M351" s="688">
        <v>2007</v>
      </c>
      <c r="N351" s="687"/>
      <c r="O351" s="687" t="s">
        <v>2558</v>
      </c>
      <c r="P351" s="687" t="s">
        <v>133</v>
      </c>
      <c r="Q351" s="1386">
        <v>1</v>
      </c>
      <c r="R351" s="745">
        <v>1000000</v>
      </c>
      <c r="S351" s="781"/>
      <c r="T351" s="674" t="s">
        <v>1407</v>
      </c>
      <c r="U351" s="877" t="s">
        <v>2547</v>
      </c>
      <c r="V351" s="802"/>
      <c r="W351" s="802"/>
      <c r="X351" s="802"/>
    </row>
    <row r="352" spans="1:25" ht="12.95" customHeight="1">
      <c r="A352" s="662">
        <f t="shared" si="12"/>
        <v>57</v>
      </c>
      <c r="B352" s="721">
        <v>2</v>
      </c>
      <c r="C352" s="721">
        <v>8</v>
      </c>
      <c r="D352" s="721">
        <v>1</v>
      </c>
      <c r="E352" s="721">
        <v>2</v>
      </c>
      <c r="F352" s="721">
        <v>6</v>
      </c>
      <c r="G352" s="731"/>
      <c r="H352" s="723" t="s">
        <v>2797</v>
      </c>
      <c r="I352" s="732"/>
      <c r="J352" s="732"/>
      <c r="K352" s="746" t="s">
        <v>139</v>
      </c>
      <c r="L352" s="892" t="s">
        <v>143</v>
      </c>
      <c r="M352" s="733">
        <v>2014</v>
      </c>
      <c r="N352" s="687"/>
      <c r="O352" s="734" t="s">
        <v>1906</v>
      </c>
      <c r="P352" s="720" t="s">
        <v>133</v>
      </c>
      <c r="Q352" s="757">
        <v>1</v>
      </c>
      <c r="R352" s="736">
        <v>6000000</v>
      </c>
      <c r="S352" s="835" t="s">
        <v>2865</v>
      </c>
      <c r="U352" s="1411"/>
      <c r="V352" s="802"/>
      <c r="W352" s="802"/>
      <c r="X352" s="802"/>
    </row>
    <row r="353" spans="1:24" ht="12.95" customHeight="1">
      <c r="A353" s="662">
        <f t="shared" si="12"/>
        <v>58</v>
      </c>
      <c r="B353" s="721">
        <v>2</v>
      </c>
      <c r="C353" s="721">
        <v>8</v>
      </c>
      <c r="D353" s="721">
        <v>1</v>
      </c>
      <c r="E353" s="721">
        <v>2</v>
      </c>
      <c r="F353" s="721">
        <v>6</v>
      </c>
      <c r="G353" s="731"/>
      <c r="H353" s="723" t="s">
        <v>1793</v>
      </c>
      <c r="I353" s="732"/>
      <c r="J353" s="732"/>
      <c r="K353" s="746" t="s">
        <v>139</v>
      </c>
      <c r="L353" s="892" t="s">
        <v>143</v>
      </c>
      <c r="M353" s="733">
        <v>2014</v>
      </c>
      <c r="N353" s="687"/>
      <c r="O353" s="734" t="s">
        <v>1906</v>
      </c>
      <c r="P353" s="720" t="s">
        <v>133</v>
      </c>
      <c r="Q353" s="757">
        <v>10</v>
      </c>
      <c r="R353" s="736">
        <v>300000</v>
      </c>
      <c r="S353" s="835" t="s">
        <v>2865</v>
      </c>
      <c r="U353" s="1411"/>
      <c r="V353" s="802"/>
      <c r="W353" s="962"/>
      <c r="X353" s="802"/>
    </row>
    <row r="354" spans="1:24" ht="12.95" customHeight="1">
      <c r="A354" s="662">
        <f t="shared" si="12"/>
        <v>59</v>
      </c>
      <c r="B354" s="721">
        <v>2</v>
      </c>
      <c r="C354" s="721">
        <v>8</v>
      </c>
      <c r="D354" s="721">
        <v>1</v>
      </c>
      <c r="E354" s="721">
        <v>2</v>
      </c>
      <c r="F354" s="721">
        <v>6</v>
      </c>
      <c r="G354" s="731"/>
      <c r="H354" s="723" t="s">
        <v>1068</v>
      </c>
      <c r="I354" s="732"/>
      <c r="J354" s="732"/>
      <c r="K354" s="746" t="s">
        <v>139</v>
      </c>
      <c r="L354" s="892" t="s">
        <v>143</v>
      </c>
      <c r="M354" s="733">
        <v>2014</v>
      </c>
      <c r="N354" s="687"/>
      <c r="O354" s="734" t="s">
        <v>1906</v>
      </c>
      <c r="P354" s="720" t="s">
        <v>133</v>
      </c>
      <c r="Q354" s="757">
        <v>5</v>
      </c>
      <c r="R354" s="736">
        <v>125000</v>
      </c>
      <c r="S354" s="835" t="s">
        <v>2865</v>
      </c>
      <c r="U354" s="1411"/>
      <c r="V354" s="802"/>
      <c r="W354" s="962"/>
      <c r="X354" s="802"/>
    </row>
    <row r="355" spans="1:24" ht="12.95" customHeight="1">
      <c r="A355" s="662">
        <f t="shared" si="12"/>
        <v>60</v>
      </c>
      <c r="B355" s="721">
        <v>2</v>
      </c>
      <c r="C355" s="721">
        <v>8</v>
      </c>
      <c r="D355" s="721">
        <v>1</v>
      </c>
      <c r="E355" s="721">
        <v>2</v>
      </c>
      <c r="F355" s="721">
        <v>6</v>
      </c>
      <c r="G355" s="668"/>
      <c r="H355" s="1767" t="s">
        <v>3273</v>
      </c>
      <c r="I355" s="664"/>
      <c r="J355" s="668"/>
      <c r="K355" s="664"/>
      <c r="L355" s="664"/>
      <c r="M355" s="668">
        <v>2016</v>
      </c>
      <c r="N355" s="668"/>
      <c r="O355" s="668"/>
      <c r="P355" s="668"/>
      <c r="Q355" s="1813">
        <v>6</v>
      </c>
      <c r="R355" s="1814">
        <v>5208000</v>
      </c>
      <c r="S355" s="673"/>
      <c r="U355" s="1410"/>
      <c r="V355" s="880"/>
      <c r="W355" s="1843">
        <v>1</v>
      </c>
      <c r="X355" s="802"/>
    </row>
    <row r="356" spans="1:24" ht="12.95" customHeight="1">
      <c r="A356" s="662">
        <f t="shared" si="12"/>
        <v>61</v>
      </c>
      <c r="B356" s="721">
        <v>2</v>
      </c>
      <c r="C356" s="721">
        <v>8</v>
      </c>
      <c r="D356" s="721">
        <v>1</v>
      </c>
      <c r="E356" s="721">
        <v>2</v>
      </c>
      <c r="F356" s="721">
        <v>6</v>
      </c>
      <c r="G356" s="668"/>
      <c r="H356" s="1767" t="s">
        <v>1091</v>
      </c>
      <c r="I356" s="664"/>
      <c r="J356" s="668"/>
      <c r="K356" s="664"/>
      <c r="L356" s="664"/>
      <c r="M356" s="668">
        <v>2016</v>
      </c>
      <c r="N356" s="668"/>
      <c r="O356" s="668"/>
      <c r="P356" s="668"/>
      <c r="Q356" s="1813">
        <v>15</v>
      </c>
      <c r="R356" s="1814">
        <v>6600000</v>
      </c>
      <c r="S356" s="673"/>
      <c r="U356" s="1410"/>
      <c r="V356" s="880"/>
      <c r="W356" s="1843">
        <v>3</v>
      </c>
      <c r="X356" s="802"/>
    </row>
    <row r="357" spans="1:24" ht="12.95" customHeight="1" thickBot="1">
      <c r="A357" s="1763"/>
      <c r="B357" s="760"/>
      <c r="C357" s="760"/>
      <c r="D357" s="760"/>
      <c r="E357" s="760"/>
      <c r="F357" s="760"/>
      <c r="G357" s="741"/>
      <c r="H357" s="761"/>
      <c r="I357" s="740"/>
      <c r="J357" s="741"/>
      <c r="K357" s="740"/>
      <c r="L357" s="740"/>
      <c r="M357" s="741"/>
      <c r="N357" s="741"/>
      <c r="O357" s="741"/>
      <c r="P357" s="741"/>
      <c r="Q357" s="762"/>
      <c r="R357" s="763"/>
      <c r="S357" s="785"/>
      <c r="U357" s="1410"/>
      <c r="V357" s="880"/>
      <c r="W357" s="881"/>
      <c r="X357" s="802"/>
    </row>
    <row r="358" spans="1:24" s="2295" customFormat="1" ht="12.95" customHeight="1">
      <c r="A358" s="2294"/>
      <c r="B358" s="3292"/>
      <c r="C358" s="3293"/>
      <c r="D358" s="3293"/>
      <c r="E358" s="3293"/>
      <c r="F358" s="3294"/>
      <c r="G358" s="2287"/>
      <c r="H358" s="2288" t="s">
        <v>3282</v>
      </c>
      <c r="I358" s="2290"/>
      <c r="J358" s="2287"/>
      <c r="K358" s="2290"/>
      <c r="L358" s="2290"/>
      <c r="M358" s="2287"/>
      <c r="N358" s="2287"/>
      <c r="O358" s="2287"/>
      <c r="P358" s="2291"/>
      <c r="Q358" s="2292">
        <f>+SUM(Q359:Q360)</f>
        <v>2</v>
      </c>
      <c r="R358" s="2292">
        <f>+SUM(R359:R360)</f>
        <v>700000</v>
      </c>
      <c r="S358" s="2293"/>
      <c r="U358" s="2296"/>
      <c r="V358" s="2297"/>
      <c r="W358" s="2298"/>
      <c r="X358" s="2297"/>
    </row>
    <row r="359" spans="1:24" ht="12.95" customHeight="1">
      <c r="A359" s="662">
        <v>1</v>
      </c>
      <c r="B359" s="717">
        <v>2</v>
      </c>
      <c r="C359" s="717">
        <v>8</v>
      </c>
      <c r="D359" s="717">
        <v>1</v>
      </c>
      <c r="E359" s="717">
        <v>1</v>
      </c>
      <c r="F359" s="717">
        <v>9</v>
      </c>
      <c r="G359" s="687">
        <v>1</v>
      </c>
      <c r="H359" s="687" t="s">
        <v>1368</v>
      </c>
      <c r="I359" s="687"/>
      <c r="J359" s="687"/>
      <c r="K359" s="687" t="s">
        <v>424</v>
      </c>
      <c r="L359" s="687" t="s">
        <v>143</v>
      </c>
      <c r="M359" s="688">
        <v>1998</v>
      </c>
      <c r="N359" s="687"/>
      <c r="O359" s="687" t="s">
        <v>2558</v>
      </c>
      <c r="P359" s="687" t="s">
        <v>2547</v>
      </c>
      <c r="Q359" s="687">
        <v>1</v>
      </c>
      <c r="R359" s="901">
        <v>350000</v>
      </c>
      <c r="S359" s="786" t="s">
        <v>2916</v>
      </c>
      <c r="U359" s="949"/>
      <c r="V359" s="802"/>
      <c r="W359" s="983"/>
      <c r="X359" s="802"/>
    </row>
    <row r="360" spans="1:24" ht="12.95" customHeight="1">
      <c r="A360" s="662">
        <f>A359+1</f>
        <v>2</v>
      </c>
      <c r="B360" s="717">
        <v>2</v>
      </c>
      <c r="C360" s="717">
        <v>8</v>
      </c>
      <c r="D360" s="717">
        <v>1</v>
      </c>
      <c r="E360" s="717">
        <v>1</v>
      </c>
      <c r="F360" s="717">
        <v>9</v>
      </c>
      <c r="G360" s="687">
        <v>2</v>
      </c>
      <c r="H360" s="687" t="s">
        <v>1368</v>
      </c>
      <c r="I360" s="687"/>
      <c r="J360" s="687"/>
      <c r="K360" s="687" t="s">
        <v>424</v>
      </c>
      <c r="L360" s="687" t="s">
        <v>143</v>
      </c>
      <c r="M360" s="688">
        <v>1998</v>
      </c>
      <c r="N360" s="687"/>
      <c r="O360" s="687" t="s">
        <v>2558</v>
      </c>
      <c r="P360" s="687" t="s">
        <v>2547</v>
      </c>
      <c r="Q360" s="687">
        <v>1</v>
      </c>
      <c r="R360" s="901">
        <v>350000</v>
      </c>
      <c r="S360" s="786" t="s">
        <v>2916</v>
      </c>
      <c r="U360" s="949"/>
      <c r="V360" s="802"/>
      <c r="W360" s="802"/>
      <c r="X360" s="802"/>
    </row>
    <row r="361" spans="1:24" ht="12.95" customHeight="1" thickBot="1">
      <c r="A361" s="772"/>
      <c r="B361" s="774"/>
      <c r="C361" s="774"/>
      <c r="D361" s="774"/>
      <c r="E361" s="774"/>
      <c r="F361" s="774"/>
      <c r="G361" s="774"/>
      <c r="H361" s="774"/>
      <c r="I361" s="774"/>
      <c r="J361" s="774"/>
      <c r="K361" s="774"/>
      <c r="L361" s="775"/>
      <c r="M361" s="775"/>
      <c r="N361" s="774"/>
      <c r="O361" s="774"/>
      <c r="P361" s="774"/>
      <c r="Q361" s="774"/>
      <c r="R361" s="776"/>
      <c r="S361" s="790"/>
      <c r="U361" s="877"/>
      <c r="V361" s="802"/>
      <c r="W361" s="802"/>
      <c r="X361" s="802"/>
    </row>
    <row r="362" spans="1:24" ht="12.95" customHeight="1">
      <c r="A362" s="926"/>
      <c r="B362" s="926"/>
      <c r="C362" s="926"/>
      <c r="D362" s="926"/>
      <c r="E362" s="926"/>
      <c r="F362" s="926"/>
      <c r="G362" s="926"/>
      <c r="H362" s="926"/>
      <c r="I362" s="926"/>
      <c r="J362" s="926"/>
      <c r="K362" s="926"/>
      <c r="L362" s="926"/>
      <c r="M362" s="987"/>
      <c r="N362" s="926"/>
      <c r="O362" s="926"/>
      <c r="P362" s="926"/>
      <c r="Q362" s="926"/>
      <c r="R362" s="926"/>
      <c r="S362" s="988"/>
      <c r="U362" s="802"/>
      <c r="V362" s="802"/>
      <c r="W362" s="802"/>
      <c r="X362" s="802"/>
    </row>
    <row r="363" spans="1:24" ht="12.95" customHeight="1" thickBot="1">
      <c r="A363" s="2299"/>
      <c r="B363" s="2300"/>
      <c r="C363" s="2300"/>
      <c r="D363" s="2300"/>
      <c r="E363" s="2300"/>
      <c r="F363" s="2300"/>
      <c r="G363" s="2300"/>
      <c r="H363" s="2301" t="s">
        <v>14</v>
      </c>
      <c r="I363" s="2300"/>
      <c r="J363" s="2300"/>
      <c r="K363" s="2300"/>
      <c r="L363" s="2300"/>
      <c r="M363" s="2302"/>
      <c r="N363" s="2300"/>
      <c r="O363" s="2300"/>
      <c r="P363" s="2300"/>
      <c r="Q363" s="2303">
        <f>Q358+Q42+Q11</f>
        <v>438</v>
      </c>
      <c r="R363" s="2303">
        <f>R358+R42+R11</f>
        <v>204828950</v>
      </c>
      <c r="S363" s="2304"/>
      <c r="U363" s="802"/>
      <c r="V363" s="802"/>
      <c r="W363" s="802"/>
      <c r="X363" s="802"/>
    </row>
    <row r="365" spans="1:24" ht="15" customHeight="1">
      <c r="P365" s="3019" t="s">
        <v>3285</v>
      </c>
      <c r="Q365" s="3019"/>
      <c r="R365" s="3019"/>
    </row>
    <row r="366" spans="1:24" ht="12.75">
      <c r="B366" s="2142" t="s">
        <v>1883</v>
      </c>
      <c r="Q366" s="2143"/>
      <c r="R366" s="2144"/>
    </row>
    <row r="367" spans="1:24" ht="15" customHeight="1">
      <c r="B367" s="2145" t="s">
        <v>2889</v>
      </c>
      <c r="C367" s="874"/>
      <c r="D367" s="874"/>
      <c r="E367" s="874"/>
      <c r="F367" s="874"/>
      <c r="P367" s="3020" t="s">
        <v>2887</v>
      </c>
      <c r="Q367" s="3020"/>
      <c r="R367" s="3020"/>
    </row>
    <row r="368" spans="1:24" ht="12.75">
      <c r="B368" s="2144"/>
      <c r="Q368" s="2146"/>
      <c r="R368" s="2146"/>
    </row>
    <row r="369" spans="1:19" ht="12.75">
      <c r="B369" s="2144"/>
      <c r="Q369" s="2147">
        <f>R363+Sheet2!S335</f>
        <v>2669638349</v>
      </c>
      <c r="R369" s="2148"/>
    </row>
    <row r="370" spans="1:19" ht="12.75">
      <c r="A370" s="674"/>
      <c r="B370" s="2144"/>
      <c r="Q370" s="2143"/>
      <c r="R370" s="2144"/>
      <c r="S370" s="674"/>
    </row>
    <row r="371" spans="1:19" ht="15" customHeight="1">
      <c r="A371" s="674"/>
      <c r="B371" s="2145" t="s">
        <v>2848</v>
      </c>
      <c r="C371" s="874"/>
      <c r="D371" s="874"/>
      <c r="E371" s="874"/>
      <c r="P371" s="3020" t="s">
        <v>2888</v>
      </c>
      <c r="Q371" s="3020"/>
      <c r="R371" s="3020"/>
      <c r="S371" s="674"/>
    </row>
    <row r="372" spans="1:19" ht="15" customHeight="1">
      <c r="A372" s="674"/>
      <c r="B372" s="2142" t="s">
        <v>2832</v>
      </c>
      <c r="P372" s="3019" t="s">
        <v>2830</v>
      </c>
      <c r="Q372" s="3019"/>
      <c r="R372" s="3019"/>
      <c r="S372" s="674"/>
    </row>
  </sheetData>
  <mergeCells count="28">
    <mergeCell ref="K6:K9"/>
    <mergeCell ref="Q7:Q9"/>
    <mergeCell ref="P372:R372"/>
    <mergeCell ref="A3:S3"/>
    <mergeCell ref="B358:F358"/>
    <mergeCell ref="R7:R9"/>
    <mergeCell ref="B10:F10"/>
    <mergeCell ref="B42:F42"/>
    <mergeCell ref="P365:R365"/>
    <mergeCell ref="P367:R367"/>
    <mergeCell ref="P371:R371"/>
    <mergeCell ref="Q5:R6"/>
    <mergeCell ref="A1:S1"/>
    <mergeCell ref="A2:S2"/>
    <mergeCell ref="A4:E4"/>
    <mergeCell ref="A5:G5"/>
    <mergeCell ref="H5:K5"/>
    <mergeCell ref="L5:L9"/>
    <mergeCell ref="M5:M9"/>
    <mergeCell ref="N5:N9"/>
    <mergeCell ref="O5:O9"/>
    <mergeCell ref="P5:P9"/>
    <mergeCell ref="S5:S9"/>
    <mergeCell ref="A6:A9"/>
    <mergeCell ref="B6:F9"/>
    <mergeCell ref="G6:G9"/>
    <mergeCell ref="H6:H9"/>
    <mergeCell ref="I6:I9"/>
  </mergeCells>
  <pageMargins left="0.78740157480314965" right="0.39370078740157483" top="0.78740157480314965" bottom="0.74803149606299213" header="0" footer="0"/>
  <pageSetup paperSize="5" scale="90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75"/>
  <sheetViews>
    <sheetView topLeftCell="A52" workbookViewId="0">
      <selection activeCell="I65" sqref="I65"/>
    </sheetView>
  </sheetViews>
  <sheetFormatPr defaultRowHeight="12"/>
  <cols>
    <col min="1" max="1" width="4.42578125" style="1105" customWidth="1"/>
    <col min="2" max="2" width="4.140625" style="674" customWidth="1"/>
    <col min="3" max="3" width="3.42578125" style="674" customWidth="1"/>
    <col min="4" max="4" width="3.7109375" style="674" customWidth="1"/>
    <col min="5" max="5" width="4.5703125" style="674" customWidth="1"/>
    <col min="6" max="6" width="4" style="674" customWidth="1"/>
    <col min="7" max="7" width="4.7109375" style="1934" customWidth="1"/>
    <col min="8" max="8" width="31.5703125" style="674" customWidth="1"/>
    <col min="9" max="9" width="16.7109375" style="674" customWidth="1"/>
    <col min="10" max="10" width="15.140625" style="674" customWidth="1"/>
    <col min="11" max="11" width="11.140625" style="674" customWidth="1"/>
    <col min="12" max="12" width="11" style="674" customWidth="1"/>
    <col min="13" max="13" width="10.5703125" style="674" customWidth="1"/>
    <col min="14" max="14" width="10.7109375" style="674" customWidth="1"/>
    <col min="15" max="15" width="7.85546875" style="674" customWidth="1"/>
    <col min="16" max="16" width="8.5703125" style="674" customWidth="1"/>
    <col min="17" max="17" width="8.7109375" style="1934" customWidth="1"/>
    <col min="18" max="18" width="16.5703125" style="674" customWidth="1"/>
    <col min="19" max="19" width="20.140625" style="909" customWidth="1"/>
    <col min="20" max="20" width="9" style="674" customWidth="1"/>
    <col min="21" max="21" width="19.42578125" style="674" customWidth="1"/>
    <col min="22" max="22" width="12.7109375" style="674" bestFit="1" customWidth="1"/>
    <col min="23" max="23" width="15.42578125" style="674" customWidth="1"/>
    <col min="24" max="16384" width="9.140625" style="674"/>
  </cols>
  <sheetData>
    <row r="1" spans="1:24" ht="15" customHeight="1">
      <c r="A1" s="3001" t="s">
        <v>2458</v>
      </c>
      <c r="B1" s="3001"/>
      <c r="C1" s="3001"/>
      <c r="D1" s="3001"/>
      <c r="E1" s="3001"/>
      <c r="F1" s="3001"/>
      <c r="G1" s="3001"/>
      <c r="H1" s="3001"/>
      <c r="I1" s="3001"/>
      <c r="J1" s="3001"/>
      <c r="K1" s="3001"/>
      <c r="L1" s="3001"/>
      <c r="M1" s="3001"/>
      <c r="N1" s="3001"/>
      <c r="O1" s="3001"/>
      <c r="P1" s="3001"/>
      <c r="Q1" s="3001"/>
      <c r="R1" s="3001"/>
      <c r="S1" s="3001"/>
    </row>
    <row r="2" spans="1:24" ht="15" customHeight="1">
      <c r="A2" s="3002" t="s">
        <v>3475</v>
      </c>
      <c r="B2" s="3002"/>
      <c r="C2" s="3002"/>
      <c r="D2" s="3002"/>
      <c r="E2" s="3002"/>
      <c r="F2" s="3002"/>
      <c r="G2" s="3002"/>
      <c r="H2" s="3002"/>
      <c r="I2" s="3002"/>
      <c r="J2" s="3002"/>
      <c r="K2" s="3002"/>
      <c r="L2" s="3002"/>
      <c r="M2" s="3002"/>
      <c r="N2" s="3002"/>
      <c r="O2" s="3002"/>
      <c r="P2" s="3002"/>
      <c r="Q2" s="3002"/>
      <c r="R2" s="3002"/>
      <c r="S2" s="3002"/>
    </row>
    <row r="3" spans="1:24" ht="15" customHeight="1" thickBot="1">
      <c r="A3" s="3003"/>
      <c r="B3" s="3003"/>
      <c r="C3" s="3003"/>
      <c r="D3" s="3003"/>
      <c r="E3" s="3003"/>
      <c r="F3" s="2093"/>
      <c r="G3" s="874"/>
      <c r="H3" s="2092"/>
      <c r="J3" s="1934"/>
    </row>
    <row r="4" spans="1:24" ht="18" customHeight="1">
      <c r="A4" s="3004" t="s">
        <v>7</v>
      </c>
      <c r="B4" s="3005"/>
      <c r="C4" s="3005"/>
      <c r="D4" s="3005"/>
      <c r="E4" s="3005"/>
      <c r="F4" s="3005"/>
      <c r="G4" s="3006"/>
      <c r="H4" s="3007" t="s">
        <v>1887</v>
      </c>
      <c r="I4" s="3005"/>
      <c r="J4" s="3005"/>
      <c r="K4" s="3006"/>
      <c r="L4" s="3008" t="s">
        <v>1888</v>
      </c>
      <c r="M4" s="3008" t="s">
        <v>1889</v>
      </c>
      <c r="N4" s="3008" t="s">
        <v>1890</v>
      </c>
      <c r="O4" s="3008" t="s">
        <v>1891</v>
      </c>
      <c r="P4" s="3008" t="s">
        <v>1892</v>
      </c>
      <c r="Q4" s="3011" t="s">
        <v>1953</v>
      </c>
      <c r="R4" s="3012"/>
      <c r="S4" s="2998" t="s">
        <v>9</v>
      </c>
    </row>
    <row r="5" spans="1:24" ht="12.75" customHeight="1">
      <c r="A5" s="3021" t="s">
        <v>2840</v>
      </c>
      <c r="B5" s="3024" t="s">
        <v>10</v>
      </c>
      <c r="C5" s="3025"/>
      <c r="D5" s="3025"/>
      <c r="E5" s="3025"/>
      <c r="F5" s="3026"/>
      <c r="G5" s="3015" t="s">
        <v>11</v>
      </c>
      <c r="H5" s="3015" t="s">
        <v>1894</v>
      </c>
      <c r="I5" s="3015" t="s">
        <v>17</v>
      </c>
      <c r="J5" s="741" t="s">
        <v>1895</v>
      </c>
      <c r="K5" s="3015" t="s">
        <v>1896</v>
      </c>
      <c r="L5" s="3009"/>
      <c r="M5" s="3009"/>
      <c r="N5" s="3009"/>
      <c r="O5" s="3009"/>
      <c r="P5" s="3009"/>
      <c r="Q5" s="3013"/>
      <c r="R5" s="3014"/>
      <c r="S5" s="2999"/>
    </row>
    <row r="6" spans="1:24" ht="12" customHeight="1">
      <c r="A6" s="3022"/>
      <c r="B6" s="3027"/>
      <c r="C6" s="3028"/>
      <c r="D6" s="3028"/>
      <c r="E6" s="3028"/>
      <c r="F6" s="3029"/>
      <c r="G6" s="3009"/>
      <c r="H6" s="3009"/>
      <c r="I6" s="3009"/>
      <c r="J6" s="741" t="s">
        <v>1899</v>
      </c>
      <c r="K6" s="3009"/>
      <c r="L6" s="3009"/>
      <c r="M6" s="3009"/>
      <c r="N6" s="3009"/>
      <c r="O6" s="3009"/>
      <c r="P6" s="3009"/>
      <c r="Q6" s="3015" t="s">
        <v>95</v>
      </c>
      <c r="R6" s="3016" t="s">
        <v>19</v>
      </c>
      <c r="S6" s="2999"/>
    </row>
    <row r="7" spans="1:24" ht="12" customHeight="1">
      <c r="A7" s="3022"/>
      <c r="B7" s="3027"/>
      <c r="C7" s="3028"/>
      <c r="D7" s="3028"/>
      <c r="E7" s="3028"/>
      <c r="F7" s="3029"/>
      <c r="G7" s="3009"/>
      <c r="H7" s="3009"/>
      <c r="I7" s="3009"/>
      <c r="J7" s="741" t="s">
        <v>1900</v>
      </c>
      <c r="K7" s="3009"/>
      <c r="L7" s="3009"/>
      <c r="M7" s="3009"/>
      <c r="N7" s="3009"/>
      <c r="O7" s="3009"/>
      <c r="P7" s="3009"/>
      <c r="Q7" s="3009"/>
      <c r="R7" s="3017"/>
      <c r="S7" s="2999"/>
    </row>
    <row r="8" spans="1:24" ht="12" customHeight="1">
      <c r="A8" s="3023"/>
      <c r="B8" s="3013"/>
      <c r="C8" s="3030"/>
      <c r="D8" s="3030"/>
      <c r="E8" s="3030"/>
      <c r="F8" s="3014"/>
      <c r="G8" s="3010"/>
      <c r="H8" s="3010"/>
      <c r="I8" s="3010"/>
      <c r="J8" s="741" t="s">
        <v>1901</v>
      </c>
      <c r="K8" s="3010"/>
      <c r="L8" s="3010"/>
      <c r="M8" s="3010"/>
      <c r="N8" s="3010"/>
      <c r="O8" s="3010"/>
      <c r="P8" s="3010"/>
      <c r="Q8" s="3010"/>
      <c r="R8" s="3018"/>
      <c r="S8" s="3000"/>
    </row>
    <row r="9" spans="1:24" s="2101" customFormat="1" ht="12" customHeight="1" thickBot="1">
      <c r="A9" s="2094">
        <v>1</v>
      </c>
      <c r="B9" s="2995">
        <v>3</v>
      </c>
      <c r="C9" s="2996"/>
      <c r="D9" s="2996"/>
      <c r="E9" s="2996"/>
      <c r="F9" s="2997"/>
      <c r="G9" s="2096">
        <v>4</v>
      </c>
      <c r="H9" s="2097">
        <v>5</v>
      </c>
      <c r="I9" s="2097">
        <v>6</v>
      </c>
      <c r="J9" s="2097">
        <v>7</v>
      </c>
      <c r="K9" s="2097">
        <v>8</v>
      </c>
      <c r="L9" s="2097">
        <v>9</v>
      </c>
      <c r="M9" s="2097">
        <v>10</v>
      </c>
      <c r="N9" s="2097">
        <v>11</v>
      </c>
      <c r="O9" s="2097">
        <v>12</v>
      </c>
      <c r="P9" s="2097">
        <v>13</v>
      </c>
      <c r="Q9" s="2098">
        <v>14</v>
      </c>
      <c r="R9" s="2099">
        <v>15</v>
      </c>
      <c r="S9" s="2100">
        <v>16</v>
      </c>
    </row>
    <row r="10" spans="1:24" ht="12.95" customHeight="1" thickBot="1">
      <c r="A10" s="2102"/>
      <c r="B10" s="2104"/>
      <c r="C10" s="2104"/>
      <c r="D10" s="2104"/>
      <c r="E10" s="2104"/>
      <c r="F10" s="2104"/>
      <c r="G10" s="2104"/>
      <c r="H10" s="2105"/>
      <c r="I10" s="2106"/>
      <c r="J10" s="2107"/>
      <c r="K10" s="2107"/>
      <c r="L10" s="2107"/>
      <c r="M10" s="2107"/>
      <c r="N10" s="2107"/>
      <c r="O10" s="2107"/>
      <c r="P10" s="2107"/>
      <c r="Q10" s="1830"/>
      <c r="R10" s="2108"/>
      <c r="S10" s="2109"/>
    </row>
    <row r="11" spans="1:24" ht="12.95" customHeight="1">
      <c r="A11" s="1820"/>
      <c r="B11" s="1916"/>
      <c r="C11" s="1916"/>
      <c r="D11" s="1916"/>
      <c r="E11" s="1916"/>
      <c r="F11" s="1916"/>
      <c r="G11" s="2111"/>
      <c r="H11" s="1917" t="s">
        <v>134</v>
      </c>
      <c r="I11" s="677"/>
      <c r="J11" s="678"/>
      <c r="K11" s="677"/>
      <c r="L11" s="677"/>
      <c r="M11" s="677"/>
      <c r="N11" s="678"/>
      <c r="O11" s="678"/>
      <c r="P11" s="677"/>
      <c r="Q11" s="1821"/>
      <c r="R11" s="1821"/>
      <c r="S11" s="1822"/>
      <c r="U11" s="957">
        <v>841</v>
      </c>
      <c r="V11" s="802">
        <v>1552621949</v>
      </c>
      <c r="W11" s="802"/>
      <c r="X11" s="802"/>
    </row>
    <row r="12" spans="1:24" ht="12.95" customHeight="1">
      <c r="A12" s="2112"/>
      <c r="B12" s="739"/>
      <c r="C12" s="739"/>
      <c r="D12" s="739"/>
      <c r="E12" s="739"/>
      <c r="F12" s="739"/>
      <c r="G12" s="2114"/>
      <c r="H12" s="2115" t="s">
        <v>1963</v>
      </c>
      <c r="I12" s="741"/>
      <c r="J12" s="680"/>
      <c r="K12" s="741"/>
      <c r="L12" s="741"/>
      <c r="M12" s="741"/>
      <c r="N12" s="680"/>
      <c r="O12" s="680"/>
      <c r="P12" s="741"/>
      <c r="Q12" s="2116">
        <f>SUM(Q13:Q14)</f>
        <v>1</v>
      </c>
      <c r="R12" s="2116">
        <f>SUM(R13:R14)</f>
        <v>13699962</v>
      </c>
      <c r="S12" s="903"/>
      <c r="U12" s="2117">
        <f>U11-Q11</f>
        <v>841</v>
      </c>
      <c r="V12" s="2117">
        <f>V11-R11</f>
        <v>1552621949</v>
      </c>
      <c r="W12" s="802"/>
      <c r="X12" s="802"/>
    </row>
    <row r="13" spans="1:24" ht="15">
      <c r="A13" s="684">
        <v>1</v>
      </c>
      <c r="B13" s="686">
        <v>2</v>
      </c>
      <c r="C13" s="686">
        <v>3</v>
      </c>
      <c r="D13" s="686">
        <v>1</v>
      </c>
      <c r="E13" s="686">
        <v>5</v>
      </c>
      <c r="F13" s="686">
        <v>1</v>
      </c>
      <c r="G13" s="793" t="s">
        <v>1531</v>
      </c>
      <c r="H13" s="687" t="s">
        <v>24</v>
      </c>
      <c r="I13" s="813" t="s">
        <v>2825</v>
      </c>
      <c r="J13" s="720" t="s">
        <v>2823</v>
      </c>
      <c r="K13" s="687" t="s">
        <v>139</v>
      </c>
      <c r="L13" s="687" t="s">
        <v>2546</v>
      </c>
      <c r="M13" s="688">
        <v>2007</v>
      </c>
      <c r="N13" s="687">
        <v>125</v>
      </c>
      <c r="O13" s="687" t="s">
        <v>2548</v>
      </c>
      <c r="P13" s="687" t="s">
        <v>1407</v>
      </c>
      <c r="Q13" s="1386">
        <v>1</v>
      </c>
      <c r="R13" s="745">
        <v>13699962</v>
      </c>
      <c r="S13" s="781" t="s">
        <v>3097</v>
      </c>
      <c r="T13" s="674" t="s">
        <v>3099</v>
      </c>
      <c r="U13" s="1083"/>
      <c r="V13" s="958"/>
      <c r="W13" s="1083"/>
      <c r="X13" s="802"/>
    </row>
    <row r="14" spans="1:24" ht="12.95" customHeight="1" thickBot="1">
      <c r="A14" s="684"/>
      <c r="B14" s="691"/>
      <c r="C14" s="691"/>
      <c r="D14" s="691"/>
      <c r="E14" s="691"/>
      <c r="F14" s="691"/>
      <c r="G14" s="692"/>
      <c r="H14" s="693"/>
      <c r="I14" s="693"/>
      <c r="J14" s="693"/>
      <c r="K14" s="693"/>
      <c r="L14" s="694"/>
      <c r="M14" s="695"/>
      <c r="N14" s="695"/>
      <c r="O14" s="695"/>
      <c r="P14" s="695"/>
      <c r="Q14" s="696"/>
      <c r="R14" s="697"/>
      <c r="S14" s="698"/>
      <c r="U14" s="957"/>
      <c r="V14" s="802"/>
      <c r="W14" s="802"/>
      <c r="X14" s="802"/>
    </row>
    <row r="15" spans="1:24" ht="12.95" customHeight="1">
      <c r="A15" s="1820"/>
      <c r="B15" s="1916"/>
      <c r="C15" s="1916"/>
      <c r="D15" s="1916"/>
      <c r="E15" s="1916"/>
      <c r="F15" s="1916"/>
      <c r="G15" s="2111"/>
      <c r="H15" s="676" t="s">
        <v>1964</v>
      </c>
      <c r="I15" s="677"/>
      <c r="J15" s="678"/>
      <c r="K15" s="677"/>
      <c r="L15" s="677"/>
      <c r="M15" s="677"/>
      <c r="N15" s="678"/>
      <c r="O15" s="677"/>
      <c r="P15" s="677"/>
      <c r="Q15" s="699">
        <f>SUM(Q16:Q43)</f>
        <v>27</v>
      </c>
      <c r="R15" s="699">
        <f>SUM(R16:R43)</f>
        <v>29925000</v>
      </c>
      <c r="S15" s="1822"/>
      <c r="U15" s="1083">
        <v>361</v>
      </c>
      <c r="V15" s="802">
        <v>597181662</v>
      </c>
      <c r="W15" s="802"/>
      <c r="X15" s="802"/>
    </row>
    <row r="16" spans="1:24" ht="12.95" customHeight="1">
      <c r="A16" s="684">
        <v>1</v>
      </c>
      <c r="B16" s="702" t="s">
        <v>1911</v>
      </c>
      <c r="C16" s="702" t="s">
        <v>1913</v>
      </c>
      <c r="D16" s="702" t="s">
        <v>1907</v>
      </c>
      <c r="E16" s="702" t="s">
        <v>1544</v>
      </c>
      <c r="F16" s="702" t="s">
        <v>1436</v>
      </c>
      <c r="G16" s="665" t="s">
        <v>1428</v>
      </c>
      <c r="H16" s="664" t="s">
        <v>830</v>
      </c>
      <c r="I16" s="703" t="s">
        <v>2901</v>
      </c>
      <c r="J16" s="668" t="s">
        <v>1343</v>
      </c>
      <c r="K16" s="664" t="s">
        <v>418</v>
      </c>
      <c r="L16" s="664" t="s">
        <v>143</v>
      </c>
      <c r="M16" s="668">
        <v>2010</v>
      </c>
      <c r="N16" s="668" t="s">
        <v>1343</v>
      </c>
      <c r="O16" s="703" t="s">
        <v>1906</v>
      </c>
      <c r="P16" s="703" t="s">
        <v>1407</v>
      </c>
      <c r="Q16" s="704">
        <v>1</v>
      </c>
      <c r="R16" s="690">
        <v>7500000</v>
      </c>
      <c r="S16" s="705" t="s">
        <v>3098</v>
      </c>
      <c r="T16" s="1837" t="s">
        <v>3098</v>
      </c>
      <c r="U16" s="967" t="s">
        <v>2863</v>
      </c>
      <c r="V16" s="802"/>
      <c r="W16" s="802"/>
      <c r="X16" s="802"/>
    </row>
    <row r="17" spans="1:24" ht="12.95" customHeight="1">
      <c r="A17" s="684">
        <f>A16+1</f>
        <v>2</v>
      </c>
      <c r="B17" s="717">
        <v>2</v>
      </c>
      <c r="C17" s="717">
        <v>6</v>
      </c>
      <c r="D17" s="717">
        <v>1</v>
      </c>
      <c r="E17" s="717">
        <v>4</v>
      </c>
      <c r="F17" s="717">
        <v>3</v>
      </c>
      <c r="G17" s="665" t="s">
        <v>1444</v>
      </c>
      <c r="H17" s="687" t="s">
        <v>560</v>
      </c>
      <c r="I17" s="687" t="s">
        <v>305</v>
      </c>
      <c r="J17" s="687"/>
      <c r="K17" s="687" t="s">
        <v>139</v>
      </c>
      <c r="L17" s="687" t="s">
        <v>143</v>
      </c>
      <c r="M17" s="688">
        <v>1985</v>
      </c>
      <c r="N17" s="687"/>
      <c r="O17" s="718" t="s">
        <v>1906</v>
      </c>
      <c r="P17" s="718" t="s">
        <v>1407</v>
      </c>
      <c r="Q17" s="687">
        <v>1</v>
      </c>
      <c r="R17" s="719">
        <v>200000</v>
      </c>
      <c r="S17" s="1683" t="s">
        <v>2910</v>
      </c>
      <c r="U17" s="877"/>
      <c r="V17" s="802"/>
      <c r="W17" s="802"/>
      <c r="X17" s="802"/>
    </row>
    <row r="18" spans="1:24" ht="12.95" customHeight="1">
      <c r="A18" s="684">
        <f t="shared" ref="A18:A41" si="0">A17+1</f>
        <v>3</v>
      </c>
      <c r="B18" s="717">
        <v>2</v>
      </c>
      <c r="C18" s="717">
        <v>6</v>
      </c>
      <c r="D18" s="717">
        <v>1</v>
      </c>
      <c r="E18" s="717">
        <v>4</v>
      </c>
      <c r="F18" s="717">
        <v>3</v>
      </c>
      <c r="G18" s="665" t="s">
        <v>1445</v>
      </c>
      <c r="H18" s="687" t="s">
        <v>560</v>
      </c>
      <c r="I18" s="687" t="s">
        <v>305</v>
      </c>
      <c r="J18" s="687"/>
      <c r="K18" s="687" t="s">
        <v>139</v>
      </c>
      <c r="L18" s="687" t="s">
        <v>143</v>
      </c>
      <c r="M18" s="688">
        <v>1985</v>
      </c>
      <c r="N18" s="687"/>
      <c r="O18" s="718" t="s">
        <v>1906</v>
      </c>
      <c r="P18" s="718" t="s">
        <v>1407</v>
      </c>
      <c r="Q18" s="687">
        <v>1</v>
      </c>
      <c r="R18" s="719">
        <v>200000</v>
      </c>
      <c r="S18" s="1683" t="s">
        <v>2910</v>
      </c>
      <c r="U18" s="877"/>
      <c r="V18" s="802"/>
      <c r="W18" s="802"/>
      <c r="X18" s="802"/>
    </row>
    <row r="19" spans="1:24" ht="12.95" customHeight="1">
      <c r="A19" s="684">
        <f t="shared" si="0"/>
        <v>4</v>
      </c>
      <c r="B19" s="717">
        <v>2</v>
      </c>
      <c r="C19" s="717">
        <v>6</v>
      </c>
      <c r="D19" s="717">
        <v>1</v>
      </c>
      <c r="E19" s="717">
        <v>4</v>
      </c>
      <c r="F19" s="717">
        <v>3</v>
      </c>
      <c r="G19" s="665" t="s">
        <v>1447</v>
      </c>
      <c r="H19" s="687" t="s">
        <v>2573</v>
      </c>
      <c r="I19" s="687" t="s">
        <v>305</v>
      </c>
      <c r="J19" s="687"/>
      <c r="K19" s="687" t="s">
        <v>419</v>
      </c>
      <c r="L19" s="687" t="s">
        <v>143</v>
      </c>
      <c r="M19" s="688">
        <v>1985</v>
      </c>
      <c r="N19" s="687"/>
      <c r="O19" s="718" t="s">
        <v>1906</v>
      </c>
      <c r="P19" s="718" t="s">
        <v>1407</v>
      </c>
      <c r="Q19" s="687">
        <v>1</v>
      </c>
      <c r="R19" s="719">
        <v>100000</v>
      </c>
      <c r="S19" s="781" t="s">
        <v>2918</v>
      </c>
      <c r="U19" s="877"/>
      <c r="V19" s="802"/>
      <c r="W19" s="802"/>
      <c r="X19" s="802"/>
    </row>
    <row r="20" spans="1:24" ht="12.95" customHeight="1">
      <c r="A20" s="684">
        <f t="shared" si="0"/>
        <v>5</v>
      </c>
      <c r="B20" s="717">
        <v>2</v>
      </c>
      <c r="C20" s="717">
        <v>6</v>
      </c>
      <c r="D20" s="717">
        <v>1</v>
      </c>
      <c r="E20" s="717">
        <v>4</v>
      </c>
      <c r="F20" s="717">
        <v>3</v>
      </c>
      <c r="G20" s="665" t="s">
        <v>1448</v>
      </c>
      <c r="H20" s="687" t="s">
        <v>2573</v>
      </c>
      <c r="I20" s="687" t="s">
        <v>305</v>
      </c>
      <c r="J20" s="687"/>
      <c r="K20" s="687" t="s">
        <v>419</v>
      </c>
      <c r="L20" s="687" t="s">
        <v>143</v>
      </c>
      <c r="M20" s="688">
        <v>1985</v>
      </c>
      <c r="N20" s="687"/>
      <c r="O20" s="718" t="s">
        <v>1906</v>
      </c>
      <c r="P20" s="718" t="s">
        <v>1407</v>
      </c>
      <c r="Q20" s="687">
        <v>1</v>
      </c>
      <c r="R20" s="719">
        <v>100000</v>
      </c>
      <c r="S20" s="781" t="s">
        <v>2918</v>
      </c>
      <c r="U20" s="877"/>
      <c r="V20" s="802"/>
      <c r="W20" s="802"/>
      <c r="X20" s="802"/>
    </row>
    <row r="21" spans="1:24" ht="12.95" customHeight="1">
      <c r="A21" s="684">
        <f t="shared" si="0"/>
        <v>6</v>
      </c>
      <c r="B21" s="717">
        <v>2</v>
      </c>
      <c r="C21" s="717">
        <v>6</v>
      </c>
      <c r="D21" s="717">
        <v>1</v>
      </c>
      <c r="E21" s="717">
        <v>4</v>
      </c>
      <c r="F21" s="717">
        <v>3</v>
      </c>
      <c r="G21" s="665" t="s">
        <v>1449</v>
      </c>
      <c r="H21" s="687" t="s">
        <v>2573</v>
      </c>
      <c r="I21" s="687" t="s">
        <v>305</v>
      </c>
      <c r="J21" s="687"/>
      <c r="K21" s="687" t="s">
        <v>419</v>
      </c>
      <c r="L21" s="687" t="s">
        <v>143</v>
      </c>
      <c r="M21" s="688">
        <v>1985</v>
      </c>
      <c r="N21" s="687"/>
      <c r="O21" s="718" t="s">
        <v>1906</v>
      </c>
      <c r="P21" s="718" t="s">
        <v>1407</v>
      </c>
      <c r="Q21" s="687">
        <v>1</v>
      </c>
      <c r="R21" s="719">
        <v>100000</v>
      </c>
      <c r="S21" s="781" t="s">
        <v>2918</v>
      </c>
      <c r="T21" s="674" t="s">
        <v>1407</v>
      </c>
      <c r="U21" s="877" t="s">
        <v>3213</v>
      </c>
      <c r="V21" s="802"/>
      <c r="W21" s="802"/>
      <c r="X21" s="802"/>
    </row>
    <row r="22" spans="1:24" ht="12.95" customHeight="1">
      <c r="A22" s="684">
        <f t="shared" si="0"/>
        <v>7</v>
      </c>
      <c r="B22" s="717">
        <v>2</v>
      </c>
      <c r="C22" s="717">
        <v>6</v>
      </c>
      <c r="D22" s="717">
        <v>1</v>
      </c>
      <c r="E22" s="717">
        <v>4</v>
      </c>
      <c r="F22" s="717">
        <v>12</v>
      </c>
      <c r="G22" s="665" t="s">
        <v>1455</v>
      </c>
      <c r="H22" s="687" t="s">
        <v>2577</v>
      </c>
      <c r="I22" s="687" t="s">
        <v>305</v>
      </c>
      <c r="J22" s="687"/>
      <c r="K22" s="687" t="s">
        <v>419</v>
      </c>
      <c r="L22" s="687" t="s">
        <v>143</v>
      </c>
      <c r="M22" s="688">
        <v>1985</v>
      </c>
      <c r="N22" s="687"/>
      <c r="O22" s="718" t="s">
        <v>1906</v>
      </c>
      <c r="P22" s="718" t="s">
        <v>1407</v>
      </c>
      <c r="Q22" s="687">
        <v>1</v>
      </c>
      <c r="R22" s="719">
        <v>200000</v>
      </c>
      <c r="S22" s="781" t="s">
        <v>2925</v>
      </c>
      <c r="U22" s="877"/>
      <c r="V22" s="802"/>
      <c r="W22" s="802"/>
      <c r="X22" s="802"/>
    </row>
    <row r="23" spans="1:24" ht="12.95" customHeight="1">
      <c r="A23" s="684">
        <f t="shared" si="0"/>
        <v>8</v>
      </c>
      <c r="B23" s="717">
        <v>2</v>
      </c>
      <c r="C23" s="717">
        <v>6</v>
      </c>
      <c r="D23" s="717">
        <v>1</v>
      </c>
      <c r="E23" s="717">
        <v>4</v>
      </c>
      <c r="F23" s="717">
        <v>12</v>
      </c>
      <c r="G23" s="665" t="s">
        <v>1456</v>
      </c>
      <c r="H23" s="687" t="s">
        <v>748</v>
      </c>
      <c r="I23" s="687" t="s">
        <v>305</v>
      </c>
      <c r="J23" s="687"/>
      <c r="K23" s="687" t="s">
        <v>307</v>
      </c>
      <c r="L23" s="687" t="s">
        <v>143</v>
      </c>
      <c r="M23" s="688">
        <v>1985</v>
      </c>
      <c r="N23" s="687"/>
      <c r="O23" s="718" t="s">
        <v>1906</v>
      </c>
      <c r="P23" s="718" t="s">
        <v>1407</v>
      </c>
      <c r="Q23" s="687">
        <v>1</v>
      </c>
      <c r="R23" s="719">
        <v>100000</v>
      </c>
      <c r="S23" s="781" t="s">
        <v>2904</v>
      </c>
      <c r="T23" s="674">
        <v>81</v>
      </c>
      <c r="U23" s="877"/>
      <c r="V23" s="802"/>
      <c r="W23" s="802"/>
      <c r="X23" s="802"/>
    </row>
    <row r="24" spans="1:24" ht="12.95" customHeight="1">
      <c r="A24" s="684">
        <f t="shared" si="0"/>
        <v>9</v>
      </c>
      <c r="B24" s="717">
        <v>2</v>
      </c>
      <c r="C24" s="717">
        <v>6</v>
      </c>
      <c r="D24" s="717">
        <v>1</v>
      </c>
      <c r="E24" s="717">
        <v>4</v>
      </c>
      <c r="F24" s="717">
        <v>12</v>
      </c>
      <c r="G24" s="665" t="s">
        <v>1459</v>
      </c>
      <c r="H24" s="687" t="s">
        <v>2578</v>
      </c>
      <c r="I24" s="687" t="s">
        <v>305</v>
      </c>
      <c r="J24" s="687"/>
      <c r="K24" s="687" t="s">
        <v>419</v>
      </c>
      <c r="L24" s="687" t="s">
        <v>143</v>
      </c>
      <c r="M24" s="688">
        <v>1985</v>
      </c>
      <c r="N24" s="687"/>
      <c r="O24" s="718" t="s">
        <v>1906</v>
      </c>
      <c r="P24" s="718" t="s">
        <v>1407</v>
      </c>
      <c r="Q24" s="687">
        <v>1</v>
      </c>
      <c r="R24" s="719">
        <v>200000</v>
      </c>
      <c r="S24" s="781" t="s">
        <v>2967</v>
      </c>
      <c r="U24" s="877"/>
      <c r="V24" s="802"/>
      <c r="W24" s="802"/>
      <c r="X24" s="802"/>
    </row>
    <row r="25" spans="1:24" ht="12.95" customHeight="1">
      <c r="A25" s="684">
        <f t="shared" si="0"/>
        <v>10</v>
      </c>
      <c r="B25" s="717">
        <v>2</v>
      </c>
      <c r="C25" s="717">
        <v>6</v>
      </c>
      <c r="D25" s="717">
        <v>1</v>
      </c>
      <c r="E25" s="717">
        <v>4</v>
      </c>
      <c r="F25" s="717">
        <v>12</v>
      </c>
      <c r="G25" s="665" t="s">
        <v>1462</v>
      </c>
      <c r="H25" s="687" t="s">
        <v>2579</v>
      </c>
      <c r="I25" s="687" t="s">
        <v>305</v>
      </c>
      <c r="J25" s="687"/>
      <c r="K25" s="687" t="s">
        <v>307</v>
      </c>
      <c r="L25" s="687" t="s">
        <v>143</v>
      </c>
      <c r="M25" s="688">
        <v>1985</v>
      </c>
      <c r="N25" s="687"/>
      <c r="O25" s="718" t="s">
        <v>1906</v>
      </c>
      <c r="P25" s="718" t="s">
        <v>1407</v>
      </c>
      <c r="Q25" s="687">
        <v>1</v>
      </c>
      <c r="R25" s="719">
        <v>200000</v>
      </c>
      <c r="S25" s="1683" t="s">
        <v>2910</v>
      </c>
      <c r="U25" s="877"/>
      <c r="V25" s="802"/>
      <c r="W25" s="802"/>
      <c r="X25" s="802"/>
    </row>
    <row r="26" spans="1:24" ht="12.95" customHeight="1">
      <c r="A26" s="684">
        <f t="shared" si="0"/>
        <v>11</v>
      </c>
      <c r="B26" s="717">
        <v>2</v>
      </c>
      <c r="C26" s="717">
        <v>6</v>
      </c>
      <c r="D26" s="717">
        <v>1</v>
      </c>
      <c r="E26" s="717">
        <v>4</v>
      </c>
      <c r="F26" s="717">
        <v>12</v>
      </c>
      <c r="G26" s="665" t="s">
        <v>1468</v>
      </c>
      <c r="H26" s="687" t="s">
        <v>2582</v>
      </c>
      <c r="I26" s="687" t="s">
        <v>305</v>
      </c>
      <c r="J26" s="687"/>
      <c r="K26" s="687" t="s">
        <v>420</v>
      </c>
      <c r="L26" s="687" t="s">
        <v>143</v>
      </c>
      <c r="M26" s="688">
        <v>1999</v>
      </c>
      <c r="N26" s="687"/>
      <c r="O26" s="718" t="s">
        <v>1906</v>
      </c>
      <c r="P26" s="718" t="s">
        <v>1407</v>
      </c>
      <c r="Q26" s="687">
        <v>1</v>
      </c>
      <c r="R26" s="719">
        <v>150000</v>
      </c>
      <c r="S26" s="781" t="s">
        <v>3081</v>
      </c>
      <c r="T26" s="674" t="s">
        <v>1407</v>
      </c>
      <c r="U26" s="877" t="s">
        <v>2864</v>
      </c>
      <c r="V26" s="802"/>
      <c r="W26" s="802"/>
      <c r="X26" s="802"/>
    </row>
    <row r="27" spans="1:24" ht="12.95" customHeight="1">
      <c r="A27" s="684">
        <f t="shared" si="0"/>
        <v>12</v>
      </c>
      <c r="B27" s="717">
        <v>2</v>
      </c>
      <c r="C27" s="717">
        <v>6</v>
      </c>
      <c r="D27" s="717">
        <v>1</v>
      </c>
      <c r="E27" s="717">
        <v>5</v>
      </c>
      <c r="F27" s="717">
        <v>7</v>
      </c>
      <c r="G27" s="665" t="s">
        <v>1481</v>
      </c>
      <c r="H27" s="687" t="s">
        <v>2590</v>
      </c>
      <c r="I27" s="687" t="s">
        <v>305</v>
      </c>
      <c r="J27" s="687"/>
      <c r="K27" s="687" t="s">
        <v>2591</v>
      </c>
      <c r="L27" s="687" t="s">
        <v>143</v>
      </c>
      <c r="M27" s="688">
        <v>2010</v>
      </c>
      <c r="N27" s="687"/>
      <c r="O27" s="718" t="s">
        <v>1906</v>
      </c>
      <c r="P27" s="718" t="s">
        <v>1407</v>
      </c>
      <c r="Q27" s="687">
        <v>1</v>
      </c>
      <c r="R27" s="719">
        <v>750000</v>
      </c>
      <c r="S27" s="781" t="s">
        <v>2906</v>
      </c>
      <c r="U27" s="877"/>
      <c r="V27" s="802"/>
      <c r="W27" s="802"/>
      <c r="X27" s="802"/>
    </row>
    <row r="28" spans="1:24" ht="12.95" customHeight="1">
      <c r="A28" s="684">
        <f t="shared" si="0"/>
        <v>13</v>
      </c>
      <c r="B28" s="717">
        <v>2</v>
      </c>
      <c r="C28" s="717">
        <v>6</v>
      </c>
      <c r="D28" s="717">
        <v>1</v>
      </c>
      <c r="E28" s="717">
        <v>5</v>
      </c>
      <c r="F28" s="717">
        <v>7</v>
      </c>
      <c r="G28" s="665" t="s">
        <v>1482</v>
      </c>
      <c r="H28" s="687" t="s">
        <v>2590</v>
      </c>
      <c r="I28" s="687" t="s">
        <v>305</v>
      </c>
      <c r="J28" s="687"/>
      <c r="K28" s="687" t="s">
        <v>2591</v>
      </c>
      <c r="L28" s="687" t="s">
        <v>143</v>
      </c>
      <c r="M28" s="688">
        <v>2010</v>
      </c>
      <c r="N28" s="687"/>
      <c r="O28" s="718" t="s">
        <v>1906</v>
      </c>
      <c r="P28" s="718" t="s">
        <v>1407</v>
      </c>
      <c r="Q28" s="687">
        <v>1</v>
      </c>
      <c r="R28" s="719">
        <v>750000</v>
      </c>
      <c r="S28" s="781" t="s">
        <v>2967</v>
      </c>
      <c r="U28" s="877"/>
      <c r="V28" s="802"/>
      <c r="W28" s="802"/>
      <c r="X28" s="802"/>
    </row>
    <row r="29" spans="1:24" ht="12.95" customHeight="1">
      <c r="A29" s="684">
        <f t="shared" si="0"/>
        <v>14</v>
      </c>
      <c r="B29" s="717">
        <v>2</v>
      </c>
      <c r="C29" s="717">
        <v>6</v>
      </c>
      <c r="D29" s="717">
        <v>2</v>
      </c>
      <c r="E29" s="717">
        <v>1</v>
      </c>
      <c r="F29" s="717">
        <v>6</v>
      </c>
      <c r="G29" s="665" t="s">
        <v>1492</v>
      </c>
      <c r="H29" s="687" t="s">
        <v>427</v>
      </c>
      <c r="I29" s="687" t="s">
        <v>305</v>
      </c>
      <c r="J29" s="687"/>
      <c r="K29" s="687" t="s">
        <v>307</v>
      </c>
      <c r="L29" s="687" t="s">
        <v>143</v>
      </c>
      <c r="M29" s="688">
        <v>1985</v>
      </c>
      <c r="N29" s="687"/>
      <c r="O29" s="718" t="s">
        <v>1906</v>
      </c>
      <c r="P29" s="718" t="s">
        <v>1407</v>
      </c>
      <c r="Q29" s="687">
        <v>1</v>
      </c>
      <c r="R29" s="719">
        <v>50000</v>
      </c>
      <c r="S29" s="781" t="s">
        <v>2865</v>
      </c>
      <c r="U29" s="877"/>
      <c r="V29" s="802"/>
      <c r="W29" s="802"/>
      <c r="X29" s="802"/>
    </row>
    <row r="30" spans="1:24" ht="12.95" customHeight="1">
      <c r="A30" s="684">
        <f t="shared" si="0"/>
        <v>15</v>
      </c>
      <c r="B30" s="717">
        <v>2</v>
      </c>
      <c r="C30" s="717">
        <v>6</v>
      </c>
      <c r="D30" s="717">
        <v>2</v>
      </c>
      <c r="E30" s="717">
        <v>1</v>
      </c>
      <c r="F30" s="717">
        <v>6</v>
      </c>
      <c r="G30" s="665" t="s">
        <v>1496</v>
      </c>
      <c r="H30" s="687" t="s">
        <v>427</v>
      </c>
      <c r="I30" s="687" t="s">
        <v>305</v>
      </c>
      <c r="J30" s="687"/>
      <c r="K30" s="687" t="s">
        <v>139</v>
      </c>
      <c r="L30" s="687" t="s">
        <v>143</v>
      </c>
      <c r="M30" s="688">
        <v>1990</v>
      </c>
      <c r="N30" s="687"/>
      <c r="O30" s="718" t="s">
        <v>1906</v>
      </c>
      <c r="P30" s="718" t="s">
        <v>1407</v>
      </c>
      <c r="Q30" s="687">
        <v>1</v>
      </c>
      <c r="R30" s="719">
        <v>50000</v>
      </c>
      <c r="S30" s="781" t="s">
        <v>3070</v>
      </c>
      <c r="U30" s="877"/>
      <c r="V30" s="802"/>
      <c r="W30" s="802"/>
      <c r="X30" s="802"/>
    </row>
    <row r="31" spans="1:24" ht="12.95" customHeight="1">
      <c r="A31" s="684">
        <f t="shared" si="0"/>
        <v>16</v>
      </c>
      <c r="B31" s="717">
        <v>2</v>
      </c>
      <c r="C31" s="717">
        <v>6</v>
      </c>
      <c r="D31" s="717">
        <v>2</v>
      </c>
      <c r="E31" s="717">
        <v>1</v>
      </c>
      <c r="F31" s="717">
        <v>11</v>
      </c>
      <c r="G31" s="687">
        <v>15</v>
      </c>
      <c r="H31" s="687" t="s">
        <v>22</v>
      </c>
      <c r="I31" s="687" t="s">
        <v>305</v>
      </c>
      <c r="J31" s="687"/>
      <c r="K31" s="687" t="s">
        <v>307</v>
      </c>
      <c r="L31" s="687" t="s">
        <v>143</v>
      </c>
      <c r="M31" s="688">
        <v>1995</v>
      </c>
      <c r="N31" s="687"/>
      <c r="O31" s="718" t="s">
        <v>1906</v>
      </c>
      <c r="P31" s="718" t="s">
        <v>1407</v>
      </c>
      <c r="Q31" s="687">
        <v>1</v>
      </c>
      <c r="R31" s="719">
        <v>100000</v>
      </c>
      <c r="S31" s="781" t="s">
        <v>2918</v>
      </c>
      <c r="U31" s="877"/>
      <c r="V31" s="802"/>
      <c r="W31" s="802"/>
      <c r="X31" s="802"/>
    </row>
    <row r="32" spans="1:24" ht="12.95" customHeight="1">
      <c r="A32" s="684">
        <f t="shared" si="0"/>
        <v>17</v>
      </c>
      <c r="B32" s="717">
        <v>2</v>
      </c>
      <c r="C32" s="717">
        <v>6</v>
      </c>
      <c r="D32" s="717">
        <v>2</v>
      </c>
      <c r="E32" s="717">
        <v>1</v>
      </c>
      <c r="F32" s="717">
        <v>11</v>
      </c>
      <c r="G32" s="687">
        <v>24</v>
      </c>
      <c r="H32" s="687" t="s">
        <v>22</v>
      </c>
      <c r="I32" s="687" t="s">
        <v>305</v>
      </c>
      <c r="J32" s="687"/>
      <c r="K32" s="687" t="s">
        <v>2597</v>
      </c>
      <c r="L32" s="687" t="s">
        <v>143</v>
      </c>
      <c r="M32" s="886">
        <v>2007</v>
      </c>
      <c r="N32" s="687"/>
      <c r="O32" s="718" t="s">
        <v>1906</v>
      </c>
      <c r="P32" s="718" t="s">
        <v>1407</v>
      </c>
      <c r="Q32" s="687">
        <v>1</v>
      </c>
      <c r="R32" s="719">
        <v>400000</v>
      </c>
      <c r="S32" s="781"/>
      <c r="T32" s="674" t="s">
        <v>1407</v>
      </c>
      <c r="U32" s="877" t="s">
        <v>2925</v>
      </c>
      <c r="V32" s="802"/>
      <c r="W32" s="802"/>
      <c r="X32" s="802"/>
    </row>
    <row r="33" spans="1:24" ht="12.95" customHeight="1">
      <c r="A33" s="684">
        <f t="shared" si="0"/>
        <v>18</v>
      </c>
      <c r="B33" s="717">
        <v>2</v>
      </c>
      <c r="C33" s="717">
        <v>6</v>
      </c>
      <c r="D33" s="717">
        <v>2</v>
      </c>
      <c r="E33" s="717">
        <v>1</v>
      </c>
      <c r="F33" s="717">
        <v>28</v>
      </c>
      <c r="G33" s="687">
        <v>5</v>
      </c>
      <c r="H33" s="687" t="s">
        <v>2556</v>
      </c>
      <c r="I33" s="687" t="s">
        <v>2581</v>
      </c>
      <c r="J33" s="687"/>
      <c r="K33" s="687" t="s">
        <v>307</v>
      </c>
      <c r="L33" s="687" t="s">
        <v>143</v>
      </c>
      <c r="M33" s="886">
        <v>2007</v>
      </c>
      <c r="N33" s="687"/>
      <c r="O33" s="718" t="s">
        <v>1906</v>
      </c>
      <c r="P33" s="718" t="s">
        <v>1407</v>
      </c>
      <c r="Q33" s="687">
        <v>1</v>
      </c>
      <c r="R33" s="719">
        <v>200000</v>
      </c>
      <c r="S33" s="1683"/>
      <c r="T33" s="2119" t="s">
        <v>1407</v>
      </c>
      <c r="U33" s="877" t="s">
        <v>2863</v>
      </c>
      <c r="V33" s="802"/>
      <c r="W33" s="802"/>
      <c r="X33" s="802"/>
    </row>
    <row r="34" spans="1:24" ht="12.95" customHeight="1">
      <c r="A34" s="684">
        <f t="shared" si="0"/>
        <v>19</v>
      </c>
      <c r="B34" s="717">
        <v>2</v>
      </c>
      <c r="C34" s="717">
        <v>6</v>
      </c>
      <c r="D34" s="717">
        <v>2</v>
      </c>
      <c r="E34" s="717">
        <v>4</v>
      </c>
      <c r="F34" s="717">
        <v>8</v>
      </c>
      <c r="G34" s="687">
        <v>1</v>
      </c>
      <c r="H34" s="687" t="s">
        <v>2608</v>
      </c>
      <c r="I34" s="687" t="s">
        <v>364</v>
      </c>
      <c r="J34" s="687"/>
      <c r="K34" s="687" t="s">
        <v>420</v>
      </c>
      <c r="L34" s="687" t="s">
        <v>143</v>
      </c>
      <c r="M34" s="886">
        <v>2007</v>
      </c>
      <c r="N34" s="687"/>
      <c r="O34" s="718" t="s">
        <v>1906</v>
      </c>
      <c r="P34" s="718" t="s">
        <v>1407</v>
      </c>
      <c r="Q34" s="687">
        <v>1</v>
      </c>
      <c r="R34" s="719">
        <v>75000</v>
      </c>
      <c r="S34" s="781" t="s">
        <v>3081</v>
      </c>
      <c r="T34" s="674" t="s">
        <v>1407</v>
      </c>
      <c r="U34" s="877" t="s">
        <v>3214</v>
      </c>
      <c r="V34" s="802"/>
      <c r="W34" s="802"/>
      <c r="X34" s="802"/>
    </row>
    <row r="35" spans="1:24" ht="12.95" customHeight="1">
      <c r="A35" s="684">
        <f t="shared" si="0"/>
        <v>20</v>
      </c>
      <c r="B35" s="717">
        <v>2</v>
      </c>
      <c r="C35" s="717">
        <v>6</v>
      </c>
      <c r="D35" s="717">
        <v>2</v>
      </c>
      <c r="E35" s="717">
        <v>1</v>
      </c>
      <c r="F35" s="717">
        <v>34</v>
      </c>
      <c r="G35" s="687">
        <v>4</v>
      </c>
      <c r="H35" s="687" t="s">
        <v>2602</v>
      </c>
      <c r="I35" s="687" t="s">
        <v>305</v>
      </c>
      <c r="J35" s="687"/>
      <c r="K35" s="687" t="s">
        <v>419</v>
      </c>
      <c r="L35" s="687" t="s">
        <v>143</v>
      </c>
      <c r="M35" s="688">
        <v>1985</v>
      </c>
      <c r="N35" s="687"/>
      <c r="O35" s="718" t="s">
        <v>1906</v>
      </c>
      <c r="P35" s="718" t="s">
        <v>1407</v>
      </c>
      <c r="Q35" s="687">
        <v>1</v>
      </c>
      <c r="R35" s="719">
        <v>100000</v>
      </c>
      <c r="S35" s="781" t="s">
        <v>3081</v>
      </c>
      <c r="T35" s="674" t="s">
        <v>1407</v>
      </c>
      <c r="U35" s="877" t="s">
        <v>2918</v>
      </c>
      <c r="V35" s="802"/>
      <c r="W35" s="802"/>
      <c r="X35" s="802"/>
    </row>
    <row r="36" spans="1:24" ht="12.95" customHeight="1">
      <c r="A36" s="684">
        <f t="shared" si="0"/>
        <v>21</v>
      </c>
      <c r="B36" s="717">
        <v>2</v>
      </c>
      <c r="C36" s="717">
        <v>6</v>
      </c>
      <c r="D36" s="717">
        <v>2</v>
      </c>
      <c r="E36" s="717">
        <v>1</v>
      </c>
      <c r="F36" s="717">
        <v>34</v>
      </c>
      <c r="G36" s="687">
        <v>5</v>
      </c>
      <c r="H36" s="687" t="s">
        <v>2602</v>
      </c>
      <c r="I36" s="687" t="s">
        <v>305</v>
      </c>
      <c r="J36" s="687"/>
      <c r="K36" s="687" t="s">
        <v>419</v>
      </c>
      <c r="L36" s="687" t="s">
        <v>143</v>
      </c>
      <c r="M36" s="688">
        <v>1985</v>
      </c>
      <c r="N36" s="687"/>
      <c r="O36" s="718" t="s">
        <v>1906</v>
      </c>
      <c r="P36" s="718" t="s">
        <v>1407</v>
      </c>
      <c r="Q36" s="687">
        <v>1</v>
      </c>
      <c r="R36" s="719">
        <v>100000</v>
      </c>
      <c r="S36" s="781" t="s">
        <v>3081</v>
      </c>
      <c r="T36" s="674" t="s">
        <v>1407</v>
      </c>
      <c r="U36" s="877" t="s">
        <v>2918</v>
      </c>
      <c r="V36" s="802"/>
      <c r="W36" s="802"/>
      <c r="X36" s="802"/>
    </row>
    <row r="37" spans="1:24" ht="12.95" customHeight="1">
      <c r="A37" s="684">
        <f t="shared" si="0"/>
        <v>22</v>
      </c>
      <c r="B37" s="717">
        <v>2</v>
      </c>
      <c r="C37" s="717">
        <v>6</v>
      </c>
      <c r="D37" s="717">
        <v>2</v>
      </c>
      <c r="E37" s="717">
        <v>4</v>
      </c>
      <c r="F37" s="717">
        <v>8</v>
      </c>
      <c r="G37" s="687">
        <v>9</v>
      </c>
      <c r="H37" s="687" t="s">
        <v>2608</v>
      </c>
      <c r="I37" s="687" t="s">
        <v>2609</v>
      </c>
      <c r="J37" s="687"/>
      <c r="K37" s="687" t="s">
        <v>420</v>
      </c>
      <c r="L37" s="687" t="s">
        <v>143</v>
      </c>
      <c r="M37" s="688">
        <v>2000</v>
      </c>
      <c r="N37" s="687"/>
      <c r="O37" s="718" t="s">
        <v>1906</v>
      </c>
      <c r="P37" s="718" t="s">
        <v>1407</v>
      </c>
      <c r="Q37" s="687">
        <v>1</v>
      </c>
      <c r="R37" s="719">
        <v>250000</v>
      </c>
      <c r="S37" s="1683" t="s">
        <v>3104</v>
      </c>
      <c r="U37" s="877"/>
      <c r="V37" s="802"/>
      <c r="W37" s="802"/>
      <c r="X37" s="802"/>
    </row>
    <row r="38" spans="1:24" ht="12.95" customHeight="1">
      <c r="A38" s="684">
        <f t="shared" si="0"/>
        <v>23</v>
      </c>
      <c r="B38" s="721">
        <v>2</v>
      </c>
      <c r="C38" s="721">
        <v>7</v>
      </c>
      <c r="D38" s="721">
        <v>3</v>
      </c>
      <c r="E38" s="721">
        <v>2</v>
      </c>
      <c r="F38" s="721">
        <v>1</v>
      </c>
      <c r="G38" s="731"/>
      <c r="H38" s="723" t="s">
        <v>2943</v>
      </c>
      <c r="I38" s="732" t="s">
        <v>2926</v>
      </c>
      <c r="J38" s="732" t="s">
        <v>2880</v>
      </c>
      <c r="K38" s="720" t="s">
        <v>355</v>
      </c>
      <c r="L38" s="892" t="s">
        <v>2792</v>
      </c>
      <c r="M38" s="733">
        <v>2015</v>
      </c>
      <c r="N38" s="687"/>
      <c r="O38" s="734" t="s">
        <v>1906</v>
      </c>
      <c r="P38" s="720" t="s">
        <v>133</v>
      </c>
      <c r="Q38" s="735">
        <v>1</v>
      </c>
      <c r="R38" s="736">
        <v>6000000</v>
      </c>
      <c r="S38" s="835"/>
      <c r="T38" s="1839" t="s">
        <v>3098</v>
      </c>
      <c r="U38" s="1689" t="s">
        <v>3154</v>
      </c>
      <c r="V38" s="802"/>
      <c r="W38" s="962"/>
      <c r="X38" s="802"/>
    </row>
    <row r="39" spans="1:24" ht="12.95" customHeight="1">
      <c r="A39" s="684">
        <f t="shared" si="0"/>
        <v>24</v>
      </c>
      <c r="B39" s="721">
        <v>2</v>
      </c>
      <c r="C39" s="721">
        <v>7</v>
      </c>
      <c r="D39" s="721">
        <v>3</v>
      </c>
      <c r="E39" s="721">
        <v>2</v>
      </c>
      <c r="F39" s="721">
        <v>1</v>
      </c>
      <c r="G39" s="731"/>
      <c r="H39" s="723" t="s">
        <v>2943</v>
      </c>
      <c r="I39" s="732" t="s">
        <v>2926</v>
      </c>
      <c r="J39" s="732" t="s">
        <v>2880</v>
      </c>
      <c r="K39" s="720" t="s">
        <v>355</v>
      </c>
      <c r="L39" s="892" t="s">
        <v>2792</v>
      </c>
      <c r="M39" s="733">
        <v>2015</v>
      </c>
      <c r="N39" s="687"/>
      <c r="O39" s="734" t="s">
        <v>1906</v>
      </c>
      <c r="P39" s="720" t="s">
        <v>1407</v>
      </c>
      <c r="Q39" s="735">
        <v>1</v>
      </c>
      <c r="R39" s="736">
        <v>6000000</v>
      </c>
      <c r="S39" s="835" t="s">
        <v>3208</v>
      </c>
      <c r="T39" s="909"/>
      <c r="U39" s="1840"/>
      <c r="V39" s="802"/>
      <c r="W39" s="962"/>
      <c r="X39" s="802"/>
    </row>
    <row r="40" spans="1:24" ht="12.95" customHeight="1">
      <c r="A40" s="684">
        <f t="shared" si="0"/>
        <v>25</v>
      </c>
      <c r="B40" s="721">
        <v>2</v>
      </c>
      <c r="C40" s="721">
        <v>6</v>
      </c>
      <c r="D40" s="721">
        <v>2</v>
      </c>
      <c r="E40" s="721">
        <v>6</v>
      </c>
      <c r="F40" s="721">
        <v>3</v>
      </c>
      <c r="G40" s="731"/>
      <c r="H40" s="723" t="s">
        <v>2950</v>
      </c>
      <c r="I40" s="732" t="s">
        <v>1980</v>
      </c>
      <c r="J40" s="732" t="s">
        <v>2949</v>
      </c>
      <c r="K40" s="720" t="s">
        <v>139</v>
      </c>
      <c r="L40" s="892" t="s">
        <v>2792</v>
      </c>
      <c r="M40" s="733">
        <v>2014</v>
      </c>
      <c r="N40" s="687" t="s">
        <v>2949</v>
      </c>
      <c r="O40" s="734" t="s">
        <v>1906</v>
      </c>
      <c r="P40" s="720" t="s">
        <v>1407</v>
      </c>
      <c r="Q40" s="735">
        <v>1</v>
      </c>
      <c r="R40" s="736">
        <v>5500000</v>
      </c>
      <c r="S40" s="835"/>
      <c r="T40" s="674" t="s">
        <v>1407</v>
      </c>
      <c r="U40" s="1411" t="s">
        <v>2918</v>
      </c>
      <c r="V40" s="802"/>
      <c r="W40" s="802"/>
      <c r="X40" s="802"/>
    </row>
    <row r="41" spans="1:24" ht="12.95" customHeight="1">
      <c r="A41" s="684">
        <f t="shared" si="0"/>
        <v>26</v>
      </c>
      <c r="B41" s="721">
        <v>2</v>
      </c>
      <c r="C41" s="721">
        <v>6</v>
      </c>
      <c r="D41" s="721">
        <v>2</v>
      </c>
      <c r="E41" s="721">
        <v>3</v>
      </c>
      <c r="F41" s="721">
        <v>6</v>
      </c>
      <c r="G41" s="731"/>
      <c r="H41" s="723" t="s">
        <v>2796</v>
      </c>
      <c r="I41" s="732"/>
      <c r="J41" s="732"/>
      <c r="K41" s="720" t="s">
        <v>139</v>
      </c>
      <c r="L41" s="892" t="s">
        <v>143</v>
      </c>
      <c r="M41" s="733">
        <v>2014</v>
      </c>
      <c r="N41" s="687"/>
      <c r="O41" s="734" t="s">
        <v>1906</v>
      </c>
      <c r="P41" s="720" t="s">
        <v>1407</v>
      </c>
      <c r="Q41" s="735">
        <v>1</v>
      </c>
      <c r="R41" s="736">
        <v>300000</v>
      </c>
      <c r="S41" s="835" t="s">
        <v>2925</v>
      </c>
      <c r="U41" s="1411"/>
      <c r="V41" s="802"/>
      <c r="W41" s="802"/>
      <c r="X41" s="802"/>
    </row>
    <row r="42" spans="1:24" ht="12.95" customHeight="1">
      <c r="A42" s="684"/>
      <c r="B42" s="721"/>
      <c r="C42" s="721"/>
      <c r="D42" s="721"/>
      <c r="E42" s="721"/>
      <c r="F42" s="721"/>
      <c r="G42" s="731"/>
      <c r="H42" s="723" t="s">
        <v>52</v>
      </c>
      <c r="I42" s="732"/>
      <c r="J42" s="732"/>
      <c r="K42" s="720" t="s">
        <v>420</v>
      </c>
      <c r="L42" s="892" t="s">
        <v>143</v>
      </c>
      <c r="M42" s="733">
        <v>2014</v>
      </c>
      <c r="N42" s="687"/>
      <c r="O42" s="734" t="s">
        <v>1906</v>
      </c>
      <c r="P42" s="720" t="s">
        <v>1407</v>
      </c>
      <c r="Q42" s="735">
        <v>1</v>
      </c>
      <c r="R42" s="736">
        <v>250000</v>
      </c>
      <c r="S42" s="835"/>
      <c r="T42" s="2121" t="s">
        <v>1407</v>
      </c>
      <c r="U42" s="1411" t="s">
        <v>2918</v>
      </c>
      <c r="V42" s="802"/>
      <c r="W42" s="802"/>
      <c r="X42" s="802"/>
    </row>
    <row r="43" spans="1:24" ht="12.95" customHeight="1" thickBot="1">
      <c r="A43" s="1910"/>
      <c r="B43" s="1911"/>
      <c r="C43" s="1911"/>
      <c r="D43" s="1911"/>
      <c r="E43" s="1911"/>
      <c r="F43" s="1911"/>
      <c r="G43" s="2134"/>
      <c r="H43" s="1912"/>
      <c r="I43" s="1913"/>
      <c r="J43" s="1914"/>
      <c r="K43" s="1913"/>
      <c r="L43" s="2135"/>
      <c r="M43" s="2136"/>
      <c r="N43" s="1913"/>
      <c r="O43" s="2135"/>
      <c r="P43" s="2135"/>
      <c r="Q43" s="1912"/>
      <c r="R43" s="1915"/>
      <c r="S43" s="1828"/>
      <c r="U43" s="877"/>
      <c r="V43" s="802"/>
      <c r="W43" s="960"/>
      <c r="X43" s="802"/>
    </row>
    <row r="44" spans="1:24" ht="12.95" customHeight="1">
      <c r="A44" s="1820"/>
      <c r="B44" s="676"/>
      <c r="C44" s="1916"/>
      <c r="D44" s="1916"/>
      <c r="E44" s="1916"/>
      <c r="F44" s="1916"/>
      <c r="G44" s="677"/>
      <c r="H44" s="676" t="s">
        <v>3284</v>
      </c>
      <c r="I44" s="1917"/>
      <c r="J44" s="737"/>
      <c r="K44" s="1889"/>
      <c r="L44" s="1889"/>
      <c r="M44" s="1889"/>
      <c r="N44" s="737"/>
      <c r="O44" s="677"/>
      <c r="P44" s="678"/>
      <c r="Q44" s="699">
        <f>SUM(Q45:Q47)</f>
        <v>2</v>
      </c>
      <c r="R44" s="699">
        <f>SUM(R45:R47)</f>
        <v>7075000</v>
      </c>
      <c r="S44" s="1918"/>
      <c r="U44" s="1412"/>
      <c r="V44" s="802">
        <v>9</v>
      </c>
      <c r="W44" s="802">
        <v>51556000</v>
      </c>
      <c r="X44" s="802"/>
    </row>
    <row r="45" spans="1:24" ht="12.95" customHeight="1">
      <c r="A45" s="684">
        <v>1</v>
      </c>
      <c r="B45" s="717">
        <v>2</v>
      </c>
      <c r="C45" s="717">
        <v>7</v>
      </c>
      <c r="D45" s="717">
        <v>1</v>
      </c>
      <c r="E45" s="717">
        <v>1</v>
      </c>
      <c r="F45" s="687">
        <v>20</v>
      </c>
      <c r="G45" s="696" t="s">
        <v>13</v>
      </c>
      <c r="H45" s="687" t="s">
        <v>2561</v>
      </c>
      <c r="I45" s="687" t="s">
        <v>2625</v>
      </c>
      <c r="J45" s="687"/>
      <c r="K45" s="687" t="s">
        <v>355</v>
      </c>
      <c r="L45" s="687" t="s">
        <v>143</v>
      </c>
      <c r="M45" s="688">
        <v>2008</v>
      </c>
      <c r="N45" s="687"/>
      <c r="O45" s="687" t="s">
        <v>2558</v>
      </c>
      <c r="P45" s="687" t="s">
        <v>1407</v>
      </c>
      <c r="Q45" s="687">
        <v>1</v>
      </c>
      <c r="R45" s="745">
        <v>1100000</v>
      </c>
      <c r="S45" s="781"/>
      <c r="T45" s="674" t="s">
        <v>1407</v>
      </c>
      <c r="U45" s="877" t="s">
        <v>2925</v>
      </c>
      <c r="V45" s="802"/>
      <c r="W45" s="802"/>
      <c r="X45" s="802"/>
    </row>
    <row r="46" spans="1:24" ht="12.95" customHeight="1">
      <c r="A46" s="684">
        <v>2</v>
      </c>
      <c r="B46" s="721">
        <v>2</v>
      </c>
      <c r="C46" s="721">
        <v>7</v>
      </c>
      <c r="D46" s="721">
        <v>1</v>
      </c>
      <c r="E46" s="721">
        <v>1</v>
      </c>
      <c r="F46" s="721">
        <v>82</v>
      </c>
      <c r="G46" s="731"/>
      <c r="H46" s="723" t="s">
        <v>2958</v>
      </c>
      <c r="I46" s="732" t="s">
        <v>2959</v>
      </c>
      <c r="J46" s="732"/>
      <c r="K46" s="746" t="s">
        <v>355</v>
      </c>
      <c r="L46" s="720" t="s">
        <v>2799</v>
      </c>
      <c r="M46" s="733">
        <v>2014</v>
      </c>
      <c r="N46" s="687"/>
      <c r="O46" s="734" t="s">
        <v>1906</v>
      </c>
      <c r="P46" s="720" t="s">
        <v>133</v>
      </c>
      <c r="Q46" s="735">
        <v>1</v>
      </c>
      <c r="R46" s="736">
        <v>5975000</v>
      </c>
      <c r="S46" s="835"/>
      <c r="T46" s="909" t="s">
        <v>3209</v>
      </c>
      <c r="U46" s="1411" t="s">
        <v>3104</v>
      </c>
      <c r="V46" s="802"/>
      <c r="W46" s="802"/>
      <c r="X46" s="802"/>
    </row>
    <row r="47" spans="1:24" ht="12.95" customHeight="1" thickBot="1">
      <c r="A47" s="747"/>
      <c r="B47" s="691"/>
      <c r="C47" s="691"/>
      <c r="D47" s="691"/>
      <c r="E47" s="691"/>
      <c r="F47" s="691"/>
      <c r="G47" s="696"/>
      <c r="H47" s="748"/>
      <c r="I47" s="695"/>
      <c r="J47" s="695"/>
      <c r="K47" s="693"/>
      <c r="L47" s="693"/>
      <c r="M47" s="695"/>
      <c r="N47" s="695"/>
      <c r="O47" s="695"/>
      <c r="P47" s="695"/>
      <c r="Q47" s="748"/>
      <c r="R47" s="697"/>
      <c r="S47" s="749"/>
      <c r="U47" s="1413"/>
      <c r="V47" s="802"/>
      <c r="W47" s="802"/>
      <c r="X47" s="802"/>
    </row>
    <row r="48" spans="1:24" ht="12.95" customHeight="1">
      <c r="A48" s="1820"/>
      <c r="B48" s="2305"/>
      <c r="C48" s="2306"/>
      <c r="D48" s="2306"/>
      <c r="E48" s="2306"/>
      <c r="F48" s="2307"/>
      <c r="G48" s="677"/>
      <c r="H48" s="676" t="s">
        <v>3283</v>
      </c>
      <c r="I48" s="1917"/>
      <c r="J48" s="737"/>
      <c r="K48" s="737"/>
      <c r="L48" s="737"/>
      <c r="M48" s="737"/>
      <c r="N48" s="737"/>
      <c r="O48" s="677"/>
      <c r="P48" s="678"/>
      <c r="Q48" s="699">
        <f>SUM(Q49:Q57)</f>
        <v>6</v>
      </c>
      <c r="R48" s="699">
        <f>SUM(R49:R57)</f>
        <v>40675000</v>
      </c>
      <c r="S48" s="1919"/>
      <c r="T48" s="750"/>
      <c r="U48" s="1413"/>
      <c r="V48" s="2117">
        <v>436</v>
      </c>
      <c r="W48" s="2117">
        <v>372512550</v>
      </c>
      <c r="X48" s="802"/>
    </row>
    <row r="49" spans="1:24" ht="12.95" customHeight="1">
      <c r="A49" s="662">
        <v>1</v>
      </c>
      <c r="B49" s="702" t="s">
        <v>1911</v>
      </c>
      <c r="C49" s="702" t="s">
        <v>1545</v>
      </c>
      <c r="D49" s="702" t="s">
        <v>1543</v>
      </c>
      <c r="E49" s="702" t="s">
        <v>1543</v>
      </c>
      <c r="F49" s="717">
        <v>9</v>
      </c>
      <c r="G49" s="687">
        <v>3</v>
      </c>
      <c r="H49" s="687" t="s">
        <v>2648</v>
      </c>
      <c r="I49" s="687"/>
      <c r="J49" s="687"/>
      <c r="K49" s="687" t="s">
        <v>424</v>
      </c>
      <c r="L49" s="687" t="s">
        <v>143</v>
      </c>
      <c r="M49" s="688">
        <v>1986</v>
      </c>
      <c r="N49" s="687"/>
      <c r="O49" s="720" t="s">
        <v>2558</v>
      </c>
      <c r="P49" s="687" t="s">
        <v>1407</v>
      </c>
      <c r="Q49" s="1386">
        <v>1</v>
      </c>
      <c r="R49" s="745">
        <v>350000</v>
      </c>
      <c r="S49" s="781"/>
      <c r="T49" s="674" t="s">
        <v>1407</v>
      </c>
      <c r="U49" s="877" t="s">
        <v>2925</v>
      </c>
      <c r="V49" s="802"/>
      <c r="W49" s="802"/>
      <c r="X49" s="802"/>
    </row>
    <row r="50" spans="1:24" ht="12.95" customHeight="1">
      <c r="A50" s="662">
        <f>A49+1</f>
        <v>2</v>
      </c>
      <c r="B50" s="702" t="s">
        <v>1911</v>
      </c>
      <c r="C50" s="702" t="s">
        <v>1545</v>
      </c>
      <c r="D50" s="702" t="s">
        <v>1911</v>
      </c>
      <c r="E50" s="717">
        <v>1</v>
      </c>
      <c r="F50" s="717">
        <v>5</v>
      </c>
      <c r="G50" s="687">
        <v>6</v>
      </c>
      <c r="H50" s="687" t="s">
        <v>2651</v>
      </c>
      <c r="I50" s="687" t="s">
        <v>2680</v>
      </c>
      <c r="J50" s="687"/>
      <c r="K50" s="687" t="s">
        <v>139</v>
      </c>
      <c r="L50" s="687" t="s">
        <v>143</v>
      </c>
      <c r="M50" s="688">
        <v>2008</v>
      </c>
      <c r="N50" s="687"/>
      <c r="O50" s="687" t="s">
        <v>2657</v>
      </c>
      <c r="P50" s="687" t="s">
        <v>1407</v>
      </c>
      <c r="Q50" s="1386">
        <v>1</v>
      </c>
      <c r="R50" s="745">
        <v>37475000</v>
      </c>
      <c r="S50" s="781" t="s">
        <v>3226</v>
      </c>
      <c r="U50" s="877"/>
      <c r="V50" s="802"/>
      <c r="W50" s="802"/>
      <c r="X50" s="802"/>
    </row>
    <row r="51" spans="1:24" ht="12.95" customHeight="1">
      <c r="A51" s="662">
        <f>A50+1</f>
        <v>3</v>
      </c>
      <c r="B51" s="702" t="s">
        <v>1911</v>
      </c>
      <c r="C51" s="702" t="s">
        <v>1545</v>
      </c>
      <c r="D51" s="702" t="s">
        <v>1911</v>
      </c>
      <c r="E51" s="717">
        <v>1</v>
      </c>
      <c r="F51" s="717">
        <v>11</v>
      </c>
      <c r="G51" s="687">
        <v>15</v>
      </c>
      <c r="H51" s="687" t="s">
        <v>2688</v>
      </c>
      <c r="I51" s="687" t="s">
        <v>2689</v>
      </c>
      <c r="J51" s="687"/>
      <c r="K51" s="687" t="s">
        <v>420</v>
      </c>
      <c r="L51" s="687" t="s">
        <v>143</v>
      </c>
      <c r="M51" s="688">
        <v>2000</v>
      </c>
      <c r="N51" s="687"/>
      <c r="O51" s="687" t="s">
        <v>2558</v>
      </c>
      <c r="P51" s="687" t="s">
        <v>1407</v>
      </c>
      <c r="Q51" s="1386">
        <v>1</v>
      </c>
      <c r="R51" s="745">
        <v>100000</v>
      </c>
      <c r="S51" s="781" t="s">
        <v>3180</v>
      </c>
      <c r="U51" s="877"/>
      <c r="V51" s="802"/>
      <c r="W51" s="963"/>
      <c r="X51" s="802"/>
    </row>
    <row r="52" spans="1:24" ht="12.95" customHeight="1">
      <c r="A52" s="662">
        <f>A51+1</f>
        <v>4</v>
      </c>
      <c r="B52" s="702" t="s">
        <v>1911</v>
      </c>
      <c r="C52" s="702" t="s">
        <v>1545</v>
      </c>
      <c r="D52" s="702" t="s">
        <v>1911</v>
      </c>
      <c r="E52" s="717">
        <v>1</v>
      </c>
      <c r="F52" s="717">
        <v>11</v>
      </c>
      <c r="G52" s="687">
        <v>16</v>
      </c>
      <c r="H52" s="687" t="s">
        <v>2688</v>
      </c>
      <c r="I52" s="687" t="s">
        <v>2689</v>
      </c>
      <c r="J52" s="687"/>
      <c r="K52" s="687" t="s">
        <v>420</v>
      </c>
      <c r="L52" s="687" t="s">
        <v>143</v>
      </c>
      <c r="M52" s="688">
        <v>2000</v>
      </c>
      <c r="N52" s="687"/>
      <c r="O52" s="687" t="s">
        <v>2558</v>
      </c>
      <c r="P52" s="687" t="s">
        <v>1407</v>
      </c>
      <c r="Q52" s="1386">
        <v>1</v>
      </c>
      <c r="R52" s="745">
        <v>100000</v>
      </c>
      <c r="S52" s="781" t="s">
        <v>3180</v>
      </c>
      <c r="U52" s="877"/>
      <c r="V52" s="802"/>
      <c r="W52" s="963"/>
      <c r="X52" s="802"/>
    </row>
    <row r="53" spans="1:24" ht="12.95" customHeight="1">
      <c r="A53" s="1196"/>
      <c r="B53" s="1198"/>
      <c r="C53" s="1198"/>
      <c r="D53" s="1198"/>
      <c r="E53" s="1198"/>
      <c r="F53" s="1198"/>
      <c r="G53" s="1199"/>
      <c r="H53" s="1199"/>
      <c r="I53" s="1199"/>
      <c r="J53" s="1199"/>
      <c r="K53" s="1199"/>
      <c r="L53" s="1199"/>
      <c r="M53" s="1200"/>
      <c r="N53" s="1199"/>
      <c r="O53" s="1199"/>
      <c r="P53" s="1199"/>
      <c r="Q53" s="1201"/>
      <c r="R53" s="1202"/>
      <c r="S53" s="1203"/>
      <c r="U53" s="877"/>
      <c r="V53" s="802"/>
      <c r="W53" s="802"/>
      <c r="X53" s="802"/>
    </row>
    <row r="54" spans="1:24" ht="11.25" customHeight="1">
      <c r="A54" s="662">
        <v>1</v>
      </c>
      <c r="B54" s="717">
        <v>2</v>
      </c>
      <c r="C54" s="717">
        <v>8</v>
      </c>
      <c r="D54" s="717">
        <v>1</v>
      </c>
      <c r="E54" s="717">
        <v>2</v>
      </c>
      <c r="F54" s="717">
        <v>14</v>
      </c>
      <c r="G54" s="687">
        <v>6</v>
      </c>
      <c r="H54" s="687" t="s">
        <v>2714</v>
      </c>
      <c r="I54" s="687"/>
      <c r="J54" s="687"/>
      <c r="K54" s="687" t="s">
        <v>424</v>
      </c>
      <c r="L54" s="687" t="s">
        <v>143</v>
      </c>
      <c r="M54" s="688">
        <v>2002</v>
      </c>
      <c r="N54" s="687"/>
      <c r="O54" s="687" t="s">
        <v>2558</v>
      </c>
      <c r="P54" s="687" t="s">
        <v>1407</v>
      </c>
      <c r="Q54" s="1386">
        <v>1</v>
      </c>
      <c r="R54" s="745">
        <v>1000000</v>
      </c>
      <c r="S54" s="781" t="s">
        <v>2865</v>
      </c>
      <c r="U54" s="877" t="s">
        <v>1407</v>
      </c>
      <c r="V54" s="802"/>
      <c r="W54" s="802"/>
      <c r="X54" s="802"/>
    </row>
    <row r="55" spans="1:24" ht="12.95" customHeight="1">
      <c r="A55" s="662">
        <v>2</v>
      </c>
      <c r="B55" s="717">
        <v>2</v>
      </c>
      <c r="C55" s="717">
        <v>8</v>
      </c>
      <c r="D55" s="717">
        <v>1</v>
      </c>
      <c r="E55" s="717">
        <v>1</v>
      </c>
      <c r="F55" s="717">
        <v>1</v>
      </c>
      <c r="G55" s="687">
        <v>80</v>
      </c>
      <c r="H55" s="687" t="s">
        <v>1019</v>
      </c>
      <c r="I55" s="687" t="s">
        <v>2749</v>
      </c>
      <c r="J55" s="687"/>
      <c r="K55" s="687" t="s">
        <v>2713</v>
      </c>
      <c r="L55" s="687" t="s">
        <v>143</v>
      </c>
      <c r="M55" s="688">
        <v>2007</v>
      </c>
      <c r="N55" s="687"/>
      <c r="O55" s="687" t="s">
        <v>2657</v>
      </c>
      <c r="P55" s="687" t="s">
        <v>1407</v>
      </c>
      <c r="Q55" s="1386">
        <v>1</v>
      </c>
      <c r="R55" s="745">
        <v>1650000</v>
      </c>
      <c r="S55" s="781" t="s">
        <v>2865</v>
      </c>
      <c r="U55" s="877"/>
      <c r="V55" s="802"/>
      <c r="W55" s="802"/>
      <c r="X55" s="802"/>
    </row>
    <row r="56" spans="1:24" ht="12.95" customHeight="1">
      <c r="A56" s="1196"/>
      <c r="B56" s="1198"/>
      <c r="C56" s="1198"/>
      <c r="D56" s="1198"/>
      <c r="E56" s="1198"/>
      <c r="F56" s="1198"/>
      <c r="G56" s="1199"/>
      <c r="H56" s="1199"/>
      <c r="I56" s="1199"/>
      <c r="J56" s="1199"/>
      <c r="K56" s="1199"/>
      <c r="L56" s="1199"/>
      <c r="M56" s="1200"/>
      <c r="N56" s="1199"/>
      <c r="O56" s="1199"/>
      <c r="P56" s="1199"/>
      <c r="Q56" s="1201"/>
      <c r="R56" s="1202"/>
      <c r="S56" s="1203"/>
      <c r="U56" s="877"/>
      <c r="V56" s="802"/>
      <c r="W56" s="802"/>
      <c r="X56" s="802"/>
    </row>
    <row r="57" spans="1:24" ht="12.95" customHeight="1" thickBot="1">
      <c r="A57" s="1763"/>
      <c r="B57" s="760"/>
      <c r="C57" s="760"/>
      <c r="D57" s="760"/>
      <c r="E57" s="760"/>
      <c r="F57" s="760"/>
      <c r="G57" s="741"/>
      <c r="H57" s="761"/>
      <c r="I57" s="740"/>
      <c r="J57" s="741"/>
      <c r="K57" s="740"/>
      <c r="L57" s="740"/>
      <c r="M57" s="741"/>
      <c r="N57" s="741"/>
      <c r="O57" s="741"/>
      <c r="P57" s="741"/>
      <c r="Q57" s="762"/>
      <c r="R57" s="763"/>
      <c r="S57" s="785"/>
      <c r="U57" s="1410"/>
      <c r="V57" s="880"/>
      <c r="W57" s="881"/>
      <c r="X57" s="802"/>
    </row>
    <row r="58" spans="1:24" ht="12.95" customHeight="1">
      <c r="A58" s="1820"/>
      <c r="B58" s="1916"/>
      <c r="C58" s="1916"/>
      <c r="D58" s="1916"/>
      <c r="E58" s="1916"/>
      <c r="F58" s="1916"/>
      <c r="G58" s="677"/>
      <c r="H58" s="676" t="s">
        <v>3282</v>
      </c>
      <c r="I58" s="737"/>
      <c r="J58" s="677"/>
      <c r="K58" s="737"/>
      <c r="L58" s="737"/>
      <c r="M58" s="677"/>
      <c r="N58" s="677"/>
      <c r="O58" s="677"/>
      <c r="P58" s="678"/>
      <c r="Q58" s="699">
        <f>+SUM(Q59:Q61)</f>
        <v>2</v>
      </c>
      <c r="R58" s="699">
        <f>+SUM(R59:R61)</f>
        <v>1000000</v>
      </c>
      <c r="S58" s="1919"/>
      <c r="U58" s="1413"/>
      <c r="V58" s="802"/>
      <c r="W58" s="1921"/>
      <c r="X58" s="802"/>
    </row>
    <row r="59" spans="1:24" ht="12.95" customHeight="1">
      <c r="A59" s="662">
        <v>1</v>
      </c>
      <c r="B59" s="702" t="s">
        <v>1911</v>
      </c>
      <c r="C59" s="702" t="s">
        <v>1914</v>
      </c>
      <c r="D59" s="702" t="s">
        <v>1543</v>
      </c>
      <c r="E59" s="702" t="s">
        <v>1911</v>
      </c>
      <c r="F59" s="702" t="s">
        <v>1430</v>
      </c>
      <c r="G59" s="665"/>
      <c r="H59" s="664" t="s">
        <v>1021</v>
      </c>
      <c r="I59" s="751" t="s">
        <v>305</v>
      </c>
      <c r="J59" s="668"/>
      <c r="K59" s="664" t="s">
        <v>419</v>
      </c>
      <c r="L59" s="664" t="s">
        <v>143</v>
      </c>
      <c r="M59" s="668">
        <v>2007</v>
      </c>
      <c r="N59" s="668" t="s">
        <v>1343</v>
      </c>
      <c r="O59" s="703" t="s">
        <v>1906</v>
      </c>
      <c r="P59" s="703" t="s">
        <v>1407</v>
      </c>
      <c r="Q59" s="704">
        <v>1</v>
      </c>
      <c r="R59" s="690">
        <v>500000</v>
      </c>
      <c r="S59" s="835" t="s">
        <v>2904</v>
      </c>
      <c r="T59" s="674" t="s">
        <v>3286</v>
      </c>
      <c r="U59" s="1411" t="s">
        <v>3208</v>
      </c>
      <c r="V59" s="802"/>
      <c r="W59" s="802"/>
      <c r="X59" s="802"/>
    </row>
    <row r="60" spans="1:24" ht="12.95" customHeight="1">
      <c r="A60" s="662">
        <v>2</v>
      </c>
      <c r="B60" s="717">
        <v>2</v>
      </c>
      <c r="C60" s="717">
        <v>9</v>
      </c>
      <c r="D60" s="717">
        <v>2</v>
      </c>
      <c r="E60" s="717">
        <v>12</v>
      </c>
      <c r="F60" s="717">
        <v>10</v>
      </c>
      <c r="G60" s="687">
        <v>3</v>
      </c>
      <c r="H60" s="687" t="s">
        <v>2104</v>
      </c>
      <c r="I60" s="687"/>
      <c r="J60" s="687"/>
      <c r="K60" s="687" t="s">
        <v>424</v>
      </c>
      <c r="L60" s="687" t="s">
        <v>143</v>
      </c>
      <c r="M60" s="688">
        <v>1999</v>
      </c>
      <c r="N60" s="687"/>
      <c r="O60" s="687" t="s">
        <v>2657</v>
      </c>
      <c r="P60" s="687" t="s">
        <v>1407</v>
      </c>
      <c r="Q60" s="687">
        <v>1</v>
      </c>
      <c r="R60" s="901">
        <v>500000</v>
      </c>
      <c r="S60" s="786" t="s">
        <v>2857</v>
      </c>
      <c r="T60" s="674" t="s">
        <v>3286</v>
      </c>
      <c r="U60" s="949"/>
      <c r="V60" s="802"/>
      <c r="W60" s="957"/>
      <c r="X60" s="802"/>
    </row>
    <row r="61" spans="1:24" ht="12.95" customHeight="1" thickBot="1">
      <c r="A61" s="747"/>
      <c r="B61" s="691"/>
      <c r="C61" s="691"/>
      <c r="D61" s="691"/>
      <c r="E61" s="691"/>
      <c r="F61" s="691"/>
      <c r="G61" s="696"/>
      <c r="H61" s="693"/>
      <c r="I61" s="695"/>
      <c r="J61" s="695"/>
      <c r="K61" s="695"/>
      <c r="L61" s="693"/>
      <c r="M61" s="695"/>
      <c r="N61" s="695"/>
      <c r="O61" s="695"/>
      <c r="P61" s="695"/>
      <c r="Q61" s="696"/>
      <c r="R61" s="696"/>
      <c r="S61" s="764"/>
      <c r="U61" s="1414"/>
      <c r="V61" s="880"/>
      <c r="W61" s="881"/>
      <c r="X61" s="802"/>
    </row>
    <row r="62" spans="1:24" ht="12.95" customHeight="1">
      <c r="A62" s="1820"/>
      <c r="B62" s="1916"/>
      <c r="C62" s="1916"/>
      <c r="D62" s="1916"/>
      <c r="E62" s="1916"/>
      <c r="F62" s="1916"/>
      <c r="G62" s="678"/>
      <c r="H62" s="1917" t="s">
        <v>1862</v>
      </c>
      <c r="I62" s="677"/>
      <c r="J62" s="677"/>
      <c r="K62" s="677"/>
      <c r="L62" s="737"/>
      <c r="M62" s="677"/>
      <c r="N62" s="677"/>
      <c r="O62" s="677"/>
      <c r="P62" s="677"/>
      <c r="Q62" s="699">
        <f>SUM(Q63:Q64)</f>
        <v>1</v>
      </c>
      <c r="R62" s="699">
        <f>SUM(R63:R64)</f>
        <v>7003050</v>
      </c>
      <c r="S62" s="1919"/>
      <c r="U62" s="1413"/>
      <c r="V62" s="2117">
        <v>11</v>
      </c>
      <c r="W62" s="2117">
        <v>881570925</v>
      </c>
      <c r="X62" s="802"/>
    </row>
    <row r="63" spans="1:24" ht="12.95" customHeight="1">
      <c r="A63" s="2314">
        <v>1</v>
      </c>
      <c r="B63" s="2315">
        <v>3</v>
      </c>
      <c r="C63" s="2315">
        <v>11</v>
      </c>
      <c r="D63" s="2315">
        <v>1</v>
      </c>
      <c r="E63" s="2315">
        <v>1</v>
      </c>
      <c r="F63" s="2315">
        <v>1</v>
      </c>
      <c r="G63" s="1374">
        <v>6</v>
      </c>
      <c r="H63" s="1374" t="s">
        <v>2783</v>
      </c>
      <c r="I63" s="1374" t="s">
        <v>305</v>
      </c>
      <c r="J63" s="1374"/>
      <c r="K63" s="1374" t="e">
        <f>#REF!</f>
        <v>#REF!</v>
      </c>
      <c r="L63" s="1374" t="s">
        <v>143</v>
      </c>
      <c r="M63" s="2316">
        <v>2008</v>
      </c>
      <c r="N63" s="1374">
        <v>6</v>
      </c>
      <c r="O63" s="1374" t="s">
        <v>1905</v>
      </c>
      <c r="P63" s="1374" t="s">
        <v>2547</v>
      </c>
      <c r="Q63" s="891">
        <v>1</v>
      </c>
      <c r="R63" s="900">
        <v>7003050</v>
      </c>
      <c r="S63" s="2317"/>
      <c r="U63" s="1398" t="s">
        <v>2791</v>
      </c>
      <c r="V63" s="802"/>
      <c r="W63" s="802"/>
      <c r="X63" s="802"/>
    </row>
    <row r="64" spans="1:24" ht="12.95" customHeight="1" thickBot="1">
      <c r="A64" s="772"/>
      <c r="B64" s="774"/>
      <c r="C64" s="774"/>
      <c r="D64" s="774"/>
      <c r="E64" s="774"/>
      <c r="F64" s="774"/>
      <c r="G64" s="774"/>
      <c r="H64" s="774"/>
      <c r="I64" s="774"/>
      <c r="J64" s="774"/>
      <c r="K64" s="774"/>
      <c r="L64" s="775"/>
      <c r="M64" s="775"/>
      <c r="N64" s="774"/>
      <c r="O64" s="774"/>
      <c r="P64" s="774"/>
      <c r="Q64" s="774"/>
      <c r="R64" s="776"/>
      <c r="S64" s="790"/>
      <c r="U64" s="877"/>
      <c r="V64" s="802"/>
      <c r="W64" s="802"/>
      <c r="X64" s="802"/>
    </row>
    <row r="65" spans="1:24" ht="12.95" customHeight="1">
      <c r="A65" s="926"/>
      <c r="B65" s="926"/>
      <c r="C65" s="926"/>
      <c r="D65" s="926"/>
      <c r="E65" s="926"/>
      <c r="F65" s="926"/>
      <c r="G65" s="926"/>
      <c r="H65" s="926"/>
      <c r="I65" s="926"/>
      <c r="J65" s="926"/>
      <c r="K65" s="926"/>
      <c r="L65" s="926"/>
      <c r="M65" s="987"/>
      <c r="N65" s="926"/>
      <c r="O65" s="926"/>
      <c r="P65" s="926"/>
      <c r="Q65" s="926"/>
      <c r="R65" s="926"/>
      <c r="S65" s="988"/>
      <c r="U65" s="802"/>
      <c r="V65" s="802"/>
      <c r="W65" s="802"/>
      <c r="X65" s="802"/>
    </row>
    <row r="66" spans="1:24" ht="12.95" customHeight="1" thickBot="1">
      <c r="A66" s="2308"/>
      <c r="B66" s="2309"/>
      <c r="C66" s="2309"/>
      <c r="D66" s="2309"/>
      <c r="E66" s="2309"/>
      <c r="F66" s="2309"/>
      <c r="G66" s="2309"/>
      <c r="H66" s="2310" t="s">
        <v>14</v>
      </c>
      <c r="I66" s="2309"/>
      <c r="J66" s="2309"/>
      <c r="K66" s="2309"/>
      <c r="L66" s="2309"/>
      <c r="M66" s="2311"/>
      <c r="N66" s="2309"/>
      <c r="O66" s="2309"/>
      <c r="P66" s="2309"/>
      <c r="Q66" s="2312">
        <f>Q62+Q58+Q48+Q44+Q15+Q12</f>
        <v>39</v>
      </c>
      <c r="R66" s="2312">
        <f>R62+R58+R48+R44+R15+R12</f>
        <v>99378012</v>
      </c>
      <c r="S66" s="2313"/>
      <c r="U66" s="802"/>
      <c r="V66" s="802"/>
      <c r="W66" s="802"/>
      <c r="X66" s="802"/>
    </row>
    <row r="68" spans="1:24" ht="15" customHeight="1">
      <c r="P68" s="3019" t="s">
        <v>3285</v>
      </c>
      <c r="Q68" s="3019"/>
      <c r="R68" s="3019"/>
    </row>
    <row r="69" spans="1:24" ht="12.75">
      <c r="B69" s="2142"/>
      <c r="H69" s="2142" t="s">
        <v>1883</v>
      </c>
      <c r="Q69" s="2143"/>
      <c r="R69" s="2144"/>
    </row>
    <row r="70" spans="1:24" ht="15" customHeight="1">
      <c r="B70" s="2145"/>
      <c r="C70" s="874"/>
      <c r="D70" s="874"/>
      <c r="E70" s="874"/>
      <c r="F70" s="874"/>
      <c r="H70" s="2145" t="s">
        <v>2889</v>
      </c>
      <c r="P70" s="3020" t="s">
        <v>2887</v>
      </c>
      <c r="Q70" s="3020"/>
      <c r="R70" s="3020"/>
    </row>
    <row r="71" spans="1:24" ht="12.75">
      <c r="B71" s="2144"/>
      <c r="H71" s="2144"/>
      <c r="Q71" s="2146"/>
      <c r="R71" s="2146"/>
    </row>
    <row r="72" spans="1:24" ht="12.75">
      <c r="B72" s="2144"/>
      <c r="H72" s="2144"/>
      <c r="Q72" s="2147"/>
      <c r="R72" s="2148"/>
    </row>
    <row r="73" spans="1:24" ht="12.75">
      <c r="B73" s="2144"/>
      <c r="H73" s="2144"/>
      <c r="Q73" s="2143"/>
      <c r="R73" s="2144"/>
    </row>
    <row r="74" spans="1:24" ht="15" customHeight="1">
      <c r="B74" s="2145"/>
      <c r="C74" s="874"/>
      <c r="D74" s="874"/>
      <c r="E74" s="874"/>
      <c r="H74" s="2145" t="s">
        <v>2848</v>
      </c>
      <c r="P74" s="3020" t="s">
        <v>2888</v>
      </c>
      <c r="Q74" s="3020"/>
      <c r="R74" s="3020"/>
    </row>
    <row r="75" spans="1:24" ht="15" customHeight="1">
      <c r="B75" s="2142"/>
      <c r="H75" s="2142" t="s">
        <v>2832</v>
      </c>
      <c r="P75" s="3019" t="s">
        <v>2830</v>
      </c>
      <c r="Q75" s="3019"/>
      <c r="R75" s="3019"/>
    </row>
  </sheetData>
  <mergeCells count="25">
    <mergeCell ref="B9:F9"/>
    <mergeCell ref="P68:R68"/>
    <mergeCell ref="P70:R70"/>
    <mergeCell ref="P74:R74"/>
    <mergeCell ref="I5:I8"/>
    <mergeCell ref="K5:K8"/>
    <mergeCell ref="Q6:Q8"/>
    <mergeCell ref="P75:R75"/>
    <mergeCell ref="R6:R8"/>
    <mergeCell ref="A1:S1"/>
    <mergeCell ref="A2:S2"/>
    <mergeCell ref="A3:E3"/>
    <mergeCell ref="A4:G4"/>
    <mergeCell ref="H4:K4"/>
    <mergeCell ref="L4:L8"/>
    <mergeCell ref="M4:M8"/>
    <mergeCell ref="N4:N8"/>
    <mergeCell ref="O4:O8"/>
    <mergeCell ref="P4:P8"/>
    <mergeCell ref="Q4:R5"/>
    <mergeCell ref="S4:S8"/>
    <mergeCell ref="A5:A8"/>
    <mergeCell ref="B5:F8"/>
    <mergeCell ref="G5:G8"/>
    <mergeCell ref="H5:H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344"/>
  <sheetViews>
    <sheetView topLeftCell="E10" workbookViewId="0">
      <selection activeCell="I65" sqref="I65"/>
    </sheetView>
  </sheetViews>
  <sheetFormatPr defaultRowHeight="12"/>
  <cols>
    <col min="1" max="1" width="4.42578125" style="1105" customWidth="1"/>
    <col min="2" max="2" width="48" style="674" customWidth="1"/>
    <col min="3" max="3" width="4.140625" style="674" customWidth="1"/>
    <col min="4" max="4" width="3.42578125" style="674" customWidth="1"/>
    <col min="5" max="5" width="3.7109375" style="674" customWidth="1"/>
    <col min="6" max="6" width="4.5703125" style="674" customWidth="1"/>
    <col min="7" max="7" width="4" style="674" customWidth="1"/>
    <col min="8" max="8" width="4.7109375" style="1934" customWidth="1"/>
    <col min="9" max="9" width="31.5703125" style="674" customWidth="1"/>
    <col min="10" max="10" width="16.7109375" style="674" customWidth="1"/>
    <col min="11" max="11" width="15.140625" style="674" customWidth="1"/>
    <col min="12" max="12" width="11.140625" style="674" customWidth="1"/>
    <col min="13" max="13" width="11" style="674" customWidth="1"/>
    <col min="14" max="14" width="10.5703125" style="674" customWidth="1"/>
    <col min="15" max="15" width="10.7109375" style="674" customWidth="1"/>
    <col min="16" max="16" width="7.85546875" style="674" customWidth="1"/>
    <col min="17" max="17" width="8.5703125" style="674" customWidth="1"/>
    <col min="18" max="18" width="8.7109375" style="1934" customWidth="1"/>
    <col min="19" max="19" width="16.5703125" style="674" customWidth="1"/>
    <col min="20" max="20" width="20.140625" style="909" customWidth="1"/>
    <col min="21" max="21" width="9" style="674" customWidth="1"/>
    <col min="22" max="22" width="19.42578125" style="674" customWidth="1"/>
    <col min="23" max="23" width="12.7109375" style="674" bestFit="1" customWidth="1"/>
    <col min="24" max="24" width="15.42578125" style="674" customWidth="1"/>
    <col min="25" max="16384" width="9.140625" style="674"/>
  </cols>
  <sheetData>
    <row r="1" spans="1:20">
      <c r="T1" s="1105" t="s">
        <v>2850</v>
      </c>
    </row>
    <row r="2" spans="1:20" ht="15" customHeight="1">
      <c r="A2" s="3001" t="s">
        <v>2890</v>
      </c>
      <c r="B2" s="3001"/>
      <c r="C2" s="3001"/>
      <c r="D2" s="3001"/>
      <c r="E2" s="3001"/>
      <c r="F2" s="3001"/>
      <c r="G2" s="3001"/>
      <c r="H2" s="3001"/>
      <c r="I2" s="3001"/>
      <c r="J2" s="3001"/>
      <c r="K2" s="3001"/>
      <c r="L2" s="3001"/>
      <c r="M2" s="3001"/>
      <c r="N2" s="3001"/>
      <c r="O2" s="3001"/>
      <c r="P2" s="3001"/>
      <c r="Q2" s="3001"/>
      <c r="R2" s="3001"/>
      <c r="S2" s="3001"/>
      <c r="T2" s="3001"/>
    </row>
    <row r="3" spans="1:20" ht="15" customHeight="1">
      <c r="A3" s="3002" t="s">
        <v>3096</v>
      </c>
      <c r="B3" s="3002"/>
      <c r="C3" s="3002"/>
      <c r="D3" s="3002"/>
      <c r="E3" s="3002"/>
      <c r="F3" s="3002"/>
      <c r="G3" s="3002"/>
      <c r="H3" s="3002"/>
      <c r="I3" s="3002"/>
      <c r="J3" s="3002"/>
      <c r="K3" s="3002"/>
      <c r="L3" s="3002"/>
      <c r="M3" s="3002"/>
      <c r="N3" s="3002"/>
      <c r="O3" s="3002"/>
      <c r="P3" s="3002"/>
      <c r="Q3" s="3002"/>
      <c r="R3" s="3002"/>
      <c r="S3" s="3002"/>
      <c r="T3" s="3002"/>
    </row>
    <row r="4" spans="1:20" ht="15" customHeight="1">
      <c r="A4" s="2089"/>
      <c r="B4" s="2089"/>
      <c r="C4" s="2089"/>
      <c r="D4" s="2089"/>
      <c r="E4" s="2089"/>
      <c r="F4" s="2089"/>
      <c r="G4" s="2089"/>
      <c r="H4" s="2089"/>
      <c r="I4" s="2089"/>
      <c r="J4" s="2089"/>
      <c r="K4" s="2089"/>
      <c r="L4" s="2089"/>
      <c r="M4" s="2089"/>
      <c r="N4" s="2089"/>
      <c r="O4" s="2089"/>
      <c r="P4" s="2089"/>
      <c r="Q4" s="2089"/>
      <c r="R4" s="2089"/>
      <c r="S4" s="2089"/>
      <c r="T4" s="2089"/>
    </row>
    <row r="5" spans="1:20" ht="15" customHeight="1">
      <c r="A5" s="2090" t="s">
        <v>1</v>
      </c>
      <c r="B5" s="2091"/>
      <c r="C5" s="874" t="s">
        <v>2</v>
      </c>
      <c r="D5" s="874"/>
      <c r="E5" s="2092"/>
      <c r="F5" s="2089"/>
      <c r="G5" s="2089"/>
      <c r="H5" s="2089"/>
      <c r="I5" s="2089"/>
      <c r="J5" s="2089"/>
      <c r="K5" s="2089"/>
      <c r="L5" s="2089"/>
      <c r="M5" s="2089"/>
      <c r="N5" s="2089"/>
      <c r="O5" s="2089"/>
      <c r="P5" s="2089"/>
      <c r="Q5" s="2089"/>
      <c r="R5" s="2089"/>
      <c r="S5" s="2089"/>
      <c r="T5" s="2089"/>
    </row>
    <row r="6" spans="1:20" ht="15" customHeight="1">
      <c r="A6" s="2090" t="s">
        <v>2814</v>
      </c>
      <c r="B6" s="2091"/>
      <c r="C6" s="874" t="s">
        <v>2809</v>
      </c>
      <c r="D6" s="874"/>
      <c r="E6" s="2092"/>
      <c r="F6" s="2089"/>
      <c r="G6" s="2089"/>
      <c r="H6" s="2089"/>
      <c r="I6" s="2089"/>
      <c r="J6" s="2089"/>
      <c r="K6" s="2089"/>
      <c r="L6" s="2089"/>
      <c r="M6" s="2089"/>
      <c r="N6" s="2089"/>
      <c r="O6" s="2089"/>
      <c r="P6" s="2089"/>
      <c r="Q6" s="2089"/>
      <c r="R6" s="2089"/>
      <c r="S6" s="2089"/>
      <c r="T6" s="2089"/>
    </row>
    <row r="7" spans="1:20" ht="15" customHeight="1">
      <c r="A7" s="2090" t="s">
        <v>4</v>
      </c>
      <c r="B7" s="2091"/>
      <c r="C7" s="2093" t="s">
        <v>2829</v>
      </c>
      <c r="D7" s="874"/>
      <c r="E7" s="2092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  <c r="T7" s="2089"/>
    </row>
    <row r="8" spans="1:20" ht="15" customHeight="1">
      <c r="A8" s="2090" t="s">
        <v>5</v>
      </c>
      <c r="B8" s="2091"/>
      <c r="C8" s="2093" t="s">
        <v>2810</v>
      </c>
      <c r="D8" s="874"/>
      <c r="E8" s="2092"/>
      <c r="F8" s="2089"/>
      <c r="G8" s="2089"/>
      <c r="H8" s="2089"/>
      <c r="I8" s="2089"/>
      <c r="J8" s="2089"/>
      <c r="K8" s="2089"/>
      <c r="L8" s="2089"/>
      <c r="M8" s="2089"/>
      <c r="N8" s="2089"/>
      <c r="O8" s="2089"/>
      <c r="P8" s="2089"/>
      <c r="Q8" s="2089"/>
      <c r="R8" s="2089"/>
      <c r="S8" s="2089"/>
      <c r="T8" s="2089"/>
    </row>
    <row r="9" spans="1:20">
      <c r="A9" s="2093" t="s">
        <v>6</v>
      </c>
      <c r="B9" s="874"/>
      <c r="C9" s="2093" t="s">
        <v>3093</v>
      </c>
      <c r="D9" s="874"/>
      <c r="E9" s="2092"/>
      <c r="F9" s="1934"/>
      <c r="H9" s="968"/>
      <c r="J9" s="802"/>
      <c r="K9" s="802"/>
      <c r="L9" s="802"/>
      <c r="M9" s="802"/>
      <c r="N9" s="802"/>
      <c r="O9" s="802"/>
      <c r="P9" s="802"/>
    </row>
    <row r="10" spans="1:20" ht="15" customHeight="1" thickBot="1">
      <c r="A10" s="3003"/>
      <c r="B10" s="3003"/>
      <c r="C10" s="3003"/>
      <c r="D10" s="3003"/>
      <c r="E10" s="3003"/>
      <c r="F10" s="3003"/>
      <c r="G10" s="2093"/>
      <c r="H10" s="874"/>
      <c r="I10" s="2092"/>
      <c r="K10" s="1934"/>
    </row>
    <row r="11" spans="1:20" ht="18" customHeight="1">
      <c r="A11" s="3004" t="s">
        <v>7</v>
      </c>
      <c r="B11" s="3005"/>
      <c r="C11" s="3005"/>
      <c r="D11" s="3005"/>
      <c r="E11" s="3005"/>
      <c r="F11" s="3005"/>
      <c r="G11" s="3005"/>
      <c r="H11" s="3006"/>
      <c r="I11" s="3007" t="s">
        <v>1887</v>
      </c>
      <c r="J11" s="3005"/>
      <c r="K11" s="3005"/>
      <c r="L11" s="3006"/>
      <c r="M11" s="3008" t="s">
        <v>1888</v>
      </c>
      <c r="N11" s="3008" t="s">
        <v>1889</v>
      </c>
      <c r="O11" s="3008" t="s">
        <v>1890</v>
      </c>
      <c r="P11" s="3008" t="s">
        <v>1891</v>
      </c>
      <c r="Q11" s="3008" t="s">
        <v>1892</v>
      </c>
      <c r="R11" s="3011" t="s">
        <v>1953</v>
      </c>
      <c r="S11" s="3012"/>
      <c r="T11" s="2998" t="s">
        <v>9</v>
      </c>
    </row>
    <row r="12" spans="1:20" ht="12.75" customHeight="1">
      <c r="A12" s="3021" t="s">
        <v>2840</v>
      </c>
      <c r="B12" s="3015" t="s">
        <v>93</v>
      </c>
      <c r="C12" s="3024" t="s">
        <v>10</v>
      </c>
      <c r="D12" s="3025"/>
      <c r="E12" s="3025"/>
      <c r="F12" s="3025"/>
      <c r="G12" s="3026"/>
      <c r="H12" s="3015" t="s">
        <v>11</v>
      </c>
      <c r="I12" s="3015" t="s">
        <v>1894</v>
      </c>
      <c r="J12" s="3015" t="s">
        <v>17</v>
      </c>
      <c r="K12" s="741" t="s">
        <v>1895</v>
      </c>
      <c r="L12" s="3015" t="s">
        <v>1896</v>
      </c>
      <c r="M12" s="3009"/>
      <c r="N12" s="3009"/>
      <c r="O12" s="3009"/>
      <c r="P12" s="3009"/>
      <c r="Q12" s="3009"/>
      <c r="R12" s="3013"/>
      <c r="S12" s="3014"/>
      <c r="T12" s="2999"/>
    </row>
    <row r="13" spans="1:20" ht="12" customHeight="1">
      <c r="A13" s="3022"/>
      <c r="B13" s="3009"/>
      <c r="C13" s="3027"/>
      <c r="D13" s="3028"/>
      <c r="E13" s="3028"/>
      <c r="F13" s="3028"/>
      <c r="G13" s="3029"/>
      <c r="H13" s="3009"/>
      <c r="I13" s="3009"/>
      <c r="J13" s="3009"/>
      <c r="K13" s="741" t="s">
        <v>1899</v>
      </c>
      <c r="L13" s="3009"/>
      <c r="M13" s="3009"/>
      <c r="N13" s="3009"/>
      <c r="O13" s="3009"/>
      <c r="P13" s="3009"/>
      <c r="Q13" s="3009"/>
      <c r="R13" s="3015" t="s">
        <v>95</v>
      </c>
      <c r="S13" s="3016" t="s">
        <v>19</v>
      </c>
      <c r="T13" s="2999"/>
    </row>
    <row r="14" spans="1:20" ht="12" customHeight="1">
      <c r="A14" s="3022"/>
      <c r="B14" s="3009"/>
      <c r="C14" s="3027"/>
      <c r="D14" s="3028"/>
      <c r="E14" s="3028"/>
      <c r="F14" s="3028"/>
      <c r="G14" s="3029"/>
      <c r="H14" s="3009"/>
      <c r="I14" s="3009"/>
      <c r="J14" s="3009"/>
      <c r="K14" s="741" t="s">
        <v>1900</v>
      </c>
      <c r="L14" s="3009"/>
      <c r="M14" s="3009"/>
      <c r="N14" s="3009"/>
      <c r="O14" s="3009"/>
      <c r="P14" s="3009"/>
      <c r="Q14" s="3009"/>
      <c r="R14" s="3009"/>
      <c r="S14" s="3017"/>
      <c r="T14" s="2999"/>
    </row>
    <row r="15" spans="1:20" ht="12" customHeight="1">
      <c r="A15" s="3023"/>
      <c r="B15" s="3010"/>
      <c r="C15" s="3013"/>
      <c r="D15" s="3030"/>
      <c r="E15" s="3030"/>
      <c r="F15" s="3030"/>
      <c r="G15" s="3014"/>
      <c r="H15" s="3010"/>
      <c r="I15" s="3010"/>
      <c r="J15" s="3010"/>
      <c r="K15" s="741" t="s">
        <v>1901</v>
      </c>
      <c r="L15" s="3010"/>
      <c r="M15" s="3010"/>
      <c r="N15" s="3010"/>
      <c r="O15" s="3010"/>
      <c r="P15" s="3010"/>
      <c r="Q15" s="3010"/>
      <c r="R15" s="3010"/>
      <c r="S15" s="3018"/>
      <c r="T15" s="3000"/>
    </row>
    <row r="16" spans="1:20" s="2101" customFormat="1" ht="12" customHeight="1" thickBot="1">
      <c r="A16" s="2094">
        <v>1</v>
      </c>
      <c r="B16" s="2095">
        <v>2</v>
      </c>
      <c r="C16" s="2995">
        <v>3</v>
      </c>
      <c r="D16" s="2996"/>
      <c r="E16" s="2996"/>
      <c r="F16" s="2996"/>
      <c r="G16" s="2997"/>
      <c r="H16" s="2096">
        <v>4</v>
      </c>
      <c r="I16" s="2097">
        <v>5</v>
      </c>
      <c r="J16" s="2097">
        <v>6</v>
      </c>
      <c r="K16" s="2097">
        <v>7</v>
      </c>
      <c r="L16" s="2097">
        <v>8</v>
      </c>
      <c r="M16" s="2097">
        <v>9</v>
      </c>
      <c r="N16" s="2097">
        <v>10</v>
      </c>
      <c r="O16" s="2097">
        <v>11</v>
      </c>
      <c r="P16" s="2097">
        <v>12</v>
      </c>
      <c r="Q16" s="2097">
        <v>13</v>
      </c>
      <c r="R16" s="2098">
        <v>14</v>
      </c>
      <c r="S16" s="2099">
        <v>15</v>
      </c>
      <c r="T16" s="2100">
        <v>16</v>
      </c>
    </row>
    <row r="17" spans="1:25" ht="12.95" customHeight="1" thickBot="1">
      <c r="A17" s="2102"/>
      <c r="B17" s="2103"/>
      <c r="C17" s="2104"/>
      <c r="D17" s="2104"/>
      <c r="E17" s="2104"/>
      <c r="F17" s="2104"/>
      <c r="G17" s="2104"/>
      <c r="H17" s="2104"/>
      <c r="I17" s="2105" t="s">
        <v>1574</v>
      </c>
      <c r="J17" s="2106"/>
      <c r="K17" s="2107"/>
      <c r="L17" s="2107"/>
      <c r="M17" s="2107"/>
      <c r="N17" s="2107"/>
      <c r="O17" s="2107"/>
      <c r="P17" s="2107"/>
      <c r="Q17" s="2107"/>
      <c r="R17" s="1830">
        <f>SUM(R18:R20)</f>
        <v>1</v>
      </c>
      <c r="S17" s="2108">
        <f>SUM(S18:S20)</f>
        <v>239100000</v>
      </c>
      <c r="T17" s="2109"/>
    </row>
    <row r="18" spans="1:25" ht="12.95" customHeight="1">
      <c r="A18" s="662">
        <v>1</v>
      </c>
      <c r="B18" s="663" t="s">
        <v>1516</v>
      </c>
      <c r="C18" s="664" t="s">
        <v>1543</v>
      </c>
      <c r="D18" s="664" t="s">
        <v>1543</v>
      </c>
      <c r="E18" s="664" t="s">
        <v>1546</v>
      </c>
      <c r="F18" s="664" t="s">
        <v>1544</v>
      </c>
      <c r="G18" s="664" t="s">
        <v>1437</v>
      </c>
      <c r="H18" s="665" t="s">
        <v>13</v>
      </c>
      <c r="I18" s="666" t="s">
        <v>1961</v>
      </c>
      <c r="J18" s="664"/>
      <c r="K18" s="667" t="s">
        <v>119</v>
      </c>
      <c r="L18" s="668" t="s">
        <v>1904</v>
      </c>
      <c r="M18" s="667" t="s">
        <v>2886</v>
      </c>
      <c r="N18" s="669">
        <v>1992</v>
      </c>
      <c r="O18" s="670">
        <v>1594</v>
      </c>
      <c r="P18" s="668" t="s">
        <v>1905</v>
      </c>
      <c r="Q18" s="668" t="s">
        <v>133</v>
      </c>
      <c r="R18" s="671">
        <v>1</v>
      </c>
      <c r="S18" s="672">
        <v>239100000</v>
      </c>
      <c r="T18" s="673"/>
    </row>
    <row r="19" spans="1:25" ht="12.95" customHeight="1">
      <c r="A19" s="662"/>
      <c r="B19" s="663"/>
      <c r="C19" s="664"/>
      <c r="D19" s="664"/>
      <c r="E19" s="664"/>
      <c r="F19" s="664"/>
      <c r="G19" s="664"/>
      <c r="H19" s="665"/>
      <c r="I19" s="666"/>
      <c r="J19" s="664"/>
      <c r="K19" s="667"/>
      <c r="L19" s="668"/>
      <c r="M19" s="667"/>
      <c r="N19" s="669"/>
      <c r="O19" s="670"/>
      <c r="P19" s="668"/>
      <c r="Q19" s="668"/>
      <c r="R19" s="671"/>
      <c r="S19" s="672"/>
      <c r="T19" s="673"/>
    </row>
    <row r="20" spans="1:25" ht="12.95" customHeight="1" thickBot="1">
      <c r="A20" s="675"/>
      <c r="B20" s="663"/>
      <c r="C20" s="664"/>
      <c r="D20" s="664"/>
      <c r="E20" s="664"/>
      <c r="F20" s="664"/>
      <c r="G20" s="664"/>
      <c r="H20" s="664"/>
      <c r="I20" s="666"/>
      <c r="J20" s="664"/>
      <c r="K20" s="667"/>
      <c r="L20" s="668"/>
      <c r="M20" s="667"/>
      <c r="N20" s="669"/>
      <c r="O20" s="670"/>
      <c r="P20" s="668"/>
      <c r="Q20" s="668"/>
      <c r="R20" s="671"/>
      <c r="S20" s="672"/>
      <c r="T20" s="673"/>
      <c r="V20" s="1083"/>
      <c r="W20" s="802"/>
      <c r="X20" s="802"/>
      <c r="Y20" s="802"/>
    </row>
    <row r="21" spans="1:25" ht="12.95" customHeight="1">
      <c r="A21" s="1820"/>
      <c r="B21" s="2110"/>
      <c r="C21" s="1916"/>
      <c r="D21" s="1916"/>
      <c r="E21" s="1916"/>
      <c r="F21" s="1916"/>
      <c r="G21" s="1916"/>
      <c r="H21" s="2111"/>
      <c r="I21" s="1917" t="s">
        <v>134</v>
      </c>
      <c r="J21" s="677"/>
      <c r="K21" s="678"/>
      <c r="L21" s="677"/>
      <c r="M21" s="677"/>
      <c r="N21" s="677"/>
      <c r="O21" s="678"/>
      <c r="P21" s="678"/>
      <c r="Q21" s="677"/>
      <c r="R21" s="1821">
        <f>R22+R29+R249+R259+R301+R310</f>
        <v>372</v>
      </c>
      <c r="S21" s="1821">
        <f>S22+S29+S249+S259+S301+S310</f>
        <v>1339688474</v>
      </c>
      <c r="T21" s="1822"/>
      <c r="V21" s="957">
        <v>841</v>
      </c>
      <c r="W21" s="802">
        <v>1552621949</v>
      </c>
      <c r="X21" s="802"/>
      <c r="Y21" s="802"/>
    </row>
    <row r="22" spans="1:25" ht="12.95" customHeight="1">
      <c r="A22" s="2112"/>
      <c r="B22" s="2113"/>
      <c r="C22" s="739" t="str">
        <f>MID(B22,1,2)</f>
        <v/>
      </c>
      <c r="D22" s="739" t="str">
        <f>MID(B22,4,2)</f>
        <v/>
      </c>
      <c r="E22" s="739" t="str">
        <f>MID(B22,7,2)</f>
        <v/>
      </c>
      <c r="F22" s="739" t="str">
        <f>MID(B22,10,2)</f>
        <v/>
      </c>
      <c r="G22" s="739" t="str">
        <f>MID(B22,13,3)</f>
        <v/>
      </c>
      <c r="H22" s="2114"/>
      <c r="I22" s="2115" t="s">
        <v>1963</v>
      </c>
      <c r="J22" s="741"/>
      <c r="K22" s="680"/>
      <c r="L22" s="741"/>
      <c r="M22" s="741"/>
      <c r="N22" s="741"/>
      <c r="O22" s="680"/>
      <c r="P22" s="680"/>
      <c r="Q22" s="741"/>
      <c r="R22" s="2116">
        <f>SUM(R23:R28)</f>
        <v>5</v>
      </c>
      <c r="S22" s="2116">
        <f>SUM(S23:S28)</f>
        <v>451352462</v>
      </c>
      <c r="T22" s="903"/>
      <c r="V22" s="2117">
        <f>V21-R21</f>
        <v>469</v>
      </c>
      <c r="W22" s="2117">
        <f>W21-S21</f>
        <v>212933475</v>
      </c>
      <c r="X22" s="802"/>
      <c r="Y22" s="802"/>
    </row>
    <row r="23" spans="1:25" ht="15">
      <c r="A23" s="662">
        <v>1</v>
      </c>
      <c r="B23" s="902" t="s">
        <v>2872</v>
      </c>
      <c r="C23" s="1844">
        <v>2</v>
      </c>
      <c r="D23" s="1844">
        <v>3</v>
      </c>
      <c r="E23" s="1844">
        <v>1</v>
      </c>
      <c r="F23" s="1844">
        <v>4</v>
      </c>
      <c r="G23" s="1844">
        <v>1</v>
      </c>
      <c r="H23" s="1845" t="s">
        <v>13</v>
      </c>
      <c r="I23" s="1846" t="s">
        <v>2873</v>
      </c>
      <c r="J23" s="950" t="s">
        <v>2874</v>
      </c>
      <c r="K23" s="951" t="s">
        <v>2875</v>
      </c>
      <c r="L23" s="950" t="s">
        <v>139</v>
      </c>
      <c r="M23" s="950" t="s">
        <v>2546</v>
      </c>
      <c r="N23" s="952">
        <v>2005</v>
      </c>
      <c r="O23" s="953">
        <v>1781</v>
      </c>
      <c r="P23" s="951" t="s">
        <v>2548</v>
      </c>
      <c r="Q23" s="950" t="s">
        <v>2547</v>
      </c>
      <c r="R23" s="954">
        <v>1</v>
      </c>
      <c r="S23" s="947">
        <v>210000000</v>
      </c>
      <c r="T23" s="1406"/>
      <c r="V23" s="802">
        <v>5</v>
      </c>
      <c r="W23" s="2117">
        <v>451352462</v>
      </c>
      <c r="X23" s="802"/>
      <c r="Y23" s="802"/>
    </row>
    <row r="24" spans="1:25" ht="15">
      <c r="A24" s="684">
        <f>A23+1</f>
        <v>2</v>
      </c>
      <c r="B24" s="902" t="s">
        <v>2872</v>
      </c>
      <c r="C24" s="686">
        <v>2</v>
      </c>
      <c r="D24" s="686">
        <v>3</v>
      </c>
      <c r="E24" s="686">
        <v>1</v>
      </c>
      <c r="F24" s="686">
        <v>4</v>
      </c>
      <c r="G24" s="686">
        <v>1</v>
      </c>
      <c r="H24" s="793" t="s">
        <v>1425</v>
      </c>
      <c r="I24" s="1210" t="s">
        <v>2873</v>
      </c>
      <c r="J24" s="667" t="s">
        <v>2935</v>
      </c>
      <c r="K24" s="955" t="s">
        <v>2937</v>
      </c>
      <c r="L24" s="1757" t="s">
        <v>139</v>
      </c>
      <c r="M24" s="1757" t="s">
        <v>2546</v>
      </c>
      <c r="N24" s="695">
        <v>2013</v>
      </c>
      <c r="O24" s="1759">
        <v>1493</v>
      </c>
      <c r="P24" s="1758" t="s">
        <v>2548</v>
      </c>
      <c r="Q24" s="1757" t="s">
        <v>133</v>
      </c>
      <c r="R24" s="891">
        <v>1</v>
      </c>
      <c r="S24" s="1760">
        <v>202610000</v>
      </c>
      <c r="T24" s="903"/>
      <c r="V24" s="957">
        <f>V23-R22</f>
        <v>0</v>
      </c>
      <c r="W24" s="957">
        <f>W23-S22</f>
        <v>0</v>
      </c>
      <c r="X24" s="802"/>
      <c r="Y24" s="802"/>
    </row>
    <row r="25" spans="1:25" ht="15">
      <c r="A25" s="684">
        <f>A24+1</f>
        <v>3</v>
      </c>
      <c r="B25" s="902" t="s">
        <v>1521</v>
      </c>
      <c r="C25" s="686">
        <v>2</v>
      </c>
      <c r="D25" s="686">
        <v>3</v>
      </c>
      <c r="E25" s="686">
        <v>1</v>
      </c>
      <c r="F25" s="686">
        <v>5</v>
      </c>
      <c r="G25" s="686">
        <v>1</v>
      </c>
      <c r="H25" s="793" t="s">
        <v>1529</v>
      </c>
      <c r="I25" s="687" t="s">
        <v>24</v>
      </c>
      <c r="J25" s="667" t="s">
        <v>2879</v>
      </c>
      <c r="K25" s="955" t="s">
        <v>2878</v>
      </c>
      <c r="L25" s="667" t="s">
        <v>139</v>
      </c>
      <c r="M25" s="667" t="s">
        <v>2546</v>
      </c>
      <c r="N25" s="668">
        <v>2005</v>
      </c>
      <c r="O25" s="704">
        <v>102</v>
      </c>
      <c r="P25" s="955" t="s">
        <v>2548</v>
      </c>
      <c r="Q25" s="667" t="s">
        <v>133</v>
      </c>
      <c r="R25" s="1386">
        <v>1</v>
      </c>
      <c r="S25" s="939">
        <v>10000000</v>
      </c>
      <c r="T25" s="705"/>
      <c r="V25" s="1083"/>
      <c r="W25" s="802"/>
      <c r="X25" s="1083"/>
      <c r="Y25" s="802"/>
    </row>
    <row r="26" spans="1:25" s="2155" customFormat="1" ht="15">
      <c r="A26" s="2149">
        <f>A25+1</f>
        <v>4</v>
      </c>
      <c r="B26" s="2150" t="s">
        <v>1521</v>
      </c>
      <c r="C26" s="2151">
        <v>2</v>
      </c>
      <c r="D26" s="2151">
        <v>3</v>
      </c>
      <c r="E26" s="2151">
        <v>1</v>
      </c>
      <c r="F26" s="2151">
        <v>5</v>
      </c>
      <c r="G26" s="2151">
        <v>1</v>
      </c>
      <c r="H26" s="2152" t="s">
        <v>1531</v>
      </c>
      <c r="I26" s="795" t="s">
        <v>24</v>
      </c>
      <c r="J26" s="2153" t="s">
        <v>2825</v>
      </c>
      <c r="K26" s="896" t="s">
        <v>2823</v>
      </c>
      <c r="L26" s="795" t="s">
        <v>139</v>
      </c>
      <c r="M26" s="795" t="s">
        <v>2546</v>
      </c>
      <c r="N26" s="2154">
        <v>2007</v>
      </c>
      <c r="O26" s="795">
        <v>125</v>
      </c>
      <c r="P26" s="795" t="s">
        <v>2548</v>
      </c>
      <c r="Q26" s="795" t="s">
        <v>1407</v>
      </c>
      <c r="R26" s="1770">
        <v>1</v>
      </c>
      <c r="S26" s="1819">
        <v>13699962</v>
      </c>
      <c r="T26" s="1489" t="s">
        <v>3097</v>
      </c>
      <c r="U26" s="2155" t="s">
        <v>3099</v>
      </c>
      <c r="V26" s="2156"/>
      <c r="W26" s="2157"/>
      <c r="X26" s="2156"/>
      <c r="Y26" s="2158"/>
    </row>
    <row r="27" spans="1:25" ht="16.5">
      <c r="A27" s="684">
        <f>A26+1</f>
        <v>5</v>
      </c>
      <c r="B27" s="902" t="s">
        <v>1521</v>
      </c>
      <c r="C27" s="686">
        <v>2</v>
      </c>
      <c r="D27" s="686">
        <v>3</v>
      </c>
      <c r="E27" s="686">
        <v>1</v>
      </c>
      <c r="F27" s="686">
        <v>5</v>
      </c>
      <c r="G27" s="686">
        <v>1</v>
      </c>
      <c r="H27" s="793" t="s">
        <v>1532</v>
      </c>
      <c r="I27" s="687" t="s">
        <v>2543</v>
      </c>
      <c r="J27" s="687" t="s">
        <v>2826</v>
      </c>
      <c r="K27" s="720" t="s">
        <v>2824</v>
      </c>
      <c r="L27" s="687" t="s">
        <v>139</v>
      </c>
      <c r="M27" s="687" t="s">
        <v>2546</v>
      </c>
      <c r="N27" s="688">
        <v>2008</v>
      </c>
      <c r="O27" s="687">
        <v>125</v>
      </c>
      <c r="P27" s="687" t="s">
        <v>2548</v>
      </c>
      <c r="Q27" s="687" t="s">
        <v>133</v>
      </c>
      <c r="R27" s="1386">
        <v>1</v>
      </c>
      <c r="S27" s="690">
        <v>15042500</v>
      </c>
      <c r="T27" s="781"/>
      <c r="V27" s="1083"/>
      <c r="W27" s="802"/>
      <c r="X27" s="2118"/>
      <c r="Y27" s="802"/>
    </row>
    <row r="28" spans="1:25" ht="12.95" customHeight="1" thickBot="1">
      <c r="A28" s="684"/>
      <c r="B28" s="685"/>
      <c r="C28" s="691"/>
      <c r="D28" s="691"/>
      <c r="E28" s="691"/>
      <c r="F28" s="691"/>
      <c r="G28" s="691"/>
      <c r="H28" s="692"/>
      <c r="I28" s="693"/>
      <c r="J28" s="693"/>
      <c r="K28" s="693"/>
      <c r="L28" s="693"/>
      <c r="M28" s="694"/>
      <c r="N28" s="695"/>
      <c r="O28" s="695"/>
      <c r="P28" s="695"/>
      <c r="Q28" s="695"/>
      <c r="R28" s="696"/>
      <c r="S28" s="697"/>
      <c r="T28" s="698"/>
      <c r="V28" s="957"/>
      <c r="W28" s="802"/>
      <c r="X28" s="802"/>
      <c r="Y28" s="802"/>
    </row>
    <row r="29" spans="1:25" ht="12.95" customHeight="1">
      <c r="A29" s="1820"/>
      <c r="B29" s="2110"/>
      <c r="C29" s="1916"/>
      <c r="D29" s="1916"/>
      <c r="E29" s="1916"/>
      <c r="F29" s="1916"/>
      <c r="G29" s="1916"/>
      <c r="H29" s="2111"/>
      <c r="I29" s="676" t="s">
        <v>1964</v>
      </c>
      <c r="J29" s="677"/>
      <c r="K29" s="678"/>
      <c r="L29" s="677"/>
      <c r="M29" s="677"/>
      <c r="N29" s="677"/>
      <c r="O29" s="678"/>
      <c r="P29" s="677"/>
      <c r="Q29" s="677"/>
      <c r="R29" s="699">
        <f>SUM(R30:R247)</f>
        <v>305</v>
      </c>
      <c r="S29" s="699">
        <f>SUM(S30:S247)</f>
        <v>564544662</v>
      </c>
      <c r="T29" s="1822"/>
      <c r="V29" s="1083">
        <v>361</v>
      </c>
      <c r="W29" s="802">
        <v>597181662</v>
      </c>
      <c r="X29" s="802"/>
      <c r="Y29" s="802"/>
    </row>
    <row r="30" spans="1:25" ht="12.95" customHeight="1">
      <c r="A30" s="684">
        <v>1</v>
      </c>
      <c r="B30" s="685" t="s">
        <v>2800</v>
      </c>
      <c r="C30" s="717">
        <v>2</v>
      </c>
      <c r="D30" s="717">
        <v>6</v>
      </c>
      <c r="E30" s="717">
        <v>1</v>
      </c>
      <c r="F30" s="717">
        <v>4</v>
      </c>
      <c r="G30" s="717">
        <v>4</v>
      </c>
      <c r="H30" s="665" t="s">
        <v>1427</v>
      </c>
      <c r="I30" s="664" t="s">
        <v>317</v>
      </c>
      <c r="J30" s="703" t="s">
        <v>305</v>
      </c>
      <c r="K30" s="668" t="s">
        <v>1343</v>
      </c>
      <c r="L30" s="703" t="s">
        <v>2562</v>
      </c>
      <c r="M30" s="664" t="s">
        <v>143</v>
      </c>
      <c r="N30" s="668">
        <v>2010</v>
      </c>
      <c r="O30" s="668" t="s">
        <v>1343</v>
      </c>
      <c r="P30" s="703" t="s">
        <v>1906</v>
      </c>
      <c r="Q30" s="703" t="s">
        <v>133</v>
      </c>
      <c r="R30" s="704">
        <v>1</v>
      </c>
      <c r="S30" s="690">
        <v>2340000</v>
      </c>
      <c r="T30" s="705" t="s">
        <v>2967</v>
      </c>
      <c r="V30" s="957">
        <f>V29-R29</f>
        <v>56</v>
      </c>
      <c r="W30" s="957">
        <f>W29-S29</f>
        <v>32637000</v>
      </c>
      <c r="X30" s="802"/>
      <c r="Y30" s="802"/>
    </row>
    <row r="31" spans="1:25" ht="12.95" customHeight="1">
      <c r="A31" s="684">
        <f>A30+1</f>
        <v>2</v>
      </c>
      <c r="B31" s="685" t="s">
        <v>1549</v>
      </c>
      <c r="C31" s="717">
        <v>2</v>
      </c>
      <c r="D31" s="717">
        <v>6</v>
      </c>
      <c r="E31" s="717">
        <v>1</v>
      </c>
      <c r="F31" s="717">
        <v>4</v>
      </c>
      <c r="G31" s="717">
        <v>4</v>
      </c>
      <c r="H31" s="665" t="s">
        <v>1433</v>
      </c>
      <c r="I31" s="664" t="s">
        <v>426</v>
      </c>
      <c r="J31" s="703" t="s">
        <v>305</v>
      </c>
      <c r="K31" s="668" t="s">
        <v>1343</v>
      </c>
      <c r="L31" s="664" t="s">
        <v>307</v>
      </c>
      <c r="M31" s="664" t="s">
        <v>143</v>
      </c>
      <c r="N31" s="668">
        <v>2012</v>
      </c>
      <c r="O31" s="668" t="s">
        <v>1343</v>
      </c>
      <c r="P31" s="703" t="s">
        <v>1906</v>
      </c>
      <c r="Q31" s="703" t="s">
        <v>133</v>
      </c>
      <c r="R31" s="704">
        <v>1</v>
      </c>
      <c r="S31" s="690">
        <v>1500000</v>
      </c>
      <c r="T31" s="706" t="s">
        <v>3329</v>
      </c>
      <c r="V31" s="1409"/>
      <c r="W31" s="802"/>
      <c r="X31" s="802"/>
      <c r="Y31" s="802"/>
    </row>
    <row r="32" spans="1:25" ht="12.95" customHeight="1">
      <c r="A32" s="684">
        <f t="shared" ref="A32:A84" si="0">A31+1</f>
        <v>3</v>
      </c>
      <c r="B32" s="685" t="s">
        <v>2801</v>
      </c>
      <c r="C32" s="717">
        <v>2</v>
      </c>
      <c r="D32" s="717">
        <v>6</v>
      </c>
      <c r="E32" s="717">
        <v>1</v>
      </c>
      <c r="F32" s="717">
        <v>4</v>
      </c>
      <c r="G32" s="717">
        <v>4</v>
      </c>
      <c r="H32" s="665" t="s">
        <v>1434</v>
      </c>
      <c r="I32" s="664" t="s">
        <v>587</v>
      </c>
      <c r="J32" s="703" t="s">
        <v>2908</v>
      </c>
      <c r="K32" s="668" t="s">
        <v>1343</v>
      </c>
      <c r="L32" s="664" t="s">
        <v>139</v>
      </c>
      <c r="M32" s="664" t="s">
        <v>143</v>
      </c>
      <c r="N32" s="668">
        <v>2012</v>
      </c>
      <c r="O32" s="668" t="s">
        <v>1343</v>
      </c>
      <c r="P32" s="703" t="s">
        <v>1906</v>
      </c>
      <c r="Q32" s="703" t="s">
        <v>133</v>
      </c>
      <c r="R32" s="704">
        <v>1</v>
      </c>
      <c r="S32" s="690">
        <v>450000</v>
      </c>
      <c r="T32" s="706" t="s">
        <v>2865</v>
      </c>
      <c r="V32" s="1409"/>
      <c r="W32" s="802"/>
      <c r="X32" s="957"/>
      <c r="Y32" s="802"/>
    </row>
    <row r="33" spans="1:25" ht="12.95" customHeight="1">
      <c r="A33" s="684">
        <f t="shared" si="0"/>
        <v>4</v>
      </c>
      <c r="B33" s="685" t="s">
        <v>2800</v>
      </c>
      <c r="C33" s="717">
        <v>2</v>
      </c>
      <c r="D33" s="717">
        <v>6</v>
      </c>
      <c r="E33" s="717">
        <v>1</v>
      </c>
      <c r="F33" s="717">
        <v>4</v>
      </c>
      <c r="G33" s="717">
        <v>4</v>
      </c>
      <c r="H33" s="665" t="s">
        <v>1436</v>
      </c>
      <c r="I33" s="666" t="s">
        <v>3077</v>
      </c>
      <c r="J33" s="667" t="s">
        <v>305</v>
      </c>
      <c r="K33" s="668" t="s">
        <v>1343</v>
      </c>
      <c r="L33" s="664" t="s">
        <v>2562</v>
      </c>
      <c r="M33" s="664" t="s">
        <v>143</v>
      </c>
      <c r="N33" s="668">
        <v>2013</v>
      </c>
      <c r="O33" s="668" t="s">
        <v>1343</v>
      </c>
      <c r="P33" s="703" t="s">
        <v>1906</v>
      </c>
      <c r="Q33" s="703" t="s">
        <v>133</v>
      </c>
      <c r="R33" s="707">
        <v>1</v>
      </c>
      <c r="S33" s="708">
        <v>700000</v>
      </c>
      <c r="T33" s="673" t="s">
        <v>2864</v>
      </c>
      <c r="V33" s="1410"/>
      <c r="W33" s="802"/>
      <c r="X33" s="802"/>
      <c r="Y33" s="802"/>
    </row>
    <row r="34" spans="1:25" ht="12.95" customHeight="1">
      <c r="A34" s="684">
        <f>A32+1</f>
        <v>4</v>
      </c>
      <c r="B34" s="685" t="s">
        <v>2800</v>
      </c>
      <c r="C34" s="717">
        <v>2</v>
      </c>
      <c r="D34" s="717">
        <v>6</v>
      </c>
      <c r="E34" s="717">
        <v>1</v>
      </c>
      <c r="F34" s="717">
        <v>4</v>
      </c>
      <c r="G34" s="717">
        <v>4</v>
      </c>
      <c r="H34" s="665" t="s">
        <v>1437</v>
      </c>
      <c r="I34" s="666" t="s">
        <v>1596</v>
      </c>
      <c r="J34" s="667" t="s">
        <v>2908</v>
      </c>
      <c r="K34" s="668" t="s">
        <v>1343</v>
      </c>
      <c r="L34" s="664" t="s">
        <v>139</v>
      </c>
      <c r="M34" s="664" t="s">
        <v>143</v>
      </c>
      <c r="N34" s="668">
        <v>2013</v>
      </c>
      <c r="O34" s="668" t="s">
        <v>1343</v>
      </c>
      <c r="P34" s="703" t="s">
        <v>1906</v>
      </c>
      <c r="Q34" s="703" t="s">
        <v>133</v>
      </c>
      <c r="R34" s="707">
        <v>1</v>
      </c>
      <c r="S34" s="708">
        <v>2800000</v>
      </c>
      <c r="T34" s="673" t="s">
        <v>3330</v>
      </c>
      <c r="V34" s="1410"/>
      <c r="W34" s="802"/>
      <c r="X34" s="802"/>
      <c r="Y34" s="802"/>
    </row>
    <row r="35" spans="1:25" ht="12.95" customHeight="1">
      <c r="A35" s="684">
        <f>A33+1</f>
        <v>5</v>
      </c>
      <c r="B35" s="685" t="s">
        <v>2800</v>
      </c>
      <c r="C35" s="717">
        <v>2</v>
      </c>
      <c r="D35" s="717">
        <v>6</v>
      </c>
      <c r="E35" s="717">
        <v>1</v>
      </c>
      <c r="F35" s="717">
        <v>4</v>
      </c>
      <c r="G35" s="717">
        <v>4</v>
      </c>
      <c r="H35" s="665" t="s">
        <v>1437</v>
      </c>
      <c r="I35" s="666" t="s">
        <v>1596</v>
      </c>
      <c r="J35" s="667" t="s">
        <v>2908</v>
      </c>
      <c r="K35" s="668" t="s">
        <v>1343</v>
      </c>
      <c r="L35" s="664" t="s">
        <v>139</v>
      </c>
      <c r="M35" s="664" t="s">
        <v>143</v>
      </c>
      <c r="N35" s="668">
        <v>2013</v>
      </c>
      <c r="O35" s="668" t="s">
        <v>1343</v>
      </c>
      <c r="P35" s="703" t="s">
        <v>1906</v>
      </c>
      <c r="Q35" s="703" t="s">
        <v>133</v>
      </c>
      <c r="R35" s="707">
        <v>1</v>
      </c>
      <c r="S35" s="708">
        <v>2800000</v>
      </c>
      <c r="T35" s="673" t="s">
        <v>2866</v>
      </c>
      <c r="V35" s="1410"/>
      <c r="W35" s="802"/>
      <c r="X35" s="802"/>
      <c r="Y35" s="802"/>
    </row>
    <row r="36" spans="1:25" ht="12.95" customHeight="1">
      <c r="A36" s="684">
        <f t="shared" si="0"/>
        <v>6</v>
      </c>
      <c r="B36" s="685" t="s">
        <v>2800</v>
      </c>
      <c r="C36" s="717">
        <v>2</v>
      </c>
      <c r="D36" s="717">
        <v>6</v>
      </c>
      <c r="E36" s="717">
        <v>1</v>
      </c>
      <c r="F36" s="717">
        <v>4</v>
      </c>
      <c r="G36" s="717">
        <v>4</v>
      </c>
      <c r="H36" s="665" t="s">
        <v>1437</v>
      </c>
      <c r="I36" s="666" t="s">
        <v>3103</v>
      </c>
      <c r="J36" s="667" t="s">
        <v>305</v>
      </c>
      <c r="K36" s="668" t="s">
        <v>1343</v>
      </c>
      <c r="L36" s="664" t="s">
        <v>307</v>
      </c>
      <c r="M36" s="664" t="s">
        <v>143</v>
      </c>
      <c r="N36" s="668">
        <v>2016</v>
      </c>
      <c r="O36" s="668" t="s">
        <v>1343</v>
      </c>
      <c r="P36" s="703" t="s">
        <v>1906</v>
      </c>
      <c r="Q36" s="703" t="s">
        <v>133</v>
      </c>
      <c r="R36" s="707">
        <v>1</v>
      </c>
      <c r="S36" s="708">
        <v>17000000</v>
      </c>
      <c r="T36" s="673" t="s">
        <v>3331</v>
      </c>
      <c r="V36" s="1410"/>
      <c r="W36" s="802"/>
      <c r="X36" s="802"/>
      <c r="Y36" s="802"/>
    </row>
    <row r="37" spans="1:25" ht="12.95" customHeight="1">
      <c r="A37" s="684">
        <f t="shared" si="0"/>
        <v>7</v>
      </c>
      <c r="B37" s="685" t="s">
        <v>2800</v>
      </c>
      <c r="C37" s="717">
        <v>2</v>
      </c>
      <c r="D37" s="717">
        <v>6</v>
      </c>
      <c r="E37" s="717">
        <v>1</v>
      </c>
      <c r="F37" s="717">
        <v>4</v>
      </c>
      <c r="G37" s="717">
        <v>4</v>
      </c>
      <c r="H37" s="665" t="s">
        <v>1437</v>
      </c>
      <c r="I37" s="666" t="s">
        <v>3103</v>
      </c>
      <c r="J37" s="667" t="s">
        <v>305</v>
      </c>
      <c r="K37" s="668" t="s">
        <v>1343</v>
      </c>
      <c r="L37" s="664" t="s">
        <v>307</v>
      </c>
      <c r="M37" s="664" t="s">
        <v>143</v>
      </c>
      <c r="N37" s="668">
        <v>2016</v>
      </c>
      <c r="O37" s="668" t="s">
        <v>1343</v>
      </c>
      <c r="P37" s="703" t="s">
        <v>1906</v>
      </c>
      <c r="Q37" s="703" t="s">
        <v>133</v>
      </c>
      <c r="R37" s="707">
        <v>1</v>
      </c>
      <c r="S37" s="708">
        <v>8000000</v>
      </c>
      <c r="T37" s="673" t="s">
        <v>3330</v>
      </c>
      <c r="V37" s="1410"/>
      <c r="W37" s="802"/>
      <c r="X37" s="802"/>
      <c r="Y37" s="802"/>
    </row>
    <row r="38" spans="1:25" ht="12.95" customHeight="1">
      <c r="A38" s="684">
        <f t="shared" si="0"/>
        <v>8</v>
      </c>
      <c r="B38" s="685" t="s">
        <v>1547</v>
      </c>
      <c r="C38" s="717">
        <v>2</v>
      </c>
      <c r="D38" s="717">
        <v>6</v>
      </c>
      <c r="E38" s="717">
        <v>1</v>
      </c>
      <c r="F38" s="717">
        <v>4</v>
      </c>
      <c r="G38" s="717">
        <v>4</v>
      </c>
      <c r="H38" s="665" t="s">
        <v>1438</v>
      </c>
      <c r="I38" s="666" t="s">
        <v>1616</v>
      </c>
      <c r="J38" s="667" t="s">
        <v>2909</v>
      </c>
      <c r="K38" s="668" t="s">
        <v>1343</v>
      </c>
      <c r="L38" s="664" t="s">
        <v>365</v>
      </c>
      <c r="M38" s="664" t="s">
        <v>143</v>
      </c>
      <c r="N38" s="668">
        <v>2013</v>
      </c>
      <c r="O38" s="668" t="s">
        <v>1343</v>
      </c>
      <c r="P38" s="703" t="s">
        <v>1906</v>
      </c>
      <c r="Q38" s="703" t="s">
        <v>133</v>
      </c>
      <c r="R38" s="707">
        <v>1</v>
      </c>
      <c r="S38" s="708">
        <v>4150000</v>
      </c>
      <c r="T38" s="1836"/>
      <c r="V38" s="1580"/>
      <c r="W38" s="802"/>
      <c r="X38" s="802"/>
      <c r="Y38" s="802"/>
    </row>
    <row r="39" spans="1:25" ht="12.95" customHeight="1">
      <c r="A39" s="684">
        <f t="shared" si="0"/>
        <v>9</v>
      </c>
      <c r="B39" s="685" t="s">
        <v>1549</v>
      </c>
      <c r="C39" s="717">
        <v>2</v>
      </c>
      <c r="D39" s="717">
        <v>6</v>
      </c>
      <c r="E39" s="717">
        <v>1</v>
      </c>
      <c r="F39" s="717">
        <v>4</v>
      </c>
      <c r="G39" s="717">
        <v>4</v>
      </c>
      <c r="H39" s="665" t="s">
        <v>1439</v>
      </c>
      <c r="I39" s="666" t="s">
        <v>1628</v>
      </c>
      <c r="J39" s="667" t="s">
        <v>305</v>
      </c>
      <c r="K39" s="668" t="s">
        <v>1343</v>
      </c>
      <c r="L39" s="664" t="s">
        <v>307</v>
      </c>
      <c r="M39" s="664" t="s">
        <v>143</v>
      </c>
      <c r="N39" s="668">
        <v>2013</v>
      </c>
      <c r="O39" s="668" t="s">
        <v>1343</v>
      </c>
      <c r="P39" s="703" t="s">
        <v>1906</v>
      </c>
      <c r="Q39" s="703" t="s">
        <v>133</v>
      </c>
      <c r="R39" s="707">
        <v>1</v>
      </c>
      <c r="S39" s="708">
        <v>1500000</v>
      </c>
      <c r="T39" s="673" t="s">
        <v>3332</v>
      </c>
      <c r="V39" s="1410"/>
      <c r="W39" s="802"/>
      <c r="X39" s="802"/>
      <c r="Y39" s="802"/>
    </row>
    <row r="40" spans="1:25" ht="12.95" customHeight="1">
      <c r="A40" s="684">
        <f t="shared" si="0"/>
        <v>10</v>
      </c>
      <c r="B40" s="685" t="s">
        <v>1549</v>
      </c>
      <c r="C40" s="717">
        <v>2</v>
      </c>
      <c r="D40" s="717">
        <v>6</v>
      </c>
      <c r="E40" s="717">
        <v>1</v>
      </c>
      <c r="F40" s="717">
        <v>4</v>
      </c>
      <c r="G40" s="717">
        <v>4</v>
      </c>
      <c r="H40" s="665" t="s">
        <v>1439</v>
      </c>
      <c r="I40" s="666" t="s">
        <v>1628</v>
      </c>
      <c r="J40" s="667" t="s">
        <v>305</v>
      </c>
      <c r="K40" s="668" t="s">
        <v>1343</v>
      </c>
      <c r="L40" s="664" t="s">
        <v>307</v>
      </c>
      <c r="M40" s="664" t="s">
        <v>2792</v>
      </c>
      <c r="N40" s="668">
        <v>2016</v>
      </c>
      <c r="O40" s="668" t="s">
        <v>1343</v>
      </c>
      <c r="P40" s="703" t="s">
        <v>1906</v>
      </c>
      <c r="Q40" s="703" t="s">
        <v>133</v>
      </c>
      <c r="R40" s="707">
        <v>2</v>
      </c>
      <c r="S40" s="708">
        <v>6000000</v>
      </c>
      <c r="T40" s="673" t="s">
        <v>3330</v>
      </c>
      <c r="V40" s="1410"/>
      <c r="W40" s="802"/>
      <c r="X40" s="802"/>
      <c r="Y40" s="802"/>
    </row>
    <row r="41" spans="1:25" ht="12.95" customHeight="1">
      <c r="A41" s="684">
        <f>A40+1</f>
        <v>11</v>
      </c>
      <c r="B41" s="685" t="s">
        <v>1548</v>
      </c>
      <c r="C41" s="717">
        <v>2</v>
      </c>
      <c r="D41" s="717">
        <v>6</v>
      </c>
      <c r="E41" s="717">
        <v>1</v>
      </c>
      <c r="F41" s="717">
        <v>4</v>
      </c>
      <c r="G41" s="717">
        <v>4</v>
      </c>
      <c r="H41" s="665" t="s">
        <v>1440</v>
      </c>
      <c r="I41" s="666" t="s">
        <v>1641</v>
      </c>
      <c r="J41" s="667" t="s">
        <v>2914</v>
      </c>
      <c r="K41" s="668" t="s">
        <v>1343</v>
      </c>
      <c r="L41" s="664" t="s">
        <v>2912</v>
      </c>
      <c r="M41" s="664" t="s">
        <v>143</v>
      </c>
      <c r="N41" s="668">
        <v>2013</v>
      </c>
      <c r="O41" s="668" t="s">
        <v>1343</v>
      </c>
      <c r="P41" s="703" t="s">
        <v>1906</v>
      </c>
      <c r="Q41" s="703" t="s">
        <v>133</v>
      </c>
      <c r="R41" s="707">
        <v>1</v>
      </c>
      <c r="S41" s="708">
        <v>350000</v>
      </c>
      <c r="T41" s="673" t="s">
        <v>2864</v>
      </c>
      <c r="V41" s="1410"/>
      <c r="W41" s="802"/>
      <c r="X41" s="802"/>
      <c r="Y41" s="802"/>
    </row>
    <row r="42" spans="1:25" ht="12.95" customHeight="1">
      <c r="A42" s="684">
        <f>A40+1</f>
        <v>11</v>
      </c>
      <c r="B42" s="685" t="s">
        <v>1548</v>
      </c>
      <c r="C42" s="717">
        <v>2</v>
      </c>
      <c r="D42" s="717">
        <v>6</v>
      </c>
      <c r="E42" s="717">
        <v>1</v>
      </c>
      <c r="F42" s="717">
        <v>4</v>
      </c>
      <c r="G42" s="717">
        <v>4</v>
      </c>
      <c r="H42" s="665" t="s">
        <v>1441</v>
      </c>
      <c r="I42" s="666" t="s">
        <v>1642</v>
      </c>
      <c r="J42" s="667" t="s">
        <v>2915</v>
      </c>
      <c r="K42" s="668" t="s">
        <v>1343</v>
      </c>
      <c r="L42" s="664" t="s">
        <v>2913</v>
      </c>
      <c r="M42" s="664" t="s">
        <v>143</v>
      </c>
      <c r="N42" s="668">
        <v>2013</v>
      </c>
      <c r="O42" s="668" t="s">
        <v>1343</v>
      </c>
      <c r="P42" s="703" t="s">
        <v>1906</v>
      </c>
      <c r="Q42" s="703" t="s">
        <v>133</v>
      </c>
      <c r="R42" s="707">
        <v>2</v>
      </c>
      <c r="S42" s="708">
        <v>850000</v>
      </c>
      <c r="T42" s="673" t="s">
        <v>2918</v>
      </c>
      <c r="V42" s="1410"/>
      <c r="W42" s="802"/>
      <c r="X42" s="802"/>
      <c r="Y42" s="802"/>
    </row>
    <row r="43" spans="1:25" ht="12.95" customHeight="1">
      <c r="A43" s="684">
        <f>A41+1</f>
        <v>12</v>
      </c>
      <c r="B43" s="685" t="s">
        <v>1548</v>
      </c>
      <c r="C43" s="717">
        <v>2</v>
      </c>
      <c r="D43" s="717">
        <v>6</v>
      </c>
      <c r="E43" s="717">
        <v>1</v>
      </c>
      <c r="F43" s="717">
        <v>4</v>
      </c>
      <c r="G43" s="717">
        <v>4</v>
      </c>
      <c r="H43" s="665" t="s">
        <v>1441</v>
      </c>
      <c r="I43" s="666" t="s">
        <v>1642</v>
      </c>
      <c r="J43" s="667" t="s">
        <v>2915</v>
      </c>
      <c r="K43" s="668" t="s">
        <v>1343</v>
      </c>
      <c r="L43" s="664" t="s">
        <v>2913</v>
      </c>
      <c r="M43" s="664" t="s">
        <v>143</v>
      </c>
      <c r="N43" s="668">
        <v>2013</v>
      </c>
      <c r="O43" s="668" t="s">
        <v>1343</v>
      </c>
      <c r="P43" s="703" t="s">
        <v>1906</v>
      </c>
      <c r="Q43" s="703" t="s">
        <v>133</v>
      </c>
      <c r="R43" s="707">
        <v>3</v>
      </c>
      <c r="S43" s="708">
        <v>1275000</v>
      </c>
      <c r="T43" s="673" t="s">
        <v>2967</v>
      </c>
      <c r="V43" s="1410"/>
      <c r="W43" s="802"/>
      <c r="X43" s="802"/>
      <c r="Y43" s="802"/>
    </row>
    <row r="44" spans="1:25" ht="12.95" customHeight="1">
      <c r="A44" s="684">
        <f>A40+1</f>
        <v>11</v>
      </c>
      <c r="B44" s="685" t="s">
        <v>1548</v>
      </c>
      <c r="C44" s="717">
        <v>2</v>
      </c>
      <c r="D44" s="717">
        <v>6</v>
      </c>
      <c r="E44" s="717">
        <v>1</v>
      </c>
      <c r="F44" s="717">
        <v>4</v>
      </c>
      <c r="G44" s="717">
        <v>4</v>
      </c>
      <c r="H44" s="665" t="s">
        <v>1441</v>
      </c>
      <c r="I44" s="666" t="s">
        <v>1642</v>
      </c>
      <c r="J44" s="667" t="s">
        <v>2915</v>
      </c>
      <c r="K44" s="668" t="s">
        <v>1343</v>
      </c>
      <c r="L44" s="664" t="s">
        <v>2913</v>
      </c>
      <c r="M44" s="664" t="s">
        <v>143</v>
      </c>
      <c r="N44" s="668">
        <v>2013</v>
      </c>
      <c r="O44" s="668" t="s">
        <v>1343</v>
      </c>
      <c r="P44" s="703" t="s">
        <v>1906</v>
      </c>
      <c r="Q44" s="703" t="s">
        <v>133</v>
      </c>
      <c r="R44" s="707">
        <v>1</v>
      </c>
      <c r="S44" s="708">
        <v>425000</v>
      </c>
      <c r="T44" s="673" t="s">
        <v>2906</v>
      </c>
      <c r="V44" s="1410"/>
      <c r="W44" s="802"/>
      <c r="X44" s="802"/>
      <c r="Y44" s="802"/>
    </row>
    <row r="45" spans="1:25" ht="12.95" customHeight="1">
      <c r="A45" s="684">
        <f>A40+1</f>
        <v>11</v>
      </c>
      <c r="B45" s="685" t="s">
        <v>1548</v>
      </c>
      <c r="C45" s="717">
        <v>2</v>
      </c>
      <c r="D45" s="717">
        <v>6</v>
      </c>
      <c r="E45" s="717">
        <v>1</v>
      </c>
      <c r="F45" s="717">
        <v>4</v>
      </c>
      <c r="G45" s="717">
        <v>4</v>
      </c>
      <c r="H45" s="665" t="s">
        <v>1441</v>
      </c>
      <c r="I45" s="666" t="s">
        <v>1642</v>
      </c>
      <c r="J45" s="667" t="s">
        <v>2915</v>
      </c>
      <c r="K45" s="668" t="s">
        <v>1343</v>
      </c>
      <c r="L45" s="664" t="s">
        <v>2913</v>
      </c>
      <c r="M45" s="664" t="s">
        <v>143</v>
      </c>
      <c r="N45" s="668">
        <v>2013</v>
      </c>
      <c r="O45" s="668" t="s">
        <v>1343</v>
      </c>
      <c r="P45" s="703" t="s">
        <v>1906</v>
      </c>
      <c r="Q45" s="703" t="s">
        <v>133</v>
      </c>
      <c r="R45" s="707">
        <v>4</v>
      </c>
      <c r="S45" s="708">
        <v>1700000</v>
      </c>
      <c r="T45" s="673" t="s">
        <v>2905</v>
      </c>
      <c r="V45" s="1410"/>
      <c r="W45" s="802"/>
      <c r="X45" s="802"/>
      <c r="Y45" s="802"/>
    </row>
    <row r="46" spans="1:25" ht="12.95" customHeight="1">
      <c r="A46" s="684">
        <f>A40+1</f>
        <v>11</v>
      </c>
      <c r="B46" s="685" t="s">
        <v>1548</v>
      </c>
      <c r="C46" s="717">
        <v>2</v>
      </c>
      <c r="D46" s="717">
        <v>6</v>
      </c>
      <c r="E46" s="717">
        <v>1</v>
      </c>
      <c r="F46" s="717">
        <v>4</v>
      </c>
      <c r="G46" s="717">
        <v>4</v>
      </c>
      <c r="H46" s="665" t="s">
        <v>1441</v>
      </c>
      <c r="I46" s="666" t="s">
        <v>1642</v>
      </c>
      <c r="J46" s="667" t="s">
        <v>2915</v>
      </c>
      <c r="K46" s="668" t="s">
        <v>1343</v>
      </c>
      <c r="L46" s="664" t="s">
        <v>2913</v>
      </c>
      <c r="M46" s="664" t="s">
        <v>143</v>
      </c>
      <c r="N46" s="668">
        <v>2013</v>
      </c>
      <c r="O46" s="668" t="s">
        <v>1343</v>
      </c>
      <c r="P46" s="703" t="s">
        <v>1906</v>
      </c>
      <c r="Q46" s="703" t="s">
        <v>133</v>
      </c>
      <c r="R46" s="707">
        <v>2</v>
      </c>
      <c r="S46" s="708">
        <v>850000</v>
      </c>
      <c r="T46" s="673" t="s">
        <v>2904</v>
      </c>
      <c r="V46" s="1410"/>
      <c r="W46" s="802"/>
      <c r="X46" s="802"/>
      <c r="Y46" s="802"/>
    </row>
    <row r="47" spans="1:25" ht="12.95" customHeight="1">
      <c r="A47" s="684">
        <f>A40+1</f>
        <v>11</v>
      </c>
      <c r="B47" s="685" t="s">
        <v>1548</v>
      </c>
      <c r="C47" s="717">
        <v>2</v>
      </c>
      <c r="D47" s="717">
        <v>6</v>
      </c>
      <c r="E47" s="717">
        <v>1</v>
      </c>
      <c r="F47" s="717">
        <v>4</v>
      </c>
      <c r="G47" s="717">
        <v>4</v>
      </c>
      <c r="H47" s="665" t="s">
        <v>1441</v>
      </c>
      <c r="I47" s="666" t="s">
        <v>1642</v>
      </c>
      <c r="J47" s="667" t="s">
        <v>2915</v>
      </c>
      <c r="K47" s="668" t="s">
        <v>1343</v>
      </c>
      <c r="L47" s="664" t="s">
        <v>2913</v>
      </c>
      <c r="M47" s="664" t="s">
        <v>143</v>
      </c>
      <c r="N47" s="668">
        <v>2013</v>
      </c>
      <c r="O47" s="668" t="s">
        <v>1343</v>
      </c>
      <c r="P47" s="703" t="s">
        <v>1906</v>
      </c>
      <c r="Q47" s="703" t="s">
        <v>133</v>
      </c>
      <c r="R47" s="707">
        <v>2</v>
      </c>
      <c r="S47" s="708">
        <v>850000</v>
      </c>
      <c r="T47" s="673" t="s">
        <v>2864</v>
      </c>
      <c r="V47" s="1410"/>
      <c r="W47" s="802"/>
      <c r="X47" s="802"/>
      <c r="Y47" s="802"/>
    </row>
    <row r="48" spans="1:25" ht="12.95" customHeight="1">
      <c r="A48" s="684">
        <f>A41+1</f>
        <v>12</v>
      </c>
      <c r="B48" s="685" t="s">
        <v>1548</v>
      </c>
      <c r="C48" s="717">
        <v>2</v>
      </c>
      <c r="D48" s="717">
        <v>6</v>
      </c>
      <c r="E48" s="717">
        <v>1</v>
      </c>
      <c r="F48" s="717">
        <v>4</v>
      </c>
      <c r="G48" s="717">
        <v>4</v>
      </c>
      <c r="H48" s="665" t="s">
        <v>1441</v>
      </c>
      <c r="I48" s="666" t="s">
        <v>1642</v>
      </c>
      <c r="J48" s="667" t="s">
        <v>2915</v>
      </c>
      <c r="K48" s="668" t="s">
        <v>1343</v>
      </c>
      <c r="L48" s="664" t="s">
        <v>2913</v>
      </c>
      <c r="M48" s="664" t="s">
        <v>143</v>
      </c>
      <c r="N48" s="668">
        <v>2013</v>
      </c>
      <c r="O48" s="668" t="s">
        <v>1343</v>
      </c>
      <c r="P48" s="703" t="s">
        <v>1906</v>
      </c>
      <c r="Q48" s="703" t="s">
        <v>133</v>
      </c>
      <c r="R48" s="707">
        <v>2</v>
      </c>
      <c r="S48" s="708">
        <v>850000</v>
      </c>
      <c r="T48" s="673" t="s">
        <v>2865</v>
      </c>
      <c r="V48" s="1410"/>
      <c r="W48" s="802"/>
      <c r="X48" s="802"/>
      <c r="Y48" s="802"/>
    </row>
    <row r="49" spans="1:25" ht="12.95" customHeight="1">
      <c r="A49" s="684">
        <f t="shared" si="0"/>
        <v>13</v>
      </c>
      <c r="B49" s="685" t="s">
        <v>1548</v>
      </c>
      <c r="C49" s="717">
        <v>2</v>
      </c>
      <c r="D49" s="717">
        <v>6</v>
      </c>
      <c r="E49" s="717">
        <v>1</v>
      </c>
      <c r="F49" s="717">
        <v>4</v>
      </c>
      <c r="G49" s="717">
        <v>4</v>
      </c>
      <c r="H49" s="665" t="s">
        <v>1442</v>
      </c>
      <c r="I49" s="666" t="s">
        <v>1643</v>
      </c>
      <c r="J49" s="667" t="s">
        <v>2908</v>
      </c>
      <c r="K49" s="668" t="s">
        <v>1343</v>
      </c>
      <c r="L49" s="664" t="s">
        <v>2912</v>
      </c>
      <c r="M49" s="664" t="s">
        <v>143</v>
      </c>
      <c r="N49" s="668">
        <v>2013</v>
      </c>
      <c r="O49" s="668" t="s">
        <v>1343</v>
      </c>
      <c r="P49" s="703" t="s">
        <v>1906</v>
      </c>
      <c r="Q49" s="703" t="s">
        <v>133</v>
      </c>
      <c r="R49" s="707">
        <v>1</v>
      </c>
      <c r="S49" s="708">
        <v>550000</v>
      </c>
      <c r="T49" s="673" t="s">
        <v>3182</v>
      </c>
      <c r="V49" s="1410"/>
      <c r="W49" s="802"/>
      <c r="X49" s="802"/>
      <c r="Y49" s="802"/>
    </row>
    <row r="50" spans="1:25" ht="12.95" customHeight="1">
      <c r="A50" s="684">
        <f t="shared" si="0"/>
        <v>14</v>
      </c>
      <c r="B50" s="685" t="s">
        <v>1548</v>
      </c>
      <c r="C50" s="717">
        <v>2</v>
      </c>
      <c r="D50" s="717">
        <v>6</v>
      </c>
      <c r="E50" s="717">
        <v>1</v>
      </c>
      <c r="F50" s="717">
        <v>4</v>
      </c>
      <c r="G50" s="717">
        <v>4</v>
      </c>
      <c r="H50" s="665" t="s">
        <v>1443</v>
      </c>
      <c r="I50" s="666" t="s">
        <v>1644</v>
      </c>
      <c r="J50" s="667" t="s">
        <v>2908</v>
      </c>
      <c r="K50" s="668" t="s">
        <v>1343</v>
      </c>
      <c r="L50" s="664" t="s">
        <v>139</v>
      </c>
      <c r="M50" s="664" t="s">
        <v>143</v>
      </c>
      <c r="N50" s="668">
        <v>2013</v>
      </c>
      <c r="O50" s="668" t="s">
        <v>1343</v>
      </c>
      <c r="P50" s="703" t="s">
        <v>1906</v>
      </c>
      <c r="Q50" s="703" t="s">
        <v>133</v>
      </c>
      <c r="R50" s="707">
        <v>2</v>
      </c>
      <c r="S50" s="708">
        <v>3320000</v>
      </c>
      <c r="T50" s="673" t="s">
        <v>2916</v>
      </c>
      <c r="V50" s="1410"/>
      <c r="W50" s="802"/>
      <c r="X50" s="802"/>
      <c r="Y50" s="802"/>
    </row>
    <row r="51" spans="1:25" ht="12.95" customHeight="1">
      <c r="A51" s="684">
        <f>A49+1</f>
        <v>14</v>
      </c>
      <c r="B51" s="685" t="s">
        <v>2802</v>
      </c>
      <c r="C51" s="717">
        <v>2</v>
      </c>
      <c r="D51" s="717">
        <v>6</v>
      </c>
      <c r="E51" s="717">
        <v>1</v>
      </c>
      <c r="F51" s="717">
        <v>4</v>
      </c>
      <c r="G51" s="717">
        <v>4</v>
      </c>
      <c r="H51" s="665" t="s">
        <v>1444</v>
      </c>
      <c r="I51" s="666" t="s">
        <v>1655</v>
      </c>
      <c r="J51" s="667" t="s">
        <v>305</v>
      </c>
      <c r="K51" s="668" t="s">
        <v>1343</v>
      </c>
      <c r="L51" s="664" t="s">
        <v>139</v>
      </c>
      <c r="M51" s="664" t="s">
        <v>143</v>
      </c>
      <c r="N51" s="668">
        <v>2013</v>
      </c>
      <c r="O51" s="668" t="s">
        <v>1343</v>
      </c>
      <c r="P51" s="703" t="s">
        <v>1906</v>
      </c>
      <c r="Q51" s="703" t="s">
        <v>133</v>
      </c>
      <c r="R51" s="707">
        <v>1</v>
      </c>
      <c r="S51" s="708">
        <v>2000000</v>
      </c>
      <c r="T51" s="673" t="s">
        <v>2864</v>
      </c>
      <c r="V51" s="1410"/>
      <c r="W51" s="802"/>
      <c r="X51" s="802"/>
      <c r="Y51" s="802"/>
    </row>
    <row r="52" spans="1:25" ht="12.95" customHeight="1">
      <c r="A52" s="684">
        <f>A50+1</f>
        <v>15</v>
      </c>
      <c r="B52" s="685" t="s">
        <v>2802</v>
      </c>
      <c r="C52" s="717">
        <v>2</v>
      </c>
      <c r="D52" s="717">
        <v>6</v>
      </c>
      <c r="E52" s="717">
        <v>1</v>
      </c>
      <c r="F52" s="717">
        <v>4</v>
      </c>
      <c r="G52" s="717">
        <v>4</v>
      </c>
      <c r="H52" s="665" t="s">
        <v>1444</v>
      </c>
      <c r="I52" s="666" t="s">
        <v>1655</v>
      </c>
      <c r="J52" s="667" t="s">
        <v>305</v>
      </c>
      <c r="K52" s="668" t="s">
        <v>1343</v>
      </c>
      <c r="L52" s="664" t="s">
        <v>139</v>
      </c>
      <c r="M52" s="664" t="s">
        <v>143</v>
      </c>
      <c r="N52" s="668">
        <v>2013</v>
      </c>
      <c r="O52" s="668" t="s">
        <v>1343</v>
      </c>
      <c r="P52" s="703" t="s">
        <v>1906</v>
      </c>
      <c r="Q52" s="703" t="s">
        <v>133</v>
      </c>
      <c r="R52" s="707">
        <v>1</v>
      </c>
      <c r="S52" s="708">
        <v>2000000</v>
      </c>
      <c r="T52" s="673" t="s">
        <v>2866</v>
      </c>
      <c r="V52" s="1410"/>
      <c r="W52" s="802"/>
      <c r="X52" s="802"/>
      <c r="Y52" s="802"/>
    </row>
    <row r="53" spans="1:25" s="2155" customFormat="1" ht="12.95" customHeight="1">
      <c r="A53" s="2149">
        <f t="shared" ref="A53:A64" si="1">A51+1</f>
        <v>15</v>
      </c>
      <c r="B53" s="2159" t="s">
        <v>2807</v>
      </c>
      <c r="C53" s="2160" t="s">
        <v>1911</v>
      </c>
      <c r="D53" s="2160" t="s">
        <v>1913</v>
      </c>
      <c r="E53" s="2160" t="s">
        <v>1907</v>
      </c>
      <c r="F53" s="2160" t="s">
        <v>1544</v>
      </c>
      <c r="G53" s="2160" t="s">
        <v>1436</v>
      </c>
      <c r="H53" s="2161" t="s">
        <v>1428</v>
      </c>
      <c r="I53" s="2162" t="s">
        <v>830</v>
      </c>
      <c r="J53" s="803" t="s">
        <v>2901</v>
      </c>
      <c r="K53" s="2163" t="s">
        <v>1343</v>
      </c>
      <c r="L53" s="2162" t="s">
        <v>418</v>
      </c>
      <c r="M53" s="2162" t="s">
        <v>143</v>
      </c>
      <c r="N53" s="2163">
        <v>2010</v>
      </c>
      <c r="O53" s="2163" t="s">
        <v>1343</v>
      </c>
      <c r="P53" s="803" t="s">
        <v>1906</v>
      </c>
      <c r="Q53" s="803" t="s">
        <v>1407</v>
      </c>
      <c r="R53" s="2164">
        <v>1</v>
      </c>
      <c r="S53" s="1772">
        <v>7500000</v>
      </c>
      <c r="T53" s="1496" t="s">
        <v>3098</v>
      </c>
      <c r="U53" s="2165" t="s">
        <v>3098</v>
      </c>
      <c r="V53" s="2166" t="s">
        <v>2863</v>
      </c>
      <c r="W53" s="2158"/>
      <c r="X53" s="2158"/>
      <c r="Y53" s="2158"/>
    </row>
    <row r="54" spans="1:25" ht="12.95" customHeight="1">
      <c r="A54" s="684">
        <f t="shared" si="1"/>
        <v>16</v>
      </c>
      <c r="B54" s="685" t="s">
        <v>2804</v>
      </c>
      <c r="C54" s="702" t="s">
        <v>1911</v>
      </c>
      <c r="D54" s="702" t="s">
        <v>1913</v>
      </c>
      <c r="E54" s="702" t="s">
        <v>1907</v>
      </c>
      <c r="F54" s="702" t="s">
        <v>1544</v>
      </c>
      <c r="G54" s="702" t="s">
        <v>1436</v>
      </c>
      <c r="H54" s="665" t="s">
        <v>1429</v>
      </c>
      <c r="I54" s="664" t="s">
        <v>787</v>
      </c>
      <c r="J54" s="703" t="s">
        <v>2902</v>
      </c>
      <c r="K54" s="668" t="s">
        <v>1343</v>
      </c>
      <c r="L54" s="664" t="s">
        <v>418</v>
      </c>
      <c r="M54" s="664" t="s">
        <v>143</v>
      </c>
      <c r="N54" s="668">
        <v>2011</v>
      </c>
      <c r="O54" s="668" t="s">
        <v>1343</v>
      </c>
      <c r="P54" s="703" t="s">
        <v>1906</v>
      </c>
      <c r="Q54" s="703" t="s">
        <v>2547</v>
      </c>
      <c r="R54" s="704">
        <v>1</v>
      </c>
      <c r="S54" s="690">
        <v>6000000</v>
      </c>
      <c r="T54" s="706" t="s">
        <v>2904</v>
      </c>
      <c r="V54" s="1409"/>
      <c r="W54" s="802"/>
      <c r="X54" s="802"/>
      <c r="Y54" s="802"/>
    </row>
    <row r="55" spans="1:25" ht="12.95" customHeight="1">
      <c r="A55" s="684">
        <f t="shared" si="1"/>
        <v>16</v>
      </c>
      <c r="B55" s="685" t="s">
        <v>2805</v>
      </c>
      <c r="C55" s="702" t="s">
        <v>1911</v>
      </c>
      <c r="D55" s="702" t="s">
        <v>1913</v>
      </c>
      <c r="E55" s="702" t="s">
        <v>1907</v>
      </c>
      <c r="F55" s="702" t="s">
        <v>1544</v>
      </c>
      <c r="G55" s="702" t="s">
        <v>1436</v>
      </c>
      <c r="H55" s="665" t="s">
        <v>1436</v>
      </c>
      <c r="I55" s="666" t="s">
        <v>1714</v>
      </c>
      <c r="J55" s="703" t="s">
        <v>2917</v>
      </c>
      <c r="K55" s="668" t="s">
        <v>1343</v>
      </c>
      <c r="L55" s="664" t="s">
        <v>418</v>
      </c>
      <c r="M55" s="664" t="s">
        <v>143</v>
      </c>
      <c r="N55" s="668">
        <v>2013</v>
      </c>
      <c r="O55" s="668" t="s">
        <v>1343</v>
      </c>
      <c r="P55" s="703" t="s">
        <v>1906</v>
      </c>
      <c r="Q55" s="703" t="s">
        <v>133</v>
      </c>
      <c r="R55" s="707">
        <v>1</v>
      </c>
      <c r="S55" s="690">
        <v>6000000</v>
      </c>
      <c r="T55" s="706" t="s">
        <v>2911</v>
      </c>
      <c r="V55" s="1409"/>
      <c r="W55" s="802"/>
      <c r="X55" s="802"/>
      <c r="Y55" s="802"/>
    </row>
    <row r="56" spans="1:25" ht="12.95" customHeight="1">
      <c r="A56" s="684">
        <f t="shared" si="1"/>
        <v>17</v>
      </c>
      <c r="B56" s="685"/>
      <c r="C56" s="717">
        <v>2</v>
      </c>
      <c r="D56" s="717">
        <v>6</v>
      </c>
      <c r="E56" s="717">
        <v>1</v>
      </c>
      <c r="F56" s="717">
        <v>1</v>
      </c>
      <c r="G56" s="717">
        <v>2</v>
      </c>
      <c r="H56" s="665" t="s">
        <v>1439</v>
      </c>
      <c r="I56" s="687" t="s">
        <v>301</v>
      </c>
      <c r="J56" s="687"/>
      <c r="K56" s="687"/>
      <c r="L56" s="687" t="s">
        <v>139</v>
      </c>
      <c r="M56" s="687" t="s">
        <v>143</v>
      </c>
      <c r="N56" s="688">
        <v>1999</v>
      </c>
      <c r="O56" s="687"/>
      <c r="P56" s="718" t="s">
        <v>1906</v>
      </c>
      <c r="Q56" s="718" t="s">
        <v>2547</v>
      </c>
      <c r="R56" s="687">
        <v>1</v>
      </c>
      <c r="S56" s="719">
        <v>1000000</v>
      </c>
      <c r="T56" s="781" t="s">
        <v>2906</v>
      </c>
      <c r="V56" s="877"/>
      <c r="W56" s="802"/>
      <c r="X56" s="802"/>
      <c r="Y56" s="802"/>
    </row>
    <row r="57" spans="1:25" s="2155" customFormat="1" ht="12.95" customHeight="1">
      <c r="A57" s="2149">
        <f t="shared" si="1"/>
        <v>17</v>
      </c>
      <c r="B57" s="2159"/>
      <c r="C57" s="2167">
        <v>2</v>
      </c>
      <c r="D57" s="2167">
        <v>6</v>
      </c>
      <c r="E57" s="2167">
        <v>1</v>
      </c>
      <c r="F57" s="2167">
        <v>4</v>
      </c>
      <c r="G57" s="2167">
        <v>3</v>
      </c>
      <c r="H57" s="2161" t="s">
        <v>1444</v>
      </c>
      <c r="I57" s="795" t="s">
        <v>560</v>
      </c>
      <c r="J57" s="795" t="s">
        <v>305</v>
      </c>
      <c r="K57" s="795"/>
      <c r="L57" s="795" t="s">
        <v>139</v>
      </c>
      <c r="M57" s="795" t="s">
        <v>143</v>
      </c>
      <c r="N57" s="2154">
        <v>1985</v>
      </c>
      <c r="O57" s="795"/>
      <c r="P57" s="804" t="s">
        <v>1906</v>
      </c>
      <c r="Q57" s="804" t="s">
        <v>1407</v>
      </c>
      <c r="R57" s="795">
        <v>1</v>
      </c>
      <c r="S57" s="1825">
        <v>200000</v>
      </c>
      <c r="T57" s="2168" t="s">
        <v>2910</v>
      </c>
      <c r="V57" s="2169"/>
      <c r="W57" s="2158"/>
      <c r="X57" s="2158"/>
      <c r="Y57" s="2158"/>
    </row>
    <row r="58" spans="1:25" s="2155" customFormat="1" ht="12.95" customHeight="1">
      <c r="A58" s="2149">
        <f t="shared" si="1"/>
        <v>18</v>
      </c>
      <c r="B58" s="2159"/>
      <c r="C58" s="2167">
        <v>2</v>
      </c>
      <c r="D58" s="2167">
        <v>6</v>
      </c>
      <c r="E58" s="2167">
        <v>1</v>
      </c>
      <c r="F58" s="2167">
        <v>4</v>
      </c>
      <c r="G58" s="2167">
        <v>3</v>
      </c>
      <c r="H58" s="2161" t="s">
        <v>1445</v>
      </c>
      <c r="I58" s="795" t="s">
        <v>560</v>
      </c>
      <c r="J58" s="795" t="s">
        <v>305</v>
      </c>
      <c r="K58" s="795"/>
      <c r="L58" s="795" t="s">
        <v>139</v>
      </c>
      <c r="M58" s="795" t="s">
        <v>143</v>
      </c>
      <c r="N58" s="2154">
        <v>1985</v>
      </c>
      <c r="O58" s="795"/>
      <c r="P58" s="804" t="s">
        <v>1906</v>
      </c>
      <c r="Q58" s="804" t="s">
        <v>1407</v>
      </c>
      <c r="R58" s="795">
        <v>1</v>
      </c>
      <c r="S58" s="1825">
        <v>200000</v>
      </c>
      <c r="T58" s="2168" t="s">
        <v>2910</v>
      </c>
      <c r="V58" s="2169"/>
      <c r="W58" s="2158"/>
      <c r="X58" s="2158"/>
      <c r="Y58" s="2158"/>
    </row>
    <row r="59" spans="1:25" ht="12.95" customHeight="1">
      <c r="A59" s="684">
        <f t="shared" si="1"/>
        <v>18</v>
      </c>
      <c r="B59" s="685"/>
      <c r="C59" s="717">
        <v>2</v>
      </c>
      <c r="D59" s="717">
        <v>6</v>
      </c>
      <c r="E59" s="717">
        <v>1</v>
      </c>
      <c r="F59" s="717">
        <v>4</v>
      </c>
      <c r="G59" s="717">
        <v>3</v>
      </c>
      <c r="H59" s="665" t="s">
        <v>1446</v>
      </c>
      <c r="I59" s="687" t="s">
        <v>560</v>
      </c>
      <c r="J59" s="687" t="s">
        <v>305</v>
      </c>
      <c r="K59" s="687"/>
      <c r="L59" s="687" t="s">
        <v>139</v>
      </c>
      <c r="M59" s="687" t="s">
        <v>143</v>
      </c>
      <c r="N59" s="688">
        <v>2008</v>
      </c>
      <c r="O59" s="687"/>
      <c r="P59" s="718" t="s">
        <v>1906</v>
      </c>
      <c r="Q59" s="718" t="s">
        <v>133</v>
      </c>
      <c r="R59" s="687">
        <v>1</v>
      </c>
      <c r="S59" s="719">
        <v>475000</v>
      </c>
      <c r="T59" s="1683" t="s">
        <v>2910</v>
      </c>
      <c r="V59" s="877"/>
      <c r="W59" s="802"/>
      <c r="X59" s="802"/>
      <c r="Y59" s="802"/>
    </row>
    <row r="60" spans="1:25" s="2155" customFormat="1" ht="12.95" customHeight="1">
      <c r="A60" s="2149">
        <f t="shared" si="1"/>
        <v>19</v>
      </c>
      <c r="B60" s="2159"/>
      <c r="C60" s="2167">
        <v>2</v>
      </c>
      <c r="D60" s="2167">
        <v>6</v>
      </c>
      <c r="E60" s="2167">
        <v>1</v>
      </c>
      <c r="F60" s="2167">
        <v>4</v>
      </c>
      <c r="G60" s="2167">
        <v>3</v>
      </c>
      <c r="H60" s="2161" t="s">
        <v>1447</v>
      </c>
      <c r="I60" s="795" t="s">
        <v>2573</v>
      </c>
      <c r="J60" s="795" t="s">
        <v>305</v>
      </c>
      <c r="K60" s="795"/>
      <c r="L60" s="795" t="s">
        <v>419</v>
      </c>
      <c r="M60" s="795" t="s">
        <v>143</v>
      </c>
      <c r="N60" s="2154">
        <v>1985</v>
      </c>
      <c r="O60" s="795"/>
      <c r="P60" s="804" t="s">
        <v>1906</v>
      </c>
      <c r="Q60" s="804" t="s">
        <v>1407</v>
      </c>
      <c r="R60" s="795">
        <v>1</v>
      </c>
      <c r="S60" s="1825">
        <v>100000</v>
      </c>
      <c r="T60" s="1489" t="s">
        <v>2918</v>
      </c>
      <c r="V60" s="2169"/>
      <c r="W60" s="2158"/>
      <c r="X60" s="2158"/>
      <c r="Y60" s="2158"/>
    </row>
    <row r="61" spans="1:25" s="2155" customFormat="1" ht="12.95" customHeight="1">
      <c r="A61" s="2149">
        <f t="shared" si="1"/>
        <v>19</v>
      </c>
      <c r="B61" s="2159"/>
      <c r="C61" s="2167">
        <v>2</v>
      </c>
      <c r="D61" s="2167">
        <v>6</v>
      </c>
      <c r="E61" s="2167">
        <v>1</v>
      </c>
      <c r="F61" s="2167">
        <v>4</v>
      </c>
      <c r="G61" s="2167">
        <v>3</v>
      </c>
      <c r="H61" s="2161" t="s">
        <v>1448</v>
      </c>
      <c r="I61" s="795" t="s">
        <v>2573</v>
      </c>
      <c r="J61" s="795" t="s">
        <v>305</v>
      </c>
      <c r="K61" s="795"/>
      <c r="L61" s="795" t="s">
        <v>419</v>
      </c>
      <c r="M61" s="795" t="s">
        <v>143</v>
      </c>
      <c r="N61" s="2154">
        <v>1985</v>
      </c>
      <c r="O61" s="795"/>
      <c r="P61" s="804" t="s">
        <v>1906</v>
      </c>
      <c r="Q61" s="804" t="s">
        <v>1407</v>
      </c>
      <c r="R61" s="795">
        <v>1</v>
      </c>
      <c r="S61" s="1825">
        <v>100000</v>
      </c>
      <c r="T61" s="1489" t="s">
        <v>2918</v>
      </c>
      <c r="V61" s="2169"/>
      <c r="W61" s="2158"/>
      <c r="X61" s="2158"/>
      <c r="Y61" s="2158"/>
    </row>
    <row r="62" spans="1:25" s="2155" customFormat="1" ht="12.95" customHeight="1">
      <c r="A62" s="2149">
        <f t="shared" si="1"/>
        <v>20</v>
      </c>
      <c r="B62" s="2159"/>
      <c r="C62" s="2167">
        <v>2</v>
      </c>
      <c r="D62" s="2167">
        <v>6</v>
      </c>
      <c r="E62" s="2167">
        <v>1</v>
      </c>
      <c r="F62" s="2167">
        <v>4</v>
      </c>
      <c r="G62" s="2167">
        <v>3</v>
      </c>
      <c r="H62" s="2161" t="s">
        <v>1449</v>
      </c>
      <c r="I62" s="795" t="s">
        <v>2573</v>
      </c>
      <c r="J62" s="795" t="s">
        <v>305</v>
      </c>
      <c r="K62" s="795"/>
      <c r="L62" s="795" t="s">
        <v>419</v>
      </c>
      <c r="M62" s="795" t="s">
        <v>143</v>
      </c>
      <c r="N62" s="2154">
        <v>1985</v>
      </c>
      <c r="O62" s="795"/>
      <c r="P62" s="804" t="s">
        <v>1906</v>
      </c>
      <c r="Q62" s="804" t="s">
        <v>1407</v>
      </c>
      <c r="R62" s="795">
        <v>1</v>
      </c>
      <c r="S62" s="1825">
        <v>100000</v>
      </c>
      <c r="T62" s="1489" t="s">
        <v>2918</v>
      </c>
      <c r="U62" s="2155" t="s">
        <v>1407</v>
      </c>
      <c r="V62" s="2169" t="s">
        <v>3213</v>
      </c>
      <c r="W62" s="2158"/>
      <c r="X62" s="2158"/>
      <c r="Y62" s="2158"/>
    </row>
    <row r="63" spans="1:25" ht="12.95" customHeight="1">
      <c r="A63" s="684">
        <f t="shared" si="1"/>
        <v>20</v>
      </c>
      <c r="B63" s="685"/>
      <c r="C63" s="717">
        <v>2</v>
      </c>
      <c r="D63" s="717">
        <v>6</v>
      </c>
      <c r="E63" s="717">
        <v>1</v>
      </c>
      <c r="F63" s="717">
        <v>4</v>
      </c>
      <c r="G63" s="717">
        <v>12</v>
      </c>
      <c r="H63" s="665" t="s">
        <v>1453</v>
      </c>
      <c r="I63" s="687" t="s">
        <v>2574</v>
      </c>
      <c r="J63" s="687" t="s">
        <v>305</v>
      </c>
      <c r="K63" s="687"/>
      <c r="L63" s="687" t="s">
        <v>424</v>
      </c>
      <c r="M63" s="687" t="s">
        <v>143</v>
      </c>
      <c r="N63" s="688">
        <v>1985</v>
      </c>
      <c r="O63" s="687"/>
      <c r="P63" s="718" t="s">
        <v>1906</v>
      </c>
      <c r="Q63" s="718" t="s">
        <v>2547</v>
      </c>
      <c r="R63" s="687">
        <v>1</v>
      </c>
      <c r="S63" s="719">
        <v>200000</v>
      </c>
      <c r="T63" s="781" t="s">
        <v>2925</v>
      </c>
      <c r="V63" s="877"/>
      <c r="W63" s="802"/>
      <c r="X63" s="802"/>
      <c r="Y63" s="802"/>
    </row>
    <row r="64" spans="1:25" s="2155" customFormat="1" ht="12.95" customHeight="1">
      <c r="A64" s="2149">
        <f t="shared" si="1"/>
        <v>21</v>
      </c>
      <c r="B64" s="2159"/>
      <c r="C64" s="2167">
        <v>2</v>
      </c>
      <c r="D64" s="2167">
        <v>6</v>
      </c>
      <c r="E64" s="2167">
        <v>1</v>
      </c>
      <c r="F64" s="2167">
        <v>4</v>
      </c>
      <c r="G64" s="2167">
        <v>12</v>
      </c>
      <c r="H64" s="2161" t="s">
        <v>1455</v>
      </c>
      <c r="I64" s="795" t="s">
        <v>2577</v>
      </c>
      <c r="J64" s="795" t="s">
        <v>305</v>
      </c>
      <c r="K64" s="795"/>
      <c r="L64" s="795" t="s">
        <v>419</v>
      </c>
      <c r="M64" s="795" t="s">
        <v>143</v>
      </c>
      <c r="N64" s="2154">
        <v>1985</v>
      </c>
      <c r="O64" s="795"/>
      <c r="P64" s="804" t="s">
        <v>1906</v>
      </c>
      <c r="Q64" s="804" t="s">
        <v>1407</v>
      </c>
      <c r="R64" s="795">
        <v>1</v>
      </c>
      <c r="S64" s="1825">
        <v>200000</v>
      </c>
      <c r="T64" s="1489" t="s">
        <v>2925</v>
      </c>
      <c r="V64" s="2169"/>
      <c r="W64" s="2158"/>
      <c r="X64" s="2158"/>
      <c r="Y64" s="2158"/>
    </row>
    <row r="65" spans="1:25" s="2155" customFormat="1" ht="12.95" customHeight="1">
      <c r="A65" s="2149">
        <f t="shared" si="0"/>
        <v>22</v>
      </c>
      <c r="B65" s="2159"/>
      <c r="C65" s="2167">
        <v>2</v>
      </c>
      <c r="D65" s="2167">
        <v>6</v>
      </c>
      <c r="E65" s="2167">
        <v>1</v>
      </c>
      <c r="F65" s="2167">
        <v>4</v>
      </c>
      <c r="G65" s="2167">
        <v>12</v>
      </c>
      <c r="H65" s="2161" t="s">
        <v>1456</v>
      </c>
      <c r="I65" s="795" t="s">
        <v>748</v>
      </c>
      <c r="J65" s="795" t="s">
        <v>305</v>
      </c>
      <c r="K65" s="795"/>
      <c r="L65" s="795" t="s">
        <v>307</v>
      </c>
      <c r="M65" s="795" t="s">
        <v>143</v>
      </c>
      <c r="N65" s="2154">
        <v>1985</v>
      </c>
      <c r="O65" s="795"/>
      <c r="P65" s="804" t="s">
        <v>1906</v>
      </c>
      <c r="Q65" s="804" t="s">
        <v>1407</v>
      </c>
      <c r="R65" s="795">
        <v>1</v>
      </c>
      <c r="S65" s="1825">
        <v>100000</v>
      </c>
      <c r="T65" s="1489" t="s">
        <v>2904</v>
      </c>
      <c r="U65" s="2155">
        <v>81</v>
      </c>
      <c r="V65" s="2169"/>
      <c r="W65" s="2158"/>
      <c r="X65" s="2158"/>
      <c r="Y65" s="2158"/>
    </row>
    <row r="66" spans="1:25" ht="12.95" customHeight="1">
      <c r="A66" s="684">
        <f t="shared" si="0"/>
        <v>23</v>
      </c>
      <c r="B66" s="685"/>
      <c r="C66" s="717">
        <v>2</v>
      </c>
      <c r="D66" s="717">
        <v>6</v>
      </c>
      <c r="E66" s="717">
        <v>1</v>
      </c>
      <c r="F66" s="717">
        <v>4</v>
      </c>
      <c r="G66" s="717">
        <v>12</v>
      </c>
      <c r="H66" s="665" t="s">
        <v>1457</v>
      </c>
      <c r="I66" s="687" t="s">
        <v>748</v>
      </c>
      <c r="J66" s="687" t="s">
        <v>305</v>
      </c>
      <c r="K66" s="687"/>
      <c r="L66" s="687" t="s">
        <v>307</v>
      </c>
      <c r="M66" s="687" t="s">
        <v>143</v>
      </c>
      <c r="N66" s="688">
        <v>1985</v>
      </c>
      <c r="O66" s="687"/>
      <c r="P66" s="718" t="s">
        <v>1906</v>
      </c>
      <c r="Q66" s="718" t="s">
        <v>133</v>
      </c>
      <c r="R66" s="687">
        <v>1</v>
      </c>
      <c r="S66" s="719">
        <v>100000</v>
      </c>
      <c r="T66" s="781" t="s">
        <v>2920</v>
      </c>
      <c r="V66" s="877"/>
      <c r="W66" s="802"/>
      <c r="X66" s="802"/>
      <c r="Y66" s="802"/>
    </row>
    <row r="67" spans="1:25" ht="12.95" customHeight="1">
      <c r="A67" s="684">
        <f t="shared" si="0"/>
        <v>24</v>
      </c>
      <c r="B67" s="685"/>
      <c r="C67" s="717">
        <v>2</v>
      </c>
      <c r="D67" s="717">
        <v>6</v>
      </c>
      <c r="E67" s="717">
        <v>1</v>
      </c>
      <c r="F67" s="717">
        <v>4</v>
      </c>
      <c r="G67" s="717">
        <v>12</v>
      </c>
      <c r="H67" s="665" t="s">
        <v>1458</v>
      </c>
      <c r="I67" s="687" t="s">
        <v>2568</v>
      </c>
      <c r="J67" s="687" t="s">
        <v>305</v>
      </c>
      <c r="K67" s="687"/>
      <c r="L67" s="687" t="s">
        <v>307</v>
      </c>
      <c r="M67" s="687" t="s">
        <v>143</v>
      </c>
      <c r="N67" s="688">
        <v>1985</v>
      </c>
      <c r="O67" s="687"/>
      <c r="P67" s="718" t="s">
        <v>1906</v>
      </c>
      <c r="Q67" s="718" t="s">
        <v>2547</v>
      </c>
      <c r="R67" s="687">
        <v>1</v>
      </c>
      <c r="S67" s="719">
        <v>100000</v>
      </c>
      <c r="T67" s="781" t="s">
        <v>2921</v>
      </c>
      <c r="V67" s="877"/>
      <c r="W67" s="802"/>
      <c r="X67" s="802"/>
      <c r="Y67" s="802"/>
    </row>
    <row r="68" spans="1:25" s="2155" customFormat="1" ht="12.95" customHeight="1">
      <c r="A68" s="2149">
        <f t="shared" si="0"/>
        <v>25</v>
      </c>
      <c r="B68" s="2159"/>
      <c r="C68" s="2167">
        <v>2</v>
      </c>
      <c r="D68" s="2167">
        <v>6</v>
      </c>
      <c r="E68" s="2167">
        <v>1</v>
      </c>
      <c r="F68" s="2167">
        <v>4</v>
      </c>
      <c r="G68" s="2167">
        <v>12</v>
      </c>
      <c r="H68" s="2161" t="s">
        <v>1459</v>
      </c>
      <c r="I68" s="795" t="s">
        <v>2578</v>
      </c>
      <c r="J68" s="795" t="s">
        <v>305</v>
      </c>
      <c r="K68" s="795"/>
      <c r="L68" s="795" t="s">
        <v>419</v>
      </c>
      <c r="M68" s="795" t="s">
        <v>143</v>
      </c>
      <c r="N68" s="2154">
        <v>1985</v>
      </c>
      <c r="O68" s="795"/>
      <c r="P68" s="804" t="s">
        <v>1906</v>
      </c>
      <c r="Q68" s="804" t="s">
        <v>1407</v>
      </c>
      <c r="R68" s="795">
        <v>1</v>
      </c>
      <c r="S68" s="1825">
        <v>200000</v>
      </c>
      <c r="T68" s="1489" t="s">
        <v>2967</v>
      </c>
      <c r="V68" s="2169"/>
      <c r="W68" s="2158"/>
      <c r="X68" s="2158"/>
      <c r="Y68" s="2158"/>
    </row>
    <row r="69" spans="1:25" s="2155" customFormat="1" ht="12.95" customHeight="1">
      <c r="A69" s="2149">
        <f t="shared" si="0"/>
        <v>26</v>
      </c>
      <c r="B69" s="2159"/>
      <c r="C69" s="2167">
        <v>2</v>
      </c>
      <c r="D69" s="2167">
        <v>6</v>
      </c>
      <c r="E69" s="2167">
        <v>1</v>
      </c>
      <c r="F69" s="2167">
        <v>4</v>
      </c>
      <c r="G69" s="2167">
        <v>12</v>
      </c>
      <c r="H69" s="2161" t="s">
        <v>1462</v>
      </c>
      <c r="I69" s="795" t="s">
        <v>2579</v>
      </c>
      <c r="J69" s="795" t="s">
        <v>305</v>
      </c>
      <c r="K69" s="795"/>
      <c r="L69" s="795" t="s">
        <v>307</v>
      </c>
      <c r="M69" s="795" t="s">
        <v>143</v>
      </c>
      <c r="N69" s="2154">
        <v>1985</v>
      </c>
      <c r="O69" s="795"/>
      <c r="P69" s="804" t="s">
        <v>1906</v>
      </c>
      <c r="Q69" s="804" t="s">
        <v>1407</v>
      </c>
      <c r="R69" s="795">
        <v>1</v>
      </c>
      <c r="S69" s="1825">
        <v>200000</v>
      </c>
      <c r="T69" s="2168" t="s">
        <v>2910</v>
      </c>
      <c r="V69" s="2169"/>
      <c r="W69" s="2158"/>
      <c r="X69" s="2158"/>
      <c r="Y69" s="2158"/>
    </row>
    <row r="70" spans="1:25" ht="12.95" customHeight="1">
      <c r="A70" s="684">
        <f t="shared" si="0"/>
        <v>27</v>
      </c>
      <c r="B70" s="685"/>
      <c r="C70" s="717">
        <v>2</v>
      </c>
      <c r="D70" s="717">
        <v>6</v>
      </c>
      <c r="E70" s="717">
        <v>1</v>
      </c>
      <c r="F70" s="717">
        <v>4</v>
      </c>
      <c r="G70" s="717">
        <v>12</v>
      </c>
      <c r="H70" s="665" t="s">
        <v>1463</v>
      </c>
      <c r="I70" s="687" t="s">
        <v>2580</v>
      </c>
      <c r="J70" s="687" t="s">
        <v>305</v>
      </c>
      <c r="K70" s="687"/>
      <c r="L70" s="687" t="s">
        <v>419</v>
      </c>
      <c r="M70" s="687" t="s">
        <v>143</v>
      </c>
      <c r="N70" s="688">
        <v>1990</v>
      </c>
      <c r="O70" s="687"/>
      <c r="P70" s="718" t="s">
        <v>1906</v>
      </c>
      <c r="Q70" s="718" t="s">
        <v>133</v>
      </c>
      <c r="R70" s="687">
        <v>1</v>
      </c>
      <c r="S70" s="719">
        <v>100000</v>
      </c>
      <c r="T70" s="781" t="s">
        <v>2857</v>
      </c>
      <c r="V70" s="877"/>
      <c r="W70" s="802"/>
      <c r="X70" s="802"/>
      <c r="Y70" s="802"/>
    </row>
    <row r="71" spans="1:25" ht="12.95" customHeight="1">
      <c r="A71" s="684">
        <f t="shared" si="0"/>
        <v>28</v>
      </c>
      <c r="B71" s="685"/>
      <c r="C71" s="717">
        <v>2</v>
      </c>
      <c r="D71" s="717">
        <v>6</v>
      </c>
      <c r="E71" s="717">
        <v>1</v>
      </c>
      <c r="F71" s="717">
        <v>4</v>
      </c>
      <c r="G71" s="717">
        <v>12</v>
      </c>
      <c r="H71" s="665" t="s">
        <v>1467</v>
      </c>
      <c r="I71" s="687" t="s">
        <v>2580</v>
      </c>
      <c r="J71" s="687" t="s">
        <v>305</v>
      </c>
      <c r="K71" s="687"/>
      <c r="L71" s="687" t="s">
        <v>419</v>
      </c>
      <c r="M71" s="687" t="s">
        <v>143</v>
      </c>
      <c r="N71" s="688">
        <v>1999</v>
      </c>
      <c r="O71" s="687"/>
      <c r="P71" s="718" t="s">
        <v>1906</v>
      </c>
      <c r="Q71" s="718" t="s">
        <v>2547</v>
      </c>
      <c r="R71" s="687">
        <v>1</v>
      </c>
      <c r="S71" s="719">
        <v>300000</v>
      </c>
      <c r="T71" s="781" t="s">
        <v>2905</v>
      </c>
      <c r="V71" s="877"/>
      <c r="W71" s="802"/>
      <c r="X71" s="802"/>
      <c r="Y71" s="802"/>
    </row>
    <row r="72" spans="1:25" s="2155" customFormat="1" ht="12.95" customHeight="1">
      <c r="A72" s="2149">
        <f t="shared" si="0"/>
        <v>29</v>
      </c>
      <c r="B72" s="2159"/>
      <c r="C72" s="2167">
        <v>2</v>
      </c>
      <c r="D72" s="2167">
        <v>6</v>
      </c>
      <c r="E72" s="2167">
        <v>1</v>
      </c>
      <c r="F72" s="2167">
        <v>4</v>
      </c>
      <c r="G72" s="2167">
        <v>12</v>
      </c>
      <c r="H72" s="2161" t="s">
        <v>1468</v>
      </c>
      <c r="I72" s="795" t="s">
        <v>2582</v>
      </c>
      <c r="J72" s="795" t="s">
        <v>305</v>
      </c>
      <c r="K72" s="795"/>
      <c r="L72" s="795" t="s">
        <v>420</v>
      </c>
      <c r="M72" s="795" t="s">
        <v>143</v>
      </c>
      <c r="N72" s="2154">
        <v>1999</v>
      </c>
      <c r="O72" s="795"/>
      <c r="P72" s="804" t="s">
        <v>1906</v>
      </c>
      <c r="Q72" s="804" t="s">
        <v>1407</v>
      </c>
      <c r="R72" s="795">
        <v>1</v>
      </c>
      <c r="S72" s="1825">
        <v>150000</v>
      </c>
      <c r="T72" s="1489" t="s">
        <v>3081</v>
      </c>
      <c r="U72" s="2155" t="s">
        <v>1407</v>
      </c>
      <c r="V72" s="2169" t="s">
        <v>2864</v>
      </c>
      <c r="W72" s="2158"/>
      <c r="X72" s="2158"/>
      <c r="Y72" s="2158"/>
    </row>
    <row r="73" spans="1:25" ht="12.95" customHeight="1">
      <c r="A73" s="684">
        <f t="shared" si="0"/>
        <v>30</v>
      </c>
      <c r="B73" s="685"/>
      <c r="C73" s="717">
        <v>2</v>
      </c>
      <c r="D73" s="717">
        <v>6</v>
      </c>
      <c r="E73" s="717">
        <v>1</v>
      </c>
      <c r="F73" s="717">
        <v>4</v>
      </c>
      <c r="G73" s="717">
        <v>12</v>
      </c>
      <c r="H73" s="665" t="s">
        <v>1473</v>
      </c>
      <c r="I73" s="687" t="s">
        <v>2580</v>
      </c>
      <c r="J73" s="687" t="s">
        <v>305</v>
      </c>
      <c r="K73" s="687"/>
      <c r="L73" s="687" t="s">
        <v>419</v>
      </c>
      <c r="M73" s="687" t="s">
        <v>143</v>
      </c>
      <c r="N73" s="688">
        <v>2005</v>
      </c>
      <c r="O73" s="687"/>
      <c r="P73" s="718" t="s">
        <v>1906</v>
      </c>
      <c r="Q73" s="718" t="s">
        <v>133</v>
      </c>
      <c r="R73" s="687">
        <v>1</v>
      </c>
      <c r="S73" s="719">
        <v>4950000</v>
      </c>
      <c r="T73" s="781" t="s">
        <v>2866</v>
      </c>
      <c r="V73" s="877"/>
      <c r="W73" s="802"/>
      <c r="X73" s="802"/>
      <c r="Y73" s="802"/>
    </row>
    <row r="74" spans="1:25" s="2155" customFormat="1" ht="12.95" customHeight="1">
      <c r="A74" s="2149">
        <f t="shared" si="0"/>
        <v>31</v>
      </c>
      <c r="B74" s="2159"/>
      <c r="C74" s="2167">
        <v>2</v>
      </c>
      <c r="D74" s="2167">
        <v>6</v>
      </c>
      <c r="E74" s="2167">
        <v>1</v>
      </c>
      <c r="F74" s="2167">
        <v>5</v>
      </c>
      <c r="G74" s="2167">
        <v>7</v>
      </c>
      <c r="H74" s="2161" t="s">
        <v>1481</v>
      </c>
      <c r="I74" s="795" t="s">
        <v>2590</v>
      </c>
      <c r="J74" s="795" t="s">
        <v>305</v>
      </c>
      <c r="K74" s="795"/>
      <c r="L74" s="795" t="s">
        <v>2591</v>
      </c>
      <c r="M74" s="795" t="s">
        <v>143</v>
      </c>
      <c r="N74" s="2154">
        <v>2010</v>
      </c>
      <c r="O74" s="795"/>
      <c r="P74" s="804" t="s">
        <v>1906</v>
      </c>
      <c r="Q74" s="804" t="s">
        <v>1407</v>
      </c>
      <c r="R74" s="795">
        <v>1</v>
      </c>
      <c r="S74" s="1825">
        <v>750000</v>
      </c>
      <c r="T74" s="1489" t="s">
        <v>2906</v>
      </c>
      <c r="V74" s="2169"/>
      <c r="W74" s="2158"/>
      <c r="X74" s="2158"/>
      <c r="Y74" s="2158"/>
    </row>
    <row r="75" spans="1:25" s="2155" customFormat="1" ht="12.95" customHeight="1">
      <c r="A75" s="2149">
        <f t="shared" si="0"/>
        <v>32</v>
      </c>
      <c r="B75" s="2159"/>
      <c r="C75" s="2167">
        <v>2</v>
      </c>
      <c r="D75" s="2167">
        <v>6</v>
      </c>
      <c r="E75" s="2167">
        <v>1</v>
      </c>
      <c r="F75" s="2167">
        <v>5</v>
      </c>
      <c r="G75" s="2167">
        <v>7</v>
      </c>
      <c r="H75" s="2161" t="s">
        <v>1482</v>
      </c>
      <c r="I75" s="795" t="s">
        <v>2590</v>
      </c>
      <c r="J75" s="795" t="s">
        <v>305</v>
      </c>
      <c r="K75" s="795"/>
      <c r="L75" s="795" t="s">
        <v>2591</v>
      </c>
      <c r="M75" s="795" t="s">
        <v>143</v>
      </c>
      <c r="N75" s="2154">
        <v>2010</v>
      </c>
      <c r="O75" s="795"/>
      <c r="P75" s="804" t="s">
        <v>1906</v>
      </c>
      <c r="Q75" s="804" t="s">
        <v>1407</v>
      </c>
      <c r="R75" s="795">
        <v>1</v>
      </c>
      <c r="S75" s="1825">
        <v>750000</v>
      </c>
      <c r="T75" s="1489" t="s">
        <v>2967</v>
      </c>
      <c r="V75" s="2169"/>
      <c r="W75" s="2158"/>
      <c r="X75" s="2158"/>
      <c r="Y75" s="2158"/>
    </row>
    <row r="76" spans="1:25" ht="12.95" customHeight="1">
      <c r="A76" s="684">
        <f t="shared" si="0"/>
        <v>33</v>
      </c>
      <c r="B76" s="685"/>
      <c r="C76" s="717">
        <v>2</v>
      </c>
      <c r="D76" s="717">
        <v>6</v>
      </c>
      <c r="E76" s="717">
        <v>2</v>
      </c>
      <c r="F76" s="717">
        <v>1</v>
      </c>
      <c r="G76" s="717">
        <v>6</v>
      </c>
      <c r="H76" s="665" t="s">
        <v>1486</v>
      </c>
      <c r="I76" s="687" t="s">
        <v>427</v>
      </c>
      <c r="J76" s="687" t="s">
        <v>305</v>
      </c>
      <c r="K76" s="687"/>
      <c r="L76" s="687" t="s">
        <v>307</v>
      </c>
      <c r="M76" s="687" t="s">
        <v>143</v>
      </c>
      <c r="N76" s="688">
        <v>1985</v>
      </c>
      <c r="O76" s="687"/>
      <c r="P76" s="718" t="s">
        <v>1906</v>
      </c>
      <c r="Q76" s="718" t="s">
        <v>2547</v>
      </c>
      <c r="R76" s="687">
        <v>6</v>
      </c>
      <c r="S76" s="719">
        <v>300000</v>
      </c>
      <c r="T76" s="781" t="s">
        <v>2920</v>
      </c>
      <c r="V76" s="877"/>
      <c r="W76" s="802"/>
      <c r="X76" s="802"/>
      <c r="Y76" s="802"/>
    </row>
    <row r="77" spans="1:25" s="2155" customFormat="1" ht="12.95" customHeight="1">
      <c r="A77" s="2149">
        <f t="shared" si="0"/>
        <v>34</v>
      </c>
      <c r="B77" s="2159"/>
      <c r="C77" s="2167">
        <v>2</v>
      </c>
      <c r="D77" s="2167">
        <v>6</v>
      </c>
      <c r="E77" s="2167">
        <v>2</v>
      </c>
      <c r="F77" s="2167">
        <v>1</v>
      </c>
      <c r="G77" s="2167">
        <v>6</v>
      </c>
      <c r="H77" s="2161" t="s">
        <v>1492</v>
      </c>
      <c r="I77" s="795" t="s">
        <v>427</v>
      </c>
      <c r="J77" s="795" t="s">
        <v>305</v>
      </c>
      <c r="K77" s="795"/>
      <c r="L77" s="795" t="s">
        <v>307</v>
      </c>
      <c r="M77" s="795" t="s">
        <v>143</v>
      </c>
      <c r="N77" s="2154">
        <v>1985</v>
      </c>
      <c r="O77" s="795"/>
      <c r="P77" s="804" t="s">
        <v>1906</v>
      </c>
      <c r="Q77" s="804" t="s">
        <v>1407</v>
      </c>
      <c r="R77" s="795">
        <v>1</v>
      </c>
      <c r="S77" s="1825">
        <v>50000</v>
      </c>
      <c r="T77" s="1489" t="s">
        <v>2865</v>
      </c>
      <c r="V77" s="2169"/>
      <c r="W77" s="2158"/>
      <c r="X77" s="2158"/>
      <c r="Y77" s="2158"/>
    </row>
    <row r="78" spans="1:25" ht="12.95" customHeight="1">
      <c r="A78" s="684">
        <f t="shared" si="0"/>
        <v>35</v>
      </c>
      <c r="B78" s="685"/>
      <c r="C78" s="717">
        <v>2</v>
      </c>
      <c r="D78" s="717">
        <v>6</v>
      </c>
      <c r="E78" s="717">
        <v>2</v>
      </c>
      <c r="F78" s="717">
        <v>1</v>
      </c>
      <c r="G78" s="717">
        <v>6</v>
      </c>
      <c r="H78" s="665" t="s">
        <v>1493</v>
      </c>
      <c r="I78" s="687" t="s">
        <v>427</v>
      </c>
      <c r="J78" s="687" t="s">
        <v>305</v>
      </c>
      <c r="K78" s="687"/>
      <c r="L78" s="687" t="s">
        <v>307</v>
      </c>
      <c r="M78" s="687" t="s">
        <v>143</v>
      </c>
      <c r="N78" s="688">
        <v>1985</v>
      </c>
      <c r="O78" s="687"/>
      <c r="P78" s="718" t="s">
        <v>1906</v>
      </c>
      <c r="Q78" s="718" t="s">
        <v>2547</v>
      </c>
      <c r="R78" s="687">
        <v>2</v>
      </c>
      <c r="S78" s="719">
        <v>100000</v>
      </c>
      <c r="T78" s="781" t="s">
        <v>2921</v>
      </c>
      <c r="V78" s="877"/>
      <c r="W78" s="802"/>
      <c r="X78" s="802"/>
      <c r="Y78" s="802"/>
    </row>
    <row r="79" spans="1:25" ht="12.95" customHeight="1">
      <c r="A79" s="684">
        <f t="shared" si="0"/>
        <v>36</v>
      </c>
      <c r="B79" s="685"/>
      <c r="C79" s="717">
        <v>2</v>
      </c>
      <c r="D79" s="717">
        <v>6</v>
      </c>
      <c r="E79" s="717">
        <v>2</v>
      </c>
      <c r="F79" s="717">
        <v>1</v>
      </c>
      <c r="G79" s="717">
        <v>6</v>
      </c>
      <c r="H79" s="665" t="s">
        <v>1495</v>
      </c>
      <c r="I79" s="687" t="s">
        <v>427</v>
      </c>
      <c r="J79" s="687" t="s">
        <v>305</v>
      </c>
      <c r="K79" s="687"/>
      <c r="L79" s="687" t="s">
        <v>139</v>
      </c>
      <c r="M79" s="687" t="s">
        <v>143</v>
      </c>
      <c r="N79" s="688">
        <v>1990</v>
      </c>
      <c r="O79" s="687"/>
      <c r="P79" s="718" t="s">
        <v>1906</v>
      </c>
      <c r="Q79" s="718" t="s">
        <v>2547</v>
      </c>
      <c r="R79" s="687">
        <v>1</v>
      </c>
      <c r="S79" s="719">
        <v>50000</v>
      </c>
      <c r="T79" s="781" t="s">
        <v>3456</v>
      </c>
      <c r="U79" s="674" t="s">
        <v>1407</v>
      </c>
      <c r="V79" s="877" t="s">
        <v>2925</v>
      </c>
      <c r="W79" s="802"/>
      <c r="X79" s="802"/>
      <c r="Y79" s="802"/>
    </row>
    <row r="80" spans="1:25" s="2155" customFormat="1" ht="12.95" customHeight="1">
      <c r="A80" s="2149">
        <f t="shared" si="0"/>
        <v>37</v>
      </c>
      <c r="B80" s="2159"/>
      <c r="C80" s="2167">
        <v>2</v>
      </c>
      <c r="D80" s="2167">
        <v>6</v>
      </c>
      <c r="E80" s="2167">
        <v>2</v>
      </c>
      <c r="F80" s="2167">
        <v>1</v>
      </c>
      <c r="G80" s="2167">
        <v>6</v>
      </c>
      <c r="H80" s="2161" t="s">
        <v>1496</v>
      </c>
      <c r="I80" s="795" t="s">
        <v>427</v>
      </c>
      <c r="J80" s="795" t="s">
        <v>305</v>
      </c>
      <c r="K80" s="795"/>
      <c r="L80" s="795" t="s">
        <v>139</v>
      </c>
      <c r="M80" s="795" t="s">
        <v>143</v>
      </c>
      <c r="N80" s="2154">
        <v>1990</v>
      </c>
      <c r="O80" s="795"/>
      <c r="P80" s="804" t="s">
        <v>1906</v>
      </c>
      <c r="Q80" s="804" t="s">
        <v>1407</v>
      </c>
      <c r="R80" s="795">
        <v>1</v>
      </c>
      <c r="S80" s="1825">
        <v>50000</v>
      </c>
      <c r="T80" s="1489" t="s">
        <v>3070</v>
      </c>
      <c r="V80" s="2169"/>
      <c r="W80" s="2158"/>
      <c r="X80" s="2158"/>
      <c r="Y80" s="2158"/>
    </row>
    <row r="81" spans="1:25" ht="12.95" customHeight="1">
      <c r="A81" s="684" t="e">
        <f>#REF!+1</f>
        <v>#REF!</v>
      </c>
      <c r="B81" s="685"/>
      <c r="C81" s="717">
        <v>2</v>
      </c>
      <c r="D81" s="717">
        <v>6</v>
      </c>
      <c r="E81" s="717">
        <v>2</v>
      </c>
      <c r="F81" s="717">
        <v>1</v>
      </c>
      <c r="G81" s="717">
        <v>11</v>
      </c>
      <c r="H81" s="687">
        <v>1</v>
      </c>
      <c r="I81" s="687" t="s">
        <v>2594</v>
      </c>
      <c r="J81" s="687" t="s">
        <v>305</v>
      </c>
      <c r="K81" s="687"/>
      <c r="L81" s="687" t="s">
        <v>419</v>
      </c>
      <c r="M81" s="687" t="s">
        <v>143</v>
      </c>
      <c r="N81" s="688">
        <v>1980</v>
      </c>
      <c r="O81" s="687"/>
      <c r="P81" s="718" t="s">
        <v>1906</v>
      </c>
      <c r="Q81" s="718" t="s">
        <v>133</v>
      </c>
      <c r="R81" s="687">
        <v>1</v>
      </c>
      <c r="S81" s="719">
        <v>100000</v>
      </c>
      <c r="T81" s="781" t="s">
        <v>2857</v>
      </c>
      <c r="V81" s="877"/>
      <c r="W81" s="802"/>
      <c r="X81" s="802"/>
      <c r="Y81" s="802"/>
    </row>
    <row r="82" spans="1:25" ht="12.95" customHeight="1">
      <c r="A82" s="684" t="e">
        <f t="shared" si="0"/>
        <v>#REF!</v>
      </c>
      <c r="B82" s="685"/>
      <c r="C82" s="717">
        <v>2</v>
      </c>
      <c r="D82" s="717">
        <v>6</v>
      </c>
      <c r="E82" s="717">
        <v>2</v>
      </c>
      <c r="F82" s="717">
        <v>1</v>
      </c>
      <c r="G82" s="717">
        <v>11</v>
      </c>
      <c r="H82" s="687">
        <v>2</v>
      </c>
      <c r="I82" s="687" t="s">
        <v>22</v>
      </c>
      <c r="J82" s="687" t="s">
        <v>305</v>
      </c>
      <c r="K82" s="687"/>
      <c r="L82" s="687" t="s">
        <v>307</v>
      </c>
      <c r="M82" s="687" t="s">
        <v>143</v>
      </c>
      <c r="N82" s="688">
        <v>1980</v>
      </c>
      <c r="O82" s="687"/>
      <c r="P82" s="718" t="s">
        <v>1906</v>
      </c>
      <c r="Q82" s="718" t="s">
        <v>133</v>
      </c>
      <c r="R82" s="687">
        <v>1</v>
      </c>
      <c r="S82" s="719">
        <v>100000</v>
      </c>
      <c r="T82" s="781" t="s">
        <v>2921</v>
      </c>
      <c r="V82" s="877"/>
      <c r="W82" s="802"/>
      <c r="X82" s="802"/>
      <c r="Y82" s="802"/>
    </row>
    <row r="83" spans="1:25" ht="12.95" customHeight="1">
      <c r="A83" s="684" t="e">
        <f t="shared" si="0"/>
        <v>#REF!</v>
      </c>
      <c r="B83" s="685"/>
      <c r="C83" s="717">
        <v>2</v>
      </c>
      <c r="D83" s="717">
        <v>6</v>
      </c>
      <c r="E83" s="717">
        <v>2</v>
      </c>
      <c r="F83" s="717">
        <v>1</v>
      </c>
      <c r="G83" s="717">
        <v>11</v>
      </c>
      <c r="H83" s="687">
        <v>3</v>
      </c>
      <c r="I83" s="687" t="s">
        <v>2595</v>
      </c>
      <c r="J83" s="687" t="s">
        <v>305</v>
      </c>
      <c r="K83" s="687"/>
      <c r="L83" s="687" t="s">
        <v>419</v>
      </c>
      <c r="M83" s="687" t="s">
        <v>143</v>
      </c>
      <c r="N83" s="688">
        <v>1980</v>
      </c>
      <c r="O83" s="687"/>
      <c r="P83" s="718" t="s">
        <v>1906</v>
      </c>
      <c r="Q83" s="718" t="s">
        <v>133</v>
      </c>
      <c r="R83" s="687">
        <v>1</v>
      </c>
      <c r="S83" s="719">
        <v>100000</v>
      </c>
      <c r="T83" s="1683" t="s">
        <v>2910</v>
      </c>
      <c r="V83" s="877"/>
      <c r="W83" s="802"/>
      <c r="X83" s="802"/>
      <c r="Y83" s="802"/>
    </row>
    <row r="84" spans="1:25" ht="12.95" customHeight="1">
      <c r="A84" s="684" t="e">
        <f t="shared" si="0"/>
        <v>#REF!</v>
      </c>
      <c r="B84" s="685"/>
      <c r="C84" s="717">
        <v>2</v>
      </c>
      <c r="D84" s="717">
        <v>6</v>
      </c>
      <c r="E84" s="717">
        <v>2</v>
      </c>
      <c r="F84" s="717">
        <v>1</v>
      </c>
      <c r="G84" s="717">
        <v>11</v>
      </c>
      <c r="H84" s="687">
        <v>4</v>
      </c>
      <c r="I84" s="687" t="s">
        <v>426</v>
      </c>
      <c r="J84" s="687" t="s">
        <v>305</v>
      </c>
      <c r="K84" s="687"/>
      <c r="L84" s="687" t="s">
        <v>419</v>
      </c>
      <c r="M84" s="687" t="s">
        <v>143</v>
      </c>
      <c r="N84" s="688">
        <v>1985</v>
      </c>
      <c r="O84" s="687"/>
      <c r="P84" s="718" t="s">
        <v>1906</v>
      </c>
      <c r="Q84" s="718" t="s">
        <v>133</v>
      </c>
      <c r="R84" s="687">
        <v>1</v>
      </c>
      <c r="S84" s="719">
        <v>100000</v>
      </c>
      <c r="T84" s="781" t="s">
        <v>2866</v>
      </c>
      <c r="V84" s="877"/>
      <c r="W84" s="802"/>
      <c r="X84" s="802"/>
      <c r="Y84" s="802"/>
    </row>
    <row r="85" spans="1:25" ht="12.95" customHeight="1">
      <c r="A85" s="684" t="e">
        <f t="shared" ref="A85:A142" si="2">A84+1</f>
        <v>#REF!</v>
      </c>
      <c r="B85" s="685"/>
      <c r="C85" s="717">
        <v>2</v>
      </c>
      <c r="D85" s="717">
        <v>6</v>
      </c>
      <c r="E85" s="717">
        <v>2</v>
      </c>
      <c r="F85" s="717">
        <v>1</v>
      </c>
      <c r="G85" s="717">
        <v>11</v>
      </c>
      <c r="H85" s="687">
        <v>5</v>
      </c>
      <c r="I85" s="687" t="s">
        <v>426</v>
      </c>
      <c r="J85" s="687" t="s">
        <v>305</v>
      </c>
      <c r="K85" s="687"/>
      <c r="L85" s="687" t="s">
        <v>419</v>
      </c>
      <c r="M85" s="687" t="s">
        <v>143</v>
      </c>
      <c r="N85" s="688">
        <v>1985</v>
      </c>
      <c r="O85" s="687"/>
      <c r="P85" s="718" t="s">
        <v>1906</v>
      </c>
      <c r="Q85" s="718" t="s">
        <v>133</v>
      </c>
      <c r="R85" s="687">
        <v>1</v>
      </c>
      <c r="S85" s="719">
        <v>100000</v>
      </c>
      <c r="T85" s="781" t="s">
        <v>2967</v>
      </c>
      <c r="V85" s="877"/>
      <c r="W85" s="802"/>
      <c r="X85" s="802"/>
      <c r="Y85" s="802"/>
    </row>
    <row r="86" spans="1:25" ht="12.95" customHeight="1">
      <c r="A86" s="684" t="e">
        <f t="shared" si="2"/>
        <v>#REF!</v>
      </c>
      <c r="B86" s="685"/>
      <c r="C86" s="717">
        <v>2</v>
      </c>
      <c r="D86" s="717">
        <v>6</v>
      </c>
      <c r="E86" s="717">
        <v>2</v>
      </c>
      <c r="F86" s="717">
        <v>1</v>
      </c>
      <c r="G86" s="717">
        <v>11</v>
      </c>
      <c r="H86" s="687">
        <v>6</v>
      </c>
      <c r="I86" s="687" t="s">
        <v>22</v>
      </c>
      <c r="J86" s="687" t="s">
        <v>305</v>
      </c>
      <c r="K86" s="687"/>
      <c r="L86" s="687" t="s">
        <v>419</v>
      </c>
      <c r="M86" s="687" t="s">
        <v>143</v>
      </c>
      <c r="N86" s="688">
        <v>1985</v>
      </c>
      <c r="O86" s="687"/>
      <c r="P86" s="718" t="s">
        <v>1906</v>
      </c>
      <c r="Q86" s="718" t="s">
        <v>133</v>
      </c>
      <c r="R86" s="687">
        <v>1</v>
      </c>
      <c r="S86" s="719">
        <v>200000</v>
      </c>
      <c r="T86" s="781" t="s">
        <v>2967</v>
      </c>
      <c r="V86" s="877"/>
      <c r="W86" s="802"/>
      <c r="X86" s="802"/>
      <c r="Y86" s="802"/>
    </row>
    <row r="87" spans="1:25" ht="12.95" customHeight="1">
      <c r="A87" s="684" t="e">
        <f t="shared" si="2"/>
        <v>#REF!</v>
      </c>
      <c r="B87" s="685"/>
      <c r="C87" s="717">
        <v>2</v>
      </c>
      <c r="D87" s="717">
        <v>6</v>
      </c>
      <c r="E87" s="717">
        <v>2</v>
      </c>
      <c r="F87" s="717">
        <v>1</v>
      </c>
      <c r="G87" s="717">
        <v>11</v>
      </c>
      <c r="H87" s="687">
        <v>7</v>
      </c>
      <c r="I87" s="687" t="s">
        <v>426</v>
      </c>
      <c r="J87" s="687" t="s">
        <v>305</v>
      </c>
      <c r="K87" s="687"/>
      <c r="L87" s="687" t="s">
        <v>419</v>
      </c>
      <c r="M87" s="687" t="s">
        <v>143</v>
      </c>
      <c r="N87" s="688">
        <v>1985</v>
      </c>
      <c r="O87" s="687"/>
      <c r="P87" s="718" t="s">
        <v>1906</v>
      </c>
      <c r="Q87" s="718" t="s">
        <v>133</v>
      </c>
      <c r="R87" s="687">
        <v>1</v>
      </c>
      <c r="S87" s="719">
        <v>150000</v>
      </c>
      <c r="T87" s="781" t="s">
        <v>2905</v>
      </c>
      <c r="V87" s="877"/>
      <c r="W87" s="802"/>
      <c r="X87" s="802"/>
      <c r="Y87" s="802"/>
    </row>
    <row r="88" spans="1:25" ht="12.95" customHeight="1">
      <c r="A88" s="684" t="e">
        <f t="shared" si="2"/>
        <v>#REF!</v>
      </c>
      <c r="B88" s="685"/>
      <c r="C88" s="717">
        <v>2</v>
      </c>
      <c r="D88" s="717">
        <v>6</v>
      </c>
      <c r="E88" s="717">
        <v>2</v>
      </c>
      <c r="F88" s="717">
        <v>1</v>
      </c>
      <c r="G88" s="717">
        <v>11</v>
      </c>
      <c r="H88" s="687">
        <v>8</v>
      </c>
      <c r="I88" s="687" t="s">
        <v>426</v>
      </c>
      <c r="J88" s="687" t="s">
        <v>305</v>
      </c>
      <c r="K88" s="687"/>
      <c r="L88" s="687" t="s">
        <v>419</v>
      </c>
      <c r="M88" s="687" t="s">
        <v>143</v>
      </c>
      <c r="N88" s="688">
        <v>1985</v>
      </c>
      <c r="O88" s="687"/>
      <c r="P88" s="718" t="s">
        <v>1906</v>
      </c>
      <c r="Q88" s="718" t="s">
        <v>133</v>
      </c>
      <c r="R88" s="687">
        <v>1</v>
      </c>
      <c r="S88" s="719">
        <v>150000</v>
      </c>
      <c r="T88" s="781" t="s">
        <v>2904</v>
      </c>
      <c r="V88" s="877"/>
      <c r="W88" s="802"/>
      <c r="X88" s="802"/>
      <c r="Y88" s="802"/>
    </row>
    <row r="89" spans="1:25" ht="12.95" customHeight="1">
      <c r="A89" s="684" t="e">
        <f t="shared" si="2"/>
        <v>#REF!</v>
      </c>
      <c r="B89" s="685"/>
      <c r="C89" s="717">
        <v>2</v>
      </c>
      <c r="D89" s="717">
        <v>6</v>
      </c>
      <c r="E89" s="717">
        <v>2</v>
      </c>
      <c r="F89" s="717">
        <v>1</v>
      </c>
      <c r="G89" s="717">
        <v>11</v>
      </c>
      <c r="H89" s="687">
        <v>9</v>
      </c>
      <c r="I89" s="687" t="s">
        <v>22</v>
      </c>
      <c r="J89" s="687" t="s">
        <v>305</v>
      </c>
      <c r="K89" s="687"/>
      <c r="L89" s="687" t="s">
        <v>307</v>
      </c>
      <c r="M89" s="687" t="s">
        <v>143</v>
      </c>
      <c r="N89" s="688">
        <v>1985</v>
      </c>
      <c r="O89" s="687"/>
      <c r="P89" s="718" t="s">
        <v>1906</v>
      </c>
      <c r="Q89" s="718" t="s">
        <v>133</v>
      </c>
      <c r="R89" s="687">
        <v>1</v>
      </c>
      <c r="S89" s="719">
        <v>100000</v>
      </c>
      <c r="T89" s="781" t="s">
        <v>2864</v>
      </c>
      <c r="V89" s="877"/>
      <c r="W89" s="802"/>
      <c r="X89" s="802"/>
      <c r="Y89" s="802"/>
    </row>
    <row r="90" spans="1:25" ht="12.95" customHeight="1">
      <c r="A90" s="684" t="e">
        <f t="shared" si="2"/>
        <v>#REF!</v>
      </c>
      <c r="B90" s="685"/>
      <c r="C90" s="717">
        <v>2</v>
      </c>
      <c r="D90" s="717">
        <v>6</v>
      </c>
      <c r="E90" s="717">
        <v>2</v>
      </c>
      <c r="F90" s="717">
        <v>1</v>
      </c>
      <c r="G90" s="717">
        <v>11</v>
      </c>
      <c r="H90" s="687">
        <v>10</v>
      </c>
      <c r="I90" s="687" t="s">
        <v>22</v>
      </c>
      <c r="J90" s="687" t="s">
        <v>305</v>
      </c>
      <c r="K90" s="687"/>
      <c r="L90" s="687" t="s">
        <v>307</v>
      </c>
      <c r="M90" s="687" t="s">
        <v>143</v>
      </c>
      <c r="N90" s="688">
        <v>1985</v>
      </c>
      <c r="O90" s="687"/>
      <c r="P90" s="718" t="s">
        <v>1906</v>
      </c>
      <c r="Q90" s="718" t="s">
        <v>2547</v>
      </c>
      <c r="R90" s="687">
        <v>1</v>
      </c>
      <c r="S90" s="719">
        <v>100000</v>
      </c>
      <c r="T90" s="828" t="s">
        <v>2920</v>
      </c>
      <c r="V90" s="877"/>
      <c r="W90" s="802"/>
      <c r="X90" s="802"/>
      <c r="Y90" s="802"/>
    </row>
    <row r="91" spans="1:25" ht="12.95" customHeight="1">
      <c r="A91" s="684" t="e">
        <f t="shared" si="2"/>
        <v>#REF!</v>
      </c>
      <c r="B91" s="685"/>
      <c r="C91" s="717">
        <v>2</v>
      </c>
      <c r="D91" s="717">
        <v>6</v>
      </c>
      <c r="E91" s="717">
        <v>2</v>
      </c>
      <c r="F91" s="717">
        <v>1</v>
      </c>
      <c r="G91" s="717">
        <v>11</v>
      </c>
      <c r="H91" s="687">
        <v>11</v>
      </c>
      <c r="I91" s="687" t="s">
        <v>22</v>
      </c>
      <c r="J91" s="687" t="s">
        <v>305</v>
      </c>
      <c r="K91" s="687"/>
      <c r="L91" s="687" t="s">
        <v>307</v>
      </c>
      <c r="M91" s="687" t="s">
        <v>143</v>
      </c>
      <c r="N91" s="688">
        <v>1985</v>
      </c>
      <c r="O91" s="687"/>
      <c r="P91" s="718" t="s">
        <v>1906</v>
      </c>
      <c r="Q91" s="718" t="s">
        <v>2547</v>
      </c>
      <c r="R91" s="687">
        <v>1</v>
      </c>
      <c r="S91" s="719">
        <v>100000</v>
      </c>
      <c r="T91" s="986" t="s">
        <v>2920</v>
      </c>
      <c r="V91" s="877"/>
      <c r="W91" s="802"/>
      <c r="X91" s="802"/>
      <c r="Y91" s="802"/>
    </row>
    <row r="92" spans="1:25" ht="12.95" customHeight="1">
      <c r="A92" s="684" t="e">
        <f t="shared" si="2"/>
        <v>#REF!</v>
      </c>
      <c r="B92" s="685"/>
      <c r="C92" s="717">
        <v>2</v>
      </c>
      <c r="D92" s="717">
        <v>6</v>
      </c>
      <c r="E92" s="717">
        <v>2</v>
      </c>
      <c r="F92" s="717">
        <v>1</v>
      </c>
      <c r="G92" s="717">
        <v>11</v>
      </c>
      <c r="H92" s="687">
        <v>13</v>
      </c>
      <c r="I92" s="687" t="s">
        <v>22</v>
      </c>
      <c r="J92" s="687" t="s">
        <v>2554</v>
      </c>
      <c r="K92" s="687"/>
      <c r="L92" s="687" t="s">
        <v>419</v>
      </c>
      <c r="M92" s="687" t="s">
        <v>143</v>
      </c>
      <c r="N92" s="688">
        <v>1992</v>
      </c>
      <c r="O92" s="687"/>
      <c r="P92" s="718" t="s">
        <v>1906</v>
      </c>
      <c r="Q92" s="718" t="s">
        <v>133</v>
      </c>
      <c r="R92" s="687">
        <v>1</v>
      </c>
      <c r="S92" s="719">
        <v>250000</v>
      </c>
      <c r="T92" s="781" t="s">
        <v>2864</v>
      </c>
      <c r="V92" s="877"/>
      <c r="W92" s="802"/>
      <c r="X92" s="802"/>
      <c r="Y92" s="802"/>
    </row>
    <row r="93" spans="1:25" ht="12.95" customHeight="1">
      <c r="A93" s="684" t="e">
        <f t="shared" si="2"/>
        <v>#REF!</v>
      </c>
      <c r="B93" s="685"/>
      <c r="C93" s="717">
        <v>2</v>
      </c>
      <c r="D93" s="717">
        <v>6</v>
      </c>
      <c r="E93" s="717">
        <v>2</v>
      </c>
      <c r="F93" s="717">
        <v>1</v>
      </c>
      <c r="G93" s="717">
        <v>11</v>
      </c>
      <c r="H93" s="687">
        <v>14</v>
      </c>
      <c r="I93" s="687" t="s">
        <v>22</v>
      </c>
      <c r="J93" s="687" t="s">
        <v>2554</v>
      </c>
      <c r="K93" s="687"/>
      <c r="L93" s="687" t="s">
        <v>419</v>
      </c>
      <c r="M93" s="687" t="s">
        <v>143</v>
      </c>
      <c r="N93" s="688">
        <v>1992</v>
      </c>
      <c r="O93" s="687"/>
      <c r="P93" s="718" t="s">
        <v>1906</v>
      </c>
      <c r="Q93" s="718" t="s">
        <v>133</v>
      </c>
      <c r="R93" s="687">
        <v>1</v>
      </c>
      <c r="S93" s="719">
        <v>250000</v>
      </c>
      <c r="T93" s="781" t="s">
        <v>3204</v>
      </c>
      <c r="V93" s="877"/>
      <c r="W93" s="802"/>
      <c r="X93" s="802"/>
      <c r="Y93" s="802"/>
    </row>
    <row r="94" spans="1:25" s="2155" customFormat="1" ht="12.95" customHeight="1">
      <c r="A94" s="2149" t="e">
        <f t="shared" si="2"/>
        <v>#REF!</v>
      </c>
      <c r="B94" s="2159"/>
      <c r="C94" s="2167">
        <v>2</v>
      </c>
      <c r="D94" s="2167">
        <v>6</v>
      </c>
      <c r="E94" s="2167">
        <v>2</v>
      </c>
      <c r="F94" s="2167">
        <v>1</v>
      </c>
      <c r="G94" s="2167">
        <v>11</v>
      </c>
      <c r="H94" s="795">
        <v>15</v>
      </c>
      <c r="I94" s="795" t="s">
        <v>22</v>
      </c>
      <c r="J94" s="795" t="s">
        <v>305</v>
      </c>
      <c r="K94" s="795"/>
      <c r="L94" s="795" t="s">
        <v>307</v>
      </c>
      <c r="M94" s="795" t="s">
        <v>143</v>
      </c>
      <c r="N94" s="2154">
        <v>1995</v>
      </c>
      <c r="O94" s="795"/>
      <c r="P94" s="804" t="s">
        <v>1906</v>
      </c>
      <c r="Q94" s="804" t="s">
        <v>1407</v>
      </c>
      <c r="R94" s="795">
        <v>1</v>
      </c>
      <c r="S94" s="1825">
        <v>100000</v>
      </c>
      <c r="T94" s="1489" t="s">
        <v>2918</v>
      </c>
      <c r="V94" s="2169"/>
      <c r="W94" s="2158"/>
      <c r="X94" s="2158"/>
      <c r="Y94" s="2158"/>
    </row>
    <row r="95" spans="1:25" ht="12.95" customHeight="1">
      <c r="A95" s="684" t="e">
        <f>#REF!+1</f>
        <v>#REF!</v>
      </c>
      <c r="B95" s="685"/>
      <c r="C95" s="717">
        <v>2</v>
      </c>
      <c r="D95" s="717">
        <v>6</v>
      </c>
      <c r="E95" s="717">
        <v>1</v>
      </c>
      <c r="F95" s="717">
        <v>1</v>
      </c>
      <c r="G95" s="717">
        <v>2</v>
      </c>
      <c r="H95" s="665" t="s">
        <v>1440</v>
      </c>
      <c r="I95" s="687" t="s">
        <v>2572</v>
      </c>
      <c r="J95" s="687" t="s">
        <v>2563</v>
      </c>
      <c r="K95" s="687"/>
      <c r="L95" s="687" t="s">
        <v>139</v>
      </c>
      <c r="M95" s="687" t="s">
        <v>143</v>
      </c>
      <c r="N95" s="886">
        <v>2007</v>
      </c>
      <c r="O95" s="687"/>
      <c r="P95" s="718" t="s">
        <v>1906</v>
      </c>
      <c r="Q95" s="718" t="s">
        <v>133</v>
      </c>
      <c r="R95" s="687">
        <v>1</v>
      </c>
      <c r="S95" s="719">
        <v>250000</v>
      </c>
      <c r="T95" s="781" t="s">
        <v>2911</v>
      </c>
      <c r="U95" s="879"/>
      <c r="V95" s="877"/>
      <c r="W95" s="802"/>
      <c r="X95" s="802"/>
      <c r="Y95" s="802"/>
    </row>
    <row r="96" spans="1:25" ht="12.95" customHeight="1">
      <c r="A96" s="684" t="e">
        <f t="shared" si="2"/>
        <v>#REF!</v>
      </c>
      <c r="B96" s="685"/>
      <c r="C96" s="717">
        <v>2</v>
      </c>
      <c r="D96" s="717">
        <v>6</v>
      </c>
      <c r="E96" s="717">
        <v>1</v>
      </c>
      <c r="F96" s="717">
        <v>4</v>
      </c>
      <c r="G96" s="717">
        <v>3</v>
      </c>
      <c r="H96" s="665" t="s">
        <v>1441</v>
      </c>
      <c r="I96" s="687" t="s">
        <v>2572</v>
      </c>
      <c r="J96" s="687" t="s">
        <v>2563</v>
      </c>
      <c r="K96" s="687"/>
      <c r="L96" s="687" t="s">
        <v>139</v>
      </c>
      <c r="M96" s="687" t="s">
        <v>143</v>
      </c>
      <c r="N96" s="886">
        <v>2007</v>
      </c>
      <c r="O96" s="687"/>
      <c r="P96" s="718" t="s">
        <v>1906</v>
      </c>
      <c r="Q96" s="718" t="s">
        <v>133</v>
      </c>
      <c r="R96" s="687">
        <v>1</v>
      </c>
      <c r="S96" s="719">
        <v>250000</v>
      </c>
      <c r="T96" s="781" t="s">
        <v>2866</v>
      </c>
      <c r="U96" s="879"/>
      <c r="V96" s="877"/>
      <c r="W96" s="802"/>
      <c r="X96" s="802"/>
      <c r="Y96" s="802"/>
    </row>
    <row r="97" spans="1:25" ht="12.95" customHeight="1">
      <c r="A97" s="684" t="e">
        <f t="shared" si="2"/>
        <v>#REF!</v>
      </c>
      <c r="B97" s="685"/>
      <c r="C97" s="717">
        <v>2</v>
      </c>
      <c r="D97" s="717">
        <v>6</v>
      </c>
      <c r="E97" s="717">
        <v>1</v>
      </c>
      <c r="F97" s="717">
        <v>4</v>
      </c>
      <c r="G97" s="717">
        <v>3</v>
      </c>
      <c r="H97" s="665" t="s">
        <v>1442</v>
      </c>
      <c r="I97" s="687" t="s">
        <v>2572</v>
      </c>
      <c r="J97" s="687"/>
      <c r="K97" s="687"/>
      <c r="L97" s="687" t="s">
        <v>139</v>
      </c>
      <c r="M97" s="687" t="s">
        <v>143</v>
      </c>
      <c r="N97" s="886">
        <v>2007</v>
      </c>
      <c r="O97" s="687"/>
      <c r="P97" s="718" t="s">
        <v>1906</v>
      </c>
      <c r="Q97" s="718" t="s">
        <v>133</v>
      </c>
      <c r="R97" s="687">
        <v>1</v>
      </c>
      <c r="S97" s="719">
        <v>250000</v>
      </c>
      <c r="T97" s="781" t="s">
        <v>2925</v>
      </c>
      <c r="U97" s="879"/>
      <c r="V97" s="877"/>
      <c r="W97" s="802"/>
      <c r="X97" s="802"/>
      <c r="Y97" s="802"/>
    </row>
    <row r="98" spans="1:25" ht="12.95" customHeight="1">
      <c r="A98" s="684" t="e">
        <f t="shared" si="2"/>
        <v>#REF!</v>
      </c>
      <c r="B98" s="685"/>
      <c r="C98" s="717">
        <v>2</v>
      </c>
      <c r="D98" s="717">
        <v>6</v>
      </c>
      <c r="E98" s="717">
        <v>1</v>
      </c>
      <c r="F98" s="717">
        <v>4</v>
      </c>
      <c r="G98" s="717">
        <v>12</v>
      </c>
      <c r="H98" s="665" t="s">
        <v>1469</v>
      </c>
      <c r="I98" s="687" t="s">
        <v>2580</v>
      </c>
      <c r="J98" s="687" t="s">
        <v>2554</v>
      </c>
      <c r="K98" s="687"/>
      <c r="L98" s="687" t="s">
        <v>2562</v>
      </c>
      <c r="M98" s="687" t="s">
        <v>143</v>
      </c>
      <c r="N98" s="886">
        <v>2007</v>
      </c>
      <c r="O98" s="687"/>
      <c r="P98" s="718" t="s">
        <v>1906</v>
      </c>
      <c r="Q98" s="718" t="s">
        <v>133</v>
      </c>
      <c r="R98" s="687">
        <v>1</v>
      </c>
      <c r="S98" s="719">
        <v>750000</v>
      </c>
      <c r="T98" s="781" t="s">
        <v>2865</v>
      </c>
      <c r="V98" s="877"/>
      <c r="W98" s="802"/>
      <c r="X98" s="802"/>
      <c r="Y98" s="802"/>
    </row>
    <row r="99" spans="1:25" ht="12.95" customHeight="1">
      <c r="A99" s="684" t="e">
        <f>#REF!+1</f>
        <v>#REF!</v>
      </c>
      <c r="B99" s="685"/>
      <c r="C99" s="717">
        <v>2</v>
      </c>
      <c r="D99" s="717">
        <v>6</v>
      </c>
      <c r="E99" s="717">
        <v>2</v>
      </c>
      <c r="F99" s="717">
        <v>1</v>
      </c>
      <c r="G99" s="717">
        <v>30</v>
      </c>
      <c r="H99" s="665" t="s">
        <v>1500</v>
      </c>
      <c r="I99" s="687" t="s">
        <v>47</v>
      </c>
      <c r="J99" s="687" t="s">
        <v>345</v>
      </c>
      <c r="K99" s="687"/>
      <c r="L99" s="687" t="s">
        <v>139</v>
      </c>
      <c r="M99" s="687" t="s">
        <v>143</v>
      </c>
      <c r="N99" s="886">
        <v>2007</v>
      </c>
      <c r="O99" s="687"/>
      <c r="P99" s="718" t="s">
        <v>1906</v>
      </c>
      <c r="Q99" s="718" t="s">
        <v>2547</v>
      </c>
      <c r="R99" s="687">
        <v>1</v>
      </c>
      <c r="S99" s="719">
        <v>100000</v>
      </c>
      <c r="T99" s="781" t="s">
        <v>2866</v>
      </c>
      <c r="V99" s="877"/>
      <c r="W99" s="802"/>
      <c r="X99" s="802"/>
      <c r="Y99" s="802"/>
    </row>
    <row r="100" spans="1:25" ht="12.95" customHeight="1">
      <c r="A100" s="684" t="e">
        <f t="shared" si="2"/>
        <v>#REF!</v>
      </c>
      <c r="B100" s="685"/>
      <c r="C100" s="717">
        <v>2</v>
      </c>
      <c r="D100" s="717">
        <v>6</v>
      </c>
      <c r="E100" s="717">
        <v>2</v>
      </c>
      <c r="F100" s="717">
        <v>1</v>
      </c>
      <c r="G100" s="717">
        <v>11</v>
      </c>
      <c r="H100" s="687">
        <v>16</v>
      </c>
      <c r="I100" s="687" t="s">
        <v>22</v>
      </c>
      <c r="J100" s="687" t="s">
        <v>305</v>
      </c>
      <c r="K100" s="687"/>
      <c r="L100" s="687" t="s">
        <v>307</v>
      </c>
      <c r="M100" s="687" t="s">
        <v>143</v>
      </c>
      <c r="N100" s="886">
        <v>2007</v>
      </c>
      <c r="O100" s="687"/>
      <c r="P100" s="718" t="s">
        <v>1906</v>
      </c>
      <c r="Q100" s="718" t="s">
        <v>133</v>
      </c>
      <c r="R100" s="687">
        <v>1</v>
      </c>
      <c r="S100" s="719">
        <v>300000</v>
      </c>
      <c r="T100" s="781" t="s">
        <v>2905</v>
      </c>
      <c r="V100" s="877"/>
      <c r="W100" s="802"/>
      <c r="X100" s="802"/>
      <c r="Y100" s="802"/>
    </row>
    <row r="101" spans="1:25" ht="12.95" customHeight="1">
      <c r="A101" s="684" t="e">
        <f t="shared" si="2"/>
        <v>#REF!</v>
      </c>
      <c r="B101" s="685"/>
      <c r="C101" s="717">
        <v>2</v>
      </c>
      <c r="D101" s="717">
        <v>6</v>
      </c>
      <c r="E101" s="717">
        <v>2</v>
      </c>
      <c r="F101" s="717">
        <v>1</v>
      </c>
      <c r="G101" s="717">
        <v>11</v>
      </c>
      <c r="H101" s="687">
        <v>17</v>
      </c>
      <c r="I101" s="687" t="s">
        <v>44</v>
      </c>
      <c r="J101" s="687" t="s">
        <v>305</v>
      </c>
      <c r="K101" s="687"/>
      <c r="L101" s="687" t="s">
        <v>307</v>
      </c>
      <c r="M101" s="687" t="s">
        <v>143</v>
      </c>
      <c r="N101" s="886">
        <v>2007</v>
      </c>
      <c r="O101" s="687"/>
      <c r="P101" s="718" t="s">
        <v>1906</v>
      </c>
      <c r="Q101" s="718" t="s">
        <v>133</v>
      </c>
      <c r="R101" s="687">
        <v>1</v>
      </c>
      <c r="S101" s="719">
        <v>300000</v>
      </c>
      <c r="T101" s="781" t="s">
        <v>2904</v>
      </c>
      <c r="V101" s="877"/>
      <c r="W101" s="802"/>
      <c r="X101" s="802"/>
      <c r="Y101" s="802"/>
    </row>
    <row r="102" spans="1:25" ht="12.95" customHeight="1">
      <c r="A102" s="684" t="e">
        <f t="shared" si="2"/>
        <v>#REF!</v>
      </c>
      <c r="B102" s="685"/>
      <c r="C102" s="717">
        <v>2</v>
      </c>
      <c r="D102" s="717">
        <v>6</v>
      </c>
      <c r="E102" s="717">
        <v>2</v>
      </c>
      <c r="F102" s="717">
        <v>1</v>
      </c>
      <c r="G102" s="717">
        <v>11</v>
      </c>
      <c r="H102" s="687">
        <v>18</v>
      </c>
      <c r="I102" s="687" t="s">
        <v>426</v>
      </c>
      <c r="J102" s="687" t="s">
        <v>2581</v>
      </c>
      <c r="K102" s="687"/>
      <c r="L102" s="687" t="s">
        <v>2551</v>
      </c>
      <c r="M102" s="687" t="s">
        <v>143</v>
      </c>
      <c r="N102" s="886">
        <v>2007</v>
      </c>
      <c r="O102" s="687"/>
      <c r="P102" s="718" t="s">
        <v>1906</v>
      </c>
      <c r="Q102" s="718" t="s">
        <v>133</v>
      </c>
      <c r="R102" s="687">
        <v>1</v>
      </c>
      <c r="S102" s="719">
        <v>350000</v>
      </c>
      <c r="T102" s="1683" t="s">
        <v>3104</v>
      </c>
      <c r="V102" s="877"/>
      <c r="W102" s="802"/>
      <c r="X102" s="802"/>
      <c r="Y102" s="802"/>
    </row>
    <row r="103" spans="1:25" ht="12.95" customHeight="1">
      <c r="A103" s="684" t="e">
        <f t="shared" si="2"/>
        <v>#REF!</v>
      </c>
      <c r="B103" s="685"/>
      <c r="C103" s="717">
        <v>2</v>
      </c>
      <c r="D103" s="717">
        <v>6</v>
      </c>
      <c r="E103" s="717">
        <v>2</v>
      </c>
      <c r="F103" s="717">
        <v>1</v>
      </c>
      <c r="G103" s="717">
        <v>11</v>
      </c>
      <c r="H103" s="687">
        <v>23</v>
      </c>
      <c r="I103" s="687" t="s">
        <v>22</v>
      </c>
      <c r="J103" s="687" t="s">
        <v>305</v>
      </c>
      <c r="K103" s="687"/>
      <c r="L103" s="687" t="s">
        <v>2597</v>
      </c>
      <c r="M103" s="687" t="s">
        <v>143</v>
      </c>
      <c r="N103" s="886">
        <v>2007</v>
      </c>
      <c r="O103" s="687"/>
      <c r="P103" s="718" t="s">
        <v>1906</v>
      </c>
      <c r="Q103" s="718" t="s">
        <v>2547</v>
      </c>
      <c r="R103" s="687">
        <v>1</v>
      </c>
      <c r="S103" s="719">
        <v>400000</v>
      </c>
      <c r="T103" s="781" t="s">
        <v>3180</v>
      </c>
      <c r="V103" s="877"/>
      <c r="W103" s="802"/>
      <c r="X103" s="802"/>
      <c r="Y103" s="802"/>
    </row>
    <row r="104" spans="1:25" s="2155" customFormat="1" ht="12.95" customHeight="1">
      <c r="A104" s="2149" t="e">
        <f t="shared" si="2"/>
        <v>#REF!</v>
      </c>
      <c r="B104" s="2159"/>
      <c r="C104" s="2167">
        <v>2</v>
      </c>
      <c r="D104" s="2167">
        <v>6</v>
      </c>
      <c r="E104" s="2167">
        <v>2</v>
      </c>
      <c r="F104" s="2167">
        <v>1</v>
      </c>
      <c r="G104" s="2167">
        <v>11</v>
      </c>
      <c r="H104" s="795">
        <v>24</v>
      </c>
      <c r="I104" s="795" t="s">
        <v>22</v>
      </c>
      <c r="J104" s="795" t="s">
        <v>305</v>
      </c>
      <c r="K104" s="795"/>
      <c r="L104" s="795" t="s">
        <v>2597</v>
      </c>
      <c r="M104" s="795" t="s">
        <v>143</v>
      </c>
      <c r="N104" s="2172">
        <v>2007</v>
      </c>
      <c r="O104" s="795"/>
      <c r="P104" s="804" t="s">
        <v>1906</v>
      </c>
      <c r="Q104" s="804" t="s">
        <v>1407</v>
      </c>
      <c r="R104" s="795">
        <v>1</v>
      </c>
      <c r="S104" s="1825">
        <v>400000</v>
      </c>
      <c r="T104" s="1489"/>
      <c r="U104" s="2155" t="s">
        <v>1407</v>
      </c>
      <c r="V104" s="2169" t="s">
        <v>2925</v>
      </c>
      <c r="W104" s="2158"/>
      <c r="X104" s="2158"/>
      <c r="Y104" s="2158"/>
    </row>
    <row r="105" spans="1:25" ht="12.95" customHeight="1">
      <c r="A105" s="684" t="e">
        <f t="shared" si="2"/>
        <v>#REF!</v>
      </c>
      <c r="B105" s="685"/>
      <c r="C105" s="717">
        <v>2</v>
      </c>
      <c r="D105" s="717">
        <v>6</v>
      </c>
      <c r="E105" s="717">
        <v>2</v>
      </c>
      <c r="F105" s="717">
        <v>1</v>
      </c>
      <c r="G105" s="717">
        <v>11</v>
      </c>
      <c r="H105" s="687">
        <v>27</v>
      </c>
      <c r="I105" s="687" t="s">
        <v>22</v>
      </c>
      <c r="J105" s="687" t="s">
        <v>305</v>
      </c>
      <c r="K105" s="687"/>
      <c r="L105" s="687" t="s">
        <v>419</v>
      </c>
      <c r="M105" s="687" t="s">
        <v>143</v>
      </c>
      <c r="N105" s="886">
        <v>2007</v>
      </c>
      <c r="O105" s="687"/>
      <c r="P105" s="718" t="s">
        <v>1906</v>
      </c>
      <c r="Q105" s="718" t="s">
        <v>133</v>
      </c>
      <c r="R105" s="687">
        <v>1</v>
      </c>
      <c r="S105" s="719">
        <v>750000</v>
      </c>
      <c r="T105" s="781" t="s">
        <v>2864</v>
      </c>
      <c r="V105" s="877"/>
      <c r="W105" s="802"/>
      <c r="X105" s="802"/>
      <c r="Y105" s="802"/>
    </row>
    <row r="106" spans="1:25" ht="12.95" customHeight="1">
      <c r="A106" s="684" t="e">
        <f t="shared" si="2"/>
        <v>#REF!</v>
      </c>
      <c r="B106" s="685"/>
      <c r="C106" s="717">
        <v>2</v>
      </c>
      <c r="D106" s="717">
        <v>6</v>
      </c>
      <c r="E106" s="717">
        <v>2</v>
      </c>
      <c r="F106" s="717">
        <v>1</v>
      </c>
      <c r="G106" s="717">
        <v>11</v>
      </c>
      <c r="H106" s="687">
        <v>28</v>
      </c>
      <c r="I106" s="687" t="s">
        <v>22</v>
      </c>
      <c r="J106" s="687" t="s">
        <v>305</v>
      </c>
      <c r="K106" s="687"/>
      <c r="L106" s="687" t="s">
        <v>307</v>
      </c>
      <c r="M106" s="687" t="s">
        <v>143</v>
      </c>
      <c r="N106" s="886">
        <v>2007</v>
      </c>
      <c r="O106" s="687"/>
      <c r="P106" s="718" t="s">
        <v>1906</v>
      </c>
      <c r="Q106" s="718" t="s">
        <v>133</v>
      </c>
      <c r="R106" s="687">
        <v>1</v>
      </c>
      <c r="S106" s="719">
        <v>750000</v>
      </c>
      <c r="T106" s="781" t="s">
        <v>3204</v>
      </c>
      <c r="V106" s="877"/>
      <c r="W106" s="802"/>
      <c r="X106" s="802"/>
      <c r="Y106" s="802"/>
    </row>
    <row r="107" spans="1:25" ht="12.95" customHeight="1">
      <c r="A107" s="684" t="e">
        <f t="shared" si="2"/>
        <v>#REF!</v>
      </c>
      <c r="B107" s="685"/>
      <c r="C107" s="717">
        <v>2</v>
      </c>
      <c r="D107" s="717">
        <v>6</v>
      </c>
      <c r="E107" s="717">
        <v>2</v>
      </c>
      <c r="F107" s="717">
        <v>1</v>
      </c>
      <c r="G107" s="717">
        <v>28</v>
      </c>
      <c r="H107" s="687">
        <v>1</v>
      </c>
      <c r="I107" s="687" t="s">
        <v>2601</v>
      </c>
      <c r="J107" s="687" t="s">
        <v>2581</v>
      </c>
      <c r="K107" s="687"/>
      <c r="L107" s="687" t="s">
        <v>307</v>
      </c>
      <c r="M107" s="687" t="s">
        <v>143</v>
      </c>
      <c r="N107" s="886">
        <v>2007</v>
      </c>
      <c r="O107" s="687"/>
      <c r="P107" s="718" t="s">
        <v>1906</v>
      </c>
      <c r="Q107" s="718" t="s">
        <v>133</v>
      </c>
      <c r="R107" s="687">
        <v>1</v>
      </c>
      <c r="S107" s="719">
        <v>350000</v>
      </c>
      <c r="T107" s="1683" t="s">
        <v>3104</v>
      </c>
      <c r="V107" s="877"/>
      <c r="W107" s="802"/>
      <c r="X107" s="802"/>
      <c r="Y107" s="802"/>
    </row>
    <row r="108" spans="1:25" ht="12.95" customHeight="1">
      <c r="A108" s="684" t="e">
        <f t="shared" si="2"/>
        <v>#REF!</v>
      </c>
      <c r="B108" s="685"/>
      <c r="C108" s="717">
        <v>2</v>
      </c>
      <c r="D108" s="717">
        <v>6</v>
      </c>
      <c r="E108" s="717">
        <v>2</v>
      </c>
      <c r="F108" s="717">
        <v>1</v>
      </c>
      <c r="G108" s="717">
        <v>28</v>
      </c>
      <c r="H108" s="687">
        <v>2</v>
      </c>
      <c r="I108" s="687" t="s">
        <v>2556</v>
      </c>
      <c r="J108" s="687" t="s">
        <v>2581</v>
      </c>
      <c r="K108" s="687"/>
      <c r="L108" s="687" t="s">
        <v>307</v>
      </c>
      <c r="M108" s="687" t="s">
        <v>143</v>
      </c>
      <c r="N108" s="886">
        <v>2007</v>
      </c>
      <c r="O108" s="687"/>
      <c r="P108" s="718" t="s">
        <v>1906</v>
      </c>
      <c r="Q108" s="718" t="s">
        <v>133</v>
      </c>
      <c r="R108" s="687">
        <v>1</v>
      </c>
      <c r="S108" s="719">
        <v>300000</v>
      </c>
      <c r="T108" s="1683" t="s">
        <v>3104</v>
      </c>
      <c r="V108" s="877"/>
      <c r="W108" s="802"/>
      <c r="X108" s="802"/>
      <c r="Y108" s="802"/>
    </row>
    <row r="109" spans="1:25" ht="12.95" customHeight="1">
      <c r="A109" s="684" t="e">
        <f t="shared" si="2"/>
        <v>#REF!</v>
      </c>
      <c r="B109" s="685"/>
      <c r="C109" s="717">
        <v>2</v>
      </c>
      <c r="D109" s="717">
        <v>6</v>
      </c>
      <c r="E109" s="717">
        <v>2</v>
      </c>
      <c r="F109" s="717">
        <v>1</v>
      </c>
      <c r="G109" s="717">
        <v>28</v>
      </c>
      <c r="H109" s="687">
        <v>3</v>
      </c>
      <c r="I109" s="687" t="s">
        <v>2556</v>
      </c>
      <c r="J109" s="687" t="s">
        <v>2581</v>
      </c>
      <c r="K109" s="687"/>
      <c r="L109" s="687" t="s">
        <v>307</v>
      </c>
      <c r="M109" s="687" t="s">
        <v>143</v>
      </c>
      <c r="N109" s="886">
        <v>2007</v>
      </c>
      <c r="O109" s="687"/>
      <c r="P109" s="718" t="s">
        <v>1906</v>
      </c>
      <c r="Q109" s="718" t="s">
        <v>133</v>
      </c>
      <c r="R109" s="687">
        <v>1</v>
      </c>
      <c r="S109" s="719">
        <v>200000</v>
      </c>
      <c r="T109" s="1683" t="s">
        <v>3104</v>
      </c>
      <c r="V109" s="877"/>
      <c r="W109" s="802"/>
      <c r="X109" s="802"/>
      <c r="Y109" s="802"/>
    </row>
    <row r="110" spans="1:25" ht="12.95" customHeight="1">
      <c r="A110" s="684" t="e">
        <f t="shared" si="2"/>
        <v>#REF!</v>
      </c>
      <c r="B110" s="685"/>
      <c r="C110" s="717">
        <v>2</v>
      </c>
      <c r="D110" s="717">
        <v>6</v>
      </c>
      <c r="E110" s="717">
        <v>2</v>
      </c>
      <c r="F110" s="717">
        <v>1</v>
      </c>
      <c r="G110" s="717">
        <v>28</v>
      </c>
      <c r="H110" s="687">
        <v>4</v>
      </c>
      <c r="I110" s="687" t="s">
        <v>2556</v>
      </c>
      <c r="J110" s="687" t="s">
        <v>2581</v>
      </c>
      <c r="K110" s="687"/>
      <c r="L110" s="687" t="s">
        <v>307</v>
      </c>
      <c r="M110" s="687" t="s">
        <v>143</v>
      </c>
      <c r="N110" s="886">
        <v>2007</v>
      </c>
      <c r="O110" s="687"/>
      <c r="P110" s="718" t="s">
        <v>1906</v>
      </c>
      <c r="Q110" s="718" t="s">
        <v>133</v>
      </c>
      <c r="R110" s="687">
        <v>1</v>
      </c>
      <c r="S110" s="719">
        <v>200000</v>
      </c>
      <c r="T110" s="1683" t="s">
        <v>3104</v>
      </c>
      <c r="V110" s="877"/>
      <c r="W110" s="802"/>
      <c r="X110" s="802"/>
      <c r="Y110" s="802"/>
    </row>
    <row r="111" spans="1:25" s="2155" customFormat="1" ht="12.95" customHeight="1">
      <c r="A111" s="2149" t="e">
        <f t="shared" si="2"/>
        <v>#REF!</v>
      </c>
      <c r="B111" s="2159"/>
      <c r="C111" s="2167">
        <v>2</v>
      </c>
      <c r="D111" s="2167">
        <v>6</v>
      </c>
      <c r="E111" s="2167">
        <v>2</v>
      </c>
      <c r="F111" s="2167">
        <v>1</v>
      </c>
      <c r="G111" s="2167">
        <v>28</v>
      </c>
      <c r="H111" s="795">
        <v>5</v>
      </c>
      <c r="I111" s="795" t="s">
        <v>2556</v>
      </c>
      <c r="J111" s="795" t="s">
        <v>2581</v>
      </c>
      <c r="K111" s="795"/>
      <c r="L111" s="795" t="s">
        <v>307</v>
      </c>
      <c r="M111" s="795" t="s">
        <v>143</v>
      </c>
      <c r="N111" s="2172">
        <v>2007</v>
      </c>
      <c r="O111" s="795"/>
      <c r="P111" s="804" t="s">
        <v>1906</v>
      </c>
      <c r="Q111" s="804" t="s">
        <v>1407</v>
      </c>
      <c r="R111" s="795">
        <v>1</v>
      </c>
      <c r="S111" s="1825">
        <v>200000</v>
      </c>
      <c r="T111" s="2168"/>
      <c r="U111" s="2180" t="s">
        <v>1407</v>
      </c>
      <c r="V111" s="2169" t="s">
        <v>2863</v>
      </c>
      <c r="W111" s="2158"/>
      <c r="X111" s="2158"/>
      <c r="Y111" s="2158"/>
    </row>
    <row r="112" spans="1:25" ht="12.95" customHeight="1">
      <c r="A112" s="684" t="e">
        <f t="shared" si="2"/>
        <v>#REF!</v>
      </c>
      <c r="B112" s="685"/>
      <c r="C112" s="717">
        <v>2</v>
      </c>
      <c r="D112" s="717">
        <v>6</v>
      </c>
      <c r="E112" s="717">
        <v>2</v>
      </c>
      <c r="F112" s="717">
        <v>1</v>
      </c>
      <c r="G112" s="717">
        <v>34</v>
      </c>
      <c r="H112" s="687">
        <v>15</v>
      </c>
      <c r="I112" s="687" t="s">
        <v>635</v>
      </c>
      <c r="J112" s="687" t="s">
        <v>305</v>
      </c>
      <c r="K112" s="687"/>
      <c r="L112" s="687" t="s">
        <v>419</v>
      </c>
      <c r="M112" s="687" t="s">
        <v>143</v>
      </c>
      <c r="N112" s="886">
        <v>2007</v>
      </c>
      <c r="O112" s="687"/>
      <c r="P112" s="718" t="s">
        <v>1906</v>
      </c>
      <c r="Q112" s="718" t="s">
        <v>133</v>
      </c>
      <c r="R112" s="687">
        <v>1</v>
      </c>
      <c r="S112" s="719">
        <v>300000</v>
      </c>
      <c r="T112" s="781" t="s">
        <v>3329</v>
      </c>
      <c r="V112" s="877"/>
      <c r="W112" s="802"/>
      <c r="X112" s="802"/>
      <c r="Y112" s="802"/>
    </row>
    <row r="113" spans="1:25" ht="12.95" customHeight="1">
      <c r="A113" s="684" t="e">
        <f t="shared" si="2"/>
        <v>#REF!</v>
      </c>
      <c r="B113" s="685"/>
      <c r="C113" s="717">
        <v>2</v>
      </c>
      <c r="D113" s="717">
        <v>6</v>
      </c>
      <c r="E113" s="717">
        <v>2</v>
      </c>
      <c r="F113" s="717">
        <v>1</v>
      </c>
      <c r="G113" s="717">
        <v>34</v>
      </c>
      <c r="H113" s="687">
        <v>16</v>
      </c>
      <c r="I113" s="687" t="s">
        <v>635</v>
      </c>
      <c r="J113" s="687" t="s">
        <v>305</v>
      </c>
      <c r="K113" s="687"/>
      <c r="L113" s="687" t="s">
        <v>419</v>
      </c>
      <c r="M113" s="687" t="s">
        <v>143</v>
      </c>
      <c r="N113" s="886">
        <v>2007</v>
      </c>
      <c r="O113" s="687"/>
      <c r="P113" s="718" t="s">
        <v>1906</v>
      </c>
      <c r="Q113" s="718" t="s">
        <v>133</v>
      </c>
      <c r="R113" s="687">
        <v>1</v>
      </c>
      <c r="S113" s="719">
        <v>300000</v>
      </c>
      <c r="T113" s="781" t="s">
        <v>3244</v>
      </c>
      <c r="V113" s="877"/>
      <c r="W113" s="802"/>
      <c r="X113" s="802"/>
      <c r="Y113" s="802"/>
    </row>
    <row r="114" spans="1:25" ht="12.95" customHeight="1">
      <c r="A114" s="684" t="e">
        <f t="shared" si="2"/>
        <v>#REF!</v>
      </c>
      <c r="B114" s="685"/>
      <c r="C114" s="717">
        <v>2</v>
      </c>
      <c r="D114" s="717">
        <v>6</v>
      </c>
      <c r="E114" s="717">
        <v>2</v>
      </c>
      <c r="F114" s="717">
        <v>1</v>
      </c>
      <c r="G114" s="717">
        <v>34</v>
      </c>
      <c r="H114" s="687">
        <v>17</v>
      </c>
      <c r="I114" s="687" t="s">
        <v>2602</v>
      </c>
      <c r="J114" s="687" t="s">
        <v>305</v>
      </c>
      <c r="K114" s="687"/>
      <c r="L114" s="687" t="s">
        <v>419</v>
      </c>
      <c r="M114" s="687" t="s">
        <v>143</v>
      </c>
      <c r="N114" s="886">
        <v>2007</v>
      </c>
      <c r="O114" s="687"/>
      <c r="P114" s="718" t="s">
        <v>1906</v>
      </c>
      <c r="Q114" s="718" t="s">
        <v>133</v>
      </c>
      <c r="R114" s="687">
        <v>1</v>
      </c>
      <c r="S114" s="719">
        <v>450000</v>
      </c>
      <c r="T114" s="781" t="s">
        <v>2905</v>
      </c>
      <c r="V114" s="877"/>
      <c r="W114" s="802"/>
      <c r="X114" s="802"/>
      <c r="Y114" s="802"/>
    </row>
    <row r="115" spans="1:25" ht="12.95" customHeight="1">
      <c r="A115" s="684" t="e">
        <f t="shared" si="2"/>
        <v>#REF!</v>
      </c>
      <c r="B115" s="685"/>
      <c r="C115" s="717">
        <v>2</v>
      </c>
      <c r="D115" s="717">
        <v>6</v>
      </c>
      <c r="E115" s="717">
        <v>2</v>
      </c>
      <c r="F115" s="717">
        <v>1</v>
      </c>
      <c r="G115" s="717">
        <v>34</v>
      </c>
      <c r="H115" s="687">
        <v>18</v>
      </c>
      <c r="I115" s="687" t="s">
        <v>2602</v>
      </c>
      <c r="J115" s="687" t="s">
        <v>305</v>
      </c>
      <c r="K115" s="687"/>
      <c r="L115" s="687" t="s">
        <v>419</v>
      </c>
      <c r="M115" s="687" t="s">
        <v>143</v>
      </c>
      <c r="N115" s="886">
        <v>2007</v>
      </c>
      <c r="O115" s="687"/>
      <c r="P115" s="718" t="s">
        <v>1906</v>
      </c>
      <c r="Q115" s="718" t="s">
        <v>133</v>
      </c>
      <c r="R115" s="687">
        <v>1</v>
      </c>
      <c r="S115" s="719">
        <v>450000</v>
      </c>
      <c r="T115" s="781" t="s">
        <v>2905</v>
      </c>
      <c r="V115" s="877"/>
      <c r="W115" s="802"/>
      <c r="X115" s="802"/>
      <c r="Y115" s="802"/>
    </row>
    <row r="116" spans="1:25" s="2155" customFormat="1" ht="12.95" customHeight="1">
      <c r="A116" s="2149" t="e">
        <f>#REF!+1</f>
        <v>#REF!</v>
      </c>
      <c r="B116" s="2159"/>
      <c r="C116" s="2167">
        <v>2</v>
      </c>
      <c r="D116" s="2167">
        <v>6</v>
      </c>
      <c r="E116" s="2167">
        <v>2</v>
      </c>
      <c r="F116" s="2167">
        <v>4</v>
      </c>
      <c r="G116" s="2167">
        <v>8</v>
      </c>
      <c r="H116" s="795">
        <v>1</v>
      </c>
      <c r="I116" s="795" t="s">
        <v>2608</v>
      </c>
      <c r="J116" s="795" t="s">
        <v>364</v>
      </c>
      <c r="K116" s="795"/>
      <c r="L116" s="795" t="s">
        <v>420</v>
      </c>
      <c r="M116" s="795" t="s">
        <v>143</v>
      </c>
      <c r="N116" s="2172">
        <v>2007</v>
      </c>
      <c r="O116" s="795"/>
      <c r="P116" s="804" t="s">
        <v>1906</v>
      </c>
      <c r="Q116" s="804" t="s">
        <v>1407</v>
      </c>
      <c r="R116" s="795">
        <v>1</v>
      </c>
      <c r="S116" s="1825">
        <v>75000</v>
      </c>
      <c r="T116" s="1489" t="s">
        <v>3081</v>
      </c>
      <c r="U116" s="2155" t="s">
        <v>1407</v>
      </c>
      <c r="V116" s="2169" t="s">
        <v>3214</v>
      </c>
      <c r="W116" s="2158"/>
      <c r="X116" s="2158"/>
      <c r="Y116" s="2158"/>
    </row>
    <row r="117" spans="1:25" ht="12.95" customHeight="1">
      <c r="A117" s="684" t="e">
        <f>#REF!+1</f>
        <v>#REF!</v>
      </c>
      <c r="B117" s="685"/>
      <c r="C117" s="717">
        <v>2</v>
      </c>
      <c r="D117" s="717">
        <v>6</v>
      </c>
      <c r="E117" s="717">
        <v>2</v>
      </c>
      <c r="F117" s="717">
        <v>1</v>
      </c>
      <c r="G117" s="717">
        <v>34</v>
      </c>
      <c r="H117" s="687">
        <v>10</v>
      </c>
      <c r="I117" s="687" t="s">
        <v>2602</v>
      </c>
      <c r="J117" s="687" t="s">
        <v>305</v>
      </c>
      <c r="K117" s="687"/>
      <c r="L117" s="687" t="s">
        <v>307</v>
      </c>
      <c r="M117" s="687" t="s">
        <v>143</v>
      </c>
      <c r="N117" s="886">
        <v>2007</v>
      </c>
      <c r="O117" s="687"/>
      <c r="P117" s="718" t="s">
        <v>1906</v>
      </c>
      <c r="Q117" s="718" t="s">
        <v>133</v>
      </c>
      <c r="R117" s="687">
        <v>1</v>
      </c>
      <c r="S117" s="719">
        <v>250000</v>
      </c>
      <c r="T117" s="781" t="s">
        <v>2967</v>
      </c>
      <c r="V117" s="877"/>
      <c r="W117" s="802"/>
      <c r="X117" s="802"/>
      <c r="Y117" s="802"/>
    </row>
    <row r="118" spans="1:25" ht="12.95" customHeight="1">
      <c r="A118" s="684" t="e">
        <f t="shared" si="2"/>
        <v>#REF!</v>
      </c>
      <c r="B118" s="685"/>
      <c r="C118" s="717">
        <v>2</v>
      </c>
      <c r="D118" s="717">
        <v>6</v>
      </c>
      <c r="E118" s="717">
        <v>2</v>
      </c>
      <c r="F118" s="717">
        <v>1</v>
      </c>
      <c r="G118" s="717">
        <v>34</v>
      </c>
      <c r="H118" s="687">
        <v>11</v>
      </c>
      <c r="I118" s="687" t="s">
        <v>2602</v>
      </c>
      <c r="J118" s="687" t="s">
        <v>305</v>
      </c>
      <c r="K118" s="687"/>
      <c r="L118" s="687" t="s">
        <v>307</v>
      </c>
      <c r="M118" s="687" t="s">
        <v>143</v>
      </c>
      <c r="N118" s="886">
        <v>2007</v>
      </c>
      <c r="O118" s="687"/>
      <c r="P118" s="718" t="s">
        <v>1906</v>
      </c>
      <c r="Q118" s="718" t="s">
        <v>133</v>
      </c>
      <c r="R118" s="687">
        <v>1</v>
      </c>
      <c r="S118" s="719">
        <v>250000</v>
      </c>
      <c r="T118" s="781"/>
      <c r="V118" s="877"/>
      <c r="W118" s="802"/>
      <c r="X118" s="802"/>
      <c r="Y118" s="802"/>
    </row>
    <row r="119" spans="1:25" ht="12.95" customHeight="1">
      <c r="A119" s="684" t="e">
        <f t="shared" si="2"/>
        <v>#REF!</v>
      </c>
      <c r="B119" s="685"/>
      <c r="C119" s="717">
        <v>2</v>
      </c>
      <c r="D119" s="717">
        <v>6</v>
      </c>
      <c r="E119" s="717">
        <v>2</v>
      </c>
      <c r="F119" s="717">
        <v>1</v>
      </c>
      <c r="G119" s="717">
        <v>34</v>
      </c>
      <c r="H119" s="687">
        <v>12</v>
      </c>
      <c r="I119" s="687" t="s">
        <v>635</v>
      </c>
      <c r="J119" s="687" t="s">
        <v>305</v>
      </c>
      <c r="K119" s="687"/>
      <c r="L119" s="687" t="s">
        <v>419</v>
      </c>
      <c r="M119" s="687" t="s">
        <v>143</v>
      </c>
      <c r="N119" s="886">
        <v>2007</v>
      </c>
      <c r="O119" s="687"/>
      <c r="P119" s="718" t="s">
        <v>1906</v>
      </c>
      <c r="Q119" s="718" t="s">
        <v>2547</v>
      </c>
      <c r="R119" s="687">
        <v>1</v>
      </c>
      <c r="S119" s="719">
        <v>250000</v>
      </c>
      <c r="T119" s="781" t="s">
        <v>2925</v>
      </c>
      <c r="V119" s="877"/>
      <c r="W119" s="802"/>
      <c r="X119" s="802"/>
      <c r="Y119" s="802"/>
    </row>
    <row r="120" spans="1:25" ht="12.95" customHeight="1">
      <c r="A120" s="684" t="e">
        <f t="shared" si="2"/>
        <v>#REF!</v>
      </c>
      <c r="B120" s="685"/>
      <c r="C120" s="717">
        <v>2</v>
      </c>
      <c r="D120" s="717">
        <v>6</v>
      </c>
      <c r="E120" s="717">
        <v>2</v>
      </c>
      <c r="F120" s="717">
        <v>4</v>
      </c>
      <c r="G120" s="717">
        <v>8</v>
      </c>
      <c r="H120" s="687">
        <v>4</v>
      </c>
      <c r="I120" s="687" t="s">
        <v>2608</v>
      </c>
      <c r="J120" s="687" t="s">
        <v>2553</v>
      </c>
      <c r="K120" s="687"/>
      <c r="L120" s="687" t="s">
        <v>420</v>
      </c>
      <c r="M120" s="687" t="s">
        <v>143</v>
      </c>
      <c r="N120" s="886">
        <v>2007</v>
      </c>
      <c r="O120" s="687"/>
      <c r="P120" s="718" t="s">
        <v>1906</v>
      </c>
      <c r="Q120" s="718" t="s">
        <v>133</v>
      </c>
      <c r="R120" s="687">
        <v>1</v>
      </c>
      <c r="S120" s="719">
        <v>175000</v>
      </c>
      <c r="T120" s="781" t="s">
        <v>2967</v>
      </c>
      <c r="V120" s="877"/>
      <c r="W120" s="802"/>
      <c r="X120" s="802"/>
      <c r="Y120" s="802"/>
    </row>
    <row r="121" spans="1:25" ht="12.95" customHeight="1">
      <c r="A121" s="684" t="e">
        <f t="shared" si="2"/>
        <v>#REF!</v>
      </c>
      <c r="B121" s="685"/>
      <c r="C121" s="717">
        <v>2</v>
      </c>
      <c r="D121" s="717">
        <v>6</v>
      </c>
      <c r="E121" s="717">
        <v>2</v>
      </c>
      <c r="F121" s="717">
        <v>4</v>
      </c>
      <c r="G121" s="717">
        <v>8</v>
      </c>
      <c r="H121" s="687">
        <v>5</v>
      </c>
      <c r="I121" s="687" t="s">
        <v>52</v>
      </c>
      <c r="J121" s="687"/>
      <c r="K121" s="687"/>
      <c r="L121" s="687" t="s">
        <v>420</v>
      </c>
      <c r="M121" s="687" t="s">
        <v>143</v>
      </c>
      <c r="N121" s="886">
        <v>2007</v>
      </c>
      <c r="O121" s="687"/>
      <c r="P121" s="718" t="s">
        <v>1906</v>
      </c>
      <c r="Q121" s="718" t="s">
        <v>133</v>
      </c>
      <c r="R121" s="687">
        <v>1</v>
      </c>
      <c r="S121" s="719">
        <v>175000</v>
      </c>
      <c r="T121" s="781" t="s">
        <v>2904</v>
      </c>
      <c r="V121" s="877"/>
      <c r="W121" s="802"/>
      <c r="X121" s="802"/>
      <c r="Y121" s="802"/>
    </row>
    <row r="122" spans="1:25" ht="12.95" customHeight="1">
      <c r="A122" s="684" t="e">
        <f t="shared" si="2"/>
        <v>#REF!</v>
      </c>
      <c r="B122" s="685"/>
      <c r="C122" s="717">
        <v>2</v>
      </c>
      <c r="D122" s="717">
        <v>6</v>
      </c>
      <c r="E122" s="717">
        <v>2</v>
      </c>
      <c r="F122" s="717">
        <v>4</v>
      </c>
      <c r="G122" s="717">
        <v>8</v>
      </c>
      <c r="H122" s="687">
        <v>6</v>
      </c>
      <c r="I122" s="687" t="s">
        <v>52</v>
      </c>
      <c r="J122" s="687" t="s">
        <v>369</v>
      </c>
      <c r="K122" s="687"/>
      <c r="L122" s="687" t="s">
        <v>420</v>
      </c>
      <c r="M122" s="687" t="s">
        <v>143</v>
      </c>
      <c r="N122" s="886">
        <v>2007</v>
      </c>
      <c r="O122" s="687"/>
      <c r="P122" s="718" t="s">
        <v>1906</v>
      </c>
      <c r="Q122" s="718" t="s">
        <v>133</v>
      </c>
      <c r="R122" s="687">
        <v>1</v>
      </c>
      <c r="S122" s="719">
        <v>175000</v>
      </c>
      <c r="T122" s="781" t="s">
        <v>2918</v>
      </c>
      <c r="V122" s="877"/>
      <c r="W122" s="802"/>
      <c r="X122" s="802"/>
      <c r="Y122" s="802"/>
    </row>
    <row r="123" spans="1:25" ht="12.95" customHeight="1">
      <c r="A123" s="684" t="e">
        <f t="shared" si="2"/>
        <v>#REF!</v>
      </c>
      <c r="B123" s="685"/>
      <c r="C123" s="717">
        <v>2</v>
      </c>
      <c r="D123" s="717">
        <v>6</v>
      </c>
      <c r="E123" s="717">
        <v>2</v>
      </c>
      <c r="F123" s="717">
        <v>4</v>
      </c>
      <c r="G123" s="717">
        <v>8</v>
      </c>
      <c r="H123" s="687">
        <v>7</v>
      </c>
      <c r="I123" s="687" t="s">
        <v>52</v>
      </c>
      <c r="J123" s="687" t="s">
        <v>369</v>
      </c>
      <c r="K123" s="687"/>
      <c r="L123" s="687" t="s">
        <v>420</v>
      </c>
      <c r="M123" s="687" t="s">
        <v>143</v>
      </c>
      <c r="N123" s="886">
        <v>2007</v>
      </c>
      <c r="O123" s="687"/>
      <c r="P123" s="718" t="s">
        <v>1906</v>
      </c>
      <c r="Q123" s="718" t="s">
        <v>133</v>
      </c>
      <c r="R123" s="687">
        <v>1</v>
      </c>
      <c r="S123" s="719">
        <v>175000</v>
      </c>
      <c r="T123" s="781" t="s">
        <v>2904</v>
      </c>
      <c r="V123" s="877"/>
      <c r="W123" s="802"/>
      <c r="X123" s="802"/>
      <c r="Y123" s="802"/>
    </row>
    <row r="124" spans="1:25" ht="12.95" customHeight="1">
      <c r="A124" s="684" t="e">
        <f t="shared" si="2"/>
        <v>#REF!</v>
      </c>
      <c r="B124" s="685"/>
      <c r="C124" s="717">
        <v>2</v>
      </c>
      <c r="D124" s="717">
        <v>6</v>
      </c>
      <c r="E124" s="717">
        <v>2</v>
      </c>
      <c r="F124" s="717">
        <v>4</v>
      </c>
      <c r="G124" s="717">
        <v>8</v>
      </c>
      <c r="H124" s="687">
        <v>8</v>
      </c>
      <c r="I124" s="687" t="s">
        <v>52</v>
      </c>
      <c r="J124" s="687" t="s">
        <v>369</v>
      </c>
      <c r="K124" s="687"/>
      <c r="L124" s="687" t="s">
        <v>420</v>
      </c>
      <c r="M124" s="687" t="s">
        <v>143</v>
      </c>
      <c r="N124" s="886">
        <v>2007</v>
      </c>
      <c r="O124" s="687"/>
      <c r="P124" s="718" t="s">
        <v>1906</v>
      </c>
      <c r="Q124" s="718" t="s">
        <v>133</v>
      </c>
      <c r="R124" s="687">
        <v>1</v>
      </c>
      <c r="S124" s="719">
        <v>175000</v>
      </c>
      <c r="T124" s="781" t="s">
        <v>2911</v>
      </c>
      <c r="V124" s="877"/>
      <c r="W124" s="802"/>
      <c r="X124" s="802"/>
      <c r="Y124" s="802"/>
    </row>
    <row r="125" spans="1:25" ht="12.95" customHeight="1">
      <c r="A125" s="684" t="e">
        <f t="shared" si="2"/>
        <v>#REF!</v>
      </c>
      <c r="B125" s="685"/>
      <c r="C125" s="717">
        <v>2</v>
      </c>
      <c r="D125" s="717">
        <v>6</v>
      </c>
      <c r="E125" s="717">
        <v>2</v>
      </c>
      <c r="F125" s="717">
        <v>4</v>
      </c>
      <c r="G125" s="717">
        <v>8</v>
      </c>
      <c r="H125" s="687">
        <v>10</v>
      </c>
      <c r="I125" s="687" t="s">
        <v>52</v>
      </c>
      <c r="J125" s="687" t="s">
        <v>3342</v>
      </c>
      <c r="K125" s="687"/>
      <c r="L125" s="687" t="s">
        <v>420</v>
      </c>
      <c r="M125" s="687" t="s">
        <v>143</v>
      </c>
      <c r="N125" s="886">
        <v>2007</v>
      </c>
      <c r="O125" s="687"/>
      <c r="P125" s="718" t="s">
        <v>1906</v>
      </c>
      <c r="Q125" s="718" t="s">
        <v>133</v>
      </c>
      <c r="R125" s="687">
        <v>1</v>
      </c>
      <c r="S125" s="719">
        <v>200000</v>
      </c>
      <c r="T125" s="781" t="s">
        <v>2967</v>
      </c>
      <c r="V125" s="877"/>
      <c r="W125" s="802"/>
      <c r="X125" s="802"/>
      <c r="Y125" s="802"/>
    </row>
    <row r="126" spans="1:25" ht="12.95" customHeight="1">
      <c r="A126" s="684" t="e">
        <f t="shared" si="2"/>
        <v>#REF!</v>
      </c>
      <c r="B126" s="685"/>
      <c r="C126" s="717">
        <v>2</v>
      </c>
      <c r="D126" s="717">
        <v>6</v>
      </c>
      <c r="E126" s="717">
        <v>2</v>
      </c>
      <c r="F126" s="717">
        <v>4</v>
      </c>
      <c r="G126" s="717">
        <v>8</v>
      </c>
      <c r="H126" s="687">
        <v>11</v>
      </c>
      <c r="I126" s="687" t="s">
        <v>52</v>
      </c>
      <c r="J126" s="687" t="s">
        <v>369</v>
      </c>
      <c r="K126" s="687"/>
      <c r="L126" s="687" t="s">
        <v>420</v>
      </c>
      <c r="M126" s="687" t="s">
        <v>143</v>
      </c>
      <c r="N126" s="886">
        <v>2007</v>
      </c>
      <c r="O126" s="687"/>
      <c r="P126" s="718" t="s">
        <v>1906</v>
      </c>
      <c r="Q126" s="718" t="s">
        <v>133</v>
      </c>
      <c r="R126" s="687">
        <v>1</v>
      </c>
      <c r="S126" s="719">
        <v>200000</v>
      </c>
      <c r="T126" s="781" t="s">
        <v>2857</v>
      </c>
      <c r="V126" s="877"/>
      <c r="W126" s="802"/>
      <c r="X126" s="802"/>
      <c r="Y126" s="802"/>
    </row>
    <row r="127" spans="1:25" ht="12.95" customHeight="1">
      <c r="A127" s="684" t="e">
        <f t="shared" si="2"/>
        <v>#REF!</v>
      </c>
      <c r="B127" s="685"/>
      <c r="C127" s="717">
        <v>2</v>
      </c>
      <c r="D127" s="717">
        <v>6</v>
      </c>
      <c r="E127" s="717">
        <v>2</v>
      </c>
      <c r="F127" s="717">
        <v>4</v>
      </c>
      <c r="G127" s="717">
        <v>8</v>
      </c>
      <c r="H127" s="687">
        <v>12</v>
      </c>
      <c r="I127" s="687" t="s">
        <v>52</v>
      </c>
      <c r="J127" s="687" t="s">
        <v>364</v>
      </c>
      <c r="K127" s="687"/>
      <c r="L127" s="687" t="s">
        <v>365</v>
      </c>
      <c r="M127" s="687" t="s">
        <v>143</v>
      </c>
      <c r="N127" s="886">
        <v>2007</v>
      </c>
      <c r="O127" s="687"/>
      <c r="P127" s="718" t="s">
        <v>1906</v>
      </c>
      <c r="Q127" s="718" t="s">
        <v>133</v>
      </c>
      <c r="R127" s="687">
        <v>1</v>
      </c>
      <c r="S127" s="719">
        <v>200000</v>
      </c>
      <c r="T127" s="781" t="s">
        <v>2906</v>
      </c>
      <c r="V127" s="963">
        <f>SUM(S120:S128)</f>
        <v>1675000</v>
      </c>
      <c r="W127" s="802"/>
      <c r="X127" s="802"/>
      <c r="Y127" s="802"/>
    </row>
    <row r="128" spans="1:25" ht="12.95" customHeight="1">
      <c r="A128" s="684" t="e">
        <f t="shared" si="2"/>
        <v>#REF!</v>
      </c>
      <c r="B128" s="685"/>
      <c r="C128" s="717">
        <v>2</v>
      </c>
      <c r="D128" s="717">
        <v>6</v>
      </c>
      <c r="E128" s="717">
        <v>2</v>
      </c>
      <c r="F128" s="717">
        <v>4</v>
      </c>
      <c r="G128" s="717">
        <v>8</v>
      </c>
      <c r="H128" s="687">
        <v>13</v>
      </c>
      <c r="I128" s="687" t="s">
        <v>52</v>
      </c>
      <c r="J128" s="687" t="s">
        <v>2609</v>
      </c>
      <c r="K128" s="687"/>
      <c r="L128" s="687" t="s">
        <v>355</v>
      </c>
      <c r="M128" s="687" t="s">
        <v>143</v>
      </c>
      <c r="N128" s="886">
        <v>2007</v>
      </c>
      <c r="O128" s="687"/>
      <c r="P128" s="718" t="s">
        <v>1906</v>
      </c>
      <c r="Q128" s="718" t="s">
        <v>133</v>
      </c>
      <c r="R128" s="687">
        <v>1</v>
      </c>
      <c r="S128" s="719">
        <v>200000</v>
      </c>
      <c r="T128" s="781" t="s">
        <v>2905</v>
      </c>
      <c r="V128" s="877"/>
      <c r="W128" s="802"/>
      <c r="X128" s="802"/>
      <c r="Y128" s="802"/>
    </row>
    <row r="129" spans="1:25" ht="12.95" customHeight="1">
      <c r="A129" s="684" t="e">
        <f t="shared" si="2"/>
        <v>#REF!</v>
      </c>
      <c r="B129" s="685"/>
      <c r="C129" s="717">
        <v>2</v>
      </c>
      <c r="D129" s="717">
        <v>6</v>
      </c>
      <c r="E129" s="717">
        <v>2</v>
      </c>
      <c r="F129" s="717">
        <v>6</v>
      </c>
      <c r="G129" s="717">
        <v>22</v>
      </c>
      <c r="H129" s="687">
        <v>1</v>
      </c>
      <c r="I129" s="687" t="s">
        <v>59</v>
      </c>
      <c r="J129" s="687" t="s">
        <v>2553</v>
      </c>
      <c r="K129" s="687"/>
      <c r="L129" s="687" t="s">
        <v>365</v>
      </c>
      <c r="M129" s="687" t="s">
        <v>143</v>
      </c>
      <c r="N129" s="886">
        <v>2007</v>
      </c>
      <c r="O129" s="687"/>
      <c r="P129" s="718" t="s">
        <v>1906</v>
      </c>
      <c r="Q129" s="718" t="s">
        <v>133</v>
      </c>
      <c r="R129" s="687">
        <v>1</v>
      </c>
      <c r="S129" s="719">
        <v>150000</v>
      </c>
      <c r="T129" s="781" t="s">
        <v>2967</v>
      </c>
      <c r="V129" s="877"/>
      <c r="W129" s="802"/>
      <c r="X129" s="802"/>
      <c r="Y129" s="802"/>
    </row>
    <row r="130" spans="1:25" ht="12.95" customHeight="1">
      <c r="A130" s="684" t="e">
        <f t="shared" si="2"/>
        <v>#REF!</v>
      </c>
      <c r="B130" s="685"/>
      <c r="C130" s="717">
        <v>2</v>
      </c>
      <c r="D130" s="717">
        <v>6</v>
      </c>
      <c r="E130" s="717">
        <v>2</v>
      </c>
      <c r="F130" s="717">
        <v>6</v>
      </c>
      <c r="G130" s="717">
        <v>22</v>
      </c>
      <c r="H130" s="687">
        <v>2</v>
      </c>
      <c r="I130" s="687" t="s">
        <v>59</v>
      </c>
      <c r="J130" s="687" t="s">
        <v>2553</v>
      </c>
      <c r="K130" s="687"/>
      <c r="L130" s="687" t="s">
        <v>365</v>
      </c>
      <c r="M130" s="687" t="s">
        <v>143</v>
      </c>
      <c r="N130" s="886">
        <v>2007</v>
      </c>
      <c r="O130" s="687"/>
      <c r="P130" s="718" t="s">
        <v>1906</v>
      </c>
      <c r="Q130" s="718" t="s">
        <v>133</v>
      </c>
      <c r="R130" s="687">
        <v>1</v>
      </c>
      <c r="S130" s="719">
        <v>175000</v>
      </c>
      <c r="T130" s="781" t="s">
        <v>2866</v>
      </c>
      <c r="U130" s="882"/>
      <c r="V130" s="877"/>
      <c r="W130" s="802"/>
      <c r="X130" s="802"/>
      <c r="Y130" s="802"/>
    </row>
    <row r="131" spans="1:25" ht="12.95" customHeight="1">
      <c r="A131" s="684" t="e">
        <f t="shared" si="2"/>
        <v>#REF!</v>
      </c>
      <c r="B131" s="685"/>
      <c r="C131" s="717">
        <v>2</v>
      </c>
      <c r="D131" s="717">
        <v>6</v>
      </c>
      <c r="E131" s="717">
        <v>2</v>
      </c>
      <c r="F131" s="717">
        <v>6</v>
      </c>
      <c r="G131" s="717">
        <v>22</v>
      </c>
      <c r="H131" s="687">
        <v>3</v>
      </c>
      <c r="I131" s="687" t="s">
        <v>59</v>
      </c>
      <c r="J131" s="687"/>
      <c r="K131" s="687"/>
      <c r="L131" s="687" t="s">
        <v>420</v>
      </c>
      <c r="M131" s="687" t="s">
        <v>143</v>
      </c>
      <c r="N131" s="886">
        <v>2007</v>
      </c>
      <c r="O131" s="687"/>
      <c r="P131" s="718" t="s">
        <v>1906</v>
      </c>
      <c r="Q131" s="718" t="s">
        <v>133</v>
      </c>
      <c r="R131" s="687">
        <v>1</v>
      </c>
      <c r="S131" s="719">
        <v>200000</v>
      </c>
      <c r="T131" s="781" t="s">
        <v>2864</v>
      </c>
      <c r="V131" s="877"/>
      <c r="W131" s="802"/>
      <c r="X131" s="802"/>
      <c r="Y131" s="802"/>
    </row>
    <row r="132" spans="1:25" ht="12.95" customHeight="1">
      <c r="A132" s="684" t="e">
        <f t="shared" si="2"/>
        <v>#REF!</v>
      </c>
      <c r="B132" s="685"/>
      <c r="C132" s="717">
        <v>2</v>
      </c>
      <c r="D132" s="717">
        <v>6</v>
      </c>
      <c r="E132" s="717">
        <v>2</v>
      </c>
      <c r="F132" s="717">
        <v>6</v>
      </c>
      <c r="G132" s="717">
        <v>22</v>
      </c>
      <c r="H132" s="687">
        <v>4</v>
      </c>
      <c r="I132" s="687" t="s">
        <v>59</v>
      </c>
      <c r="J132" s="687" t="s">
        <v>2553</v>
      </c>
      <c r="K132" s="687"/>
      <c r="L132" s="687" t="s">
        <v>420</v>
      </c>
      <c r="M132" s="687" t="s">
        <v>143</v>
      </c>
      <c r="N132" s="886">
        <v>2007</v>
      </c>
      <c r="O132" s="687"/>
      <c r="P132" s="718" t="s">
        <v>1906</v>
      </c>
      <c r="Q132" s="718" t="s">
        <v>133</v>
      </c>
      <c r="R132" s="687">
        <v>1</v>
      </c>
      <c r="S132" s="719">
        <v>200000</v>
      </c>
      <c r="T132" s="781" t="s">
        <v>2918</v>
      </c>
      <c r="V132" s="877"/>
      <c r="W132" s="802"/>
      <c r="X132" s="802"/>
      <c r="Y132" s="802"/>
    </row>
    <row r="133" spans="1:25" ht="12.95" customHeight="1">
      <c r="A133" s="684" t="e">
        <f t="shared" si="2"/>
        <v>#REF!</v>
      </c>
      <c r="B133" s="685"/>
      <c r="C133" s="717">
        <v>2</v>
      </c>
      <c r="D133" s="717">
        <v>6</v>
      </c>
      <c r="E133" s="717">
        <v>2</v>
      </c>
      <c r="F133" s="717">
        <v>6</v>
      </c>
      <c r="G133" s="717">
        <v>22</v>
      </c>
      <c r="H133" s="687">
        <v>5</v>
      </c>
      <c r="I133" s="687" t="s">
        <v>59</v>
      </c>
      <c r="J133" s="687" t="s">
        <v>2553</v>
      </c>
      <c r="K133" s="687"/>
      <c r="L133" s="687" t="s">
        <v>420</v>
      </c>
      <c r="M133" s="687" t="s">
        <v>143</v>
      </c>
      <c r="N133" s="886">
        <v>2007</v>
      </c>
      <c r="O133" s="687"/>
      <c r="P133" s="718" t="s">
        <v>1906</v>
      </c>
      <c r="Q133" s="718" t="s">
        <v>133</v>
      </c>
      <c r="R133" s="687">
        <v>1</v>
      </c>
      <c r="S133" s="719">
        <v>200000</v>
      </c>
      <c r="T133" s="781" t="s">
        <v>3204</v>
      </c>
      <c r="V133" s="877"/>
      <c r="W133" s="802"/>
      <c r="X133" s="802"/>
      <c r="Y133" s="802"/>
    </row>
    <row r="134" spans="1:25" ht="12.95" customHeight="1">
      <c r="A134" s="684" t="e">
        <f t="shared" si="2"/>
        <v>#REF!</v>
      </c>
      <c r="B134" s="685"/>
      <c r="C134" s="717">
        <v>2</v>
      </c>
      <c r="D134" s="717">
        <v>6</v>
      </c>
      <c r="E134" s="717">
        <v>2</v>
      </c>
      <c r="F134" s="717">
        <v>1</v>
      </c>
      <c r="G134" s="717">
        <v>19</v>
      </c>
      <c r="H134" s="687">
        <v>1</v>
      </c>
      <c r="I134" s="687" t="s">
        <v>2559</v>
      </c>
      <c r="J134" s="687" t="s">
        <v>305</v>
      </c>
      <c r="K134" s="687"/>
      <c r="L134" s="687" t="s">
        <v>307</v>
      </c>
      <c r="M134" s="687" t="s">
        <v>143</v>
      </c>
      <c r="N134" s="688">
        <v>1985</v>
      </c>
      <c r="O134" s="687"/>
      <c r="P134" s="718" t="s">
        <v>1906</v>
      </c>
      <c r="Q134" s="718" t="s">
        <v>133</v>
      </c>
      <c r="R134" s="687">
        <v>1</v>
      </c>
      <c r="S134" s="719">
        <v>100000</v>
      </c>
      <c r="T134" s="781" t="s">
        <v>2904</v>
      </c>
      <c r="V134" s="877"/>
      <c r="W134" s="802"/>
      <c r="X134" s="802"/>
      <c r="Y134" s="802"/>
    </row>
    <row r="135" spans="1:25" ht="12.95" customHeight="1">
      <c r="A135" s="684" t="e">
        <f t="shared" si="2"/>
        <v>#REF!</v>
      </c>
      <c r="B135" s="685"/>
      <c r="C135" s="717">
        <v>2</v>
      </c>
      <c r="D135" s="717">
        <v>6</v>
      </c>
      <c r="E135" s="717">
        <v>2</v>
      </c>
      <c r="F135" s="717">
        <v>1</v>
      </c>
      <c r="G135" s="717">
        <v>19</v>
      </c>
      <c r="H135" s="687">
        <v>2</v>
      </c>
      <c r="I135" s="687" t="s">
        <v>2559</v>
      </c>
      <c r="J135" s="687" t="s">
        <v>305</v>
      </c>
      <c r="K135" s="687"/>
      <c r="L135" s="687" t="s">
        <v>307</v>
      </c>
      <c r="M135" s="687" t="s">
        <v>143</v>
      </c>
      <c r="N135" s="688">
        <v>1985</v>
      </c>
      <c r="O135" s="687"/>
      <c r="P135" s="718" t="s">
        <v>1906</v>
      </c>
      <c r="Q135" s="718" t="s">
        <v>133</v>
      </c>
      <c r="R135" s="687">
        <v>1</v>
      </c>
      <c r="S135" s="719">
        <v>100000</v>
      </c>
      <c r="T135" s="781" t="s">
        <v>2920</v>
      </c>
      <c r="V135" s="877"/>
      <c r="W135" s="802"/>
      <c r="X135" s="802"/>
      <c r="Y135" s="802"/>
    </row>
    <row r="136" spans="1:25" ht="12.95" customHeight="1">
      <c r="A136" s="684" t="e">
        <f t="shared" si="2"/>
        <v>#REF!</v>
      </c>
      <c r="B136" s="685"/>
      <c r="C136" s="717">
        <v>2</v>
      </c>
      <c r="D136" s="717">
        <v>6</v>
      </c>
      <c r="E136" s="717">
        <v>2</v>
      </c>
      <c r="F136" s="717">
        <v>1</v>
      </c>
      <c r="G136" s="717">
        <v>19</v>
      </c>
      <c r="H136" s="687">
        <v>3</v>
      </c>
      <c r="I136" s="687" t="s">
        <v>2598</v>
      </c>
      <c r="J136" s="687" t="s">
        <v>305</v>
      </c>
      <c r="K136" s="687"/>
      <c r="L136" s="687" t="s">
        <v>419</v>
      </c>
      <c r="M136" s="687" t="s">
        <v>143</v>
      </c>
      <c r="N136" s="688">
        <v>1985</v>
      </c>
      <c r="O136" s="687"/>
      <c r="P136" s="718" t="s">
        <v>1906</v>
      </c>
      <c r="Q136" s="718" t="s">
        <v>133</v>
      </c>
      <c r="R136" s="687">
        <v>1</v>
      </c>
      <c r="S136" s="719">
        <v>100000</v>
      </c>
      <c r="T136" s="781" t="s">
        <v>2925</v>
      </c>
      <c r="V136" s="877"/>
      <c r="W136" s="802"/>
      <c r="X136" s="802"/>
      <c r="Y136" s="802"/>
    </row>
    <row r="137" spans="1:25" ht="12.95" customHeight="1">
      <c r="A137" s="684" t="e">
        <f t="shared" si="2"/>
        <v>#REF!</v>
      </c>
      <c r="B137" s="685"/>
      <c r="C137" s="717">
        <v>2</v>
      </c>
      <c r="D137" s="717">
        <v>6</v>
      </c>
      <c r="E137" s="717">
        <v>2</v>
      </c>
      <c r="F137" s="717">
        <v>1</v>
      </c>
      <c r="G137" s="717">
        <v>19</v>
      </c>
      <c r="H137" s="687">
        <v>5</v>
      </c>
      <c r="I137" s="687" t="s">
        <v>2559</v>
      </c>
      <c r="J137" s="687" t="s">
        <v>305</v>
      </c>
      <c r="K137" s="687"/>
      <c r="L137" s="687" t="s">
        <v>419</v>
      </c>
      <c r="M137" s="687" t="s">
        <v>143</v>
      </c>
      <c r="N137" s="688">
        <v>1985</v>
      </c>
      <c r="O137" s="687"/>
      <c r="P137" s="718" t="s">
        <v>1906</v>
      </c>
      <c r="Q137" s="718" t="s">
        <v>2547</v>
      </c>
      <c r="R137" s="687">
        <v>1</v>
      </c>
      <c r="S137" s="719">
        <v>200000</v>
      </c>
      <c r="T137" s="781" t="s">
        <v>2925</v>
      </c>
      <c r="V137" s="877"/>
      <c r="W137" s="802"/>
      <c r="X137" s="802"/>
      <c r="Y137" s="802"/>
    </row>
    <row r="138" spans="1:25" ht="12.95" customHeight="1">
      <c r="A138" s="684" t="e">
        <f t="shared" si="2"/>
        <v>#REF!</v>
      </c>
      <c r="B138" s="685"/>
      <c r="C138" s="717">
        <v>2</v>
      </c>
      <c r="D138" s="717">
        <v>6</v>
      </c>
      <c r="E138" s="717">
        <v>2</v>
      </c>
      <c r="F138" s="717">
        <v>1</v>
      </c>
      <c r="G138" s="717">
        <v>34</v>
      </c>
      <c r="H138" s="687">
        <v>1</v>
      </c>
      <c r="I138" s="687" t="s">
        <v>2602</v>
      </c>
      <c r="J138" s="687" t="s">
        <v>305</v>
      </c>
      <c r="K138" s="687"/>
      <c r="L138" s="687" t="s">
        <v>307</v>
      </c>
      <c r="M138" s="687" t="s">
        <v>143</v>
      </c>
      <c r="N138" s="688">
        <v>1985</v>
      </c>
      <c r="O138" s="687"/>
      <c r="P138" s="718" t="s">
        <v>1906</v>
      </c>
      <c r="Q138" s="718" t="s">
        <v>133</v>
      </c>
      <c r="R138" s="687">
        <v>1</v>
      </c>
      <c r="S138" s="719">
        <v>150000</v>
      </c>
      <c r="T138" s="781" t="s">
        <v>2920</v>
      </c>
      <c r="V138" s="877"/>
      <c r="W138" s="802"/>
      <c r="X138" s="802"/>
      <c r="Y138" s="802"/>
    </row>
    <row r="139" spans="1:25" ht="12.95" customHeight="1">
      <c r="A139" s="684" t="e">
        <f t="shared" si="2"/>
        <v>#REF!</v>
      </c>
      <c r="B139" s="685"/>
      <c r="C139" s="717">
        <v>2</v>
      </c>
      <c r="D139" s="717">
        <v>6</v>
      </c>
      <c r="E139" s="717">
        <v>2</v>
      </c>
      <c r="F139" s="717">
        <v>1</v>
      </c>
      <c r="G139" s="717">
        <v>34</v>
      </c>
      <c r="H139" s="687">
        <v>2</v>
      </c>
      <c r="I139" s="687" t="s">
        <v>2602</v>
      </c>
      <c r="J139" s="687" t="s">
        <v>305</v>
      </c>
      <c r="K139" s="687"/>
      <c r="L139" s="687" t="s">
        <v>307</v>
      </c>
      <c r="M139" s="687" t="s">
        <v>143</v>
      </c>
      <c r="N139" s="688">
        <v>1985</v>
      </c>
      <c r="O139" s="687"/>
      <c r="P139" s="718" t="s">
        <v>1906</v>
      </c>
      <c r="Q139" s="718" t="s">
        <v>133</v>
      </c>
      <c r="R139" s="687">
        <v>1</v>
      </c>
      <c r="S139" s="719">
        <v>150000</v>
      </c>
      <c r="T139" s="781" t="s">
        <v>2920</v>
      </c>
      <c r="V139" s="877"/>
      <c r="W139" s="802"/>
      <c r="X139" s="802"/>
      <c r="Y139" s="802"/>
    </row>
    <row r="140" spans="1:25" ht="12.95" customHeight="1">
      <c r="A140" s="684" t="e">
        <f t="shared" si="2"/>
        <v>#REF!</v>
      </c>
      <c r="B140" s="685"/>
      <c r="C140" s="717">
        <v>2</v>
      </c>
      <c r="D140" s="717">
        <v>6</v>
      </c>
      <c r="E140" s="717">
        <v>2</v>
      </c>
      <c r="F140" s="717">
        <v>1</v>
      </c>
      <c r="G140" s="717">
        <v>34</v>
      </c>
      <c r="H140" s="687">
        <v>3</v>
      </c>
      <c r="I140" s="687" t="s">
        <v>635</v>
      </c>
      <c r="J140" s="687" t="s">
        <v>305</v>
      </c>
      <c r="K140" s="687"/>
      <c r="L140" s="687" t="s">
        <v>419</v>
      </c>
      <c r="M140" s="687" t="s">
        <v>143</v>
      </c>
      <c r="N140" s="688">
        <v>1985</v>
      </c>
      <c r="O140" s="687"/>
      <c r="P140" s="718" t="s">
        <v>1906</v>
      </c>
      <c r="Q140" s="718" t="s">
        <v>2547</v>
      </c>
      <c r="R140" s="687">
        <v>1</v>
      </c>
      <c r="S140" s="719">
        <v>50000</v>
      </c>
      <c r="T140" s="781" t="s">
        <v>2921</v>
      </c>
      <c r="V140" s="877"/>
      <c r="W140" s="802"/>
      <c r="X140" s="802"/>
      <c r="Y140" s="802"/>
    </row>
    <row r="141" spans="1:25" s="2155" customFormat="1" ht="12.95" customHeight="1">
      <c r="A141" s="2149" t="e">
        <f t="shared" si="2"/>
        <v>#REF!</v>
      </c>
      <c r="B141" s="2159"/>
      <c r="C141" s="2167">
        <v>2</v>
      </c>
      <c r="D141" s="2167">
        <v>6</v>
      </c>
      <c r="E141" s="2167">
        <v>2</v>
      </c>
      <c r="F141" s="2167">
        <v>1</v>
      </c>
      <c r="G141" s="2167">
        <v>34</v>
      </c>
      <c r="H141" s="795">
        <v>4</v>
      </c>
      <c r="I141" s="795" t="s">
        <v>2602</v>
      </c>
      <c r="J141" s="795" t="s">
        <v>305</v>
      </c>
      <c r="K141" s="795"/>
      <c r="L141" s="795" t="s">
        <v>419</v>
      </c>
      <c r="M141" s="795" t="s">
        <v>143</v>
      </c>
      <c r="N141" s="2154">
        <v>1985</v>
      </c>
      <c r="O141" s="795"/>
      <c r="P141" s="804" t="s">
        <v>1906</v>
      </c>
      <c r="Q141" s="804" t="s">
        <v>1407</v>
      </c>
      <c r="R141" s="795">
        <v>1</v>
      </c>
      <c r="S141" s="1825">
        <v>100000</v>
      </c>
      <c r="T141" s="1489" t="s">
        <v>3081</v>
      </c>
      <c r="U141" s="2155" t="s">
        <v>1407</v>
      </c>
      <c r="V141" s="2169" t="s">
        <v>2918</v>
      </c>
      <c r="W141" s="2158"/>
      <c r="X141" s="2158"/>
      <c r="Y141" s="2158"/>
    </row>
    <row r="142" spans="1:25" s="2155" customFormat="1" ht="12.95" customHeight="1">
      <c r="A142" s="2149" t="e">
        <f t="shared" si="2"/>
        <v>#REF!</v>
      </c>
      <c r="B142" s="2159"/>
      <c r="C142" s="2167">
        <v>2</v>
      </c>
      <c r="D142" s="2167">
        <v>6</v>
      </c>
      <c r="E142" s="2167">
        <v>2</v>
      </c>
      <c r="F142" s="2167">
        <v>1</v>
      </c>
      <c r="G142" s="2167">
        <v>34</v>
      </c>
      <c r="H142" s="795">
        <v>5</v>
      </c>
      <c r="I142" s="795" t="s">
        <v>2602</v>
      </c>
      <c r="J142" s="795" t="s">
        <v>305</v>
      </c>
      <c r="K142" s="795"/>
      <c r="L142" s="795" t="s">
        <v>419</v>
      </c>
      <c r="M142" s="795" t="s">
        <v>143</v>
      </c>
      <c r="N142" s="2154">
        <v>1985</v>
      </c>
      <c r="O142" s="795"/>
      <c r="P142" s="804" t="s">
        <v>1906</v>
      </c>
      <c r="Q142" s="804" t="s">
        <v>1407</v>
      </c>
      <c r="R142" s="795">
        <v>1</v>
      </c>
      <c r="S142" s="1825">
        <v>100000</v>
      </c>
      <c r="T142" s="1489" t="s">
        <v>3081</v>
      </c>
      <c r="U142" s="2155" t="s">
        <v>1407</v>
      </c>
      <c r="V142" s="2169" t="s">
        <v>2918</v>
      </c>
      <c r="W142" s="2158"/>
      <c r="X142" s="2158"/>
      <c r="Y142" s="2158"/>
    </row>
    <row r="143" spans="1:25" ht="12.95" customHeight="1">
      <c r="A143" s="684" t="e">
        <f t="shared" ref="A143:A150" si="3">A142+1</f>
        <v>#REF!</v>
      </c>
      <c r="B143" s="685"/>
      <c r="C143" s="717">
        <v>2</v>
      </c>
      <c r="D143" s="717">
        <v>6</v>
      </c>
      <c r="E143" s="717">
        <v>2</v>
      </c>
      <c r="F143" s="717">
        <v>1</v>
      </c>
      <c r="G143" s="717">
        <v>34</v>
      </c>
      <c r="H143" s="687">
        <v>13</v>
      </c>
      <c r="I143" s="687" t="s">
        <v>635</v>
      </c>
      <c r="J143" s="687" t="s">
        <v>305</v>
      </c>
      <c r="K143" s="687"/>
      <c r="L143" s="687" t="s">
        <v>419</v>
      </c>
      <c r="M143" s="687" t="s">
        <v>143</v>
      </c>
      <c r="N143" s="688">
        <v>2004</v>
      </c>
      <c r="O143" s="687"/>
      <c r="P143" s="718" t="s">
        <v>1906</v>
      </c>
      <c r="Q143" s="718" t="s">
        <v>133</v>
      </c>
      <c r="R143" s="687">
        <v>1</v>
      </c>
      <c r="S143" s="719">
        <v>300000</v>
      </c>
      <c r="T143" s="781" t="s">
        <v>2906</v>
      </c>
      <c r="V143" s="877"/>
      <c r="W143" s="802"/>
      <c r="X143" s="802"/>
      <c r="Y143" s="802"/>
    </row>
    <row r="144" spans="1:25" ht="12.95" customHeight="1">
      <c r="A144" s="684" t="e">
        <f t="shared" si="3"/>
        <v>#REF!</v>
      </c>
      <c r="B144" s="685"/>
      <c r="C144" s="717">
        <v>2</v>
      </c>
      <c r="D144" s="717">
        <v>6</v>
      </c>
      <c r="E144" s="717">
        <v>2</v>
      </c>
      <c r="F144" s="717">
        <v>1</v>
      </c>
      <c r="G144" s="717">
        <v>34</v>
      </c>
      <c r="H144" s="687">
        <v>14</v>
      </c>
      <c r="I144" s="687" t="s">
        <v>635</v>
      </c>
      <c r="J144" s="687" t="s">
        <v>305</v>
      </c>
      <c r="K144" s="687"/>
      <c r="L144" s="687" t="s">
        <v>419</v>
      </c>
      <c r="M144" s="687" t="s">
        <v>143</v>
      </c>
      <c r="N144" s="688">
        <v>2004</v>
      </c>
      <c r="O144" s="687"/>
      <c r="P144" s="718" t="s">
        <v>1906</v>
      </c>
      <c r="Q144" s="718" t="s">
        <v>133</v>
      </c>
      <c r="R144" s="687">
        <v>1</v>
      </c>
      <c r="S144" s="719">
        <v>300000</v>
      </c>
      <c r="T144" s="781" t="s">
        <v>2906</v>
      </c>
      <c r="V144" s="877"/>
      <c r="W144" s="802"/>
      <c r="X144" s="802"/>
      <c r="Y144" s="802"/>
    </row>
    <row r="145" spans="1:25" ht="12.95" customHeight="1">
      <c r="A145" s="684" t="e">
        <f t="shared" si="3"/>
        <v>#REF!</v>
      </c>
      <c r="B145" s="685"/>
      <c r="C145" s="717">
        <v>2</v>
      </c>
      <c r="D145" s="717">
        <v>6</v>
      </c>
      <c r="E145" s="717">
        <v>2</v>
      </c>
      <c r="F145" s="717">
        <v>1</v>
      </c>
      <c r="G145" s="717">
        <v>34</v>
      </c>
      <c r="H145" s="687">
        <v>19</v>
      </c>
      <c r="I145" s="687" t="s">
        <v>635</v>
      </c>
      <c r="J145" s="687" t="s">
        <v>305</v>
      </c>
      <c r="K145" s="687"/>
      <c r="L145" s="687" t="s">
        <v>419</v>
      </c>
      <c r="M145" s="687" t="s">
        <v>143</v>
      </c>
      <c r="N145" s="688">
        <v>2008</v>
      </c>
      <c r="O145" s="687"/>
      <c r="P145" s="718" t="s">
        <v>1906</v>
      </c>
      <c r="Q145" s="718" t="s">
        <v>133</v>
      </c>
      <c r="R145" s="687">
        <v>1</v>
      </c>
      <c r="S145" s="719">
        <v>450000</v>
      </c>
      <c r="T145" s="781" t="s">
        <v>3340</v>
      </c>
      <c r="V145" s="877"/>
      <c r="W145" s="802"/>
      <c r="X145" s="802"/>
      <c r="Y145" s="802"/>
    </row>
    <row r="146" spans="1:25" ht="12.95" customHeight="1">
      <c r="A146" s="684" t="e">
        <f t="shared" si="3"/>
        <v>#REF!</v>
      </c>
      <c r="B146" s="685"/>
      <c r="C146" s="717">
        <v>2</v>
      </c>
      <c r="D146" s="717">
        <v>6</v>
      </c>
      <c r="E146" s="717">
        <v>2</v>
      </c>
      <c r="F146" s="717">
        <v>1</v>
      </c>
      <c r="G146" s="717">
        <v>34</v>
      </c>
      <c r="H146" s="687">
        <v>20</v>
      </c>
      <c r="I146" s="687" t="s">
        <v>635</v>
      </c>
      <c r="J146" s="687" t="s">
        <v>305</v>
      </c>
      <c r="K146" s="687"/>
      <c r="L146" s="687" t="s">
        <v>419</v>
      </c>
      <c r="M146" s="687" t="s">
        <v>143</v>
      </c>
      <c r="N146" s="688">
        <v>2008</v>
      </c>
      <c r="O146" s="687"/>
      <c r="P146" s="718" t="s">
        <v>1906</v>
      </c>
      <c r="Q146" s="718" t="s">
        <v>133</v>
      </c>
      <c r="R146" s="687">
        <v>1</v>
      </c>
      <c r="S146" s="719">
        <v>450000</v>
      </c>
      <c r="T146" s="781" t="s">
        <v>3340</v>
      </c>
      <c r="V146" s="877"/>
      <c r="W146" s="802"/>
      <c r="X146" s="802"/>
      <c r="Y146" s="802"/>
    </row>
    <row r="147" spans="1:25" ht="12.95" customHeight="1">
      <c r="A147" s="684" t="e">
        <f t="shared" si="3"/>
        <v>#REF!</v>
      </c>
      <c r="B147" s="685"/>
      <c r="C147" s="717">
        <v>2</v>
      </c>
      <c r="D147" s="717">
        <v>6</v>
      </c>
      <c r="E147" s="717">
        <v>2</v>
      </c>
      <c r="F147" s="717">
        <v>1</v>
      </c>
      <c r="G147" s="717">
        <v>34</v>
      </c>
      <c r="H147" s="687">
        <v>21</v>
      </c>
      <c r="I147" s="687" t="s">
        <v>2602</v>
      </c>
      <c r="J147" s="687" t="s">
        <v>305</v>
      </c>
      <c r="K147" s="687"/>
      <c r="L147" s="687" t="s">
        <v>419</v>
      </c>
      <c r="M147" s="687" t="s">
        <v>143</v>
      </c>
      <c r="N147" s="688">
        <v>2011</v>
      </c>
      <c r="O147" s="687"/>
      <c r="P147" s="718" t="s">
        <v>1906</v>
      </c>
      <c r="Q147" s="718" t="s">
        <v>133</v>
      </c>
      <c r="R147" s="687">
        <v>1</v>
      </c>
      <c r="S147" s="719">
        <v>1000000</v>
      </c>
      <c r="T147" s="781" t="s">
        <v>2920</v>
      </c>
      <c r="V147" s="877"/>
      <c r="W147" s="802"/>
      <c r="X147" s="802"/>
      <c r="Y147" s="802"/>
    </row>
    <row r="148" spans="1:25" ht="12.95" customHeight="1">
      <c r="A148" s="684" t="e">
        <f t="shared" si="3"/>
        <v>#REF!</v>
      </c>
      <c r="B148" s="685"/>
      <c r="C148" s="717">
        <v>2</v>
      </c>
      <c r="D148" s="717">
        <v>6</v>
      </c>
      <c r="E148" s="717">
        <v>2</v>
      </c>
      <c r="F148" s="717">
        <v>1</v>
      </c>
      <c r="G148" s="717">
        <v>34</v>
      </c>
      <c r="H148" s="687">
        <v>22</v>
      </c>
      <c r="I148" s="687" t="s">
        <v>635</v>
      </c>
      <c r="J148" s="687" t="s">
        <v>305</v>
      </c>
      <c r="K148" s="687"/>
      <c r="L148" s="687" t="s">
        <v>307</v>
      </c>
      <c r="M148" s="687" t="s">
        <v>143</v>
      </c>
      <c r="N148" s="688">
        <v>2011</v>
      </c>
      <c r="O148" s="687"/>
      <c r="P148" s="718" t="s">
        <v>1906</v>
      </c>
      <c r="Q148" s="718" t="s">
        <v>133</v>
      </c>
      <c r="R148" s="687">
        <v>1</v>
      </c>
      <c r="S148" s="719">
        <v>1000000</v>
      </c>
      <c r="T148" s="781" t="s">
        <v>2921</v>
      </c>
      <c r="V148" s="877"/>
      <c r="W148" s="802"/>
      <c r="X148" s="802"/>
      <c r="Y148" s="802"/>
    </row>
    <row r="149" spans="1:25" ht="12.95" customHeight="1">
      <c r="A149" s="684" t="e">
        <f t="shared" si="3"/>
        <v>#REF!</v>
      </c>
      <c r="B149" s="685"/>
      <c r="C149" s="717">
        <v>2</v>
      </c>
      <c r="D149" s="717">
        <v>6</v>
      </c>
      <c r="E149" s="717">
        <v>2</v>
      </c>
      <c r="F149" s="717">
        <v>1</v>
      </c>
      <c r="G149" s="717">
        <v>34</v>
      </c>
      <c r="H149" s="687">
        <v>23</v>
      </c>
      <c r="I149" s="687" t="s">
        <v>635</v>
      </c>
      <c r="J149" s="687" t="s">
        <v>305</v>
      </c>
      <c r="K149" s="687"/>
      <c r="L149" s="687" t="s">
        <v>419</v>
      </c>
      <c r="M149" s="687" t="s">
        <v>143</v>
      </c>
      <c r="N149" s="688">
        <v>2012</v>
      </c>
      <c r="O149" s="687"/>
      <c r="P149" s="718" t="s">
        <v>1906</v>
      </c>
      <c r="Q149" s="718" t="s">
        <v>133</v>
      </c>
      <c r="R149" s="687">
        <v>1</v>
      </c>
      <c r="S149" s="719">
        <v>750000</v>
      </c>
      <c r="T149" s="781" t="s">
        <v>2923</v>
      </c>
      <c r="V149" s="877"/>
      <c r="W149" s="802"/>
      <c r="X149" s="802"/>
      <c r="Y149" s="802"/>
    </row>
    <row r="150" spans="1:25" ht="12.95" customHeight="1">
      <c r="A150" s="684" t="e">
        <f t="shared" si="3"/>
        <v>#REF!</v>
      </c>
      <c r="B150" s="685"/>
      <c r="C150" s="717">
        <v>2</v>
      </c>
      <c r="D150" s="717">
        <v>6</v>
      </c>
      <c r="E150" s="717">
        <v>2</v>
      </c>
      <c r="F150" s="717">
        <v>1</v>
      </c>
      <c r="G150" s="717">
        <v>34</v>
      </c>
      <c r="H150" s="687">
        <v>24</v>
      </c>
      <c r="I150" s="687" t="s">
        <v>635</v>
      </c>
      <c r="J150" s="687" t="s">
        <v>305</v>
      </c>
      <c r="K150" s="687"/>
      <c r="L150" s="687" t="s">
        <v>419</v>
      </c>
      <c r="M150" s="687" t="s">
        <v>143</v>
      </c>
      <c r="N150" s="688">
        <v>2012</v>
      </c>
      <c r="O150" s="687"/>
      <c r="P150" s="718" t="s">
        <v>1906</v>
      </c>
      <c r="Q150" s="718" t="s">
        <v>133</v>
      </c>
      <c r="R150" s="687">
        <v>1</v>
      </c>
      <c r="S150" s="719">
        <v>750000</v>
      </c>
      <c r="T150" s="781" t="s">
        <v>2920</v>
      </c>
      <c r="V150" s="877"/>
      <c r="W150" s="802"/>
      <c r="X150" s="802"/>
      <c r="Y150" s="802"/>
    </row>
    <row r="151" spans="1:25" ht="12.95" customHeight="1">
      <c r="A151" s="684" t="e">
        <f t="shared" ref="A151:A209" si="4">A150+1</f>
        <v>#REF!</v>
      </c>
      <c r="B151" s="685"/>
      <c r="C151" s="717">
        <v>2</v>
      </c>
      <c r="D151" s="717">
        <v>6</v>
      </c>
      <c r="E151" s="717">
        <v>2</v>
      </c>
      <c r="F151" s="717">
        <v>1</v>
      </c>
      <c r="G151" s="717">
        <v>34</v>
      </c>
      <c r="H151" s="687">
        <v>27</v>
      </c>
      <c r="I151" s="687" t="s">
        <v>1657</v>
      </c>
      <c r="J151" s="687" t="s">
        <v>305</v>
      </c>
      <c r="K151" s="687"/>
      <c r="L151" s="687" t="s">
        <v>307</v>
      </c>
      <c r="M151" s="687" t="s">
        <v>143</v>
      </c>
      <c r="N151" s="688">
        <v>1985</v>
      </c>
      <c r="O151" s="687"/>
      <c r="P151" s="718" t="s">
        <v>1906</v>
      </c>
      <c r="Q151" s="718" t="s">
        <v>133</v>
      </c>
      <c r="R151" s="687">
        <v>1</v>
      </c>
      <c r="S151" s="719">
        <v>250000</v>
      </c>
      <c r="T151" s="781" t="s">
        <v>2923</v>
      </c>
      <c r="U151" s="674" t="s">
        <v>3295</v>
      </c>
      <c r="V151" s="877"/>
      <c r="W151" s="802"/>
      <c r="X151" s="802"/>
      <c r="Y151" s="802"/>
    </row>
    <row r="152" spans="1:25" ht="12.95" customHeight="1">
      <c r="A152" s="684" t="e">
        <f t="shared" si="4"/>
        <v>#REF!</v>
      </c>
      <c r="B152" s="685"/>
      <c r="C152" s="717">
        <v>2</v>
      </c>
      <c r="D152" s="717">
        <v>6</v>
      </c>
      <c r="E152" s="717">
        <v>2</v>
      </c>
      <c r="F152" s="717">
        <v>1</v>
      </c>
      <c r="G152" s="717">
        <v>34</v>
      </c>
      <c r="H152" s="687">
        <v>28</v>
      </c>
      <c r="I152" s="687" t="s">
        <v>1657</v>
      </c>
      <c r="J152" s="687" t="s">
        <v>305</v>
      </c>
      <c r="K152" s="687"/>
      <c r="L152" s="687" t="s">
        <v>307</v>
      </c>
      <c r="M152" s="687" t="s">
        <v>143</v>
      </c>
      <c r="N152" s="688">
        <v>1985</v>
      </c>
      <c r="O152" s="687"/>
      <c r="P152" s="718" t="s">
        <v>1906</v>
      </c>
      <c r="Q152" s="718" t="s">
        <v>133</v>
      </c>
      <c r="R152" s="687">
        <v>1</v>
      </c>
      <c r="S152" s="719">
        <v>250000</v>
      </c>
      <c r="T152" s="781" t="s">
        <v>2920</v>
      </c>
      <c r="U152" s="674" t="s">
        <v>3295</v>
      </c>
      <c r="V152" s="877"/>
      <c r="W152" s="802"/>
      <c r="X152" s="802"/>
      <c r="Y152" s="802"/>
    </row>
    <row r="153" spans="1:25" ht="12.95" customHeight="1">
      <c r="A153" s="684" t="e">
        <f t="shared" si="4"/>
        <v>#REF!</v>
      </c>
      <c r="B153" s="685"/>
      <c r="C153" s="717">
        <v>2</v>
      </c>
      <c r="D153" s="717">
        <v>6</v>
      </c>
      <c r="E153" s="717">
        <v>2</v>
      </c>
      <c r="F153" s="717">
        <v>1</v>
      </c>
      <c r="G153" s="717">
        <v>34</v>
      </c>
      <c r="H153" s="687">
        <v>29</v>
      </c>
      <c r="I153" s="687" t="s">
        <v>1657</v>
      </c>
      <c r="J153" s="687" t="s">
        <v>305</v>
      </c>
      <c r="K153" s="687"/>
      <c r="L153" s="687" t="s">
        <v>307</v>
      </c>
      <c r="M153" s="687" t="s">
        <v>143</v>
      </c>
      <c r="N153" s="688">
        <v>1985</v>
      </c>
      <c r="O153" s="687"/>
      <c r="P153" s="718" t="s">
        <v>1906</v>
      </c>
      <c r="Q153" s="718" t="s">
        <v>133</v>
      </c>
      <c r="R153" s="687">
        <v>1</v>
      </c>
      <c r="S153" s="719">
        <v>250000</v>
      </c>
      <c r="T153" s="781" t="s">
        <v>2921</v>
      </c>
      <c r="U153" s="674" t="s">
        <v>3295</v>
      </c>
      <c r="V153" s="877"/>
      <c r="W153" s="802"/>
      <c r="X153" s="802"/>
      <c r="Y153" s="802"/>
    </row>
    <row r="154" spans="1:25" ht="12.95" customHeight="1">
      <c r="A154" s="684" t="e">
        <f t="shared" si="4"/>
        <v>#REF!</v>
      </c>
      <c r="B154" s="685"/>
      <c r="C154" s="717">
        <v>2</v>
      </c>
      <c r="D154" s="717">
        <v>6</v>
      </c>
      <c r="E154" s="717">
        <v>2</v>
      </c>
      <c r="F154" s="717">
        <v>1</v>
      </c>
      <c r="G154" s="717">
        <v>37</v>
      </c>
      <c r="H154" s="687">
        <v>2</v>
      </c>
      <c r="I154" s="687" t="s">
        <v>25</v>
      </c>
      <c r="J154" s="687" t="s">
        <v>305</v>
      </c>
      <c r="K154" s="687"/>
      <c r="L154" s="687" t="s">
        <v>419</v>
      </c>
      <c r="M154" s="687" t="s">
        <v>143</v>
      </c>
      <c r="N154" s="688">
        <v>2007</v>
      </c>
      <c r="O154" s="687"/>
      <c r="P154" s="718" t="s">
        <v>1906</v>
      </c>
      <c r="Q154" s="718" t="s">
        <v>133</v>
      </c>
      <c r="R154" s="687">
        <v>1</v>
      </c>
      <c r="S154" s="719">
        <v>600000</v>
      </c>
      <c r="T154" s="781" t="s">
        <v>2918</v>
      </c>
      <c r="V154" s="877"/>
      <c r="W154" s="802"/>
      <c r="X154" s="802"/>
      <c r="Y154" s="802"/>
    </row>
    <row r="155" spans="1:25" ht="12.95" customHeight="1">
      <c r="A155" s="684" t="e">
        <f>#REF!+1</f>
        <v>#REF!</v>
      </c>
      <c r="B155" s="685"/>
      <c r="C155" s="717">
        <v>2</v>
      </c>
      <c r="D155" s="717">
        <v>6</v>
      </c>
      <c r="E155" s="717">
        <v>2</v>
      </c>
      <c r="F155" s="717">
        <v>1</v>
      </c>
      <c r="G155" s="717">
        <v>69</v>
      </c>
      <c r="H155" s="687">
        <v>6</v>
      </c>
      <c r="I155" s="687" t="s">
        <v>2564</v>
      </c>
      <c r="J155" s="687" t="s">
        <v>2606</v>
      </c>
      <c r="K155" s="687"/>
      <c r="L155" s="687" t="s">
        <v>139</v>
      </c>
      <c r="M155" s="687" t="s">
        <v>143</v>
      </c>
      <c r="N155" s="688">
        <v>2008</v>
      </c>
      <c r="O155" s="687"/>
      <c r="P155" s="718" t="s">
        <v>1906</v>
      </c>
      <c r="Q155" s="718" t="s">
        <v>2547</v>
      </c>
      <c r="R155" s="687">
        <v>1</v>
      </c>
      <c r="S155" s="719">
        <v>17000000</v>
      </c>
      <c r="T155" s="781" t="s">
        <v>2925</v>
      </c>
      <c r="V155" s="877"/>
      <c r="W155" s="802"/>
      <c r="X155" s="802"/>
      <c r="Y155" s="802"/>
    </row>
    <row r="156" spans="1:25" ht="12.95" customHeight="1">
      <c r="A156" s="684" t="e">
        <f t="shared" si="4"/>
        <v>#REF!</v>
      </c>
      <c r="B156" s="685"/>
      <c r="C156" s="717">
        <v>2</v>
      </c>
      <c r="D156" s="717">
        <v>6</v>
      </c>
      <c r="E156" s="717">
        <v>2</v>
      </c>
      <c r="F156" s="717">
        <v>4</v>
      </c>
      <c r="G156" s="717">
        <v>8</v>
      </c>
      <c r="H156" s="687">
        <v>3</v>
      </c>
      <c r="I156" s="687" t="s">
        <v>52</v>
      </c>
      <c r="J156" s="687"/>
      <c r="K156" s="687"/>
      <c r="L156" s="687" t="s">
        <v>420</v>
      </c>
      <c r="M156" s="687" t="s">
        <v>143</v>
      </c>
      <c r="N156" s="688">
        <v>1999</v>
      </c>
      <c r="O156" s="687"/>
      <c r="P156" s="718" t="s">
        <v>1906</v>
      </c>
      <c r="Q156" s="718" t="s">
        <v>2547</v>
      </c>
      <c r="R156" s="687">
        <v>1</v>
      </c>
      <c r="S156" s="719">
        <v>175000</v>
      </c>
      <c r="T156" s="781" t="s">
        <v>2864</v>
      </c>
      <c r="V156" s="877"/>
      <c r="W156" s="802"/>
      <c r="X156" s="802"/>
      <c r="Y156" s="802"/>
    </row>
    <row r="157" spans="1:25" s="2155" customFormat="1" ht="12.95" customHeight="1">
      <c r="A157" s="2149" t="e">
        <f t="shared" si="4"/>
        <v>#REF!</v>
      </c>
      <c r="B157" s="2159"/>
      <c r="C157" s="2167">
        <v>2</v>
      </c>
      <c r="D157" s="2167">
        <v>6</v>
      </c>
      <c r="E157" s="2167">
        <v>2</v>
      </c>
      <c r="F157" s="2167">
        <v>4</v>
      </c>
      <c r="G157" s="2167">
        <v>8</v>
      </c>
      <c r="H157" s="795">
        <v>9</v>
      </c>
      <c r="I157" s="795" t="s">
        <v>2608</v>
      </c>
      <c r="J157" s="795" t="s">
        <v>2609</v>
      </c>
      <c r="K157" s="795"/>
      <c r="L157" s="795" t="s">
        <v>420</v>
      </c>
      <c r="M157" s="795" t="s">
        <v>143</v>
      </c>
      <c r="N157" s="2154">
        <v>2000</v>
      </c>
      <c r="O157" s="795"/>
      <c r="P157" s="804" t="s">
        <v>1906</v>
      </c>
      <c r="Q157" s="804" t="s">
        <v>1407</v>
      </c>
      <c r="R157" s="795">
        <v>1</v>
      </c>
      <c r="S157" s="1825">
        <v>250000</v>
      </c>
      <c r="T157" s="2168" t="s">
        <v>3104</v>
      </c>
      <c r="V157" s="2169"/>
      <c r="W157" s="2158"/>
      <c r="X157" s="2158"/>
      <c r="Y157" s="2158"/>
    </row>
    <row r="158" spans="1:25" ht="12.95" customHeight="1">
      <c r="A158" s="684" t="e">
        <f t="shared" si="4"/>
        <v>#REF!</v>
      </c>
      <c r="B158" s="685"/>
      <c r="C158" s="717">
        <v>2</v>
      </c>
      <c r="D158" s="717">
        <v>6</v>
      </c>
      <c r="E158" s="717">
        <v>3</v>
      </c>
      <c r="F158" s="717">
        <v>2</v>
      </c>
      <c r="G158" s="717">
        <v>1</v>
      </c>
      <c r="H158" s="687">
        <v>4</v>
      </c>
      <c r="I158" s="687" t="s">
        <v>2612</v>
      </c>
      <c r="J158" s="687" t="s">
        <v>3220</v>
      </c>
      <c r="K158" s="687"/>
      <c r="L158" s="687" t="s">
        <v>355</v>
      </c>
      <c r="M158" s="687" t="s">
        <v>143</v>
      </c>
      <c r="N158" s="688">
        <v>2008</v>
      </c>
      <c r="O158" s="687"/>
      <c r="P158" s="718" t="s">
        <v>1906</v>
      </c>
      <c r="Q158" s="718" t="s">
        <v>133</v>
      </c>
      <c r="R158" s="687">
        <v>1</v>
      </c>
      <c r="S158" s="719">
        <v>6368662</v>
      </c>
      <c r="T158" s="781" t="s">
        <v>2857</v>
      </c>
      <c r="V158" s="877"/>
      <c r="W158" s="802"/>
      <c r="X158" s="802"/>
      <c r="Y158" s="802"/>
    </row>
    <row r="159" spans="1:25" ht="12.95" customHeight="1">
      <c r="A159" s="684" t="e">
        <f t="shared" si="4"/>
        <v>#REF!</v>
      </c>
      <c r="B159" s="685"/>
      <c r="C159" s="717">
        <v>2</v>
      </c>
      <c r="D159" s="717">
        <v>6</v>
      </c>
      <c r="E159" s="717">
        <v>3</v>
      </c>
      <c r="F159" s="717">
        <v>2</v>
      </c>
      <c r="G159" s="717">
        <v>2</v>
      </c>
      <c r="H159" s="687">
        <v>2</v>
      </c>
      <c r="I159" s="687" t="s">
        <v>828</v>
      </c>
      <c r="J159" s="687" t="s">
        <v>2613</v>
      </c>
      <c r="K159" s="687"/>
      <c r="L159" s="687" t="s">
        <v>355</v>
      </c>
      <c r="M159" s="687" t="s">
        <v>143</v>
      </c>
      <c r="N159" s="688">
        <v>2012</v>
      </c>
      <c r="O159" s="687"/>
      <c r="P159" s="718" t="s">
        <v>1906</v>
      </c>
      <c r="Q159" s="718" t="s">
        <v>133</v>
      </c>
      <c r="R159" s="687">
        <v>1</v>
      </c>
      <c r="S159" s="719">
        <v>4769000</v>
      </c>
      <c r="T159" s="1683" t="s">
        <v>2910</v>
      </c>
      <c r="V159" s="877"/>
      <c r="W159" s="802"/>
      <c r="X159" s="802"/>
      <c r="Y159" s="802"/>
    </row>
    <row r="160" spans="1:25" ht="12.95" customHeight="1">
      <c r="A160" s="684" t="e">
        <f t="shared" si="4"/>
        <v>#REF!</v>
      </c>
      <c r="B160" s="685"/>
      <c r="C160" s="717">
        <v>2</v>
      </c>
      <c r="D160" s="717">
        <v>6</v>
      </c>
      <c r="E160" s="717">
        <v>3</v>
      </c>
      <c r="F160" s="717">
        <v>5</v>
      </c>
      <c r="G160" s="717">
        <v>3</v>
      </c>
      <c r="H160" s="687">
        <v>5</v>
      </c>
      <c r="I160" s="687" t="s">
        <v>2619</v>
      </c>
      <c r="J160" s="687" t="s">
        <v>2620</v>
      </c>
      <c r="K160" s="687"/>
      <c r="L160" s="687" t="s">
        <v>355</v>
      </c>
      <c r="M160" s="687" t="s">
        <v>143</v>
      </c>
      <c r="N160" s="688">
        <v>2012</v>
      </c>
      <c r="O160" s="687"/>
      <c r="P160" s="718" t="s">
        <v>1906</v>
      </c>
      <c r="Q160" s="718" t="s">
        <v>133</v>
      </c>
      <c r="R160" s="687">
        <v>1</v>
      </c>
      <c r="S160" s="719">
        <v>500000</v>
      </c>
      <c r="T160" s="1683" t="s">
        <v>2910</v>
      </c>
      <c r="V160" s="877"/>
      <c r="W160" s="802"/>
      <c r="X160" s="802"/>
      <c r="Y160" s="802"/>
    </row>
    <row r="161" spans="1:25" ht="12.95" customHeight="1">
      <c r="A161" s="684" t="e">
        <f t="shared" si="4"/>
        <v>#REF!</v>
      </c>
      <c r="B161" s="685"/>
      <c r="C161" s="717">
        <v>2</v>
      </c>
      <c r="D161" s="717">
        <v>6</v>
      </c>
      <c r="E161" s="717">
        <v>3</v>
      </c>
      <c r="F161" s="717">
        <v>5</v>
      </c>
      <c r="G161" s="717">
        <v>3</v>
      </c>
      <c r="H161" s="687">
        <v>5</v>
      </c>
      <c r="I161" s="687" t="s">
        <v>21</v>
      </c>
      <c r="J161" s="687" t="s">
        <v>3105</v>
      </c>
      <c r="K161" s="687"/>
      <c r="L161" s="687" t="s">
        <v>355</v>
      </c>
      <c r="M161" s="687" t="s">
        <v>2792</v>
      </c>
      <c r="N161" s="688">
        <v>2016</v>
      </c>
      <c r="O161" s="687"/>
      <c r="P161" s="718" t="s">
        <v>1906</v>
      </c>
      <c r="Q161" s="718" t="s">
        <v>133</v>
      </c>
      <c r="R161" s="687">
        <v>1</v>
      </c>
      <c r="S161" s="719">
        <v>5000000</v>
      </c>
      <c r="T161" s="781" t="s">
        <v>2905</v>
      </c>
      <c r="V161" s="877"/>
      <c r="W161" s="802"/>
      <c r="X161" s="802"/>
      <c r="Y161" s="802"/>
    </row>
    <row r="162" spans="1:25" ht="12.95" customHeight="1">
      <c r="A162" s="684" t="e">
        <f>#REF!+1</f>
        <v>#REF!</v>
      </c>
      <c r="B162" s="685"/>
      <c r="C162" s="721">
        <v>2</v>
      </c>
      <c r="D162" s="721">
        <v>6</v>
      </c>
      <c r="E162" s="721">
        <v>2</v>
      </c>
      <c r="F162" s="721">
        <v>1</v>
      </c>
      <c r="G162" s="721">
        <v>33</v>
      </c>
      <c r="H162" s="722"/>
      <c r="I162" s="723" t="s">
        <v>2602</v>
      </c>
      <c r="J162" s="724" t="s">
        <v>2908</v>
      </c>
      <c r="K162" s="725"/>
      <c r="L162" s="724" t="s">
        <v>424</v>
      </c>
      <c r="M162" s="726" t="s">
        <v>143</v>
      </c>
      <c r="N162" s="727">
        <v>2014</v>
      </c>
      <c r="O162" s="724"/>
      <c r="P162" s="726" t="s">
        <v>1906</v>
      </c>
      <c r="Q162" s="726" t="s">
        <v>2547</v>
      </c>
      <c r="R162" s="723">
        <v>1</v>
      </c>
      <c r="S162" s="728">
        <v>1700000</v>
      </c>
      <c r="T162" s="877" t="s">
        <v>2925</v>
      </c>
      <c r="U162" s="674" t="s">
        <v>2547</v>
      </c>
      <c r="V162" s="877"/>
      <c r="W162" s="802"/>
      <c r="X162" s="802"/>
      <c r="Y162" s="802"/>
    </row>
    <row r="163" spans="1:25" ht="12.95" customHeight="1">
      <c r="A163" s="684" t="e">
        <f t="shared" si="4"/>
        <v>#REF!</v>
      </c>
      <c r="B163" s="685"/>
      <c r="C163" s="721">
        <v>2</v>
      </c>
      <c r="D163" s="721">
        <v>6</v>
      </c>
      <c r="E163" s="721">
        <v>2</v>
      </c>
      <c r="F163" s="721">
        <v>1</v>
      </c>
      <c r="G163" s="721">
        <v>33</v>
      </c>
      <c r="H163" s="722"/>
      <c r="I163" s="723" t="s">
        <v>2602</v>
      </c>
      <c r="J163" s="724" t="s">
        <v>2908</v>
      </c>
      <c r="K163" s="725"/>
      <c r="L163" s="724" t="s">
        <v>424</v>
      </c>
      <c r="M163" s="726" t="s">
        <v>143</v>
      </c>
      <c r="N163" s="727">
        <v>2014</v>
      </c>
      <c r="O163" s="724"/>
      <c r="P163" s="726" t="s">
        <v>1906</v>
      </c>
      <c r="Q163" s="726" t="s">
        <v>133</v>
      </c>
      <c r="R163" s="723">
        <v>2</v>
      </c>
      <c r="S163" s="728">
        <v>3400000</v>
      </c>
      <c r="T163" s="781" t="s">
        <v>2967</v>
      </c>
      <c r="V163" s="877"/>
      <c r="W163" s="802"/>
      <c r="X163" s="802"/>
      <c r="Y163" s="802"/>
    </row>
    <row r="164" spans="1:25" ht="12.95" customHeight="1">
      <c r="A164" s="684" t="e">
        <f t="shared" si="4"/>
        <v>#REF!</v>
      </c>
      <c r="B164" s="685"/>
      <c r="C164" s="721">
        <v>2</v>
      </c>
      <c r="D164" s="721">
        <v>6</v>
      </c>
      <c r="E164" s="721">
        <v>2</v>
      </c>
      <c r="F164" s="721">
        <v>6</v>
      </c>
      <c r="G164" s="721">
        <v>3</v>
      </c>
      <c r="H164" s="722"/>
      <c r="I164" s="723" t="s">
        <v>22</v>
      </c>
      <c r="J164" s="724" t="s">
        <v>305</v>
      </c>
      <c r="K164" s="725"/>
      <c r="L164" s="724" t="s">
        <v>307</v>
      </c>
      <c r="M164" s="726" t="s">
        <v>143</v>
      </c>
      <c r="N164" s="727">
        <v>2014</v>
      </c>
      <c r="O164" s="724" t="s">
        <v>2938</v>
      </c>
      <c r="P164" s="726" t="s">
        <v>1906</v>
      </c>
      <c r="Q164" s="726" t="s">
        <v>133</v>
      </c>
      <c r="R164" s="723">
        <v>1</v>
      </c>
      <c r="S164" s="728">
        <v>1500000</v>
      </c>
      <c r="T164" s="781" t="s">
        <v>2911</v>
      </c>
      <c r="V164" s="877"/>
      <c r="W164" s="802"/>
      <c r="X164" s="802"/>
      <c r="Y164" s="802"/>
    </row>
    <row r="165" spans="1:25" ht="12.95" customHeight="1">
      <c r="A165" s="684" t="e">
        <f t="shared" si="4"/>
        <v>#REF!</v>
      </c>
      <c r="B165" s="685"/>
      <c r="C165" s="721">
        <v>2</v>
      </c>
      <c r="D165" s="721">
        <v>6</v>
      </c>
      <c r="E165" s="721">
        <v>2</v>
      </c>
      <c r="F165" s="721">
        <v>4</v>
      </c>
      <c r="G165" s="721">
        <v>6</v>
      </c>
      <c r="H165" s="722"/>
      <c r="I165" s="723" t="s">
        <v>2292</v>
      </c>
      <c r="J165" s="724" t="s">
        <v>370</v>
      </c>
      <c r="K165" s="725" t="s">
        <v>2939</v>
      </c>
      <c r="L165" s="724" t="s">
        <v>420</v>
      </c>
      <c r="M165" s="726" t="s">
        <v>143</v>
      </c>
      <c r="N165" s="727">
        <v>2014</v>
      </c>
      <c r="O165" s="724"/>
      <c r="P165" s="726" t="s">
        <v>1906</v>
      </c>
      <c r="Q165" s="726" t="s">
        <v>133</v>
      </c>
      <c r="R165" s="723">
        <v>1</v>
      </c>
      <c r="S165" s="728">
        <v>4200000</v>
      </c>
      <c r="T165" s="781" t="s">
        <v>2865</v>
      </c>
      <c r="V165" s="877"/>
      <c r="W165" s="802"/>
      <c r="X165" s="960"/>
      <c r="Y165" s="802"/>
    </row>
    <row r="166" spans="1:25" ht="12.95" customHeight="1">
      <c r="A166" s="684" t="e">
        <f t="shared" si="4"/>
        <v>#REF!</v>
      </c>
      <c r="B166" s="685"/>
      <c r="C166" s="721">
        <v>2</v>
      </c>
      <c r="D166" s="721">
        <v>6</v>
      </c>
      <c r="E166" s="721">
        <v>2</v>
      </c>
      <c r="F166" s="721">
        <v>4</v>
      </c>
      <c r="G166" s="721">
        <v>6</v>
      </c>
      <c r="H166" s="722"/>
      <c r="I166" s="723" t="s">
        <v>2941</v>
      </c>
      <c r="J166" s="724"/>
      <c r="K166" s="725"/>
      <c r="L166" s="724" t="s">
        <v>420</v>
      </c>
      <c r="M166" s="726" t="s">
        <v>2792</v>
      </c>
      <c r="N166" s="727">
        <v>2015</v>
      </c>
      <c r="O166" s="724"/>
      <c r="P166" s="726" t="s">
        <v>1906</v>
      </c>
      <c r="Q166" s="726" t="s">
        <v>133</v>
      </c>
      <c r="R166" s="723">
        <v>2</v>
      </c>
      <c r="S166" s="728">
        <v>8400000</v>
      </c>
      <c r="T166" s="781" t="s">
        <v>3192</v>
      </c>
      <c r="V166" s="877"/>
      <c r="W166" s="802"/>
      <c r="X166" s="802"/>
      <c r="Y166" s="802"/>
    </row>
    <row r="167" spans="1:25" ht="12.95" customHeight="1">
      <c r="A167" s="684" t="e">
        <f t="shared" si="4"/>
        <v>#REF!</v>
      </c>
      <c r="B167" s="685"/>
      <c r="C167" s="721">
        <v>2</v>
      </c>
      <c r="D167" s="721">
        <v>6</v>
      </c>
      <c r="E167" s="721">
        <v>2</v>
      </c>
      <c r="F167" s="721">
        <v>4</v>
      </c>
      <c r="G167" s="721">
        <v>6</v>
      </c>
      <c r="H167" s="722"/>
      <c r="I167" s="723" t="s">
        <v>2941</v>
      </c>
      <c r="J167" s="724"/>
      <c r="K167" s="725"/>
      <c r="L167" s="724" t="s">
        <v>420</v>
      </c>
      <c r="M167" s="726" t="s">
        <v>2792</v>
      </c>
      <c r="N167" s="727">
        <v>2015</v>
      </c>
      <c r="O167" s="724"/>
      <c r="P167" s="726" t="s">
        <v>1906</v>
      </c>
      <c r="Q167" s="726" t="s">
        <v>133</v>
      </c>
      <c r="R167" s="723">
        <v>1</v>
      </c>
      <c r="S167" s="728">
        <v>4200000</v>
      </c>
      <c r="T167" s="781" t="s">
        <v>2864</v>
      </c>
      <c r="V167" s="877"/>
      <c r="W167" s="802"/>
      <c r="X167" s="802"/>
      <c r="Y167" s="802"/>
    </row>
    <row r="168" spans="1:25" ht="12.95" customHeight="1">
      <c r="A168" s="684" t="e">
        <f t="shared" si="4"/>
        <v>#REF!</v>
      </c>
      <c r="B168" s="685"/>
      <c r="C168" s="721">
        <v>2</v>
      </c>
      <c r="D168" s="721">
        <v>6</v>
      </c>
      <c r="E168" s="721">
        <v>2</v>
      </c>
      <c r="F168" s="721">
        <v>4</v>
      </c>
      <c r="G168" s="721">
        <v>6</v>
      </c>
      <c r="H168" s="722"/>
      <c r="I168" s="723" t="s">
        <v>2941</v>
      </c>
      <c r="J168" s="724"/>
      <c r="K168" s="725"/>
      <c r="L168" s="724" t="s">
        <v>420</v>
      </c>
      <c r="M168" s="726" t="s">
        <v>2792</v>
      </c>
      <c r="N168" s="727">
        <v>2015</v>
      </c>
      <c r="O168" s="724"/>
      <c r="P168" s="726" t="s">
        <v>1906</v>
      </c>
      <c r="Q168" s="726" t="s">
        <v>133</v>
      </c>
      <c r="R168" s="723">
        <v>1</v>
      </c>
      <c r="S168" s="728">
        <v>4200000</v>
      </c>
      <c r="T168" s="781" t="s">
        <v>2866</v>
      </c>
      <c r="V168" s="877"/>
      <c r="W168" s="802"/>
      <c r="X168" s="802"/>
      <c r="Y168" s="802"/>
    </row>
    <row r="169" spans="1:25" ht="12.95" customHeight="1">
      <c r="A169" s="684" t="e">
        <f t="shared" si="4"/>
        <v>#REF!</v>
      </c>
      <c r="B169" s="685"/>
      <c r="C169" s="721">
        <v>2</v>
      </c>
      <c r="D169" s="721">
        <v>6</v>
      </c>
      <c r="E169" s="721">
        <v>2</v>
      </c>
      <c r="F169" s="721">
        <v>4</v>
      </c>
      <c r="G169" s="721">
        <v>6</v>
      </c>
      <c r="H169" s="722"/>
      <c r="I169" s="723" t="s">
        <v>2941</v>
      </c>
      <c r="J169" s="724"/>
      <c r="K169" s="725"/>
      <c r="L169" s="724" t="s">
        <v>420</v>
      </c>
      <c r="M169" s="726" t="s">
        <v>2792</v>
      </c>
      <c r="N169" s="727">
        <v>2015</v>
      </c>
      <c r="O169" s="724"/>
      <c r="P169" s="726" t="s">
        <v>1906</v>
      </c>
      <c r="Q169" s="726" t="s">
        <v>133</v>
      </c>
      <c r="R169" s="723">
        <v>1</v>
      </c>
      <c r="S169" s="728">
        <v>4200000</v>
      </c>
      <c r="T169" s="781" t="s">
        <v>2857</v>
      </c>
      <c r="V169" s="877"/>
      <c r="W169" s="802"/>
      <c r="X169" s="802"/>
      <c r="Y169" s="802"/>
    </row>
    <row r="170" spans="1:25" ht="12.95" customHeight="1">
      <c r="A170" s="684" t="e">
        <f t="shared" si="4"/>
        <v>#REF!</v>
      </c>
      <c r="B170" s="685"/>
      <c r="C170" s="721">
        <v>2</v>
      </c>
      <c r="D170" s="721">
        <v>6</v>
      </c>
      <c r="E170" s="721">
        <v>1</v>
      </c>
      <c r="F170" s="721">
        <v>5</v>
      </c>
      <c r="G170" s="721">
        <v>40</v>
      </c>
      <c r="H170" s="722"/>
      <c r="I170" s="723" t="s">
        <v>2940</v>
      </c>
      <c r="J170" s="724"/>
      <c r="K170" s="725"/>
      <c r="L170" s="724" t="s">
        <v>424</v>
      </c>
      <c r="M170" s="726" t="s">
        <v>143</v>
      </c>
      <c r="N170" s="727">
        <v>2014</v>
      </c>
      <c r="O170" s="724"/>
      <c r="P170" s="726" t="s">
        <v>1906</v>
      </c>
      <c r="Q170" s="726" t="s">
        <v>133</v>
      </c>
      <c r="R170" s="723">
        <v>6</v>
      </c>
      <c r="S170" s="728">
        <v>2850000</v>
      </c>
      <c r="T170" s="781" t="s">
        <v>2866</v>
      </c>
      <c r="V170" s="877"/>
      <c r="W170" s="802"/>
      <c r="X170" s="802"/>
      <c r="Y170" s="802"/>
    </row>
    <row r="171" spans="1:25" ht="12.95" customHeight="1">
      <c r="A171" s="684" t="e">
        <f t="shared" si="4"/>
        <v>#REF!</v>
      </c>
      <c r="B171" s="685"/>
      <c r="C171" s="721">
        <v>2</v>
      </c>
      <c r="D171" s="721">
        <v>6</v>
      </c>
      <c r="E171" s="721">
        <v>1</v>
      </c>
      <c r="F171" s="721">
        <v>5</v>
      </c>
      <c r="G171" s="721">
        <v>40</v>
      </c>
      <c r="H171" s="722"/>
      <c r="I171" s="723" t="s">
        <v>2940</v>
      </c>
      <c r="J171" s="724"/>
      <c r="K171" s="725"/>
      <c r="L171" s="724" t="s">
        <v>424</v>
      </c>
      <c r="M171" s="726" t="s">
        <v>143</v>
      </c>
      <c r="N171" s="727">
        <v>2014</v>
      </c>
      <c r="O171" s="724"/>
      <c r="P171" s="726" t="s">
        <v>1906</v>
      </c>
      <c r="Q171" s="726" t="s">
        <v>133</v>
      </c>
      <c r="R171" s="723">
        <v>2</v>
      </c>
      <c r="S171" s="728">
        <v>950000</v>
      </c>
      <c r="T171" s="781" t="s">
        <v>3214</v>
      </c>
      <c r="V171" s="877"/>
      <c r="W171" s="802"/>
      <c r="X171" s="802"/>
      <c r="Y171" s="802"/>
    </row>
    <row r="172" spans="1:25" ht="12.95" customHeight="1">
      <c r="A172" s="684" t="e">
        <f t="shared" si="4"/>
        <v>#REF!</v>
      </c>
      <c r="B172" s="685"/>
      <c r="C172" s="721">
        <v>2</v>
      </c>
      <c r="D172" s="721">
        <v>6</v>
      </c>
      <c r="E172" s="721">
        <v>1</v>
      </c>
      <c r="F172" s="721">
        <v>5</v>
      </c>
      <c r="G172" s="721">
        <v>40</v>
      </c>
      <c r="H172" s="722"/>
      <c r="I172" s="723" t="s">
        <v>2940</v>
      </c>
      <c r="J172" s="724"/>
      <c r="K172" s="725"/>
      <c r="L172" s="724" t="s">
        <v>424</v>
      </c>
      <c r="M172" s="726" t="s">
        <v>143</v>
      </c>
      <c r="N172" s="727">
        <v>2014</v>
      </c>
      <c r="O172" s="724"/>
      <c r="P172" s="726" t="s">
        <v>1906</v>
      </c>
      <c r="Q172" s="726" t="s">
        <v>133</v>
      </c>
      <c r="R172" s="723">
        <v>1</v>
      </c>
      <c r="S172" s="728">
        <v>475000</v>
      </c>
      <c r="T172" s="781" t="s">
        <v>2857</v>
      </c>
      <c r="V172" s="877"/>
      <c r="W172" s="802"/>
      <c r="X172" s="802"/>
      <c r="Y172" s="802"/>
    </row>
    <row r="173" spans="1:25" ht="12.95" customHeight="1">
      <c r="A173" s="684" t="e">
        <f t="shared" si="4"/>
        <v>#REF!</v>
      </c>
      <c r="B173" s="685"/>
      <c r="C173" s="721">
        <v>2</v>
      </c>
      <c r="D173" s="721">
        <v>6</v>
      </c>
      <c r="E173" s="721">
        <v>1</v>
      </c>
      <c r="F173" s="721">
        <v>5</v>
      </c>
      <c r="G173" s="721">
        <v>40</v>
      </c>
      <c r="H173" s="722"/>
      <c r="I173" s="723" t="s">
        <v>2940</v>
      </c>
      <c r="J173" s="724" t="s">
        <v>345</v>
      </c>
      <c r="K173" s="725"/>
      <c r="L173" s="724" t="s">
        <v>424</v>
      </c>
      <c r="M173" s="726" t="s">
        <v>143</v>
      </c>
      <c r="N173" s="727">
        <v>2014</v>
      </c>
      <c r="O173" s="724"/>
      <c r="P173" s="726" t="s">
        <v>1906</v>
      </c>
      <c r="Q173" s="726" t="s">
        <v>133</v>
      </c>
      <c r="R173" s="723">
        <v>1</v>
      </c>
      <c r="S173" s="728">
        <v>475000</v>
      </c>
      <c r="T173" s="1683" t="s">
        <v>2910</v>
      </c>
      <c r="V173" s="877"/>
      <c r="W173" s="802"/>
      <c r="X173" s="802"/>
      <c r="Y173" s="802"/>
    </row>
    <row r="174" spans="1:25" ht="12.95" customHeight="1">
      <c r="A174" s="684" t="e">
        <f t="shared" si="4"/>
        <v>#REF!</v>
      </c>
      <c r="B174" s="685"/>
      <c r="C174" s="721">
        <v>2</v>
      </c>
      <c r="D174" s="721">
        <v>6</v>
      </c>
      <c r="E174" s="721">
        <v>3</v>
      </c>
      <c r="F174" s="721">
        <v>2</v>
      </c>
      <c r="G174" s="721">
        <v>2</v>
      </c>
      <c r="H174" s="723"/>
      <c r="I174" s="723" t="s">
        <v>2793</v>
      </c>
      <c r="J174" s="729" t="s">
        <v>2954</v>
      </c>
      <c r="K174" s="729" t="s">
        <v>2942</v>
      </c>
      <c r="L174" s="720" t="s">
        <v>139</v>
      </c>
      <c r="M174" s="720" t="s">
        <v>2799</v>
      </c>
      <c r="N174" s="688">
        <v>2014</v>
      </c>
      <c r="O174" s="688"/>
      <c r="P174" s="720" t="s">
        <v>1906</v>
      </c>
      <c r="Q174" s="720" t="s">
        <v>133</v>
      </c>
      <c r="R174" s="687">
        <v>1</v>
      </c>
      <c r="S174" s="730">
        <v>7090000</v>
      </c>
      <c r="T174" s="835" t="s">
        <v>3219</v>
      </c>
      <c r="V174" s="1411"/>
      <c r="W174" s="802"/>
      <c r="X174" s="802"/>
      <c r="Y174" s="802"/>
    </row>
    <row r="175" spans="1:25" ht="12.95" customHeight="1">
      <c r="A175" s="684" t="e">
        <f t="shared" si="4"/>
        <v>#REF!</v>
      </c>
      <c r="B175" s="685"/>
      <c r="C175" s="721">
        <v>2</v>
      </c>
      <c r="D175" s="721">
        <v>6</v>
      </c>
      <c r="E175" s="721">
        <v>3</v>
      </c>
      <c r="F175" s="721">
        <v>2</v>
      </c>
      <c r="G175" s="721">
        <v>2</v>
      </c>
      <c r="H175" s="723"/>
      <c r="I175" s="723" t="s">
        <v>2793</v>
      </c>
      <c r="J175" s="729" t="s">
        <v>2954</v>
      </c>
      <c r="K175" s="729" t="s">
        <v>2942</v>
      </c>
      <c r="L175" s="720" t="s">
        <v>139</v>
      </c>
      <c r="M175" s="720" t="s">
        <v>2799</v>
      </c>
      <c r="N175" s="688">
        <v>2014</v>
      </c>
      <c r="O175" s="688"/>
      <c r="P175" s="720" t="s">
        <v>1906</v>
      </c>
      <c r="Q175" s="720" t="s">
        <v>133</v>
      </c>
      <c r="R175" s="687">
        <v>1</v>
      </c>
      <c r="S175" s="730">
        <v>7090000</v>
      </c>
      <c r="T175" s="835" t="s">
        <v>2904</v>
      </c>
      <c r="V175" s="1411"/>
      <c r="W175" s="802"/>
      <c r="X175" s="802"/>
      <c r="Y175" s="802"/>
    </row>
    <row r="176" spans="1:25" ht="12.95" customHeight="1">
      <c r="A176" s="684" t="e">
        <f t="shared" si="4"/>
        <v>#REF!</v>
      </c>
      <c r="B176" s="685"/>
      <c r="C176" s="721">
        <v>2</v>
      </c>
      <c r="D176" s="721">
        <v>6</v>
      </c>
      <c r="E176" s="721">
        <v>3</v>
      </c>
      <c r="F176" s="721">
        <v>2</v>
      </c>
      <c r="G176" s="721">
        <v>2</v>
      </c>
      <c r="H176" s="723"/>
      <c r="I176" s="723" t="s">
        <v>2793</v>
      </c>
      <c r="J176" s="729" t="s">
        <v>2954</v>
      </c>
      <c r="K176" s="729" t="s">
        <v>2942</v>
      </c>
      <c r="L176" s="720" t="s">
        <v>139</v>
      </c>
      <c r="M176" s="720" t="s">
        <v>2799</v>
      </c>
      <c r="N176" s="688">
        <v>2014</v>
      </c>
      <c r="O176" s="688"/>
      <c r="P176" s="720" t="s">
        <v>1906</v>
      </c>
      <c r="Q176" s="720" t="s">
        <v>133</v>
      </c>
      <c r="R176" s="687">
        <v>1</v>
      </c>
      <c r="S176" s="730">
        <v>7090000</v>
      </c>
      <c r="T176" s="835" t="s">
        <v>2911</v>
      </c>
      <c r="V176" s="1411"/>
      <c r="W176" s="802"/>
      <c r="X176" s="802"/>
      <c r="Y176" s="802"/>
    </row>
    <row r="177" spans="1:25" ht="12.95" customHeight="1">
      <c r="A177" s="684" t="e">
        <f t="shared" si="4"/>
        <v>#REF!</v>
      </c>
      <c r="B177" s="685"/>
      <c r="C177" s="721">
        <v>2</v>
      </c>
      <c r="D177" s="721">
        <v>6</v>
      </c>
      <c r="E177" s="721">
        <v>3</v>
      </c>
      <c r="F177" s="721">
        <v>2</v>
      </c>
      <c r="G177" s="721">
        <v>2</v>
      </c>
      <c r="H177" s="723"/>
      <c r="I177" s="723" t="s">
        <v>2793</v>
      </c>
      <c r="J177" s="729" t="s">
        <v>2954</v>
      </c>
      <c r="K177" s="729" t="s">
        <v>2942</v>
      </c>
      <c r="L177" s="720" t="s">
        <v>139</v>
      </c>
      <c r="M177" s="720" t="s">
        <v>2799</v>
      </c>
      <c r="N177" s="688">
        <v>2014</v>
      </c>
      <c r="O177" s="688"/>
      <c r="P177" s="720" t="s">
        <v>1906</v>
      </c>
      <c r="Q177" s="720" t="s">
        <v>133</v>
      </c>
      <c r="R177" s="687">
        <v>2</v>
      </c>
      <c r="S177" s="730">
        <v>14180000</v>
      </c>
      <c r="T177" s="835" t="s">
        <v>3186</v>
      </c>
      <c r="V177" s="1411"/>
      <c r="W177" s="802"/>
      <c r="X177" s="802"/>
      <c r="Y177" s="802"/>
    </row>
    <row r="178" spans="1:25" ht="12.95" customHeight="1">
      <c r="A178" s="684" t="e">
        <f t="shared" si="4"/>
        <v>#REF!</v>
      </c>
      <c r="B178" s="685"/>
      <c r="C178" s="721">
        <v>2</v>
      </c>
      <c r="D178" s="721">
        <v>6</v>
      </c>
      <c r="E178" s="721">
        <v>3</v>
      </c>
      <c r="F178" s="721">
        <v>2</v>
      </c>
      <c r="G178" s="721">
        <v>2</v>
      </c>
      <c r="H178" s="723"/>
      <c r="I178" s="723" t="s">
        <v>2793</v>
      </c>
      <c r="J178" s="729" t="s">
        <v>2954</v>
      </c>
      <c r="K178" s="729" t="s">
        <v>2942</v>
      </c>
      <c r="L178" s="720" t="s">
        <v>139</v>
      </c>
      <c r="M178" s="720" t="s">
        <v>2799</v>
      </c>
      <c r="N178" s="688">
        <v>2014</v>
      </c>
      <c r="O178" s="688"/>
      <c r="P178" s="720" t="s">
        <v>1906</v>
      </c>
      <c r="Q178" s="720" t="s">
        <v>133</v>
      </c>
      <c r="R178" s="687">
        <v>1</v>
      </c>
      <c r="S178" s="730">
        <v>7090000</v>
      </c>
      <c r="T178" s="835" t="s">
        <v>3221</v>
      </c>
      <c r="V178" s="1411"/>
      <c r="W178" s="802"/>
      <c r="X178" s="802"/>
      <c r="Y178" s="802"/>
    </row>
    <row r="179" spans="1:25" ht="12.95" customHeight="1">
      <c r="A179" s="684" t="e">
        <f t="shared" si="4"/>
        <v>#REF!</v>
      </c>
      <c r="B179" s="685"/>
      <c r="C179" s="721">
        <v>2</v>
      </c>
      <c r="D179" s="721">
        <v>6</v>
      </c>
      <c r="E179" s="721">
        <v>2</v>
      </c>
      <c r="F179" s="721">
        <v>4</v>
      </c>
      <c r="G179" s="721">
        <v>8</v>
      </c>
      <c r="H179" s="731"/>
      <c r="I179" s="723" t="s">
        <v>2608</v>
      </c>
      <c r="J179" s="732" t="s">
        <v>2553</v>
      </c>
      <c r="K179" s="732"/>
      <c r="L179" s="720" t="s">
        <v>139</v>
      </c>
      <c r="M179" s="892" t="s">
        <v>143</v>
      </c>
      <c r="N179" s="733">
        <v>2014</v>
      </c>
      <c r="O179" s="687"/>
      <c r="P179" s="734" t="s">
        <v>1906</v>
      </c>
      <c r="Q179" s="720" t="s">
        <v>2547</v>
      </c>
      <c r="R179" s="735">
        <v>1</v>
      </c>
      <c r="S179" s="736">
        <v>250000</v>
      </c>
      <c r="T179" s="835" t="s">
        <v>2918</v>
      </c>
      <c r="V179" s="1411"/>
      <c r="W179" s="802"/>
      <c r="X179" s="802"/>
      <c r="Y179" s="802"/>
    </row>
    <row r="180" spans="1:25" ht="12.95" customHeight="1">
      <c r="A180" s="684" t="e">
        <f t="shared" si="4"/>
        <v>#REF!</v>
      </c>
      <c r="B180" s="685"/>
      <c r="C180" s="721">
        <v>2</v>
      </c>
      <c r="D180" s="721">
        <v>7</v>
      </c>
      <c r="E180" s="721">
        <v>3</v>
      </c>
      <c r="F180" s="721">
        <v>2</v>
      </c>
      <c r="G180" s="721">
        <v>1</v>
      </c>
      <c r="H180" s="731"/>
      <c r="I180" s="723" t="s">
        <v>2943</v>
      </c>
      <c r="J180" s="732" t="s">
        <v>2926</v>
      </c>
      <c r="K180" s="732" t="s">
        <v>2944</v>
      </c>
      <c r="L180" s="720" t="s">
        <v>139</v>
      </c>
      <c r="M180" s="892" t="s">
        <v>143</v>
      </c>
      <c r="N180" s="733">
        <v>2014</v>
      </c>
      <c r="O180" s="687"/>
      <c r="P180" s="734" t="s">
        <v>1906</v>
      </c>
      <c r="Q180" s="720" t="s">
        <v>133</v>
      </c>
      <c r="R180" s="735">
        <v>1</v>
      </c>
      <c r="S180" s="736">
        <v>6000000</v>
      </c>
      <c r="T180" s="835" t="s">
        <v>2918</v>
      </c>
      <c r="V180" s="1411"/>
      <c r="W180" s="802"/>
      <c r="X180" s="802"/>
      <c r="Y180" s="802"/>
    </row>
    <row r="181" spans="1:25" ht="12.95" customHeight="1">
      <c r="A181" s="684" t="e">
        <f t="shared" si="4"/>
        <v>#REF!</v>
      </c>
      <c r="B181" s="685"/>
      <c r="C181" s="721">
        <v>2</v>
      </c>
      <c r="D181" s="721">
        <v>7</v>
      </c>
      <c r="E181" s="721">
        <v>3</v>
      </c>
      <c r="F181" s="721">
        <v>2</v>
      </c>
      <c r="G181" s="721">
        <v>1</v>
      </c>
      <c r="H181" s="731"/>
      <c r="I181" s="723" t="s">
        <v>2943</v>
      </c>
      <c r="J181" s="732" t="s">
        <v>2926</v>
      </c>
      <c r="K181" s="732" t="s">
        <v>2944</v>
      </c>
      <c r="L181" s="720" t="s">
        <v>139</v>
      </c>
      <c r="M181" s="892" t="s">
        <v>143</v>
      </c>
      <c r="N181" s="733">
        <v>2014</v>
      </c>
      <c r="O181" s="687"/>
      <c r="P181" s="734" t="s">
        <v>1906</v>
      </c>
      <c r="Q181" s="720" t="s">
        <v>133</v>
      </c>
      <c r="R181" s="735">
        <v>1</v>
      </c>
      <c r="S181" s="736">
        <v>6000000</v>
      </c>
      <c r="T181" s="835" t="s">
        <v>3186</v>
      </c>
      <c r="V181" s="1411"/>
      <c r="W181" s="802"/>
      <c r="X181" s="802"/>
      <c r="Y181" s="802"/>
    </row>
    <row r="182" spans="1:25" ht="12.95" customHeight="1">
      <c r="A182" s="684" t="e">
        <f t="shared" si="4"/>
        <v>#REF!</v>
      </c>
      <c r="B182" s="685"/>
      <c r="C182" s="721">
        <v>2</v>
      </c>
      <c r="D182" s="721">
        <v>7</v>
      </c>
      <c r="E182" s="721">
        <v>3</v>
      </c>
      <c r="F182" s="721">
        <v>2</v>
      </c>
      <c r="G182" s="721">
        <v>1</v>
      </c>
      <c r="H182" s="731"/>
      <c r="I182" s="723" t="s">
        <v>2943</v>
      </c>
      <c r="J182" s="732" t="s">
        <v>2926</v>
      </c>
      <c r="K182" s="732" t="s">
        <v>2944</v>
      </c>
      <c r="L182" s="720" t="s">
        <v>139</v>
      </c>
      <c r="M182" s="892" t="s">
        <v>143</v>
      </c>
      <c r="N182" s="733">
        <v>2014</v>
      </c>
      <c r="O182" s="687"/>
      <c r="P182" s="734" t="s">
        <v>1906</v>
      </c>
      <c r="Q182" s="720" t="s">
        <v>133</v>
      </c>
      <c r="R182" s="735">
        <v>1</v>
      </c>
      <c r="S182" s="736">
        <v>6000000</v>
      </c>
      <c r="T182" s="835" t="s">
        <v>2864</v>
      </c>
      <c r="V182" s="1411"/>
      <c r="W182" s="802"/>
      <c r="X182" s="802"/>
      <c r="Y182" s="802"/>
    </row>
    <row r="183" spans="1:25" ht="12.95" customHeight="1">
      <c r="A183" s="684" t="e">
        <f t="shared" si="4"/>
        <v>#REF!</v>
      </c>
      <c r="B183" s="685"/>
      <c r="C183" s="721">
        <v>2</v>
      </c>
      <c r="D183" s="721">
        <v>7</v>
      </c>
      <c r="E183" s="721">
        <v>3</v>
      </c>
      <c r="F183" s="721">
        <v>2</v>
      </c>
      <c r="G183" s="721">
        <v>1</v>
      </c>
      <c r="H183" s="731"/>
      <c r="I183" s="723" t="s">
        <v>2943</v>
      </c>
      <c r="J183" s="732" t="s">
        <v>2926</v>
      </c>
      <c r="K183" s="732" t="s">
        <v>2944</v>
      </c>
      <c r="L183" s="720" t="s">
        <v>139</v>
      </c>
      <c r="M183" s="892" t="s">
        <v>143</v>
      </c>
      <c r="N183" s="733">
        <v>2014</v>
      </c>
      <c r="O183" s="687"/>
      <c r="P183" s="734" t="s">
        <v>1906</v>
      </c>
      <c r="Q183" s="720" t="s">
        <v>133</v>
      </c>
      <c r="R183" s="735">
        <v>1</v>
      </c>
      <c r="S183" s="736">
        <v>6000000</v>
      </c>
      <c r="T183" s="835" t="s">
        <v>3204</v>
      </c>
      <c r="V183" s="1411"/>
      <c r="W183" s="802"/>
      <c r="X183" s="802"/>
      <c r="Y183" s="802"/>
    </row>
    <row r="184" spans="1:25" ht="12.95" customHeight="1">
      <c r="A184" s="684" t="e">
        <f t="shared" si="4"/>
        <v>#REF!</v>
      </c>
      <c r="B184" s="685"/>
      <c r="C184" s="721">
        <v>2</v>
      </c>
      <c r="D184" s="721">
        <v>7</v>
      </c>
      <c r="E184" s="721">
        <v>3</v>
      </c>
      <c r="F184" s="721">
        <v>2</v>
      </c>
      <c r="G184" s="721">
        <v>1</v>
      </c>
      <c r="H184" s="731"/>
      <c r="I184" s="723" t="s">
        <v>2943</v>
      </c>
      <c r="J184" s="732" t="s">
        <v>2926</v>
      </c>
      <c r="K184" s="732" t="s">
        <v>2944</v>
      </c>
      <c r="L184" s="720" t="s">
        <v>139</v>
      </c>
      <c r="M184" s="892" t="s">
        <v>143</v>
      </c>
      <c r="N184" s="733">
        <v>2014</v>
      </c>
      <c r="O184" s="687"/>
      <c r="P184" s="734" t="s">
        <v>1906</v>
      </c>
      <c r="Q184" s="720" t="s">
        <v>133</v>
      </c>
      <c r="R184" s="735">
        <v>2</v>
      </c>
      <c r="S184" s="736">
        <v>12000000</v>
      </c>
      <c r="T184" s="835" t="s">
        <v>2866</v>
      </c>
      <c r="V184" s="1411"/>
      <c r="W184" s="802"/>
      <c r="X184" s="802"/>
      <c r="Y184" s="802"/>
    </row>
    <row r="185" spans="1:25" ht="12.95" customHeight="1">
      <c r="A185" s="684" t="e">
        <f t="shared" si="4"/>
        <v>#REF!</v>
      </c>
      <c r="B185" s="685"/>
      <c r="C185" s="721">
        <v>2</v>
      </c>
      <c r="D185" s="721">
        <v>7</v>
      </c>
      <c r="E185" s="721">
        <v>3</v>
      </c>
      <c r="F185" s="721">
        <v>2</v>
      </c>
      <c r="G185" s="721">
        <v>1</v>
      </c>
      <c r="H185" s="731"/>
      <c r="I185" s="723" t="s">
        <v>2943</v>
      </c>
      <c r="J185" s="732" t="s">
        <v>2926</v>
      </c>
      <c r="K185" s="732" t="s">
        <v>2880</v>
      </c>
      <c r="L185" s="720" t="s">
        <v>355</v>
      </c>
      <c r="M185" s="892" t="s">
        <v>2792</v>
      </c>
      <c r="N185" s="733">
        <v>2015</v>
      </c>
      <c r="O185" s="687"/>
      <c r="P185" s="734" t="s">
        <v>1906</v>
      </c>
      <c r="Q185" s="720" t="s">
        <v>133</v>
      </c>
      <c r="R185" s="735">
        <v>1</v>
      </c>
      <c r="S185" s="736">
        <v>6000000</v>
      </c>
      <c r="T185" s="835" t="s">
        <v>2918</v>
      </c>
      <c r="U185" s="1105"/>
      <c r="V185" s="1838"/>
      <c r="W185" s="802"/>
      <c r="X185" s="962"/>
      <c r="Y185" s="802"/>
    </row>
    <row r="186" spans="1:25" s="2155" customFormat="1" ht="12.95" customHeight="1">
      <c r="A186" s="2149" t="e">
        <f t="shared" si="4"/>
        <v>#REF!</v>
      </c>
      <c r="B186" s="2159"/>
      <c r="C186" s="2192">
        <v>2</v>
      </c>
      <c r="D186" s="2192">
        <v>7</v>
      </c>
      <c r="E186" s="2192">
        <v>3</v>
      </c>
      <c r="F186" s="2192">
        <v>2</v>
      </c>
      <c r="G186" s="2192">
        <v>1</v>
      </c>
      <c r="H186" s="2193"/>
      <c r="I186" s="1940" t="s">
        <v>2943</v>
      </c>
      <c r="J186" s="2194" t="s">
        <v>2926</v>
      </c>
      <c r="K186" s="2194" t="s">
        <v>2880</v>
      </c>
      <c r="L186" s="896" t="s">
        <v>355</v>
      </c>
      <c r="M186" s="2195" t="s">
        <v>2792</v>
      </c>
      <c r="N186" s="897">
        <v>2015</v>
      </c>
      <c r="O186" s="795"/>
      <c r="P186" s="2196" t="s">
        <v>1906</v>
      </c>
      <c r="Q186" s="896" t="s">
        <v>133</v>
      </c>
      <c r="R186" s="2197">
        <v>1</v>
      </c>
      <c r="S186" s="1818">
        <v>6000000</v>
      </c>
      <c r="T186" s="2198"/>
      <c r="U186" s="2201" t="s">
        <v>3098</v>
      </c>
      <c r="V186" s="2202" t="s">
        <v>3154</v>
      </c>
      <c r="W186" s="2158"/>
      <c r="X186" s="2203"/>
      <c r="Y186" s="2158"/>
    </row>
    <row r="187" spans="1:25" s="2155" customFormat="1" ht="12.95" customHeight="1">
      <c r="A187" s="2149" t="e">
        <f t="shared" si="4"/>
        <v>#REF!</v>
      </c>
      <c r="B187" s="2159"/>
      <c r="C187" s="2192">
        <v>2</v>
      </c>
      <c r="D187" s="2192">
        <v>7</v>
      </c>
      <c r="E187" s="2192">
        <v>3</v>
      </c>
      <c r="F187" s="2192">
        <v>2</v>
      </c>
      <c r="G187" s="2192">
        <v>1</v>
      </c>
      <c r="H187" s="2193"/>
      <c r="I187" s="1940" t="s">
        <v>2943</v>
      </c>
      <c r="J187" s="2194" t="s">
        <v>2926</v>
      </c>
      <c r="K187" s="2194" t="s">
        <v>2880</v>
      </c>
      <c r="L187" s="896" t="s">
        <v>355</v>
      </c>
      <c r="M187" s="2195" t="s">
        <v>2792</v>
      </c>
      <c r="N187" s="897">
        <v>2015</v>
      </c>
      <c r="O187" s="795"/>
      <c r="P187" s="2196" t="s">
        <v>1906</v>
      </c>
      <c r="Q187" s="896" t="s">
        <v>1407</v>
      </c>
      <c r="R187" s="2197">
        <v>1</v>
      </c>
      <c r="S187" s="1818">
        <v>6000000</v>
      </c>
      <c r="T187" s="2198" t="s">
        <v>3208</v>
      </c>
      <c r="U187" s="2204"/>
      <c r="V187" s="2205"/>
      <c r="W187" s="2158"/>
      <c r="X187" s="2203"/>
      <c r="Y187" s="2158"/>
    </row>
    <row r="188" spans="1:25" ht="12.95" customHeight="1">
      <c r="A188" s="684" t="e">
        <f t="shared" si="4"/>
        <v>#REF!</v>
      </c>
      <c r="B188" s="685"/>
      <c r="C188" s="721">
        <v>2</v>
      </c>
      <c r="D188" s="721">
        <v>6</v>
      </c>
      <c r="E188" s="721">
        <v>3</v>
      </c>
      <c r="F188" s="721">
        <v>5</v>
      </c>
      <c r="G188" s="721">
        <v>3</v>
      </c>
      <c r="H188" s="731"/>
      <c r="I188" s="723" t="s">
        <v>21</v>
      </c>
      <c r="J188" s="732" t="s">
        <v>89</v>
      </c>
      <c r="K188" s="732" t="s">
        <v>2946</v>
      </c>
      <c r="L188" s="720" t="s">
        <v>139</v>
      </c>
      <c r="M188" s="720" t="s">
        <v>2799</v>
      </c>
      <c r="N188" s="733">
        <v>2014</v>
      </c>
      <c r="O188" s="687"/>
      <c r="P188" s="734" t="s">
        <v>1906</v>
      </c>
      <c r="Q188" s="720" t="s">
        <v>133</v>
      </c>
      <c r="R188" s="735">
        <v>1</v>
      </c>
      <c r="S188" s="736">
        <v>1200000</v>
      </c>
      <c r="T188" s="835" t="s">
        <v>2918</v>
      </c>
      <c r="V188" s="1411"/>
      <c r="W188" s="802"/>
      <c r="X188" s="802"/>
      <c r="Y188" s="802"/>
    </row>
    <row r="189" spans="1:25" ht="12.95" customHeight="1">
      <c r="A189" s="684" t="e">
        <f t="shared" si="4"/>
        <v>#REF!</v>
      </c>
      <c r="B189" s="685"/>
      <c r="C189" s="721">
        <v>2</v>
      </c>
      <c r="D189" s="721">
        <v>6</v>
      </c>
      <c r="E189" s="721">
        <v>3</v>
      </c>
      <c r="F189" s="721">
        <v>5</v>
      </c>
      <c r="G189" s="721">
        <v>3</v>
      </c>
      <c r="H189" s="731"/>
      <c r="I189" s="723" t="s">
        <v>21</v>
      </c>
      <c r="J189" s="732" t="s">
        <v>89</v>
      </c>
      <c r="K189" s="732" t="s">
        <v>2946</v>
      </c>
      <c r="L189" s="720" t="s">
        <v>139</v>
      </c>
      <c r="M189" s="720" t="s">
        <v>2799</v>
      </c>
      <c r="N189" s="733">
        <v>2014</v>
      </c>
      <c r="O189" s="687"/>
      <c r="P189" s="734" t="s">
        <v>1906</v>
      </c>
      <c r="Q189" s="720" t="s">
        <v>133</v>
      </c>
      <c r="R189" s="735">
        <v>2</v>
      </c>
      <c r="S189" s="736">
        <v>2400000</v>
      </c>
      <c r="T189" s="835" t="s">
        <v>3186</v>
      </c>
      <c r="V189" s="1411"/>
      <c r="W189" s="802"/>
      <c r="X189" s="802"/>
      <c r="Y189" s="802"/>
    </row>
    <row r="190" spans="1:25" ht="12.95" customHeight="1">
      <c r="A190" s="684" t="e">
        <f t="shared" si="4"/>
        <v>#REF!</v>
      </c>
      <c r="B190" s="685"/>
      <c r="C190" s="721">
        <v>2</v>
      </c>
      <c r="D190" s="721">
        <v>6</v>
      </c>
      <c r="E190" s="721">
        <v>3</v>
      </c>
      <c r="F190" s="721">
        <v>5</v>
      </c>
      <c r="G190" s="721">
        <v>3</v>
      </c>
      <c r="H190" s="731"/>
      <c r="I190" s="723" t="s">
        <v>21</v>
      </c>
      <c r="J190" s="732" t="s">
        <v>89</v>
      </c>
      <c r="K190" s="732" t="s">
        <v>2946</v>
      </c>
      <c r="L190" s="720" t="s">
        <v>139</v>
      </c>
      <c r="M190" s="720" t="s">
        <v>2799</v>
      </c>
      <c r="N190" s="733">
        <v>2014</v>
      </c>
      <c r="O190" s="687"/>
      <c r="P190" s="734" t="s">
        <v>1906</v>
      </c>
      <c r="Q190" s="720" t="s">
        <v>133</v>
      </c>
      <c r="R190" s="735">
        <v>1</v>
      </c>
      <c r="S190" s="736">
        <v>1200000</v>
      </c>
      <c r="T190" s="835" t="s">
        <v>2911</v>
      </c>
      <c r="V190" s="1411"/>
      <c r="W190" s="802"/>
      <c r="X190" s="802"/>
      <c r="Y190" s="802"/>
    </row>
    <row r="191" spans="1:25" ht="12.95" customHeight="1">
      <c r="A191" s="684" t="e">
        <f t="shared" si="4"/>
        <v>#REF!</v>
      </c>
      <c r="B191" s="685"/>
      <c r="C191" s="721">
        <v>2</v>
      </c>
      <c r="D191" s="721">
        <v>6</v>
      </c>
      <c r="E191" s="721">
        <v>3</v>
      </c>
      <c r="F191" s="721">
        <v>5</v>
      </c>
      <c r="G191" s="721">
        <v>3</v>
      </c>
      <c r="H191" s="731"/>
      <c r="I191" s="723" t="s">
        <v>21</v>
      </c>
      <c r="J191" s="732" t="s">
        <v>89</v>
      </c>
      <c r="K191" s="732" t="s">
        <v>2946</v>
      </c>
      <c r="L191" s="720" t="s">
        <v>139</v>
      </c>
      <c r="M191" s="720" t="s">
        <v>2799</v>
      </c>
      <c r="N191" s="733">
        <v>2014</v>
      </c>
      <c r="O191" s="687"/>
      <c r="P191" s="734" t="s">
        <v>1906</v>
      </c>
      <c r="Q191" s="720" t="s">
        <v>133</v>
      </c>
      <c r="R191" s="735">
        <v>1</v>
      </c>
      <c r="S191" s="736">
        <v>1200000</v>
      </c>
      <c r="T191" s="835" t="s">
        <v>2905</v>
      </c>
      <c r="V191" s="1411"/>
      <c r="W191" s="802"/>
      <c r="X191" s="802"/>
      <c r="Y191" s="802"/>
    </row>
    <row r="192" spans="1:25" ht="12.95" customHeight="1">
      <c r="A192" s="684" t="e">
        <f t="shared" si="4"/>
        <v>#REF!</v>
      </c>
      <c r="B192" s="685"/>
      <c r="C192" s="721">
        <v>2</v>
      </c>
      <c r="D192" s="721">
        <v>6</v>
      </c>
      <c r="E192" s="721">
        <v>3</v>
      </c>
      <c r="F192" s="721">
        <v>5</v>
      </c>
      <c r="G192" s="721">
        <v>3</v>
      </c>
      <c r="H192" s="731"/>
      <c r="I192" s="723" t="s">
        <v>21</v>
      </c>
      <c r="J192" s="732" t="s">
        <v>89</v>
      </c>
      <c r="K192" s="732" t="s">
        <v>2946</v>
      </c>
      <c r="L192" s="720" t="s">
        <v>139</v>
      </c>
      <c r="M192" s="720" t="s">
        <v>2799</v>
      </c>
      <c r="N192" s="733">
        <v>2014</v>
      </c>
      <c r="O192" s="687"/>
      <c r="P192" s="734" t="s">
        <v>1906</v>
      </c>
      <c r="Q192" s="720" t="s">
        <v>133</v>
      </c>
      <c r="R192" s="735">
        <v>1</v>
      </c>
      <c r="S192" s="736">
        <v>1200000</v>
      </c>
      <c r="T192" s="835" t="s">
        <v>2866</v>
      </c>
      <c r="V192" s="1411"/>
      <c r="W192" s="802"/>
      <c r="X192" s="802"/>
      <c r="Y192" s="802"/>
    </row>
    <row r="193" spans="1:25" ht="12.95" customHeight="1">
      <c r="A193" s="684" t="e">
        <f t="shared" si="4"/>
        <v>#REF!</v>
      </c>
      <c r="B193" s="685"/>
      <c r="C193" s="721">
        <v>2</v>
      </c>
      <c r="D193" s="721">
        <v>6</v>
      </c>
      <c r="E193" s="721">
        <v>2</v>
      </c>
      <c r="F193" s="721">
        <v>1</v>
      </c>
      <c r="G193" s="721">
        <v>33</v>
      </c>
      <c r="H193" s="731"/>
      <c r="I193" s="723" t="s">
        <v>635</v>
      </c>
      <c r="J193" s="732"/>
      <c r="K193" s="732"/>
      <c r="L193" s="720" t="s">
        <v>139</v>
      </c>
      <c r="M193" s="892" t="s">
        <v>143</v>
      </c>
      <c r="N193" s="733">
        <v>2014</v>
      </c>
      <c r="O193" s="687"/>
      <c r="P193" s="734" t="s">
        <v>1906</v>
      </c>
      <c r="Q193" s="720" t="s">
        <v>133</v>
      </c>
      <c r="R193" s="735">
        <v>2</v>
      </c>
      <c r="S193" s="736">
        <v>3400000</v>
      </c>
      <c r="T193" s="835" t="s">
        <v>2918</v>
      </c>
      <c r="V193" s="1411"/>
      <c r="W193" s="802"/>
      <c r="X193" s="802"/>
      <c r="Y193" s="802"/>
    </row>
    <row r="194" spans="1:25" ht="12.95" customHeight="1">
      <c r="A194" s="684" t="e">
        <f t="shared" si="4"/>
        <v>#REF!</v>
      </c>
      <c r="B194" s="685"/>
      <c r="C194" s="721">
        <v>2</v>
      </c>
      <c r="D194" s="721">
        <v>6</v>
      </c>
      <c r="E194" s="721">
        <v>2</v>
      </c>
      <c r="F194" s="721">
        <v>1</v>
      </c>
      <c r="G194" s="721">
        <v>33</v>
      </c>
      <c r="H194" s="731"/>
      <c r="I194" s="723" t="s">
        <v>635</v>
      </c>
      <c r="J194" s="732"/>
      <c r="K194" s="732"/>
      <c r="L194" s="720" t="s">
        <v>139</v>
      </c>
      <c r="M194" s="892" t="s">
        <v>143</v>
      </c>
      <c r="N194" s="733">
        <v>2014</v>
      </c>
      <c r="O194" s="687"/>
      <c r="P194" s="734" t="s">
        <v>1906</v>
      </c>
      <c r="Q194" s="720" t="s">
        <v>133</v>
      </c>
      <c r="R194" s="735">
        <v>2</v>
      </c>
      <c r="S194" s="736">
        <v>3400000</v>
      </c>
      <c r="T194" s="835" t="s">
        <v>3210</v>
      </c>
      <c r="V194" s="1411"/>
      <c r="W194" s="802"/>
      <c r="X194" s="802"/>
      <c r="Y194" s="802"/>
    </row>
    <row r="195" spans="1:25" ht="12.95" customHeight="1">
      <c r="A195" s="684" t="e">
        <f t="shared" si="4"/>
        <v>#REF!</v>
      </c>
      <c r="B195" s="685"/>
      <c r="C195" s="721">
        <v>2</v>
      </c>
      <c r="D195" s="721">
        <v>6</v>
      </c>
      <c r="E195" s="721">
        <v>2</v>
      </c>
      <c r="F195" s="721">
        <v>1</v>
      </c>
      <c r="G195" s="721">
        <v>33</v>
      </c>
      <c r="H195" s="731"/>
      <c r="I195" s="723" t="s">
        <v>2881</v>
      </c>
      <c r="J195" s="732" t="s">
        <v>2927</v>
      </c>
      <c r="K195" s="732"/>
      <c r="L195" s="720" t="s">
        <v>139</v>
      </c>
      <c r="M195" s="892" t="s">
        <v>2792</v>
      </c>
      <c r="N195" s="733">
        <v>2015</v>
      </c>
      <c r="O195" s="687"/>
      <c r="P195" s="734" t="s">
        <v>1906</v>
      </c>
      <c r="Q195" s="720" t="s">
        <v>133</v>
      </c>
      <c r="R195" s="735">
        <v>7</v>
      </c>
      <c r="S195" s="736">
        <v>11900000</v>
      </c>
      <c r="T195" s="835" t="s">
        <v>3210</v>
      </c>
      <c r="V195" s="1411"/>
      <c r="W195" s="802"/>
      <c r="X195" s="962"/>
      <c r="Y195" s="802"/>
    </row>
    <row r="196" spans="1:25" ht="12.95" customHeight="1">
      <c r="A196" s="684" t="e">
        <f t="shared" si="4"/>
        <v>#REF!</v>
      </c>
      <c r="B196" s="685"/>
      <c r="C196" s="721">
        <v>2</v>
      </c>
      <c r="D196" s="721">
        <v>6</v>
      </c>
      <c r="E196" s="721">
        <v>2</v>
      </c>
      <c r="F196" s="721">
        <v>1</v>
      </c>
      <c r="G196" s="721">
        <v>33</v>
      </c>
      <c r="H196" s="731"/>
      <c r="I196" s="723" t="s">
        <v>2881</v>
      </c>
      <c r="J196" s="732" t="s">
        <v>3106</v>
      </c>
      <c r="K196" s="732"/>
      <c r="L196" s="720" t="s">
        <v>139</v>
      </c>
      <c r="M196" s="892" t="s">
        <v>2792</v>
      </c>
      <c r="N196" s="733">
        <v>2016</v>
      </c>
      <c r="O196" s="687"/>
      <c r="P196" s="734" t="s">
        <v>1906</v>
      </c>
      <c r="Q196" s="720" t="s">
        <v>133</v>
      </c>
      <c r="R196" s="735">
        <v>1</v>
      </c>
      <c r="S196" s="736">
        <v>1850000</v>
      </c>
      <c r="T196" s="835" t="s">
        <v>3104</v>
      </c>
      <c r="V196" s="1411"/>
      <c r="W196" s="802"/>
      <c r="X196" s="962"/>
      <c r="Y196" s="802"/>
    </row>
    <row r="197" spans="1:25" ht="12.95" customHeight="1">
      <c r="A197" s="684" t="e">
        <f t="shared" si="4"/>
        <v>#REF!</v>
      </c>
      <c r="B197" s="685"/>
      <c r="C197" s="721">
        <v>2</v>
      </c>
      <c r="D197" s="721">
        <v>6</v>
      </c>
      <c r="E197" s="721">
        <v>2</v>
      </c>
      <c r="F197" s="721">
        <v>1</v>
      </c>
      <c r="G197" s="721">
        <v>33</v>
      </c>
      <c r="H197" s="731"/>
      <c r="I197" s="723" t="s">
        <v>2881</v>
      </c>
      <c r="J197" s="732" t="s">
        <v>3106</v>
      </c>
      <c r="K197" s="732"/>
      <c r="L197" s="720" t="s">
        <v>139</v>
      </c>
      <c r="M197" s="892" t="s">
        <v>2792</v>
      </c>
      <c r="N197" s="733">
        <v>2016</v>
      </c>
      <c r="O197" s="687"/>
      <c r="P197" s="734" t="s">
        <v>1906</v>
      </c>
      <c r="Q197" s="720" t="s">
        <v>133</v>
      </c>
      <c r="R197" s="735">
        <v>1</v>
      </c>
      <c r="S197" s="736">
        <v>1850000</v>
      </c>
      <c r="T197" s="835" t="s">
        <v>2866</v>
      </c>
      <c r="V197" s="1411"/>
      <c r="W197" s="802"/>
      <c r="X197" s="962"/>
      <c r="Y197" s="802"/>
    </row>
    <row r="198" spans="1:25" ht="12.95" customHeight="1">
      <c r="A198" s="684" t="e">
        <f t="shared" si="4"/>
        <v>#REF!</v>
      </c>
      <c r="B198" s="685"/>
      <c r="C198" s="721">
        <v>2</v>
      </c>
      <c r="D198" s="721">
        <v>6</v>
      </c>
      <c r="E198" s="721">
        <v>2</v>
      </c>
      <c r="F198" s="721">
        <v>1</v>
      </c>
      <c r="G198" s="721">
        <v>33</v>
      </c>
      <c r="H198" s="731"/>
      <c r="I198" s="723" t="s">
        <v>2881</v>
      </c>
      <c r="J198" s="732" t="s">
        <v>3106</v>
      </c>
      <c r="K198" s="732"/>
      <c r="L198" s="720" t="s">
        <v>139</v>
      </c>
      <c r="M198" s="892" t="s">
        <v>2792</v>
      </c>
      <c r="N198" s="733">
        <v>2016</v>
      </c>
      <c r="O198" s="687"/>
      <c r="P198" s="734" t="s">
        <v>1906</v>
      </c>
      <c r="Q198" s="720" t="s">
        <v>133</v>
      </c>
      <c r="R198" s="735">
        <v>1</v>
      </c>
      <c r="S198" s="736">
        <v>1850000</v>
      </c>
      <c r="T198" s="835" t="s">
        <v>2857</v>
      </c>
      <c r="W198" s="802"/>
      <c r="X198" s="962"/>
      <c r="Y198" s="802"/>
    </row>
    <row r="199" spans="1:25" ht="12.95" customHeight="1">
      <c r="A199" s="684" t="e">
        <f t="shared" si="4"/>
        <v>#REF!</v>
      </c>
      <c r="B199" s="685"/>
      <c r="C199" s="721">
        <v>2</v>
      </c>
      <c r="D199" s="721">
        <v>6</v>
      </c>
      <c r="E199" s="721">
        <v>2</v>
      </c>
      <c r="F199" s="721">
        <v>1</v>
      </c>
      <c r="G199" s="721">
        <v>33</v>
      </c>
      <c r="H199" s="731"/>
      <c r="I199" s="723" t="s">
        <v>2881</v>
      </c>
      <c r="J199" s="732" t="s">
        <v>3106</v>
      </c>
      <c r="K199" s="732"/>
      <c r="L199" s="720" t="s">
        <v>139</v>
      </c>
      <c r="M199" s="892" t="s">
        <v>2792</v>
      </c>
      <c r="N199" s="733">
        <v>2016</v>
      </c>
      <c r="O199" s="687"/>
      <c r="P199" s="734" t="s">
        <v>1906</v>
      </c>
      <c r="Q199" s="720" t="s">
        <v>133</v>
      </c>
      <c r="R199" s="735">
        <v>1</v>
      </c>
      <c r="S199" s="736">
        <v>1850000</v>
      </c>
      <c r="T199" s="835" t="s">
        <v>3214</v>
      </c>
      <c r="W199" s="802"/>
      <c r="X199" s="962"/>
      <c r="Y199" s="802"/>
    </row>
    <row r="200" spans="1:25" ht="12.95" customHeight="1">
      <c r="A200" s="684" t="e">
        <f t="shared" si="4"/>
        <v>#REF!</v>
      </c>
      <c r="B200" s="685"/>
      <c r="C200" s="721">
        <v>2</v>
      </c>
      <c r="D200" s="721">
        <v>6</v>
      </c>
      <c r="E200" s="721">
        <v>2</v>
      </c>
      <c r="F200" s="721">
        <v>1</v>
      </c>
      <c r="G200" s="721">
        <v>5</v>
      </c>
      <c r="H200" s="731"/>
      <c r="I200" s="723" t="s">
        <v>2592</v>
      </c>
      <c r="J200" s="732" t="s">
        <v>2927</v>
      </c>
      <c r="K200" s="732" t="s">
        <v>2947</v>
      </c>
      <c r="L200" s="720" t="s">
        <v>139</v>
      </c>
      <c r="M200" s="892" t="s">
        <v>143</v>
      </c>
      <c r="N200" s="733">
        <v>2014</v>
      </c>
      <c r="O200" s="687"/>
      <c r="P200" s="734" t="s">
        <v>1906</v>
      </c>
      <c r="Q200" s="720" t="s">
        <v>133</v>
      </c>
      <c r="R200" s="735">
        <v>2</v>
      </c>
      <c r="S200" s="736">
        <v>950000</v>
      </c>
      <c r="T200" s="1841" t="s">
        <v>2910</v>
      </c>
      <c r="V200" s="1411"/>
      <c r="W200" s="802"/>
      <c r="X200" s="802"/>
      <c r="Y200" s="802"/>
    </row>
    <row r="201" spans="1:25" ht="12.95" customHeight="1">
      <c r="A201" s="684" t="e">
        <f t="shared" si="4"/>
        <v>#REF!</v>
      </c>
      <c r="B201" s="685"/>
      <c r="C201" s="721">
        <v>2</v>
      </c>
      <c r="D201" s="721">
        <v>6</v>
      </c>
      <c r="E201" s="721">
        <v>2</v>
      </c>
      <c r="F201" s="721">
        <v>1</v>
      </c>
      <c r="G201" s="721">
        <v>5</v>
      </c>
      <c r="H201" s="731"/>
      <c r="I201" s="723" t="s">
        <v>2592</v>
      </c>
      <c r="J201" s="732" t="s">
        <v>2927</v>
      </c>
      <c r="K201" s="732" t="s">
        <v>2947</v>
      </c>
      <c r="L201" s="720" t="s">
        <v>139</v>
      </c>
      <c r="M201" s="892" t="s">
        <v>143</v>
      </c>
      <c r="N201" s="733">
        <v>2014</v>
      </c>
      <c r="O201" s="687"/>
      <c r="P201" s="734" t="s">
        <v>1906</v>
      </c>
      <c r="Q201" s="720" t="s">
        <v>133</v>
      </c>
      <c r="R201" s="735">
        <v>2</v>
      </c>
      <c r="S201" s="736">
        <v>950000</v>
      </c>
      <c r="T201" s="1841" t="s">
        <v>2911</v>
      </c>
      <c r="V201" s="1411"/>
      <c r="W201" s="802"/>
      <c r="X201" s="802"/>
      <c r="Y201" s="802"/>
    </row>
    <row r="202" spans="1:25" ht="12.95" customHeight="1">
      <c r="A202" s="684" t="e">
        <f t="shared" si="4"/>
        <v>#REF!</v>
      </c>
      <c r="B202" s="685"/>
      <c r="C202" s="721">
        <v>2</v>
      </c>
      <c r="D202" s="721">
        <v>6</v>
      </c>
      <c r="E202" s="721">
        <v>2</v>
      </c>
      <c r="F202" s="721">
        <v>1</v>
      </c>
      <c r="G202" s="721">
        <v>5</v>
      </c>
      <c r="H202" s="731"/>
      <c r="I202" s="723" t="s">
        <v>2592</v>
      </c>
      <c r="J202" s="732" t="s">
        <v>2927</v>
      </c>
      <c r="K202" s="732" t="s">
        <v>2947</v>
      </c>
      <c r="L202" s="720" t="s">
        <v>139</v>
      </c>
      <c r="M202" s="892" t="s">
        <v>143</v>
      </c>
      <c r="N202" s="733">
        <v>2014</v>
      </c>
      <c r="O202" s="687"/>
      <c r="P202" s="734" t="s">
        <v>1906</v>
      </c>
      <c r="Q202" s="720" t="s">
        <v>133</v>
      </c>
      <c r="R202" s="735">
        <v>3</v>
      </c>
      <c r="S202" s="736">
        <v>1425000</v>
      </c>
      <c r="T202" s="835" t="s">
        <v>2918</v>
      </c>
      <c r="V202" s="1411"/>
      <c r="W202" s="802"/>
      <c r="X202" s="802"/>
      <c r="Y202" s="802"/>
    </row>
    <row r="203" spans="1:25" ht="12.95" customHeight="1">
      <c r="A203" s="684" t="e">
        <f t="shared" si="4"/>
        <v>#REF!</v>
      </c>
      <c r="B203" s="685"/>
      <c r="C203" s="721">
        <v>2</v>
      </c>
      <c r="D203" s="721">
        <v>6</v>
      </c>
      <c r="E203" s="721">
        <v>2</v>
      </c>
      <c r="F203" s="721">
        <v>1</v>
      </c>
      <c r="G203" s="721">
        <v>5</v>
      </c>
      <c r="H203" s="731"/>
      <c r="I203" s="723" t="s">
        <v>2592</v>
      </c>
      <c r="J203" s="732" t="s">
        <v>2927</v>
      </c>
      <c r="K203" s="732" t="s">
        <v>2947</v>
      </c>
      <c r="L203" s="720" t="s">
        <v>139</v>
      </c>
      <c r="M203" s="892" t="s">
        <v>143</v>
      </c>
      <c r="N203" s="733">
        <v>2014</v>
      </c>
      <c r="O203" s="687"/>
      <c r="P203" s="734" t="s">
        <v>1906</v>
      </c>
      <c r="Q203" s="720" t="s">
        <v>133</v>
      </c>
      <c r="R203" s="735">
        <v>2</v>
      </c>
      <c r="S203" s="736">
        <v>950000</v>
      </c>
      <c r="T203" s="1841" t="s">
        <v>2967</v>
      </c>
      <c r="V203" s="1411"/>
      <c r="W203" s="802"/>
      <c r="X203" s="802"/>
      <c r="Y203" s="802"/>
    </row>
    <row r="204" spans="1:25" ht="12.95" customHeight="1">
      <c r="A204" s="684" t="e">
        <f t="shared" si="4"/>
        <v>#REF!</v>
      </c>
      <c r="B204" s="685"/>
      <c r="C204" s="721">
        <v>2</v>
      </c>
      <c r="D204" s="721">
        <v>6</v>
      </c>
      <c r="E204" s="721">
        <v>2</v>
      </c>
      <c r="F204" s="721">
        <v>1</v>
      </c>
      <c r="G204" s="721">
        <v>5</v>
      </c>
      <c r="H204" s="731"/>
      <c r="I204" s="723" t="s">
        <v>2592</v>
      </c>
      <c r="J204" s="732" t="s">
        <v>2927</v>
      </c>
      <c r="K204" s="732" t="s">
        <v>2947</v>
      </c>
      <c r="L204" s="720" t="s">
        <v>139</v>
      </c>
      <c r="M204" s="892" t="s">
        <v>143</v>
      </c>
      <c r="N204" s="733">
        <v>2014</v>
      </c>
      <c r="O204" s="687"/>
      <c r="P204" s="734" t="s">
        <v>1906</v>
      </c>
      <c r="Q204" s="720" t="s">
        <v>133</v>
      </c>
      <c r="R204" s="735">
        <v>3</v>
      </c>
      <c r="S204" s="736">
        <v>1425000</v>
      </c>
      <c r="T204" s="835" t="s">
        <v>2905</v>
      </c>
      <c r="V204" s="1411"/>
      <c r="W204" s="802"/>
      <c r="X204" s="802"/>
      <c r="Y204" s="802"/>
    </row>
    <row r="205" spans="1:25" ht="12.95" customHeight="1">
      <c r="A205" s="684" t="e">
        <f t="shared" si="4"/>
        <v>#REF!</v>
      </c>
      <c r="B205" s="685"/>
      <c r="C205" s="721">
        <v>2</v>
      </c>
      <c r="D205" s="721">
        <v>6</v>
      </c>
      <c r="E205" s="721">
        <v>2</v>
      </c>
      <c r="F205" s="721">
        <v>1</v>
      </c>
      <c r="G205" s="721">
        <v>5</v>
      </c>
      <c r="H205" s="731"/>
      <c r="I205" s="723" t="s">
        <v>2592</v>
      </c>
      <c r="J205" s="732" t="s">
        <v>2927</v>
      </c>
      <c r="K205" s="732" t="s">
        <v>2947</v>
      </c>
      <c r="L205" s="720" t="s">
        <v>139</v>
      </c>
      <c r="M205" s="892" t="s">
        <v>143</v>
      </c>
      <c r="N205" s="733">
        <v>2014</v>
      </c>
      <c r="O205" s="687"/>
      <c r="P205" s="734" t="s">
        <v>1906</v>
      </c>
      <c r="Q205" s="720" t="s">
        <v>133</v>
      </c>
      <c r="R205" s="735">
        <v>1</v>
      </c>
      <c r="S205" s="736">
        <v>475000</v>
      </c>
      <c r="T205" s="835" t="s">
        <v>2904</v>
      </c>
      <c r="V205" s="1411"/>
      <c r="W205" s="802"/>
      <c r="X205" s="802"/>
      <c r="Y205" s="802"/>
    </row>
    <row r="206" spans="1:25" ht="12.95" customHeight="1">
      <c r="A206" s="684" t="e">
        <f t="shared" si="4"/>
        <v>#REF!</v>
      </c>
      <c r="B206" s="685"/>
      <c r="C206" s="721">
        <v>2</v>
      </c>
      <c r="D206" s="721">
        <v>6</v>
      </c>
      <c r="E206" s="721">
        <v>2</v>
      </c>
      <c r="F206" s="721">
        <v>1</v>
      </c>
      <c r="G206" s="721">
        <v>5</v>
      </c>
      <c r="H206" s="731"/>
      <c r="I206" s="723" t="s">
        <v>2592</v>
      </c>
      <c r="J206" s="732" t="s">
        <v>2927</v>
      </c>
      <c r="K206" s="732" t="s">
        <v>2947</v>
      </c>
      <c r="L206" s="720" t="s">
        <v>139</v>
      </c>
      <c r="M206" s="892" t="s">
        <v>143</v>
      </c>
      <c r="N206" s="733">
        <v>2014</v>
      </c>
      <c r="O206" s="687"/>
      <c r="P206" s="734" t="s">
        <v>1906</v>
      </c>
      <c r="Q206" s="720" t="s">
        <v>133</v>
      </c>
      <c r="R206" s="735">
        <v>2</v>
      </c>
      <c r="S206" s="736">
        <v>950000</v>
      </c>
      <c r="T206" s="1841" t="s">
        <v>3186</v>
      </c>
      <c r="V206" s="1411"/>
      <c r="W206" s="802"/>
      <c r="X206" s="802"/>
      <c r="Y206" s="802"/>
    </row>
    <row r="207" spans="1:25" ht="12.95" customHeight="1">
      <c r="A207" s="684" t="e">
        <f t="shared" si="4"/>
        <v>#REF!</v>
      </c>
      <c r="B207" s="685"/>
      <c r="C207" s="721">
        <v>2</v>
      </c>
      <c r="D207" s="721">
        <v>6</v>
      </c>
      <c r="E207" s="721">
        <v>2</v>
      </c>
      <c r="F207" s="721">
        <v>1</v>
      </c>
      <c r="G207" s="721">
        <v>5</v>
      </c>
      <c r="H207" s="731"/>
      <c r="I207" s="723" t="s">
        <v>2592</v>
      </c>
      <c r="J207" s="732" t="s">
        <v>2927</v>
      </c>
      <c r="K207" s="732" t="s">
        <v>2947</v>
      </c>
      <c r="L207" s="720" t="s">
        <v>139</v>
      </c>
      <c r="M207" s="892" t="s">
        <v>143</v>
      </c>
      <c r="N207" s="733">
        <v>2014</v>
      </c>
      <c r="O207" s="687"/>
      <c r="P207" s="734" t="s">
        <v>1906</v>
      </c>
      <c r="Q207" s="720" t="s">
        <v>133</v>
      </c>
      <c r="R207" s="735">
        <v>1</v>
      </c>
      <c r="S207" s="736">
        <v>475000</v>
      </c>
      <c r="T207" s="835" t="s">
        <v>3180</v>
      </c>
      <c r="V207" s="1411"/>
      <c r="W207" s="802"/>
      <c r="X207" s="802"/>
      <c r="Y207" s="802"/>
    </row>
    <row r="208" spans="1:25" ht="12.95" customHeight="1">
      <c r="A208" s="684" t="e">
        <f t="shared" si="4"/>
        <v>#REF!</v>
      </c>
      <c r="B208" s="685"/>
      <c r="C208" s="721">
        <v>2</v>
      </c>
      <c r="D208" s="721">
        <v>6</v>
      </c>
      <c r="E208" s="721">
        <v>2</v>
      </c>
      <c r="F208" s="721">
        <v>1</v>
      </c>
      <c r="G208" s="721">
        <v>5</v>
      </c>
      <c r="H208" s="731"/>
      <c r="I208" s="723" t="s">
        <v>2592</v>
      </c>
      <c r="J208" s="732" t="s">
        <v>2927</v>
      </c>
      <c r="K208" s="732" t="s">
        <v>2947</v>
      </c>
      <c r="L208" s="720" t="s">
        <v>139</v>
      </c>
      <c r="M208" s="892" t="s">
        <v>143</v>
      </c>
      <c r="N208" s="733">
        <v>2014</v>
      </c>
      <c r="O208" s="687"/>
      <c r="P208" s="734" t="s">
        <v>1906</v>
      </c>
      <c r="Q208" s="720" t="s">
        <v>133</v>
      </c>
      <c r="R208" s="735">
        <v>4</v>
      </c>
      <c r="S208" s="736">
        <v>1900000</v>
      </c>
      <c r="T208" s="835" t="s">
        <v>2864</v>
      </c>
      <c r="V208" s="1411"/>
      <c r="W208" s="802"/>
      <c r="X208" s="802"/>
      <c r="Y208" s="802"/>
    </row>
    <row r="209" spans="1:25" ht="12.95" customHeight="1">
      <c r="A209" s="684" t="e">
        <f t="shared" si="4"/>
        <v>#REF!</v>
      </c>
      <c r="B209" s="685"/>
      <c r="C209" s="721">
        <v>2</v>
      </c>
      <c r="D209" s="721">
        <v>6</v>
      </c>
      <c r="E209" s="721">
        <v>2</v>
      </c>
      <c r="F209" s="721">
        <v>1</v>
      </c>
      <c r="G209" s="721">
        <v>5</v>
      </c>
      <c r="H209" s="731"/>
      <c r="I209" s="723" t="s">
        <v>2592</v>
      </c>
      <c r="J209" s="732" t="s">
        <v>3106</v>
      </c>
      <c r="K209" s="732"/>
      <c r="L209" s="720" t="s">
        <v>139</v>
      </c>
      <c r="M209" s="892" t="s">
        <v>2792</v>
      </c>
      <c r="N209" s="733">
        <v>2016</v>
      </c>
      <c r="O209" s="687"/>
      <c r="P209" s="734" t="s">
        <v>1906</v>
      </c>
      <c r="Q209" s="720" t="s">
        <v>133</v>
      </c>
      <c r="R209" s="735">
        <v>30</v>
      </c>
      <c r="S209" s="736">
        <v>14550000</v>
      </c>
      <c r="T209" s="835" t="s">
        <v>3192</v>
      </c>
      <c r="V209" s="1411"/>
      <c r="W209" s="802"/>
      <c r="X209" s="802"/>
      <c r="Y209" s="802"/>
    </row>
    <row r="210" spans="1:25" ht="12.95" customHeight="1">
      <c r="A210" s="684" t="e">
        <f t="shared" ref="A210:A233" si="5">A209+1</f>
        <v>#REF!</v>
      </c>
      <c r="B210" s="685"/>
      <c r="C210" s="721">
        <v>2</v>
      </c>
      <c r="D210" s="721">
        <v>6</v>
      </c>
      <c r="E210" s="721">
        <v>1</v>
      </c>
      <c r="F210" s="721">
        <v>4</v>
      </c>
      <c r="G210" s="721">
        <v>3</v>
      </c>
      <c r="H210" s="731"/>
      <c r="I210" s="723" t="s">
        <v>3171</v>
      </c>
      <c r="J210" s="732" t="s">
        <v>2423</v>
      </c>
      <c r="K210" s="732" t="s">
        <v>2948</v>
      </c>
      <c r="L210" s="720" t="s">
        <v>139</v>
      </c>
      <c r="M210" s="892" t="s">
        <v>143</v>
      </c>
      <c r="N210" s="733">
        <v>2014</v>
      </c>
      <c r="O210" s="687"/>
      <c r="P210" s="734" t="s">
        <v>1906</v>
      </c>
      <c r="Q210" s="720" t="s">
        <v>133</v>
      </c>
      <c r="R210" s="735">
        <v>1</v>
      </c>
      <c r="S210" s="736">
        <v>2170000</v>
      </c>
      <c r="T210" s="835" t="s">
        <v>2911</v>
      </c>
      <c r="V210" s="1411"/>
      <c r="W210" s="802"/>
      <c r="X210" s="802"/>
      <c r="Y210" s="802"/>
    </row>
    <row r="211" spans="1:25" ht="12.95" customHeight="1">
      <c r="A211" s="684" t="e">
        <f t="shared" si="5"/>
        <v>#REF!</v>
      </c>
      <c r="B211" s="685"/>
      <c r="C211" s="721">
        <v>2</v>
      </c>
      <c r="D211" s="721">
        <v>6</v>
      </c>
      <c r="E211" s="721">
        <v>1</v>
      </c>
      <c r="F211" s="721">
        <v>4</v>
      </c>
      <c r="G211" s="721">
        <v>3</v>
      </c>
      <c r="H211" s="731"/>
      <c r="I211" s="723" t="s">
        <v>3171</v>
      </c>
      <c r="J211" s="732" t="s">
        <v>2423</v>
      </c>
      <c r="K211" s="732" t="s">
        <v>2948</v>
      </c>
      <c r="L211" s="720" t="s">
        <v>139</v>
      </c>
      <c r="M211" s="892" t="s">
        <v>143</v>
      </c>
      <c r="N211" s="733">
        <v>2014</v>
      </c>
      <c r="O211" s="687"/>
      <c r="P211" s="734" t="s">
        <v>1906</v>
      </c>
      <c r="Q211" s="720" t="s">
        <v>133</v>
      </c>
      <c r="R211" s="735">
        <v>1</v>
      </c>
      <c r="S211" s="736">
        <v>2170000</v>
      </c>
      <c r="T211" s="835" t="s">
        <v>2967</v>
      </c>
      <c r="V211" s="1411"/>
      <c r="W211" s="802"/>
      <c r="X211" s="802"/>
      <c r="Y211" s="802"/>
    </row>
    <row r="212" spans="1:25" ht="12.95" customHeight="1">
      <c r="A212" s="684" t="e">
        <f t="shared" si="5"/>
        <v>#REF!</v>
      </c>
      <c r="B212" s="685"/>
      <c r="C212" s="721">
        <v>2</v>
      </c>
      <c r="D212" s="721">
        <v>6</v>
      </c>
      <c r="E212" s="721">
        <v>1</v>
      </c>
      <c r="F212" s="721">
        <v>4</v>
      </c>
      <c r="G212" s="721">
        <v>3</v>
      </c>
      <c r="H212" s="731"/>
      <c r="I212" s="723" t="s">
        <v>3171</v>
      </c>
      <c r="J212" s="732" t="s">
        <v>2423</v>
      </c>
      <c r="K212" s="732" t="s">
        <v>2948</v>
      </c>
      <c r="L212" s="720" t="s">
        <v>139</v>
      </c>
      <c r="M212" s="892" t="s">
        <v>143</v>
      </c>
      <c r="N212" s="733">
        <v>2014</v>
      </c>
      <c r="O212" s="687"/>
      <c r="P212" s="734" t="s">
        <v>1906</v>
      </c>
      <c r="Q212" s="720" t="s">
        <v>133</v>
      </c>
      <c r="R212" s="735">
        <v>1</v>
      </c>
      <c r="S212" s="736">
        <v>2170000</v>
      </c>
      <c r="T212" s="835" t="s">
        <v>2906</v>
      </c>
      <c r="V212" s="1411"/>
      <c r="W212" s="802"/>
      <c r="X212" s="802"/>
      <c r="Y212" s="802"/>
    </row>
    <row r="213" spans="1:25" s="2155" customFormat="1" ht="12.95" customHeight="1">
      <c r="A213" s="2149" t="e">
        <f t="shared" si="5"/>
        <v>#REF!</v>
      </c>
      <c r="B213" s="2159"/>
      <c r="C213" s="2192">
        <v>2</v>
      </c>
      <c r="D213" s="2192">
        <v>6</v>
      </c>
      <c r="E213" s="2192">
        <v>2</v>
      </c>
      <c r="F213" s="2192">
        <v>6</v>
      </c>
      <c r="G213" s="2192">
        <v>3</v>
      </c>
      <c r="H213" s="2193"/>
      <c r="I213" s="1940" t="s">
        <v>2950</v>
      </c>
      <c r="J213" s="2194" t="s">
        <v>1980</v>
      </c>
      <c r="K213" s="2194" t="s">
        <v>2949</v>
      </c>
      <c r="L213" s="896" t="s">
        <v>139</v>
      </c>
      <c r="M213" s="2195" t="s">
        <v>2792</v>
      </c>
      <c r="N213" s="897">
        <v>2014</v>
      </c>
      <c r="O213" s="795" t="s">
        <v>2949</v>
      </c>
      <c r="P213" s="2196" t="s">
        <v>1906</v>
      </c>
      <c r="Q213" s="896" t="s">
        <v>1407</v>
      </c>
      <c r="R213" s="2197">
        <v>1</v>
      </c>
      <c r="S213" s="1818">
        <v>5500000</v>
      </c>
      <c r="T213" s="2198"/>
      <c r="U213" s="2155" t="s">
        <v>1407</v>
      </c>
      <c r="V213" s="2200" t="s">
        <v>2918</v>
      </c>
      <c r="W213" s="2158"/>
      <c r="X213" s="2158"/>
      <c r="Y213" s="2158"/>
    </row>
    <row r="214" spans="1:25" ht="12.95" customHeight="1">
      <c r="A214" s="684" t="e">
        <f t="shared" si="5"/>
        <v>#REF!</v>
      </c>
      <c r="B214" s="685"/>
      <c r="C214" s="721">
        <v>2</v>
      </c>
      <c r="D214" s="721">
        <v>6</v>
      </c>
      <c r="E214" s="721">
        <v>2</v>
      </c>
      <c r="F214" s="721">
        <v>6</v>
      </c>
      <c r="G214" s="721">
        <v>3</v>
      </c>
      <c r="H214" s="731"/>
      <c r="I214" s="723" t="s">
        <v>2950</v>
      </c>
      <c r="J214" s="732" t="s">
        <v>1980</v>
      </c>
      <c r="K214" s="732" t="s">
        <v>2949</v>
      </c>
      <c r="L214" s="720" t="s">
        <v>139</v>
      </c>
      <c r="M214" s="892" t="s">
        <v>2792</v>
      </c>
      <c r="N214" s="733">
        <v>2014</v>
      </c>
      <c r="O214" s="687" t="s">
        <v>2949</v>
      </c>
      <c r="P214" s="734" t="s">
        <v>1906</v>
      </c>
      <c r="Q214" s="720" t="s">
        <v>133</v>
      </c>
      <c r="R214" s="735">
        <v>1</v>
      </c>
      <c r="S214" s="736">
        <v>5500000</v>
      </c>
      <c r="T214" s="835" t="s">
        <v>2916</v>
      </c>
      <c r="V214" s="1411"/>
      <c r="W214" s="802"/>
      <c r="X214" s="802"/>
      <c r="Y214" s="802"/>
    </row>
    <row r="215" spans="1:25" ht="12.95" customHeight="1">
      <c r="A215" s="684" t="e">
        <f t="shared" si="5"/>
        <v>#REF!</v>
      </c>
      <c r="B215" s="685"/>
      <c r="C215" s="721">
        <v>2</v>
      </c>
      <c r="D215" s="721">
        <v>6</v>
      </c>
      <c r="E215" s="721">
        <v>2</v>
      </c>
      <c r="F215" s="721">
        <v>1</v>
      </c>
      <c r="G215" s="721">
        <v>10</v>
      </c>
      <c r="H215" s="731"/>
      <c r="I215" s="723" t="s">
        <v>22</v>
      </c>
      <c r="J215" s="732" t="s">
        <v>305</v>
      </c>
      <c r="K215" s="732"/>
      <c r="L215" s="720" t="s">
        <v>139</v>
      </c>
      <c r="M215" s="892" t="s">
        <v>143</v>
      </c>
      <c r="N215" s="733">
        <v>2014</v>
      </c>
      <c r="O215" s="687" t="s">
        <v>2951</v>
      </c>
      <c r="P215" s="734" t="s">
        <v>1906</v>
      </c>
      <c r="Q215" s="720" t="s">
        <v>133</v>
      </c>
      <c r="R215" s="735">
        <v>2</v>
      </c>
      <c r="S215" s="736">
        <v>2500000</v>
      </c>
      <c r="T215" s="835" t="s">
        <v>2918</v>
      </c>
      <c r="V215" s="1411"/>
      <c r="W215" s="802"/>
      <c r="X215" s="802"/>
      <c r="Y215" s="802"/>
    </row>
    <row r="216" spans="1:25" ht="12.95" customHeight="1">
      <c r="A216" s="684" t="e">
        <f t="shared" si="5"/>
        <v>#REF!</v>
      </c>
      <c r="B216" s="685"/>
      <c r="C216" s="721">
        <v>2</v>
      </c>
      <c r="D216" s="721">
        <v>6</v>
      </c>
      <c r="E216" s="721">
        <v>2</v>
      </c>
      <c r="F216" s="721">
        <v>1</v>
      </c>
      <c r="G216" s="721">
        <v>10</v>
      </c>
      <c r="H216" s="731"/>
      <c r="I216" s="723" t="s">
        <v>22</v>
      </c>
      <c r="J216" s="732" t="s">
        <v>305</v>
      </c>
      <c r="K216" s="732"/>
      <c r="L216" s="720" t="s">
        <v>139</v>
      </c>
      <c r="M216" s="892" t="s">
        <v>143</v>
      </c>
      <c r="N216" s="733">
        <v>2014</v>
      </c>
      <c r="O216" s="687" t="s">
        <v>2951</v>
      </c>
      <c r="P216" s="734" t="s">
        <v>1906</v>
      </c>
      <c r="Q216" s="720" t="s">
        <v>133</v>
      </c>
      <c r="R216" s="735">
        <v>1</v>
      </c>
      <c r="S216" s="736">
        <v>1250000</v>
      </c>
      <c r="T216" s="835" t="s">
        <v>2864</v>
      </c>
      <c r="V216" s="1411"/>
      <c r="W216" s="802"/>
      <c r="X216" s="802"/>
      <c r="Y216" s="802"/>
    </row>
    <row r="217" spans="1:25" ht="12.95" customHeight="1">
      <c r="A217" s="684" t="e">
        <f t="shared" si="5"/>
        <v>#REF!</v>
      </c>
      <c r="B217" s="685"/>
      <c r="C217" s="721">
        <v>2</v>
      </c>
      <c r="D217" s="721">
        <v>6</v>
      </c>
      <c r="E217" s="721">
        <v>2</v>
      </c>
      <c r="F217" s="721">
        <v>1</v>
      </c>
      <c r="G217" s="721">
        <v>10</v>
      </c>
      <c r="H217" s="731"/>
      <c r="I217" s="723" t="s">
        <v>22</v>
      </c>
      <c r="J217" s="732" t="s">
        <v>305</v>
      </c>
      <c r="K217" s="732"/>
      <c r="L217" s="720" t="s">
        <v>139</v>
      </c>
      <c r="M217" s="892" t="s">
        <v>143</v>
      </c>
      <c r="N217" s="733">
        <v>2014</v>
      </c>
      <c r="O217" s="687" t="s">
        <v>2951</v>
      </c>
      <c r="P217" s="734" t="s">
        <v>1906</v>
      </c>
      <c r="Q217" s="720" t="s">
        <v>133</v>
      </c>
      <c r="R217" s="735">
        <v>1</v>
      </c>
      <c r="S217" s="736">
        <v>1250000</v>
      </c>
      <c r="T217" s="835" t="s">
        <v>2866</v>
      </c>
      <c r="V217" s="1411"/>
      <c r="W217" s="802"/>
      <c r="X217" s="802"/>
      <c r="Y217" s="802"/>
    </row>
    <row r="218" spans="1:25" ht="12.95" customHeight="1">
      <c r="A218" s="684" t="e">
        <f t="shared" si="5"/>
        <v>#REF!</v>
      </c>
      <c r="B218" s="685"/>
      <c r="C218" s="721">
        <v>2</v>
      </c>
      <c r="D218" s="721">
        <v>6</v>
      </c>
      <c r="E218" s="721">
        <v>2</v>
      </c>
      <c r="F218" s="721">
        <v>4</v>
      </c>
      <c r="G218" s="721">
        <v>1</v>
      </c>
      <c r="H218" s="731"/>
      <c r="I218" s="723" t="s">
        <v>2952</v>
      </c>
      <c r="J218" s="732" t="s">
        <v>1980</v>
      </c>
      <c r="K218" s="732" t="s">
        <v>2953</v>
      </c>
      <c r="L218" s="720" t="s">
        <v>139</v>
      </c>
      <c r="M218" s="720" t="s">
        <v>2799</v>
      </c>
      <c r="N218" s="733">
        <v>2014</v>
      </c>
      <c r="O218" s="687"/>
      <c r="P218" s="734" t="s">
        <v>1906</v>
      </c>
      <c r="Q218" s="720" t="s">
        <v>133</v>
      </c>
      <c r="R218" s="735">
        <v>1</v>
      </c>
      <c r="S218" s="736">
        <v>2483000</v>
      </c>
      <c r="T218" s="835" t="s">
        <v>3180</v>
      </c>
      <c r="V218" s="1411"/>
      <c r="W218" s="802"/>
      <c r="X218" s="802"/>
      <c r="Y218" s="802"/>
    </row>
    <row r="219" spans="1:25" ht="12.95" customHeight="1">
      <c r="A219" s="684" t="e">
        <f t="shared" si="5"/>
        <v>#REF!</v>
      </c>
      <c r="B219" s="685"/>
      <c r="C219" s="721">
        <v>2</v>
      </c>
      <c r="D219" s="721">
        <v>6</v>
      </c>
      <c r="E219" s="721">
        <v>2</v>
      </c>
      <c r="F219" s="721">
        <v>1</v>
      </c>
      <c r="G219" s="721">
        <v>1</v>
      </c>
      <c r="H219" s="731"/>
      <c r="I219" s="723" t="s">
        <v>2580</v>
      </c>
      <c r="J219" s="732" t="s">
        <v>305</v>
      </c>
      <c r="K219" s="732"/>
      <c r="L219" s="720" t="s">
        <v>2562</v>
      </c>
      <c r="M219" s="720" t="s">
        <v>2799</v>
      </c>
      <c r="N219" s="733">
        <v>2014</v>
      </c>
      <c r="O219" s="687"/>
      <c r="P219" s="734" t="s">
        <v>1906</v>
      </c>
      <c r="Q219" s="720" t="s">
        <v>133</v>
      </c>
      <c r="R219" s="735">
        <v>2</v>
      </c>
      <c r="S219" s="736">
        <v>3182000</v>
      </c>
      <c r="T219" s="835" t="s">
        <v>2905</v>
      </c>
      <c r="V219" s="1411"/>
      <c r="W219" s="802"/>
      <c r="X219" s="802"/>
      <c r="Y219" s="802"/>
    </row>
    <row r="220" spans="1:25" ht="12.95" customHeight="1">
      <c r="A220" s="684" t="e">
        <f t="shared" si="5"/>
        <v>#REF!</v>
      </c>
      <c r="B220" s="685"/>
      <c r="C220" s="721">
        <v>2</v>
      </c>
      <c r="D220" s="721">
        <v>6</v>
      </c>
      <c r="E220" s="721">
        <v>2</v>
      </c>
      <c r="F220" s="721">
        <v>1</v>
      </c>
      <c r="G220" s="721">
        <v>1</v>
      </c>
      <c r="H220" s="731"/>
      <c r="I220" s="723" t="s">
        <v>2580</v>
      </c>
      <c r="J220" s="732" t="s">
        <v>305</v>
      </c>
      <c r="K220" s="732"/>
      <c r="L220" s="720" t="s">
        <v>2562</v>
      </c>
      <c r="M220" s="720" t="s">
        <v>2799</v>
      </c>
      <c r="N220" s="733">
        <v>2014</v>
      </c>
      <c r="O220" s="687"/>
      <c r="P220" s="734" t="s">
        <v>1906</v>
      </c>
      <c r="Q220" s="720" t="s">
        <v>133</v>
      </c>
      <c r="R220" s="735">
        <v>1</v>
      </c>
      <c r="S220" s="736">
        <v>1591000</v>
      </c>
      <c r="T220" s="835" t="s">
        <v>3180</v>
      </c>
      <c r="V220" s="1411"/>
      <c r="W220" s="802"/>
      <c r="X220" s="802"/>
      <c r="Y220" s="802"/>
    </row>
    <row r="221" spans="1:25" ht="12.95" customHeight="1">
      <c r="A221" s="684" t="e">
        <f t="shared" si="5"/>
        <v>#REF!</v>
      </c>
      <c r="B221" s="685"/>
      <c r="C221" s="721">
        <v>2</v>
      </c>
      <c r="D221" s="721">
        <v>6</v>
      </c>
      <c r="E221" s="721">
        <v>2</v>
      </c>
      <c r="F221" s="721">
        <v>1</v>
      </c>
      <c r="G221" s="721">
        <v>1</v>
      </c>
      <c r="H221" s="731"/>
      <c r="I221" s="723" t="s">
        <v>2580</v>
      </c>
      <c r="J221" s="732" t="s">
        <v>305</v>
      </c>
      <c r="K221" s="732"/>
      <c r="L221" s="720" t="s">
        <v>2562</v>
      </c>
      <c r="M221" s="720" t="s">
        <v>2799</v>
      </c>
      <c r="N221" s="733">
        <v>2014</v>
      </c>
      <c r="O221" s="687"/>
      <c r="P221" s="734" t="s">
        <v>1906</v>
      </c>
      <c r="Q221" s="720" t="s">
        <v>133</v>
      </c>
      <c r="R221" s="735">
        <v>3</v>
      </c>
      <c r="S221" s="736">
        <v>4773000</v>
      </c>
      <c r="T221" s="835" t="s">
        <v>2864</v>
      </c>
      <c r="V221" s="1411"/>
      <c r="W221" s="802"/>
      <c r="X221" s="802"/>
      <c r="Y221" s="802"/>
    </row>
    <row r="222" spans="1:25" ht="12.95" customHeight="1">
      <c r="A222" s="684" t="e">
        <f t="shared" si="5"/>
        <v>#REF!</v>
      </c>
      <c r="B222" s="685"/>
      <c r="C222" s="721">
        <v>2</v>
      </c>
      <c r="D222" s="721">
        <v>6</v>
      </c>
      <c r="E222" s="721">
        <v>2</v>
      </c>
      <c r="F222" s="721">
        <v>1</v>
      </c>
      <c r="G222" s="721">
        <v>1</v>
      </c>
      <c r="H222" s="731"/>
      <c r="I222" s="723" t="s">
        <v>2580</v>
      </c>
      <c r="J222" s="732" t="s">
        <v>305</v>
      </c>
      <c r="K222" s="732"/>
      <c r="L222" s="720" t="s">
        <v>2562</v>
      </c>
      <c r="M222" s="720" t="s">
        <v>2799</v>
      </c>
      <c r="N222" s="733">
        <v>2014</v>
      </c>
      <c r="O222" s="687"/>
      <c r="P222" s="734" t="s">
        <v>1906</v>
      </c>
      <c r="Q222" s="720" t="s">
        <v>133</v>
      </c>
      <c r="R222" s="735">
        <v>1</v>
      </c>
      <c r="S222" s="736">
        <v>1591000</v>
      </c>
      <c r="T222" s="835" t="s">
        <v>2866</v>
      </c>
      <c r="V222" s="1411"/>
      <c r="W222" s="802"/>
      <c r="X222" s="802"/>
      <c r="Y222" s="802"/>
    </row>
    <row r="223" spans="1:25" ht="12.95" customHeight="1">
      <c r="A223" s="684" t="e">
        <f t="shared" si="5"/>
        <v>#REF!</v>
      </c>
      <c r="B223" s="685"/>
      <c r="C223" s="721">
        <v>2</v>
      </c>
      <c r="D223" s="721">
        <v>6</v>
      </c>
      <c r="E223" s="721">
        <v>2</v>
      </c>
      <c r="F223" s="721">
        <v>1</v>
      </c>
      <c r="G223" s="721">
        <v>1</v>
      </c>
      <c r="H223" s="731"/>
      <c r="I223" s="723" t="s">
        <v>2565</v>
      </c>
      <c r="J223" s="732" t="s">
        <v>305</v>
      </c>
      <c r="K223" s="732"/>
      <c r="L223" s="720" t="s">
        <v>2562</v>
      </c>
      <c r="M223" s="720" t="s">
        <v>2799</v>
      </c>
      <c r="N223" s="733">
        <v>2014</v>
      </c>
      <c r="O223" s="687"/>
      <c r="P223" s="734" t="s">
        <v>1906</v>
      </c>
      <c r="Q223" s="720" t="s">
        <v>133</v>
      </c>
      <c r="R223" s="735">
        <v>1</v>
      </c>
      <c r="S223" s="736">
        <v>517000</v>
      </c>
      <c r="T223" s="835" t="s">
        <v>2857</v>
      </c>
      <c r="V223" s="1411"/>
      <c r="W223" s="802"/>
      <c r="X223" s="802"/>
      <c r="Y223" s="802"/>
    </row>
    <row r="224" spans="1:25" ht="12.95" customHeight="1">
      <c r="A224" s="684" t="e">
        <f t="shared" si="5"/>
        <v>#REF!</v>
      </c>
      <c r="B224" s="685"/>
      <c r="C224" s="721">
        <v>2</v>
      </c>
      <c r="D224" s="721">
        <v>6</v>
      </c>
      <c r="E224" s="721">
        <v>2</v>
      </c>
      <c r="F224" s="721">
        <v>1</v>
      </c>
      <c r="G224" s="721">
        <v>1</v>
      </c>
      <c r="H224" s="731"/>
      <c r="I224" s="723" t="s">
        <v>2794</v>
      </c>
      <c r="J224" s="732" t="s">
        <v>305</v>
      </c>
      <c r="K224" s="732"/>
      <c r="L224" s="720" t="s">
        <v>139</v>
      </c>
      <c r="M224" s="720" t="s">
        <v>2799</v>
      </c>
      <c r="N224" s="733">
        <v>2014</v>
      </c>
      <c r="O224" s="687"/>
      <c r="P224" s="734" t="s">
        <v>1906</v>
      </c>
      <c r="Q224" s="720" t="s">
        <v>133</v>
      </c>
      <c r="R224" s="735">
        <v>1</v>
      </c>
      <c r="S224" s="736">
        <v>1500000</v>
      </c>
      <c r="T224" s="1841" t="s">
        <v>2910</v>
      </c>
      <c r="V224" s="1411"/>
      <c r="W224" s="802"/>
      <c r="X224" s="802"/>
      <c r="Y224" s="802"/>
    </row>
    <row r="225" spans="1:25" s="2155" customFormat="1" ht="12.95" customHeight="1">
      <c r="A225" s="2149" t="e">
        <f>#REF!+1</f>
        <v>#REF!</v>
      </c>
      <c r="B225" s="2159"/>
      <c r="C225" s="2192">
        <v>2</v>
      </c>
      <c r="D225" s="2192">
        <v>6</v>
      </c>
      <c r="E225" s="2192">
        <v>2</v>
      </c>
      <c r="F225" s="2192">
        <v>3</v>
      </c>
      <c r="G225" s="2192">
        <v>6</v>
      </c>
      <c r="H225" s="2193"/>
      <c r="I225" s="1940" t="s">
        <v>2796</v>
      </c>
      <c r="J225" s="2194"/>
      <c r="K225" s="2194"/>
      <c r="L225" s="896" t="s">
        <v>139</v>
      </c>
      <c r="M225" s="2195" t="s">
        <v>143</v>
      </c>
      <c r="N225" s="897">
        <v>2014</v>
      </c>
      <c r="O225" s="795"/>
      <c r="P225" s="2196" t="s">
        <v>1906</v>
      </c>
      <c r="Q225" s="896" t="s">
        <v>1407</v>
      </c>
      <c r="R225" s="2197">
        <v>1</v>
      </c>
      <c r="S225" s="1818">
        <v>300000</v>
      </c>
      <c r="T225" s="2198" t="s">
        <v>2925</v>
      </c>
      <c r="V225" s="2200"/>
      <c r="W225" s="2158"/>
      <c r="X225" s="2158"/>
      <c r="Y225" s="2158"/>
    </row>
    <row r="226" spans="1:25" ht="12.95" customHeight="1">
      <c r="A226" s="684" t="e">
        <f t="shared" si="5"/>
        <v>#REF!</v>
      </c>
      <c r="B226" s="685"/>
      <c r="C226" s="721">
        <v>2</v>
      </c>
      <c r="D226" s="721">
        <v>6</v>
      </c>
      <c r="E226" s="721">
        <v>3</v>
      </c>
      <c r="F226" s="721">
        <v>5</v>
      </c>
      <c r="G226" s="721">
        <v>3</v>
      </c>
      <c r="H226" s="731"/>
      <c r="I226" s="723" t="s">
        <v>858</v>
      </c>
      <c r="J226" s="732" t="s">
        <v>2928</v>
      </c>
      <c r="K226" s="732" t="s">
        <v>2929</v>
      </c>
      <c r="L226" s="720" t="s">
        <v>139</v>
      </c>
      <c r="M226" s="892" t="s">
        <v>143</v>
      </c>
      <c r="N226" s="733">
        <v>2014</v>
      </c>
      <c r="O226" s="687"/>
      <c r="P226" s="734" t="s">
        <v>1906</v>
      </c>
      <c r="Q226" s="720" t="s">
        <v>133</v>
      </c>
      <c r="R226" s="735">
        <v>1</v>
      </c>
      <c r="S226" s="736">
        <v>1850000</v>
      </c>
      <c r="T226" s="835" t="s">
        <v>2967</v>
      </c>
      <c r="V226" s="1411"/>
      <c r="W226" s="802"/>
      <c r="X226" s="802"/>
      <c r="Y226" s="802"/>
    </row>
    <row r="227" spans="1:25" ht="12.95" customHeight="1">
      <c r="A227" s="684" t="e">
        <f t="shared" si="5"/>
        <v>#REF!</v>
      </c>
      <c r="B227" s="685"/>
      <c r="C227" s="721">
        <v>2</v>
      </c>
      <c r="D227" s="721">
        <v>6</v>
      </c>
      <c r="E227" s="721">
        <v>3</v>
      </c>
      <c r="F227" s="721">
        <v>5</v>
      </c>
      <c r="G227" s="721">
        <v>3</v>
      </c>
      <c r="H227" s="731"/>
      <c r="I227" s="723" t="s">
        <v>858</v>
      </c>
      <c r="J227" s="732" t="s">
        <v>2928</v>
      </c>
      <c r="K227" s="732" t="s">
        <v>2929</v>
      </c>
      <c r="L227" s="720" t="s">
        <v>139</v>
      </c>
      <c r="M227" s="892" t="s">
        <v>143</v>
      </c>
      <c r="N227" s="733">
        <v>2014</v>
      </c>
      <c r="O227" s="687"/>
      <c r="P227" s="734" t="s">
        <v>1906</v>
      </c>
      <c r="Q227" s="720" t="s">
        <v>133</v>
      </c>
      <c r="R227" s="735">
        <v>1</v>
      </c>
      <c r="S227" s="736">
        <v>1850000</v>
      </c>
      <c r="T227" s="835" t="s">
        <v>2864</v>
      </c>
      <c r="V227" s="1411"/>
      <c r="W227" s="802"/>
      <c r="X227" s="802"/>
      <c r="Y227" s="802"/>
    </row>
    <row r="228" spans="1:25" ht="12.95" customHeight="1">
      <c r="A228" s="684" t="e">
        <f t="shared" si="5"/>
        <v>#REF!</v>
      </c>
      <c r="B228" s="685"/>
      <c r="C228" s="721">
        <v>2</v>
      </c>
      <c r="D228" s="721">
        <v>6</v>
      </c>
      <c r="E228" s="721">
        <v>3</v>
      </c>
      <c r="F228" s="721">
        <v>5</v>
      </c>
      <c r="G228" s="721">
        <v>3</v>
      </c>
      <c r="H228" s="731"/>
      <c r="I228" s="723" t="s">
        <v>858</v>
      </c>
      <c r="J228" s="732" t="s">
        <v>2928</v>
      </c>
      <c r="K228" s="732" t="s">
        <v>2929</v>
      </c>
      <c r="L228" s="720" t="s">
        <v>139</v>
      </c>
      <c r="M228" s="892" t="s">
        <v>143</v>
      </c>
      <c r="N228" s="733">
        <v>2014</v>
      </c>
      <c r="O228" s="687"/>
      <c r="P228" s="734" t="s">
        <v>1906</v>
      </c>
      <c r="Q228" s="720" t="s">
        <v>133</v>
      </c>
      <c r="R228" s="735">
        <v>1</v>
      </c>
      <c r="S228" s="736">
        <v>1850000</v>
      </c>
      <c r="T228" s="835" t="s">
        <v>2865</v>
      </c>
      <c r="V228" s="1411"/>
      <c r="W228" s="802"/>
      <c r="X228" s="802"/>
      <c r="Y228" s="802"/>
    </row>
    <row r="229" spans="1:25" ht="12.95" customHeight="1">
      <c r="A229" s="684" t="e">
        <f t="shared" si="5"/>
        <v>#REF!</v>
      </c>
      <c r="B229" s="685"/>
      <c r="C229" s="721">
        <v>2</v>
      </c>
      <c r="D229" s="721">
        <v>6</v>
      </c>
      <c r="E229" s="721">
        <v>3</v>
      </c>
      <c r="F229" s="721">
        <v>5</v>
      </c>
      <c r="G229" s="721">
        <v>3</v>
      </c>
      <c r="H229" s="731"/>
      <c r="I229" s="723" t="s">
        <v>858</v>
      </c>
      <c r="J229" s="732" t="s">
        <v>2928</v>
      </c>
      <c r="K229" s="732" t="s">
        <v>2929</v>
      </c>
      <c r="L229" s="720" t="s">
        <v>139</v>
      </c>
      <c r="M229" s="892" t="s">
        <v>143</v>
      </c>
      <c r="N229" s="733">
        <v>2014</v>
      </c>
      <c r="O229" s="687"/>
      <c r="P229" s="734" t="s">
        <v>1906</v>
      </c>
      <c r="Q229" s="720" t="s">
        <v>133</v>
      </c>
      <c r="R229" s="735">
        <v>1</v>
      </c>
      <c r="S229" s="736">
        <v>1850000</v>
      </c>
      <c r="T229" s="835" t="s">
        <v>3208</v>
      </c>
      <c r="V229" s="1411"/>
      <c r="W229" s="802"/>
      <c r="X229" s="802"/>
      <c r="Y229" s="802"/>
    </row>
    <row r="230" spans="1:25" ht="12.95" customHeight="1">
      <c r="A230" s="684" t="e">
        <f t="shared" si="5"/>
        <v>#REF!</v>
      </c>
      <c r="B230" s="685"/>
      <c r="C230" s="721">
        <v>2</v>
      </c>
      <c r="D230" s="721">
        <v>6</v>
      </c>
      <c r="E230" s="721">
        <v>3</v>
      </c>
      <c r="F230" s="721">
        <v>5</v>
      </c>
      <c r="G230" s="721">
        <v>3</v>
      </c>
      <c r="H230" s="731"/>
      <c r="I230" s="723" t="s">
        <v>858</v>
      </c>
      <c r="J230" s="732" t="s">
        <v>2928</v>
      </c>
      <c r="K230" s="732" t="s">
        <v>2929</v>
      </c>
      <c r="L230" s="720" t="s">
        <v>139</v>
      </c>
      <c r="M230" s="892" t="s">
        <v>143</v>
      </c>
      <c r="N230" s="733">
        <v>2014</v>
      </c>
      <c r="O230" s="687"/>
      <c r="P230" s="734" t="s">
        <v>1906</v>
      </c>
      <c r="Q230" s="720" t="s">
        <v>133</v>
      </c>
      <c r="R230" s="735">
        <v>1</v>
      </c>
      <c r="S230" s="736">
        <v>1850000</v>
      </c>
      <c r="T230" s="835" t="s">
        <v>2857</v>
      </c>
      <c r="V230" s="1411"/>
      <c r="W230" s="802"/>
      <c r="X230" s="802"/>
      <c r="Y230" s="802"/>
    </row>
    <row r="231" spans="1:25" ht="12.95" customHeight="1">
      <c r="A231" s="684" t="e">
        <f t="shared" si="5"/>
        <v>#REF!</v>
      </c>
      <c r="B231" s="685"/>
      <c r="C231" s="721">
        <v>2</v>
      </c>
      <c r="D231" s="721">
        <v>6</v>
      </c>
      <c r="E231" s="721">
        <v>3</v>
      </c>
      <c r="F231" s="721">
        <v>2</v>
      </c>
      <c r="G231" s="721">
        <v>2</v>
      </c>
      <c r="H231" s="731"/>
      <c r="I231" s="723" t="s">
        <v>1710</v>
      </c>
      <c r="J231" s="732" t="s">
        <v>2961</v>
      </c>
      <c r="K231" s="732" t="s">
        <v>2960</v>
      </c>
      <c r="L231" s="720" t="s">
        <v>139</v>
      </c>
      <c r="M231" s="892" t="s">
        <v>143</v>
      </c>
      <c r="N231" s="733">
        <v>2014</v>
      </c>
      <c r="O231" s="687"/>
      <c r="P231" s="734" t="s">
        <v>1906</v>
      </c>
      <c r="Q231" s="720" t="s">
        <v>133</v>
      </c>
      <c r="R231" s="735">
        <v>1</v>
      </c>
      <c r="S231" s="736">
        <v>10000000</v>
      </c>
      <c r="T231" s="835" t="s">
        <v>2905</v>
      </c>
      <c r="V231" s="1411"/>
      <c r="W231" s="802"/>
      <c r="X231" s="802"/>
      <c r="Y231" s="802"/>
    </row>
    <row r="232" spans="1:25" ht="12.95" customHeight="1">
      <c r="A232" s="684" t="e">
        <f t="shared" si="5"/>
        <v>#REF!</v>
      </c>
      <c r="B232" s="685"/>
      <c r="C232" s="721">
        <v>2</v>
      </c>
      <c r="D232" s="721">
        <v>6</v>
      </c>
      <c r="E232" s="721">
        <v>1</v>
      </c>
      <c r="F232" s="721">
        <v>1</v>
      </c>
      <c r="G232" s="721">
        <v>3</v>
      </c>
      <c r="H232" s="731"/>
      <c r="I232" s="723" t="s">
        <v>301</v>
      </c>
      <c r="J232" s="732" t="s">
        <v>2930</v>
      </c>
      <c r="K232" s="732" t="s">
        <v>2931</v>
      </c>
      <c r="L232" s="720" t="s">
        <v>139</v>
      </c>
      <c r="M232" s="892" t="s">
        <v>143</v>
      </c>
      <c r="N232" s="733">
        <v>2014</v>
      </c>
      <c r="O232" s="687"/>
      <c r="P232" s="734" t="s">
        <v>1906</v>
      </c>
      <c r="Q232" s="720" t="s">
        <v>133</v>
      </c>
      <c r="R232" s="735">
        <v>1</v>
      </c>
      <c r="S232" s="736">
        <v>1000000</v>
      </c>
      <c r="T232" s="835" t="s">
        <v>2906</v>
      </c>
      <c r="V232" s="1411"/>
      <c r="W232" s="802"/>
      <c r="X232" s="802"/>
      <c r="Y232" s="802"/>
    </row>
    <row r="233" spans="1:25" ht="12.95" customHeight="1">
      <c r="A233" s="684" t="e">
        <f t="shared" si="5"/>
        <v>#REF!</v>
      </c>
      <c r="B233" s="685"/>
      <c r="C233" s="721"/>
      <c r="D233" s="721"/>
      <c r="E233" s="721"/>
      <c r="F233" s="721"/>
      <c r="G233" s="721"/>
      <c r="H233" s="731"/>
      <c r="I233" s="723" t="s">
        <v>52</v>
      </c>
      <c r="J233" s="732" t="s">
        <v>364</v>
      </c>
      <c r="K233" s="732"/>
      <c r="L233" s="720" t="s">
        <v>420</v>
      </c>
      <c r="M233" s="892" t="s">
        <v>143</v>
      </c>
      <c r="N233" s="733">
        <v>2013</v>
      </c>
      <c r="O233" s="687"/>
      <c r="P233" s="734" t="s">
        <v>1906</v>
      </c>
      <c r="Q233" s="720" t="s">
        <v>2547</v>
      </c>
      <c r="R233" s="735">
        <v>1</v>
      </c>
      <c r="S233" s="736">
        <v>250000</v>
      </c>
      <c r="T233" s="1841" t="s">
        <v>3104</v>
      </c>
      <c r="U233" s="2120" t="s">
        <v>2864</v>
      </c>
      <c r="V233" s="1411">
        <v>-1</v>
      </c>
      <c r="W233" s="802"/>
      <c r="X233" s="802"/>
      <c r="Y233" s="802"/>
    </row>
    <row r="234" spans="1:25" s="2155" customFormat="1" ht="12.95" customHeight="1">
      <c r="A234" s="2149"/>
      <c r="B234" s="2159"/>
      <c r="C234" s="2192"/>
      <c r="D234" s="2192"/>
      <c r="E234" s="2192"/>
      <c r="F234" s="2192"/>
      <c r="G234" s="2192"/>
      <c r="H234" s="2193"/>
      <c r="I234" s="1940" t="s">
        <v>52</v>
      </c>
      <c r="J234" s="2194"/>
      <c r="K234" s="2194"/>
      <c r="L234" s="896" t="s">
        <v>420</v>
      </c>
      <c r="M234" s="2195" t="s">
        <v>143</v>
      </c>
      <c r="N234" s="897">
        <v>2014</v>
      </c>
      <c r="O234" s="795"/>
      <c r="P234" s="2196" t="s">
        <v>1906</v>
      </c>
      <c r="Q234" s="896" t="s">
        <v>1407</v>
      </c>
      <c r="R234" s="2197">
        <v>1</v>
      </c>
      <c r="S234" s="1818">
        <v>250000</v>
      </c>
      <c r="T234" s="2198"/>
      <c r="U234" s="2199" t="s">
        <v>1407</v>
      </c>
      <c r="V234" s="2200" t="s">
        <v>2918</v>
      </c>
      <c r="W234" s="2158"/>
      <c r="X234" s="2158"/>
      <c r="Y234" s="2158"/>
    </row>
    <row r="235" spans="1:25" ht="12.95" customHeight="1">
      <c r="A235" s="684" t="e">
        <f>A233+1</f>
        <v>#REF!</v>
      </c>
      <c r="B235" s="685"/>
      <c r="C235" s="721"/>
      <c r="D235" s="721"/>
      <c r="E235" s="721"/>
      <c r="F235" s="721"/>
      <c r="G235" s="721"/>
      <c r="H235" s="731"/>
      <c r="I235" s="723" t="s">
        <v>2963</v>
      </c>
      <c r="J235" s="732" t="s">
        <v>305</v>
      </c>
      <c r="K235" s="732"/>
      <c r="L235" s="720" t="s">
        <v>737</v>
      </c>
      <c r="M235" s="892" t="s">
        <v>2792</v>
      </c>
      <c r="N235" s="733">
        <v>2015</v>
      </c>
      <c r="O235" s="687"/>
      <c r="P235" s="734" t="s">
        <v>2548</v>
      </c>
      <c r="Q235" s="720" t="s">
        <v>133</v>
      </c>
      <c r="R235" s="735">
        <v>1</v>
      </c>
      <c r="S235" s="736">
        <v>4000000</v>
      </c>
      <c r="T235" s="835" t="s">
        <v>3210</v>
      </c>
      <c r="U235" s="1842"/>
      <c r="V235" s="1411"/>
      <c r="W235" s="802"/>
      <c r="X235" s="962"/>
      <c r="Y235" s="802"/>
    </row>
    <row r="236" spans="1:25" ht="12.95" customHeight="1">
      <c r="A236" s="684" t="e">
        <f>A235+1</f>
        <v>#REF!</v>
      </c>
      <c r="B236" s="685"/>
      <c r="C236" s="721"/>
      <c r="D236" s="721"/>
      <c r="E236" s="721"/>
      <c r="F236" s="721"/>
      <c r="G236" s="721"/>
      <c r="H236" s="731"/>
      <c r="I236" s="723" t="s">
        <v>2964</v>
      </c>
      <c r="J236" s="732" t="s">
        <v>2965</v>
      </c>
      <c r="K236" s="732" t="s">
        <v>2966</v>
      </c>
      <c r="L236" s="720" t="s">
        <v>139</v>
      </c>
      <c r="M236" s="892" t="s">
        <v>2792</v>
      </c>
      <c r="N236" s="733">
        <v>2015</v>
      </c>
      <c r="O236" s="687"/>
      <c r="P236" s="734" t="s">
        <v>1906</v>
      </c>
      <c r="Q236" s="720" t="s">
        <v>133</v>
      </c>
      <c r="R236" s="735">
        <v>1</v>
      </c>
      <c r="S236" s="736">
        <v>2685000</v>
      </c>
      <c r="T236" s="835" t="s">
        <v>2967</v>
      </c>
      <c r="V236" s="1411"/>
      <c r="W236" s="802"/>
      <c r="X236" s="962"/>
      <c r="Y236" s="802"/>
    </row>
    <row r="237" spans="1:25" ht="12.95" customHeight="1">
      <c r="A237" s="684" t="e">
        <f>A236+1</f>
        <v>#REF!</v>
      </c>
      <c r="B237" s="685"/>
      <c r="C237" s="721">
        <v>2</v>
      </c>
      <c r="D237" s="721">
        <v>6</v>
      </c>
      <c r="E237" s="721">
        <v>2</v>
      </c>
      <c r="F237" s="721">
        <v>6</v>
      </c>
      <c r="G237" s="721">
        <v>3</v>
      </c>
      <c r="H237" s="722"/>
      <c r="I237" s="723" t="s">
        <v>22</v>
      </c>
      <c r="J237" s="724" t="s">
        <v>305</v>
      </c>
      <c r="K237" s="725"/>
      <c r="L237" s="724" t="s">
        <v>307</v>
      </c>
      <c r="M237" s="726" t="s">
        <v>2792</v>
      </c>
      <c r="N237" s="727">
        <v>2015</v>
      </c>
      <c r="O237" s="724"/>
      <c r="P237" s="726" t="s">
        <v>1906</v>
      </c>
      <c r="Q237" s="726" t="s">
        <v>133</v>
      </c>
      <c r="R237" s="723">
        <v>2</v>
      </c>
      <c r="S237" s="728">
        <v>6000000</v>
      </c>
      <c r="T237" s="781" t="s">
        <v>3186</v>
      </c>
      <c r="V237" s="877"/>
      <c r="W237" s="802"/>
      <c r="X237" s="960"/>
      <c r="Y237" s="802"/>
    </row>
    <row r="238" spans="1:25" s="2130" customFormat="1" ht="12.95" customHeight="1">
      <c r="A238" s="684" t="e">
        <f t="shared" ref="A238:A245" si="6">A237+1</f>
        <v>#REF!</v>
      </c>
      <c r="B238" s="2122"/>
      <c r="C238" s="2123"/>
      <c r="D238" s="2123"/>
      <c r="E238" s="2123"/>
      <c r="F238" s="2123"/>
      <c r="G238" s="2123"/>
      <c r="H238" s="2124"/>
      <c r="I238" s="2206" t="s">
        <v>3262</v>
      </c>
      <c r="J238" s="2125"/>
      <c r="K238" s="2126"/>
      <c r="L238" s="2125"/>
      <c r="M238" s="2127"/>
      <c r="N238" s="2128">
        <v>2016</v>
      </c>
      <c r="O238" s="2125"/>
      <c r="P238" s="2127"/>
      <c r="Q238" s="2127"/>
      <c r="R238" s="1780">
        <v>1</v>
      </c>
      <c r="S238" s="1851">
        <v>5500000</v>
      </c>
      <c r="T238" s="2129"/>
      <c r="U238" s="2130">
        <v>1</v>
      </c>
      <c r="V238" s="2131"/>
      <c r="W238" s="2132"/>
      <c r="X238" s="2133"/>
      <c r="Y238" s="2132"/>
    </row>
    <row r="239" spans="1:25" s="2130" customFormat="1" ht="12.95" customHeight="1">
      <c r="A239" s="684" t="e">
        <f t="shared" si="6"/>
        <v>#REF!</v>
      </c>
      <c r="B239" s="2122"/>
      <c r="C239" s="2123"/>
      <c r="D239" s="2123"/>
      <c r="E239" s="2123"/>
      <c r="F239" s="2123"/>
      <c r="G239" s="2123"/>
      <c r="H239" s="2124"/>
      <c r="I239" s="2206" t="s">
        <v>3263</v>
      </c>
      <c r="J239" s="2125"/>
      <c r="K239" s="2126"/>
      <c r="L239" s="2125"/>
      <c r="M239" s="2127"/>
      <c r="N239" s="2128">
        <v>2016</v>
      </c>
      <c r="O239" s="2125"/>
      <c r="P239" s="2127"/>
      <c r="Q239" s="2127"/>
      <c r="R239" s="1780">
        <v>2</v>
      </c>
      <c r="S239" s="1851">
        <v>9500000</v>
      </c>
      <c r="T239" s="2129"/>
      <c r="U239" s="2130">
        <v>2</v>
      </c>
      <c r="V239" s="2131"/>
      <c r="W239" s="2132"/>
      <c r="X239" s="2133"/>
      <c r="Y239" s="2132"/>
    </row>
    <row r="240" spans="1:25" s="2130" customFormat="1" ht="12.95" customHeight="1">
      <c r="A240" s="684" t="e">
        <f t="shared" si="6"/>
        <v>#REF!</v>
      </c>
      <c r="B240" s="2122"/>
      <c r="C240" s="2123"/>
      <c r="D240" s="2123"/>
      <c r="E240" s="2123"/>
      <c r="F240" s="2123"/>
      <c r="G240" s="2123"/>
      <c r="H240" s="2124"/>
      <c r="I240" s="2206" t="s">
        <v>428</v>
      </c>
      <c r="J240" s="2125"/>
      <c r="K240" s="2126"/>
      <c r="L240" s="2125"/>
      <c r="M240" s="2127"/>
      <c r="N240" s="2128">
        <v>2016</v>
      </c>
      <c r="O240" s="2125"/>
      <c r="P240" s="2127"/>
      <c r="Q240" s="2127"/>
      <c r="R240" s="1780">
        <v>1</v>
      </c>
      <c r="S240" s="1851">
        <v>4000000</v>
      </c>
      <c r="T240" s="2129"/>
      <c r="U240" s="2130">
        <v>3</v>
      </c>
      <c r="V240" s="2131"/>
      <c r="W240" s="2132"/>
      <c r="X240" s="2133"/>
      <c r="Y240" s="2132"/>
    </row>
    <row r="241" spans="1:25" s="2130" customFormat="1" ht="12.95" customHeight="1">
      <c r="A241" s="684" t="e">
        <f t="shared" si="6"/>
        <v>#REF!</v>
      </c>
      <c r="B241" s="2122"/>
      <c r="C241" s="2123"/>
      <c r="D241" s="2123"/>
      <c r="E241" s="2123"/>
      <c r="F241" s="2123"/>
      <c r="G241" s="2123"/>
      <c r="H241" s="2124"/>
      <c r="I241" s="2206" t="s">
        <v>3264</v>
      </c>
      <c r="J241" s="2125"/>
      <c r="K241" s="2126"/>
      <c r="L241" s="2125"/>
      <c r="M241" s="2127"/>
      <c r="N241" s="2128">
        <v>2016</v>
      </c>
      <c r="O241" s="2125"/>
      <c r="P241" s="2127"/>
      <c r="Q241" s="2127"/>
      <c r="R241" s="1780">
        <v>3</v>
      </c>
      <c r="S241" s="1851">
        <v>18000000</v>
      </c>
      <c r="T241" s="2129"/>
      <c r="U241" s="2130">
        <v>4</v>
      </c>
      <c r="V241" s="2131"/>
      <c r="W241" s="2132"/>
      <c r="X241" s="2133"/>
      <c r="Y241" s="2132"/>
    </row>
    <row r="242" spans="1:25" s="2130" customFormat="1" ht="12.95" customHeight="1">
      <c r="A242" s="684" t="e">
        <f t="shared" si="6"/>
        <v>#REF!</v>
      </c>
      <c r="B242" s="2122"/>
      <c r="C242" s="2123"/>
      <c r="D242" s="2123"/>
      <c r="E242" s="2123"/>
      <c r="F242" s="2123"/>
      <c r="G242" s="2123"/>
      <c r="H242" s="2124"/>
      <c r="I242" s="2206" t="s">
        <v>49</v>
      </c>
      <c r="J242" s="2125"/>
      <c r="K242" s="2126"/>
      <c r="L242" s="2125"/>
      <c r="M242" s="2127"/>
      <c r="N242" s="2128">
        <v>2016</v>
      </c>
      <c r="O242" s="2125"/>
      <c r="P242" s="2127"/>
      <c r="Q242" s="2127"/>
      <c r="R242" s="1780">
        <v>1</v>
      </c>
      <c r="S242" s="1851">
        <v>3000000</v>
      </c>
      <c r="T242" s="2129"/>
      <c r="U242" s="2130">
        <v>5</v>
      </c>
      <c r="V242" s="2131"/>
      <c r="W242" s="2132"/>
      <c r="X242" s="2133"/>
      <c r="Y242" s="2132"/>
    </row>
    <row r="243" spans="1:25" s="2130" customFormat="1" ht="12.95" customHeight="1">
      <c r="A243" s="684" t="e">
        <f t="shared" si="6"/>
        <v>#REF!</v>
      </c>
      <c r="B243" s="2122"/>
      <c r="C243" s="2123"/>
      <c r="D243" s="2123"/>
      <c r="E243" s="2123"/>
      <c r="F243" s="2123"/>
      <c r="G243" s="2123"/>
      <c r="H243" s="2124"/>
      <c r="I243" s="2206" t="s">
        <v>3265</v>
      </c>
      <c r="J243" s="2125"/>
      <c r="K243" s="2126"/>
      <c r="L243" s="2125"/>
      <c r="M243" s="2127"/>
      <c r="N243" s="2128">
        <v>2016</v>
      </c>
      <c r="O243" s="2125"/>
      <c r="P243" s="2127"/>
      <c r="Q243" s="2127"/>
      <c r="R243" s="1780">
        <v>1</v>
      </c>
      <c r="S243" s="1851">
        <v>50000000</v>
      </c>
      <c r="T243" s="2129"/>
      <c r="U243" s="2130">
        <v>6</v>
      </c>
      <c r="V243" s="2131"/>
      <c r="W243" s="2132"/>
      <c r="X243" s="2133"/>
      <c r="Y243" s="2132"/>
    </row>
    <row r="244" spans="1:25" s="2130" customFormat="1" ht="12.95" customHeight="1">
      <c r="A244" s="684" t="e">
        <f t="shared" si="6"/>
        <v>#REF!</v>
      </c>
      <c r="B244" s="2122"/>
      <c r="C244" s="2123"/>
      <c r="D244" s="2123"/>
      <c r="E244" s="2123"/>
      <c r="F244" s="2123"/>
      <c r="G244" s="2123"/>
      <c r="H244" s="2124"/>
      <c r="I244" s="2206" t="s">
        <v>3266</v>
      </c>
      <c r="J244" s="2125"/>
      <c r="K244" s="2126"/>
      <c r="L244" s="2125"/>
      <c r="M244" s="2127"/>
      <c r="N244" s="2128">
        <v>2016</v>
      </c>
      <c r="O244" s="2125"/>
      <c r="P244" s="2127"/>
      <c r="Q244" s="2127"/>
      <c r="R244" s="1780">
        <v>1</v>
      </c>
      <c r="S244" s="1851">
        <v>15000000</v>
      </c>
      <c r="T244" s="2129"/>
      <c r="U244" s="2130">
        <v>7</v>
      </c>
      <c r="V244" s="2131"/>
      <c r="W244" s="2132"/>
      <c r="X244" s="2133"/>
      <c r="Y244" s="2132"/>
    </row>
    <row r="245" spans="1:25" s="2130" customFormat="1" ht="12.95" customHeight="1">
      <c r="A245" s="684" t="e">
        <f t="shared" si="6"/>
        <v>#REF!</v>
      </c>
      <c r="B245" s="2122"/>
      <c r="C245" s="2123"/>
      <c r="D245" s="2123"/>
      <c r="E245" s="2123"/>
      <c r="F245" s="2123"/>
      <c r="G245" s="2123"/>
      <c r="H245" s="2124"/>
      <c r="I245" s="2206" t="s">
        <v>3267</v>
      </c>
      <c r="J245" s="2125"/>
      <c r="K245" s="2126"/>
      <c r="L245" s="2125"/>
      <c r="M245" s="2127"/>
      <c r="N245" s="2128">
        <v>2016</v>
      </c>
      <c r="O245" s="2125"/>
      <c r="P245" s="2127"/>
      <c r="Q245" s="2127"/>
      <c r="R245" s="1780">
        <v>1</v>
      </c>
      <c r="S245" s="1851">
        <v>10000000</v>
      </c>
      <c r="T245" s="2129"/>
      <c r="U245" s="2130">
        <v>8</v>
      </c>
      <c r="V245" s="2131"/>
      <c r="W245" s="2132"/>
      <c r="X245" s="2133"/>
      <c r="Y245" s="2132"/>
    </row>
    <row r="246" spans="1:25" s="2130" customFormat="1" ht="12.95" customHeight="1">
      <c r="A246" s="684" t="e">
        <f>#REF!+1</f>
        <v>#REF!</v>
      </c>
      <c r="B246" s="2122"/>
      <c r="C246" s="2123"/>
      <c r="D246" s="2123"/>
      <c r="E246" s="2123"/>
      <c r="F246" s="2123"/>
      <c r="G246" s="2123"/>
      <c r="H246" s="2124"/>
      <c r="I246" s="2206" t="s">
        <v>3269</v>
      </c>
      <c r="J246" s="2125"/>
      <c r="K246" s="2126"/>
      <c r="L246" s="2125"/>
      <c r="M246" s="2127"/>
      <c r="N246" s="2128">
        <v>2016</v>
      </c>
      <c r="O246" s="2125"/>
      <c r="P246" s="2127"/>
      <c r="Q246" s="2127"/>
      <c r="R246" s="1780">
        <v>1</v>
      </c>
      <c r="S246" s="1851">
        <v>30000000</v>
      </c>
      <c r="T246" s="2129"/>
      <c r="U246" s="2130">
        <v>10</v>
      </c>
      <c r="V246" s="2131"/>
      <c r="W246" s="2132"/>
      <c r="X246" s="2133"/>
      <c r="Y246" s="2132"/>
    </row>
    <row r="247" spans="1:25" s="2130" customFormat="1" ht="12.95" customHeight="1">
      <c r="A247" s="684" t="e">
        <f>A246+1</f>
        <v>#REF!</v>
      </c>
      <c r="B247" s="2122"/>
      <c r="C247" s="2123"/>
      <c r="D247" s="2123"/>
      <c r="E247" s="2123"/>
      <c r="F247" s="2123"/>
      <c r="G247" s="2123"/>
      <c r="H247" s="2124"/>
      <c r="I247" s="2206" t="s">
        <v>1769</v>
      </c>
      <c r="J247" s="2125"/>
      <c r="K247" s="2126"/>
      <c r="L247" s="2125"/>
      <c r="M247" s="2127"/>
      <c r="N247" s="2128">
        <v>2016</v>
      </c>
      <c r="O247" s="2125"/>
      <c r="P247" s="2127"/>
      <c r="Q247" s="2127"/>
      <c r="R247" s="1780">
        <v>4</v>
      </c>
      <c r="S247" s="1851">
        <v>10000000</v>
      </c>
      <c r="T247" s="2129"/>
      <c r="U247" s="2130">
        <v>11</v>
      </c>
      <c r="V247" s="2131"/>
      <c r="W247" s="2132"/>
      <c r="X247" s="2133"/>
      <c r="Y247" s="2132"/>
    </row>
    <row r="248" spans="1:25" ht="12.95" customHeight="1" thickBot="1">
      <c r="A248" s="1910"/>
      <c r="B248" s="738"/>
      <c r="C248" s="1911"/>
      <c r="D248" s="1911"/>
      <c r="E248" s="1911"/>
      <c r="F248" s="1911"/>
      <c r="G248" s="1911"/>
      <c r="H248" s="2134"/>
      <c r="I248" s="1912"/>
      <c r="J248" s="1913"/>
      <c r="K248" s="1914"/>
      <c r="L248" s="1913"/>
      <c r="M248" s="2135"/>
      <c r="N248" s="2136"/>
      <c r="O248" s="1913"/>
      <c r="P248" s="2135"/>
      <c r="Q248" s="2135"/>
      <c r="R248" s="1912"/>
      <c r="S248" s="1915"/>
      <c r="T248" s="1828"/>
      <c r="V248" s="877"/>
      <c r="W248" s="802"/>
      <c r="X248" s="960"/>
      <c r="Y248" s="802"/>
    </row>
    <row r="249" spans="1:25" ht="12.95" customHeight="1">
      <c r="A249" s="1820"/>
      <c r="B249" s="737"/>
      <c r="C249" s="676" t="s">
        <v>2021</v>
      </c>
      <c r="D249" s="1916" t="str">
        <f>MID(B249,4,2)</f>
        <v/>
      </c>
      <c r="E249" s="1916" t="str">
        <f>MID(B249,7,2)</f>
        <v/>
      </c>
      <c r="F249" s="1916" t="str">
        <f>MID(B249,10,2)</f>
        <v/>
      </c>
      <c r="G249" s="1916" t="str">
        <f>MID(B249,13,3)</f>
        <v/>
      </c>
      <c r="H249" s="677"/>
      <c r="I249" s="676" t="s">
        <v>3284</v>
      </c>
      <c r="J249" s="1917"/>
      <c r="K249" s="737"/>
      <c r="L249" s="1889"/>
      <c r="M249" s="1889"/>
      <c r="N249" s="1889"/>
      <c r="O249" s="737"/>
      <c r="P249" s="677"/>
      <c r="Q249" s="678"/>
      <c r="R249" s="699">
        <f>SUM(R250:R258)</f>
        <v>9</v>
      </c>
      <c r="S249" s="699">
        <f>SUM(S250:S258)</f>
        <v>51556000</v>
      </c>
      <c r="T249" s="1918"/>
      <c r="V249" s="1412"/>
      <c r="W249" s="802">
        <v>9</v>
      </c>
      <c r="X249" s="802">
        <v>51556000</v>
      </c>
      <c r="Y249" s="802"/>
    </row>
    <row r="250" spans="1:25" ht="12.95" customHeight="1">
      <c r="A250" s="701">
        <v>1</v>
      </c>
      <c r="B250" s="738" t="s">
        <v>1551</v>
      </c>
      <c r="C250" s="717">
        <v>2</v>
      </c>
      <c r="D250" s="717">
        <v>7</v>
      </c>
      <c r="E250" s="717">
        <v>1</v>
      </c>
      <c r="F250" s="717">
        <v>1</v>
      </c>
      <c r="G250" s="687">
        <v>20</v>
      </c>
      <c r="H250" s="696" t="s">
        <v>13</v>
      </c>
      <c r="I250" s="740" t="s">
        <v>901</v>
      </c>
      <c r="J250" s="741" t="s">
        <v>1343</v>
      </c>
      <c r="K250" s="741" t="s">
        <v>1343</v>
      </c>
      <c r="L250" s="740" t="s">
        <v>355</v>
      </c>
      <c r="M250" s="740" t="s">
        <v>143</v>
      </c>
      <c r="N250" s="741">
        <v>2011</v>
      </c>
      <c r="O250" s="741" t="s">
        <v>1343</v>
      </c>
      <c r="P250" s="742" t="s">
        <v>1906</v>
      </c>
      <c r="Q250" s="742" t="s">
        <v>133</v>
      </c>
      <c r="R250" s="743">
        <v>1</v>
      </c>
      <c r="S250" s="744">
        <v>2500000</v>
      </c>
      <c r="T250" s="784" t="s">
        <v>3186</v>
      </c>
      <c r="V250" s="1409"/>
      <c r="W250" s="957">
        <f>W249-R249</f>
        <v>0</v>
      </c>
      <c r="X250" s="957">
        <f>X249-S249</f>
        <v>0</v>
      </c>
      <c r="Y250" s="802"/>
    </row>
    <row r="251" spans="1:25" s="2155" customFormat="1" ht="12.95" customHeight="1">
      <c r="A251" s="2149">
        <f>A250+1</f>
        <v>2</v>
      </c>
      <c r="B251" s="2159"/>
      <c r="C251" s="2167">
        <v>2</v>
      </c>
      <c r="D251" s="2167">
        <v>7</v>
      </c>
      <c r="E251" s="2167">
        <v>1</v>
      </c>
      <c r="F251" s="2167">
        <v>1</v>
      </c>
      <c r="G251" s="795">
        <v>20</v>
      </c>
      <c r="H251" s="2222" t="s">
        <v>13</v>
      </c>
      <c r="I251" s="795" t="s">
        <v>2561</v>
      </c>
      <c r="J251" s="795" t="s">
        <v>2625</v>
      </c>
      <c r="K251" s="795"/>
      <c r="L251" s="795" t="s">
        <v>355</v>
      </c>
      <c r="M251" s="795" t="s">
        <v>143</v>
      </c>
      <c r="N251" s="2154">
        <v>2008</v>
      </c>
      <c r="O251" s="795"/>
      <c r="P251" s="795" t="s">
        <v>2558</v>
      </c>
      <c r="Q251" s="795" t="s">
        <v>1407</v>
      </c>
      <c r="R251" s="795">
        <v>1</v>
      </c>
      <c r="S251" s="1819">
        <v>1100000</v>
      </c>
      <c r="T251" s="1489"/>
      <c r="U251" s="2155" t="s">
        <v>1407</v>
      </c>
      <c r="V251" s="2169" t="s">
        <v>2925</v>
      </c>
      <c r="W251" s="2158"/>
      <c r="X251" s="2158"/>
      <c r="Y251" s="2158"/>
    </row>
    <row r="252" spans="1:25" ht="12.95" customHeight="1">
      <c r="A252" s="684">
        <f t="shared" ref="A252:A257" si="7">A251+1</f>
        <v>3</v>
      </c>
      <c r="B252" s="685"/>
      <c r="C252" s="721">
        <v>2</v>
      </c>
      <c r="D252" s="721">
        <v>7</v>
      </c>
      <c r="E252" s="721">
        <v>1</v>
      </c>
      <c r="F252" s="721">
        <v>1</v>
      </c>
      <c r="G252" s="721">
        <v>83</v>
      </c>
      <c r="H252" s="731"/>
      <c r="I252" s="723" t="s">
        <v>2955</v>
      </c>
      <c r="J252" s="732" t="s">
        <v>2425</v>
      </c>
      <c r="K252" s="732"/>
      <c r="L252" s="746" t="s">
        <v>355</v>
      </c>
      <c r="M252" s="720" t="s">
        <v>2799</v>
      </c>
      <c r="N252" s="733">
        <v>2014</v>
      </c>
      <c r="O252" s="687"/>
      <c r="P252" s="734" t="s">
        <v>1906</v>
      </c>
      <c r="Q252" s="720" t="s">
        <v>133</v>
      </c>
      <c r="R252" s="735">
        <v>1</v>
      </c>
      <c r="S252" s="736">
        <v>1481000</v>
      </c>
      <c r="T252" s="835" t="s">
        <v>2864</v>
      </c>
      <c r="V252" s="1411"/>
      <c r="W252" s="802"/>
      <c r="X252" s="802"/>
      <c r="Y252" s="802"/>
    </row>
    <row r="253" spans="1:25" ht="12.95" customHeight="1">
      <c r="A253" s="684">
        <f t="shared" si="7"/>
        <v>4</v>
      </c>
      <c r="B253" s="685"/>
      <c r="C253" s="721">
        <v>2</v>
      </c>
      <c r="D253" s="721">
        <v>7</v>
      </c>
      <c r="E253" s="721">
        <v>2</v>
      </c>
      <c r="F253" s="721">
        <v>1</v>
      </c>
      <c r="G253" s="721">
        <v>15</v>
      </c>
      <c r="H253" s="731"/>
      <c r="I253" s="723" t="s">
        <v>2956</v>
      </c>
      <c r="J253" s="732" t="s">
        <v>2957</v>
      </c>
      <c r="K253" s="732"/>
      <c r="L253" s="746" t="s">
        <v>355</v>
      </c>
      <c r="M253" s="720" t="s">
        <v>2799</v>
      </c>
      <c r="N253" s="733">
        <v>2014</v>
      </c>
      <c r="O253" s="687"/>
      <c r="P253" s="734" t="s">
        <v>1906</v>
      </c>
      <c r="Q253" s="720" t="s">
        <v>2547</v>
      </c>
      <c r="R253" s="735">
        <v>1</v>
      </c>
      <c r="S253" s="736">
        <v>3500000</v>
      </c>
      <c r="T253" s="835" t="s">
        <v>2904</v>
      </c>
      <c r="V253" s="1411"/>
      <c r="W253" s="880"/>
      <c r="X253" s="881"/>
      <c r="Y253" s="802"/>
    </row>
    <row r="254" spans="1:25" s="2155" customFormat="1" ht="12.95" customHeight="1">
      <c r="A254" s="2149">
        <f t="shared" si="7"/>
        <v>5</v>
      </c>
      <c r="B254" s="2159"/>
      <c r="C254" s="2192">
        <v>2</v>
      </c>
      <c r="D254" s="2192">
        <v>7</v>
      </c>
      <c r="E254" s="2192">
        <v>1</v>
      </c>
      <c r="F254" s="2192">
        <v>1</v>
      </c>
      <c r="G254" s="2192">
        <v>82</v>
      </c>
      <c r="H254" s="2193"/>
      <c r="I254" s="1940" t="s">
        <v>2958</v>
      </c>
      <c r="J254" s="2194" t="s">
        <v>2959</v>
      </c>
      <c r="K254" s="2194"/>
      <c r="L254" s="2221" t="s">
        <v>355</v>
      </c>
      <c r="M254" s="896" t="s">
        <v>2799</v>
      </c>
      <c r="N254" s="897">
        <v>2014</v>
      </c>
      <c r="O254" s="795"/>
      <c r="P254" s="2196" t="s">
        <v>1906</v>
      </c>
      <c r="Q254" s="896" t="s">
        <v>133</v>
      </c>
      <c r="R254" s="2197">
        <v>1</v>
      </c>
      <c r="S254" s="1818">
        <v>5975000</v>
      </c>
      <c r="T254" s="2198"/>
      <c r="U254" s="2204" t="s">
        <v>3209</v>
      </c>
      <c r="V254" s="2200" t="s">
        <v>3104</v>
      </c>
      <c r="W254" s="2158"/>
      <c r="X254" s="2158"/>
      <c r="Y254" s="2158"/>
    </row>
    <row r="255" spans="1:25" ht="12.95" customHeight="1">
      <c r="A255" s="684">
        <f t="shared" si="7"/>
        <v>6</v>
      </c>
      <c r="B255" s="679"/>
      <c r="C255" s="1372"/>
      <c r="D255" s="1372"/>
      <c r="E255" s="1372"/>
      <c r="F255" s="1372"/>
      <c r="G255" s="1372"/>
      <c r="H255" s="1373"/>
      <c r="I255" s="1374" t="s">
        <v>899</v>
      </c>
      <c r="J255" s="1375"/>
      <c r="K255" s="1375"/>
      <c r="L255" s="1376"/>
      <c r="M255" s="985"/>
      <c r="N255" s="1377">
        <v>2016</v>
      </c>
      <c r="O255" s="946"/>
      <c r="P255" s="1378"/>
      <c r="Q255" s="985"/>
      <c r="R255" s="1379">
        <v>1</v>
      </c>
      <c r="S255" s="1380">
        <v>7000000</v>
      </c>
      <c r="T255" s="1381"/>
      <c r="U255" s="909"/>
      <c r="V255" s="1411"/>
      <c r="W255" s="802"/>
      <c r="X255" s="802"/>
      <c r="Y255" s="802"/>
    </row>
    <row r="256" spans="1:25" ht="12.95" customHeight="1">
      <c r="A256" s="684">
        <f t="shared" si="7"/>
        <v>7</v>
      </c>
      <c r="B256" s="679"/>
      <c r="C256" s="1372"/>
      <c r="D256" s="1372"/>
      <c r="E256" s="1372"/>
      <c r="F256" s="1372"/>
      <c r="G256" s="1372"/>
      <c r="H256" s="1373"/>
      <c r="I256" s="1374" t="s">
        <v>556</v>
      </c>
      <c r="J256" s="1375"/>
      <c r="K256" s="1375"/>
      <c r="L256" s="1376"/>
      <c r="M256" s="985"/>
      <c r="N256" s="1377">
        <v>2016</v>
      </c>
      <c r="O256" s="946"/>
      <c r="P256" s="1378"/>
      <c r="Q256" s="985"/>
      <c r="R256" s="1379">
        <v>2</v>
      </c>
      <c r="S256" s="1380">
        <v>15000000</v>
      </c>
      <c r="T256" s="1381"/>
      <c r="U256" s="909"/>
      <c r="V256" s="1411"/>
      <c r="W256" s="802"/>
      <c r="X256" s="802"/>
      <c r="Y256" s="802"/>
    </row>
    <row r="257" spans="1:25" ht="12.95" customHeight="1">
      <c r="A257" s="684">
        <f t="shared" si="7"/>
        <v>8</v>
      </c>
      <c r="B257" s="679"/>
      <c r="C257" s="1372"/>
      <c r="D257" s="1372"/>
      <c r="E257" s="1372"/>
      <c r="F257" s="1372"/>
      <c r="G257" s="1372"/>
      <c r="H257" s="1373"/>
      <c r="I257" s="1374" t="s">
        <v>2956</v>
      </c>
      <c r="J257" s="1375"/>
      <c r="K257" s="1375"/>
      <c r="L257" s="1376"/>
      <c r="M257" s="985"/>
      <c r="N257" s="1377">
        <v>2016</v>
      </c>
      <c r="O257" s="946"/>
      <c r="P257" s="1378"/>
      <c r="Q257" s="985"/>
      <c r="R257" s="1379">
        <v>1</v>
      </c>
      <c r="S257" s="1380">
        <v>15000000</v>
      </c>
      <c r="T257" s="1381"/>
      <c r="U257" s="909"/>
      <c r="V257" s="1411"/>
      <c r="W257" s="802"/>
      <c r="X257" s="802"/>
      <c r="Y257" s="802"/>
    </row>
    <row r="258" spans="1:25" ht="12.95" customHeight="1" thickBot="1">
      <c r="A258" s="747"/>
      <c r="B258" s="679"/>
      <c r="C258" s="691"/>
      <c r="D258" s="691"/>
      <c r="E258" s="691"/>
      <c r="F258" s="691"/>
      <c r="G258" s="691"/>
      <c r="H258" s="696"/>
      <c r="I258" s="748"/>
      <c r="J258" s="695"/>
      <c r="K258" s="695"/>
      <c r="L258" s="693"/>
      <c r="M258" s="693"/>
      <c r="N258" s="695"/>
      <c r="O258" s="695"/>
      <c r="P258" s="695"/>
      <c r="Q258" s="695"/>
      <c r="R258" s="748"/>
      <c r="S258" s="697"/>
      <c r="T258" s="749"/>
      <c r="V258" s="1413"/>
      <c r="W258" s="802"/>
      <c r="X258" s="802"/>
      <c r="Y258" s="802"/>
    </row>
    <row r="259" spans="1:25" ht="12.95" customHeight="1">
      <c r="A259" s="1820"/>
      <c r="B259" s="737"/>
      <c r="C259" s="2992" t="s">
        <v>2022</v>
      </c>
      <c r="D259" s="2993"/>
      <c r="E259" s="2993"/>
      <c r="F259" s="2993"/>
      <c r="G259" s="2994"/>
      <c r="H259" s="677"/>
      <c r="I259" s="676" t="s">
        <v>3283</v>
      </c>
      <c r="J259" s="1917"/>
      <c r="K259" s="737"/>
      <c r="L259" s="737"/>
      <c r="M259" s="737"/>
      <c r="N259" s="737"/>
      <c r="O259" s="737"/>
      <c r="P259" s="677"/>
      <c r="Q259" s="678"/>
      <c r="R259" s="699">
        <f>SUM(R260:R299)</f>
        <v>45</v>
      </c>
      <c r="S259" s="699">
        <f>SUM(S260:S299)</f>
        <v>199431600</v>
      </c>
      <c r="T259" s="1919"/>
      <c r="U259" s="750"/>
      <c r="V259" s="1413"/>
      <c r="W259" s="2117">
        <v>436</v>
      </c>
      <c r="X259" s="2117">
        <v>372512550</v>
      </c>
      <c r="Y259" s="802"/>
    </row>
    <row r="260" spans="1:25">
      <c r="A260" s="684" t="e">
        <f>#REF!+1</f>
        <v>#REF!</v>
      </c>
      <c r="B260" s="685"/>
      <c r="C260" s="702"/>
      <c r="D260" s="702"/>
      <c r="E260" s="702"/>
      <c r="F260" s="702"/>
      <c r="G260" s="702"/>
      <c r="H260" s="665"/>
      <c r="I260" s="664" t="s">
        <v>3063</v>
      </c>
      <c r="J260" s="703" t="s">
        <v>305</v>
      </c>
      <c r="K260" s="668"/>
      <c r="L260" s="668" t="s">
        <v>420</v>
      </c>
      <c r="M260" s="664" t="s">
        <v>2792</v>
      </c>
      <c r="N260" s="668">
        <v>2015</v>
      </c>
      <c r="O260" s="668"/>
      <c r="P260" s="703" t="s">
        <v>1906</v>
      </c>
      <c r="Q260" s="703" t="s">
        <v>133</v>
      </c>
      <c r="R260" s="752">
        <v>1</v>
      </c>
      <c r="S260" s="697">
        <v>2359500</v>
      </c>
      <c r="T260" s="706" t="s">
        <v>2864</v>
      </c>
      <c r="V260" s="1409"/>
      <c r="W260" s="802"/>
      <c r="X260" s="802"/>
      <c r="Y260" s="802"/>
    </row>
    <row r="261" spans="1:25" ht="12.95" customHeight="1">
      <c r="A261" s="662" t="e">
        <f>#REF!+1</f>
        <v>#REF!</v>
      </c>
      <c r="B261" s="685"/>
      <c r="C261" s="702" t="s">
        <v>1911</v>
      </c>
      <c r="D261" s="702" t="s">
        <v>1545</v>
      </c>
      <c r="E261" s="702" t="s">
        <v>1543</v>
      </c>
      <c r="F261" s="702" t="s">
        <v>1543</v>
      </c>
      <c r="G261" s="710" t="e">
        <f>MID(#REF!,13,3)</f>
        <v>#REF!</v>
      </c>
      <c r="H261" s="712">
        <v>108</v>
      </c>
      <c r="I261" s="711" t="s">
        <v>2090</v>
      </c>
      <c r="J261" s="712" t="s">
        <v>1343</v>
      </c>
      <c r="K261" s="712" t="s">
        <v>1343</v>
      </c>
      <c r="L261" s="712" t="s">
        <v>2630</v>
      </c>
      <c r="M261" s="713" t="s">
        <v>143</v>
      </c>
      <c r="N261" s="712">
        <v>2013</v>
      </c>
      <c r="O261" s="712" t="s">
        <v>1343</v>
      </c>
      <c r="P261" s="714" t="s">
        <v>1906</v>
      </c>
      <c r="Q261" s="714" t="s">
        <v>133</v>
      </c>
      <c r="R261" s="755">
        <v>1</v>
      </c>
      <c r="S261" s="744">
        <v>12347500</v>
      </c>
      <c r="T261" s="716" t="s">
        <v>2866</v>
      </c>
      <c r="V261" s="1409"/>
      <c r="W261" s="802"/>
      <c r="X261" s="802"/>
      <c r="Y261" s="802"/>
    </row>
    <row r="262" spans="1:25" s="2155" customFormat="1" ht="12.95" customHeight="1">
      <c r="A262" s="2235" t="e">
        <f>#REF!+1</f>
        <v>#REF!</v>
      </c>
      <c r="B262" s="2159"/>
      <c r="C262" s="2160" t="s">
        <v>1911</v>
      </c>
      <c r="D262" s="2160" t="s">
        <v>1545</v>
      </c>
      <c r="E262" s="2160" t="s">
        <v>1543</v>
      </c>
      <c r="F262" s="2160" t="s">
        <v>1543</v>
      </c>
      <c r="G262" s="2167">
        <v>9</v>
      </c>
      <c r="H262" s="795">
        <v>3</v>
      </c>
      <c r="I262" s="795" t="s">
        <v>2648</v>
      </c>
      <c r="J262" s="795"/>
      <c r="K262" s="795"/>
      <c r="L262" s="795" t="s">
        <v>424</v>
      </c>
      <c r="M262" s="795" t="s">
        <v>143</v>
      </c>
      <c r="N262" s="2154">
        <v>1986</v>
      </c>
      <c r="O262" s="795"/>
      <c r="P262" s="896" t="s">
        <v>2558</v>
      </c>
      <c r="Q262" s="795" t="s">
        <v>1407</v>
      </c>
      <c r="R262" s="1770">
        <v>1</v>
      </c>
      <c r="S262" s="1819">
        <v>350000</v>
      </c>
      <c r="T262" s="1489"/>
      <c r="U262" s="2155" t="s">
        <v>1407</v>
      </c>
      <c r="V262" s="2169" t="s">
        <v>2925</v>
      </c>
      <c r="W262" s="2158"/>
      <c r="X262" s="2158"/>
      <c r="Y262" s="2158"/>
    </row>
    <row r="263" spans="1:25" ht="12.95" customHeight="1">
      <c r="A263" s="662" t="e">
        <f>#REF!+1</f>
        <v>#REF!</v>
      </c>
      <c r="B263" s="685"/>
      <c r="C263" s="702" t="s">
        <v>1911</v>
      </c>
      <c r="D263" s="702" t="s">
        <v>1545</v>
      </c>
      <c r="E263" s="702" t="s">
        <v>1543</v>
      </c>
      <c r="F263" s="702" t="s">
        <v>1543</v>
      </c>
      <c r="G263" s="717">
        <v>68</v>
      </c>
      <c r="H263" s="687">
        <v>2</v>
      </c>
      <c r="I263" s="687" t="s">
        <v>2667</v>
      </c>
      <c r="J263" s="687"/>
      <c r="K263" s="687"/>
      <c r="L263" s="687" t="s">
        <v>2630</v>
      </c>
      <c r="M263" s="687" t="s">
        <v>143</v>
      </c>
      <c r="N263" s="688">
        <v>2006</v>
      </c>
      <c r="O263" s="687"/>
      <c r="P263" s="687" t="s">
        <v>2657</v>
      </c>
      <c r="Q263" s="687" t="s">
        <v>2547</v>
      </c>
      <c r="R263" s="1386">
        <v>1</v>
      </c>
      <c r="S263" s="745">
        <v>4000000</v>
      </c>
      <c r="T263" s="781" t="s">
        <v>2864</v>
      </c>
      <c r="V263" s="877"/>
      <c r="W263" s="802"/>
      <c r="X263" s="802"/>
      <c r="Y263" s="802"/>
    </row>
    <row r="264" spans="1:25" ht="12.95" customHeight="1">
      <c r="A264" s="662" t="e">
        <f>#REF!+1</f>
        <v>#REF!</v>
      </c>
      <c r="B264" s="685"/>
      <c r="C264" s="702" t="s">
        <v>1911</v>
      </c>
      <c r="D264" s="702" t="s">
        <v>1545</v>
      </c>
      <c r="E264" s="702" t="s">
        <v>1543</v>
      </c>
      <c r="F264" s="702" t="s">
        <v>1543</v>
      </c>
      <c r="G264" s="717">
        <v>75</v>
      </c>
      <c r="H264" s="687">
        <v>15</v>
      </c>
      <c r="I264" s="687" t="s">
        <v>928</v>
      </c>
      <c r="J264" s="687" t="s">
        <v>929</v>
      </c>
      <c r="K264" s="687"/>
      <c r="L264" s="687" t="s">
        <v>424</v>
      </c>
      <c r="M264" s="687" t="s">
        <v>143</v>
      </c>
      <c r="N264" s="688">
        <v>2008</v>
      </c>
      <c r="O264" s="687"/>
      <c r="P264" s="687" t="s">
        <v>2657</v>
      </c>
      <c r="Q264" s="687" t="s">
        <v>2547</v>
      </c>
      <c r="R264" s="1386">
        <v>1</v>
      </c>
      <c r="S264" s="745">
        <v>10000000</v>
      </c>
      <c r="T264" s="781" t="s">
        <v>2925</v>
      </c>
      <c r="V264" s="877"/>
      <c r="W264" s="802"/>
      <c r="X264" s="802"/>
      <c r="Y264" s="802"/>
    </row>
    <row r="265" spans="1:25" ht="12.95" customHeight="1">
      <c r="A265" s="662" t="e">
        <f>#REF!+1</f>
        <v>#REF!</v>
      </c>
      <c r="B265" s="685"/>
      <c r="C265" s="702" t="s">
        <v>1911</v>
      </c>
      <c r="D265" s="702" t="s">
        <v>1545</v>
      </c>
      <c r="E265" s="702" t="s">
        <v>1911</v>
      </c>
      <c r="F265" s="717">
        <v>1</v>
      </c>
      <c r="G265" s="717">
        <v>1</v>
      </c>
      <c r="H265" s="687">
        <v>8</v>
      </c>
      <c r="I265" s="687" t="s">
        <v>3229</v>
      </c>
      <c r="J265" s="687" t="s">
        <v>991</v>
      </c>
      <c r="K265" s="687"/>
      <c r="L265" s="687" t="s">
        <v>365</v>
      </c>
      <c r="M265" s="687" t="s">
        <v>143</v>
      </c>
      <c r="N265" s="688">
        <v>2008</v>
      </c>
      <c r="O265" s="687"/>
      <c r="P265" s="687" t="s">
        <v>2657</v>
      </c>
      <c r="Q265" s="687" t="s">
        <v>133</v>
      </c>
      <c r="R265" s="1386">
        <v>1</v>
      </c>
      <c r="S265" s="745">
        <v>1661000</v>
      </c>
      <c r="T265" s="781" t="s">
        <v>2864</v>
      </c>
      <c r="V265" s="877"/>
      <c r="W265" s="802"/>
      <c r="X265" s="802"/>
      <c r="Y265" s="802"/>
    </row>
    <row r="266" spans="1:25" ht="12.95" customHeight="1">
      <c r="A266" s="662" t="e">
        <f>A265+1</f>
        <v>#REF!</v>
      </c>
      <c r="B266" s="685"/>
      <c r="C266" s="702" t="s">
        <v>1911</v>
      </c>
      <c r="D266" s="702" t="s">
        <v>1545</v>
      </c>
      <c r="E266" s="702" t="s">
        <v>1911</v>
      </c>
      <c r="F266" s="717">
        <v>1</v>
      </c>
      <c r="G266" s="717">
        <v>1</v>
      </c>
      <c r="H266" s="687">
        <v>9</v>
      </c>
      <c r="I266" s="687" t="s">
        <v>2676</v>
      </c>
      <c r="J266" s="687" t="s">
        <v>2677</v>
      </c>
      <c r="K266" s="687"/>
      <c r="L266" s="687" t="s">
        <v>2630</v>
      </c>
      <c r="M266" s="687" t="s">
        <v>143</v>
      </c>
      <c r="N266" s="688">
        <v>2008</v>
      </c>
      <c r="O266" s="687"/>
      <c r="P266" s="687" t="s">
        <v>2657</v>
      </c>
      <c r="Q266" s="687" t="s">
        <v>133</v>
      </c>
      <c r="R266" s="1386">
        <v>1</v>
      </c>
      <c r="S266" s="745">
        <v>4160000</v>
      </c>
      <c r="T266" s="781" t="s">
        <v>3191</v>
      </c>
      <c r="V266" s="877"/>
      <c r="W266" s="802"/>
      <c r="X266" s="802"/>
      <c r="Y266" s="802"/>
    </row>
    <row r="267" spans="1:25" ht="12.95" customHeight="1">
      <c r="A267" s="662" t="e">
        <f>A266+1</f>
        <v>#REF!</v>
      </c>
      <c r="B267" s="685"/>
      <c r="C267" s="702" t="s">
        <v>1911</v>
      </c>
      <c r="D267" s="702" t="s">
        <v>1545</v>
      </c>
      <c r="E267" s="702" t="s">
        <v>1911</v>
      </c>
      <c r="F267" s="717">
        <v>1</v>
      </c>
      <c r="G267" s="717">
        <v>1</v>
      </c>
      <c r="H267" s="687">
        <v>10</v>
      </c>
      <c r="I267" s="687" t="s">
        <v>2676</v>
      </c>
      <c r="J267" s="687" t="s">
        <v>2677</v>
      </c>
      <c r="K267" s="687"/>
      <c r="L267" s="687" t="s">
        <v>2630</v>
      </c>
      <c r="M267" s="687" t="s">
        <v>143</v>
      </c>
      <c r="N267" s="688">
        <v>2008</v>
      </c>
      <c r="O267" s="687"/>
      <c r="P267" s="687" t="s">
        <v>2657</v>
      </c>
      <c r="Q267" s="687" t="s">
        <v>133</v>
      </c>
      <c r="R267" s="1386">
        <v>1</v>
      </c>
      <c r="S267" s="745">
        <v>4160000</v>
      </c>
      <c r="T267" s="781" t="s">
        <v>3189</v>
      </c>
      <c r="V267" s="877"/>
      <c r="W267" s="802"/>
      <c r="X267" s="802"/>
      <c r="Y267" s="802"/>
    </row>
    <row r="268" spans="1:25" ht="12.95" customHeight="1">
      <c r="A268" s="662" t="e">
        <f>A267+1</f>
        <v>#REF!</v>
      </c>
      <c r="B268" s="685"/>
      <c r="C268" s="702" t="s">
        <v>1911</v>
      </c>
      <c r="D268" s="702" t="s">
        <v>1545</v>
      </c>
      <c r="E268" s="702" t="s">
        <v>1911</v>
      </c>
      <c r="F268" s="717">
        <v>1</v>
      </c>
      <c r="G268" s="717">
        <v>1</v>
      </c>
      <c r="H268" s="687">
        <v>11</v>
      </c>
      <c r="I268" s="687" t="s">
        <v>2678</v>
      </c>
      <c r="J268" s="687" t="s">
        <v>2679</v>
      </c>
      <c r="K268" s="687"/>
      <c r="L268" s="687" t="s">
        <v>2630</v>
      </c>
      <c r="M268" s="687" t="s">
        <v>143</v>
      </c>
      <c r="N268" s="688">
        <v>2008</v>
      </c>
      <c r="O268" s="687"/>
      <c r="P268" s="687" t="s">
        <v>2657</v>
      </c>
      <c r="Q268" s="687" t="s">
        <v>133</v>
      </c>
      <c r="R268" s="1386">
        <v>1</v>
      </c>
      <c r="S268" s="745">
        <v>1580000</v>
      </c>
      <c r="T268" s="781" t="s">
        <v>2923</v>
      </c>
      <c r="V268" s="877"/>
      <c r="W268" s="944"/>
      <c r="X268" s="963"/>
      <c r="Y268" s="802"/>
    </row>
    <row r="269" spans="1:25" ht="12.95" customHeight="1">
      <c r="A269" s="662" t="e">
        <f>#REF!+1</f>
        <v>#REF!</v>
      </c>
      <c r="B269" s="685"/>
      <c r="C269" s="702"/>
      <c r="D269" s="702"/>
      <c r="E269" s="702"/>
      <c r="F269" s="717"/>
      <c r="G269" s="717"/>
      <c r="H269" s="687"/>
      <c r="I269" s="687" t="s">
        <v>3049</v>
      </c>
      <c r="J269" s="687" t="s">
        <v>3043</v>
      </c>
      <c r="K269" s="687"/>
      <c r="L269" s="687" t="s">
        <v>365</v>
      </c>
      <c r="M269" s="687" t="s">
        <v>2792</v>
      </c>
      <c r="N269" s="688">
        <v>2015</v>
      </c>
      <c r="O269" s="687"/>
      <c r="P269" s="687" t="s">
        <v>2558</v>
      </c>
      <c r="Q269" s="687" t="s">
        <v>133</v>
      </c>
      <c r="R269" s="1386">
        <v>1</v>
      </c>
      <c r="S269" s="745">
        <v>1373000</v>
      </c>
      <c r="T269" s="781" t="s">
        <v>2925</v>
      </c>
      <c r="V269" s="877"/>
      <c r="W269" s="802"/>
      <c r="X269" s="802"/>
      <c r="Y269" s="802"/>
    </row>
    <row r="270" spans="1:25" ht="12.95" customHeight="1">
      <c r="A270" s="662" t="e">
        <f t="shared" ref="A270:A277" si="8">A269+1</f>
        <v>#REF!</v>
      </c>
      <c r="B270" s="685"/>
      <c r="C270" s="702"/>
      <c r="D270" s="702"/>
      <c r="E270" s="702"/>
      <c r="F270" s="717"/>
      <c r="G270" s="717"/>
      <c r="H270" s="687"/>
      <c r="I270" s="687" t="s">
        <v>3050</v>
      </c>
      <c r="J270" s="687" t="s">
        <v>3051</v>
      </c>
      <c r="K270" s="687"/>
      <c r="L270" s="687" t="s">
        <v>365</v>
      </c>
      <c r="M270" s="687" t="s">
        <v>2792</v>
      </c>
      <c r="N270" s="688">
        <v>2015</v>
      </c>
      <c r="O270" s="687"/>
      <c r="P270" s="687" t="s">
        <v>2558</v>
      </c>
      <c r="Q270" s="687" t="s">
        <v>133</v>
      </c>
      <c r="R270" s="1386">
        <v>1</v>
      </c>
      <c r="S270" s="745">
        <v>2517000</v>
      </c>
      <c r="T270" s="781" t="s">
        <v>2967</v>
      </c>
      <c r="V270" s="877"/>
      <c r="W270" s="802"/>
      <c r="X270" s="802"/>
      <c r="Y270" s="802"/>
    </row>
    <row r="271" spans="1:25" s="2155" customFormat="1" ht="12.95" customHeight="1">
      <c r="A271" s="2235" t="e">
        <f t="shared" si="8"/>
        <v>#REF!</v>
      </c>
      <c r="B271" s="2159"/>
      <c r="C271" s="2160" t="s">
        <v>1911</v>
      </c>
      <c r="D271" s="2160" t="s">
        <v>1545</v>
      </c>
      <c r="E271" s="2160" t="s">
        <v>1911</v>
      </c>
      <c r="F271" s="2167">
        <v>1</v>
      </c>
      <c r="G271" s="2167">
        <v>5</v>
      </c>
      <c r="H271" s="795">
        <v>6</v>
      </c>
      <c r="I271" s="795" t="s">
        <v>2651</v>
      </c>
      <c r="J271" s="795" t="s">
        <v>2680</v>
      </c>
      <c r="K271" s="795"/>
      <c r="L271" s="795" t="s">
        <v>139</v>
      </c>
      <c r="M271" s="795" t="s">
        <v>143</v>
      </c>
      <c r="N271" s="2154">
        <v>2008</v>
      </c>
      <c r="O271" s="795"/>
      <c r="P271" s="795" t="s">
        <v>2657</v>
      </c>
      <c r="Q271" s="795" t="s">
        <v>1407</v>
      </c>
      <c r="R271" s="1770">
        <v>1</v>
      </c>
      <c r="S271" s="1819">
        <v>37475000</v>
      </c>
      <c r="T271" s="1489" t="s">
        <v>3226</v>
      </c>
      <c r="V271" s="2169"/>
      <c r="W271" s="2158"/>
      <c r="X271" s="2158"/>
      <c r="Y271" s="2158"/>
    </row>
    <row r="272" spans="1:25" ht="12.95" customHeight="1">
      <c r="A272" s="662" t="e">
        <f t="shared" si="8"/>
        <v>#REF!</v>
      </c>
      <c r="B272" s="685"/>
      <c r="C272" s="702" t="s">
        <v>1911</v>
      </c>
      <c r="D272" s="702" t="s">
        <v>1545</v>
      </c>
      <c r="E272" s="702" t="s">
        <v>1911</v>
      </c>
      <c r="F272" s="717">
        <v>1</v>
      </c>
      <c r="G272" s="717">
        <v>5</v>
      </c>
      <c r="H272" s="687">
        <v>2</v>
      </c>
      <c r="I272" s="687" t="s">
        <v>2683</v>
      </c>
      <c r="J272" s="687" t="s">
        <v>2560</v>
      </c>
      <c r="K272" s="687" t="s">
        <v>2684</v>
      </c>
      <c r="L272" s="687" t="s">
        <v>420</v>
      </c>
      <c r="M272" s="687" t="s">
        <v>143</v>
      </c>
      <c r="N272" s="688">
        <v>2006</v>
      </c>
      <c r="O272" s="687"/>
      <c r="P272" s="687" t="s">
        <v>2657</v>
      </c>
      <c r="Q272" s="687" t="s">
        <v>133</v>
      </c>
      <c r="R272" s="1386">
        <v>1</v>
      </c>
      <c r="S272" s="745">
        <v>500000</v>
      </c>
      <c r="T272" s="781" t="s">
        <v>3180</v>
      </c>
      <c r="V272" s="877"/>
      <c r="W272" s="944"/>
      <c r="X272" s="963"/>
      <c r="Y272" s="802"/>
    </row>
    <row r="273" spans="1:25" ht="12.95" customHeight="1">
      <c r="A273" s="662" t="e">
        <f t="shared" si="8"/>
        <v>#REF!</v>
      </c>
      <c r="B273" s="685"/>
      <c r="C273" s="702" t="s">
        <v>1911</v>
      </c>
      <c r="D273" s="702" t="s">
        <v>1545</v>
      </c>
      <c r="E273" s="702" t="s">
        <v>1911</v>
      </c>
      <c r="F273" s="717">
        <v>1</v>
      </c>
      <c r="G273" s="717">
        <v>11</v>
      </c>
      <c r="H273" s="687">
        <v>3</v>
      </c>
      <c r="I273" s="687" t="s">
        <v>2683</v>
      </c>
      <c r="J273" s="687" t="s">
        <v>2560</v>
      </c>
      <c r="K273" s="687" t="s">
        <v>2685</v>
      </c>
      <c r="L273" s="687" t="s">
        <v>420</v>
      </c>
      <c r="M273" s="687" t="s">
        <v>143</v>
      </c>
      <c r="N273" s="688">
        <v>2007</v>
      </c>
      <c r="O273" s="687"/>
      <c r="P273" s="687" t="s">
        <v>2657</v>
      </c>
      <c r="Q273" s="687" t="s">
        <v>133</v>
      </c>
      <c r="R273" s="1386">
        <v>1</v>
      </c>
      <c r="S273" s="745">
        <v>5700000</v>
      </c>
      <c r="T273" s="781" t="s">
        <v>3180</v>
      </c>
      <c r="V273" s="877"/>
      <c r="W273" s="944"/>
      <c r="X273" s="963"/>
      <c r="Y273" s="802"/>
    </row>
    <row r="274" spans="1:25" ht="12.95" customHeight="1">
      <c r="A274" s="662" t="e">
        <f t="shared" si="8"/>
        <v>#REF!</v>
      </c>
      <c r="B274" s="685"/>
      <c r="C274" s="702" t="s">
        <v>1911</v>
      </c>
      <c r="D274" s="702" t="s">
        <v>1545</v>
      </c>
      <c r="E274" s="702" t="s">
        <v>1911</v>
      </c>
      <c r="F274" s="717">
        <v>1</v>
      </c>
      <c r="G274" s="717">
        <v>11</v>
      </c>
      <c r="H274" s="687">
        <v>4</v>
      </c>
      <c r="I274" s="687" t="s">
        <v>2683</v>
      </c>
      <c r="J274" s="687" t="s">
        <v>2560</v>
      </c>
      <c r="K274" s="687" t="s">
        <v>2686</v>
      </c>
      <c r="L274" s="687" t="s">
        <v>420</v>
      </c>
      <c r="M274" s="687" t="s">
        <v>143</v>
      </c>
      <c r="N274" s="688">
        <v>2008</v>
      </c>
      <c r="O274" s="687"/>
      <c r="P274" s="687" t="s">
        <v>2657</v>
      </c>
      <c r="Q274" s="687" t="s">
        <v>133</v>
      </c>
      <c r="R274" s="1386">
        <v>1</v>
      </c>
      <c r="S274" s="745">
        <v>3000000</v>
      </c>
      <c r="T274" s="781" t="s">
        <v>3180</v>
      </c>
      <c r="V274" s="877"/>
      <c r="W274" s="944"/>
      <c r="X274" s="963"/>
      <c r="Y274" s="802"/>
    </row>
    <row r="275" spans="1:25" ht="12.95" customHeight="1">
      <c r="A275" s="662" t="e">
        <f t="shared" si="8"/>
        <v>#REF!</v>
      </c>
      <c r="B275" s="685"/>
      <c r="C275" s="702" t="s">
        <v>1911</v>
      </c>
      <c r="D275" s="702" t="s">
        <v>1545</v>
      </c>
      <c r="E275" s="702" t="s">
        <v>1911</v>
      </c>
      <c r="F275" s="717">
        <v>1</v>
      </c>
      <c r="G275" s="717">
        <v>11</v>
      </c>
      <c r="H275" s="687">
        <v>5</v>
      </c>
      <c r="I275" s="687" t="s">
        <v>2683</v>
      </c>
      <c r="J275" s="687" t="s">
        <v>2560</v>
      </c>
      <c r="K275" s="687" t="s">
        <v>2687</v>
      </c>
      <c r="L275" s="687" t="s">
        <v>420</v>
      </c>
      <c r="M275" s="687" t="s">
        <v>143</v>
      </c>
      <c r="N275" s="688">
        <v>2008</v>
      </c>
      <c r="O275" s="687"/>
      <c r="P275" s="687" t="s">
        <v>2657</v>
      </c>
      <c r="Q275" s="687" t="s">
        <v>133</v>
      </c>
      <c r="R275" s="1386">
        <v>1</v>
      </c>
      <c r="S275" s="745">
        <v>6500000</v>
      </c>
      <c r="T275" s="781" t="s">
        <v>3180</v>
      </c>
      <c r="V275" s="877"/>
      <c r="W275" s="944"/>
      <c r="X275" s="963"/>
      <c r="Y275" s="802"/>
    </row>
    <row r="276" spans="1:25" s="2155" customFormat="1" ht="12.95" customHeight="1">
      <c r="A276" s="2235" t="e">
        <f>#REF!+1</f>
        <v>#REF!</v>
      </c>
      <c r="B276" s="2159"/>
      <c r="C276" s="2160" t="s">
        <v>1911</v>
      </c>
      <c r="D276" s="2160" t="s">
        <v>1545</v>
      </c>
      <c r="E276" s="2160" t="s">
        <v>1911</v>
      </c>
      <c r="F276" s="2167">
        <v>1</v>
      </c>
      <c r="G276" s="2167">
        <v>11</v>
      </c>
      <c r="H276" s="795">
        <v>15</v>
      </c>
      <c r="I276" s="795" t="s">
        <v>2688</v>
      </c>
      <c r="J276" s="795" t="s">
        <v>2689</v>
      </c>
      <c r="K276" s="795"/>
      <c r="L276" s="795" t="s">
        <v>420</v>
      </c>
      <c r="M276" s="795" t="s">
        <v>143</v>
      </c>
      <c r="N276" s="2154">
        <v>2000</v>
      </c>
      <c r="O276" s="795"/>
      <c r="P276" s="795" t="s">
        <v>2558</v>
      </c>
      <c r="Q276" s="795" t="s">
        <v>1407</v>
      </c>
      <c r="R276" s="1770">
        <v>1</v>
      </c>
      <c r="S276" s="1819">
        <v>100000</v>
      </c>
      <c r="T276" s="1489" t="s">
        <v>3180</v>
      </c>
      <c r="V276" s="2169"/>
      <c r="W276" s="2158"/>
      <c r="X276" s="2237"/>
      <c r="Y276" s="2158"/>
    </row>
    <row r="277" spans="1:25" s="2155" customFormat="1" ht="12.95" customHeight="1">
      <c r="A277" s="2235" t="e">
        <f t="shared" si="8"/>
        <v>#REF!</v>
      </c>
      <c r="B277" s="2159"/>
      <c r="C277" s="2160" t="s">
        <v>1911</v>
      </c>
      <c r="D277" s="2160" t="s">
        <v>1545</v>
      </c>
      <c r="E277" s="2160" t="s">
        <v>1911</v>
      </c>
      <c r="F277" s="2167">
        <v>1</v>
      </c>
      <c r="G277" s="2167">
        <v>11</v>
      </c>
      <c r="H277" s="795">
        <v>16</v>
      </c>
      <c r="I277" s="795" t="s">
        <v>2688</v>
      </c>
      <c r="J277" s="795" t="s">
        <v>2689</v>
      </c>
      <c r="K277" s="795"/>
      <c r="L277" s="795" t="s">
        <v>420</v>
      </c>
      <c r="M277" s="795" t="s">
        <v>143</v>
      </c>
      <c r="N277" s="2154">
        <v>2000</v>
      </c>
      <c r="O277" s="795"/>
      <c r="P277" s="795" t="s">
        <v>2558</v>
      </c>
      <c r="Q277" s="795" t="s">
        <v>1407</v>
      </c>
      <c r="R277" s="1770">
        <v>1</v>
      </c>
      <c r="S277" s="1819">
        <v>100000</v>
      </c>
      <c r="T277" s="1489" t="s">
        <v>3180</v>
      </c>
      <c r="V277" s="2169"/>
      <c r="W277" s="2158"/>
      <c r="X277" s="2237"/>
      <c r="Y277" s="2158"/>
    </row>
    <row r="278" spans="1:25" ht="12.95" customHeight="1">
      <c r="A278" s="662" t="e">
        <f>#REF!+1</f>
        <v>#REF!</v>
      </c>
      <c r="B278" s="685"/>
      <c r="C278" s="717">
        <v>2</v>
      </c>
      <c r="D278" s="717">
        <v>9</v>
      </c>
      <c r="E278" s="717">
        <v>1</v>
      </c>
      <c r="F278" s="717">
        <v>12</v>
      </c>
      <c r="G278" s="717">
        <v>49</v>
      </c>
      <c r="H278" s="687">
        <v>1</v>
      </c>
      <c r="I278" s="687" t="s">
        <v>2710</v>
      </c>
      <c r="J278" s="687"/>
      <c r="K278" s="687"/>
      <c r="L278" s="687" t="s">
        <v>424</v>
      </c>
      <c r="M278" s="687" t="s">
        <v>143</v>
      </c>
      <c r="N278" s="688">
        <v>2006</v>
      </c>
      <c r="O278" s="687"/>
      <c r="P278" s="687" t="s">
        <v>2624</v>
      </c>
      <c r="Q278" s="687" t="s">
        <v>2547</v>
      </c>
      <c r="R278" s="1386">
        <v>1</v>
      </c>
      <c r="S278" s="745">
        <v>700000</v>
      </c>
      <c r="T278" s="781" t="s">
        <v>2925</v>
      </c>
      <c r="V278" s="877"/>
      <c r="W278" s="802"/>
      <c r="X278" s="802"/>
      <c r="Y278" s="802"/>
    </row>
    <row r="279" spans="1:25" ht="12.95" customHeight="1">
      <c r="A279" s="662" t="e">
        <f t="shared" ref="A279:A287" si="9">A278+1</f>
        <v>#REF!</v>
      </c>
      <c r="B279" s="685"/>
      <c r="C279" s="904">
        <v>2</v>
      </c>
      <c r="D279" s="904">
        <v>9</v>
      </c>
      <c r="E279" s="904">
        <v>1</v>
      </c>
      <c r="F279" s="904">
        <v>12</v>
      </c>
      <c r="G279" s="904">
        <v>49</v>
      </c>
      <c r="H279" s="827">
        <v>2</v>
      </c>
      <c r="I279" s="827" t="s">
        <v>2711</v>
      </c>
      <c r="J279" s="827"/>
      <c r="K279" s="827"/>
      <c r="L279" s="827" t="s">
        <v>424</v>
      </c>
      <c r="M279" s="827" t="s">
        <v>143</v>
      </c>
      <c r="N279" s="905">
        <v>2006</v>
      </c>
      <c r="O279" s="827"/>
      <c r="P279" s="827" t="s">
        <v>2558</v>
      </c>
      <c r="Q279" s="827" t="s">
        <v>2547</v>
      </c>
      <c r="R279" s="889">
        <v>1</v>
      </c>
      <c r="S279" s="908">
        <v>500000</v>
      </c>
      <c r="T279" s="828" t="s">
        <v>2925</v>
      </c>
      <c r="V279" s="877"/>
      <c r="W279" s="802"/>
      <c r="X279" s="802"/>
      <c r="Y279" s="802"/>
    </row>
    <row r="280" spans="1:25" ht="12.95" customHeight="1">
      <c r="A280" s="662" t="e">
        <f t="shared" si="9"/>
        <v>#REF!</v>
      </c>
      <c r="B280" s="685"/>
      <c r="C280" s="717">
        <v>2</v>
      </c>
      <c r="D280" s="717">
        <v>9</v>
      </c>
      <c r="E280" s="717">
        <v>1</v>
      </c>
      <c r="F280" s="717">
        <v>12</v>
      </c>
      <c r="G280" s="717">
        <v>49</v>
      </c>
      <c r="H280" s="687">
        <v>1</v>
      </c>
      <c r="I280" s="687" t="s">
        <v>2710</v>
      </c>
      <c r="J280" s="687"/>
      <c r="K280" s="687"/>
      <c r="L280" s="687" t="s">
        <v>424</v>
      </c>
      <c r="M280" s="687" t="s">
        <v>2792</v>
      </c>
      <c r="N280" s="688">
        <v>2015</v>
      </c>
      <c r="O280" s="687"/>
      <c r="P280" s="687" t="s">
        <v>2624</v>
      </c>
      <c r="Q280" s="687" t="s">
        <v>133</v>
      </c>
      <c r="R280" s="1386">
        <v>3</v>
      </c>
      <c r="S280" s="745">
        <v>1950000</v>
      </c>
      <c r="T280" s="781" t="s">
        <v>2925</v>
      </c>
      <c r="V280" s="877"/>
      <c r="W280" s="802"/>
      <c r="X280" s="802"/>
      <c r="Y280" s="802"/>
    </row>
    <row r="281" spans="1:25" ht="12.95" customHeight="1">
      <c r="A281" s="662" t="e">
        <f>#REF!+1</f>
        <v>#REF!</v>
      </c>
      <c r="B281" s="685"/>
      <c r="C281" s="904"/>
      <c r="D281" s="904"/>
      <c r="E281" s="904"/>
      <c r="F281" s="904"/>
      <c r="G281" s="904"/>
      <c r="H281" s="827"/>
      <c r="I281" s="827" t="s">
        <v>1095</v>
      </c>
      <c r="J281" s="827" t="s">
        <v>2933</v>
      </c>
      <c r="K281" s="827" t="s">
        <v>2934</v>
      </c>
      <c r="L281" s="827" t="s">
        <v>139</v>
      </c>
      <c r="M281" s="827" t="s">
        <v>2792</v>
      </c>
      <c r="N281" s="905">
        <v>2014</v>
      </c>
      <c r="O281" s="827"/>
      <c r="P281" s="827" t="s">
        <v>2624</v>
      </c>
      <c r="Q281" s="827" t="s">
        <v>133</v>
      </c>
      <c r="R281" s="889">
        <v>1</v>
      </c>
      <c r="S281" s="908">
        <v>1500000</v>
      </c>
      <c r="T281" s="828" t="s">
        <v>2916</v>
      </c>
      <c r="V281" s="877"/>
      <c r="W281" s="802"/>
      <c r="X281" s="802"/>
      <c r="Y281" s="802"/>
    </row>
    <row r="282" spans="1:25" ht="12.95" customHeight="1">
      <c r="A282" s="662" t="e">
        <f t="shared" si="9"/>
        <v>#REF!</v>
      </c>
      <c r="B282" s="685"/>
      <c r="C282" s="717">
        <v>2</v>
      </c>
      <c r="D282" s="717">
        <v>8</v>
      </c>
      <c r="E282" s="717">
        <v>2</v>
      </c>
      <c r="F282" s="717">
        <v>1</v>
      </c>
      <c r="G282" s="717">
        <v>75</v>
      </c>
      <c r="H282" s="687">
        <v>2</v>
      </c>
      <c r="I282" s="687" t="s">
        <v>2569</v>
      </c>
      <c r="J282" s="687" t="s">
        <v>2658</v>
      </c>
      <c r="K282" s="687" t="s">
        <v>2932</v>
      </c>
      <c r="L282" s="687" t="s">
        <v>139</v>
      </c>
      <c r="M282" s="687" t="s">
        <v>2792</v>
      </c>
      <c r="N282" s="688">
        <v>2014</v>
      </c>
      <c r="O282" s="687"/>
      <c r="P282" s="687" t="s">
        <v>2624</v>
      </c>
      <c r="Q282" s="687" t="s">
        <v>133</v>
      </c>
      <c r="R282" s="1386">
        <v>1</v>
      </c>
      <c r="S282" s="745">
        <v>1500000</v>
      </c>
      <c r="T282" s="781" t="s">
        <v>2864</v>
      </c>
      <c r="V282" s="877"/>
      <c r="W282" s="802"/>
      <c r="X282" s="802"/>
      <c r="Y282" s="802"/>
    </row>
    <row r="283" spans="1:25" ht="12.95" customHeight="1">
      <c r="A283" s="662" t="e">
        <f t="shared" si="9"/>
        <v>#REF!</v>
      </c>
      <c r="B283" s="685"/>
      <c r="C283" s="904"/>
      <c r="D283" s="904"/>
      <c r="E283" s="904"/>
      <c r="F283" s="904"/>
      <c r="G283" s="904"/>
      <c r="H283" s="827"/>
      <c r="I283" s="827" t="s">
        <v>1095</v>
      </c>
      <c r="J283" s="827"/>
      <c r="K283" s="827"/>
      <c r="L283" s="827" t="s">
        <v>139</v>
      </c>
      <c r="M283" s="827" t="s">
        <v>2792</v>
      </c>
      <c r="N283" s="905">
        <v>2015</v>
      </c>
      <c r="O283" s="827"/>
      <c r="P283" s="827" t="s">
        <v>2624</v>
      </c>
      <c r="Q283" s="827" t="s">
        <v>133</v>
      </c>
      <c r="R283" s="889">
        <v>1</v>
      </c>
      <c r="S283" s="908">
        <v>1248000</v>
      </c>
      <c r="T283" s="828" t="s">
        <v>2916</v>
      </c>
      <c r="V283" s="877"/>
      <c r="W283" s="802"/>
      <c r="X283" s="802"/>
      <c r="Y283" s="802"/>
    </row>
    <row r="284" spans="1:25" ht="12.95" customHeight="1">
      <c r="A284" s="662" t="e">
        <f t="shared" si="9"/>
        <v>#REF!</v>
      </c>
      <c r="B284" s="685"/>
      <c r="C284" s="904"/>
      <c r="D284" s="904"/>
      <c r="E284" s="904"/>
      <c r="F284" s="904"/>
      <c r="G284" s="904"/>
      <c r="H284" s="827"/>
      <c r="I284" s="827" t="s">
        <v>1095</v>
      </c>
      <c r="J284" s="827"/>
      <c r="K284" s="827"/>
      <c r="L284" s="827" t="s">
        <v>139</v>
      </c>
      <c r="M284" s="827" t="s">
        <v>2792</v>
      </c>
      <c r="N284" s="905">
        <v>2015</v>
      </c>
      <c r="O284" s="827"/>
      <c r="P284" s="827" t="s">
        <v>2624</v>
      </c>
      <c r="Q284" s="827" t="s">
        <v>133</v>
      </c>
      <c r="R284" s="889">
        <v>1</v>
      </c>
      <c r="S284" s="908">
        <v>1755000</v>
      </c>
      <c r="T284" s="828" t="s">
        <v>2916</v>
      </c>
      <c r="V284" s="877"/>
      <c r="W284" s="802"/>
      <c r="X284" s="802"/>
      <c r="Y284" s="802"/>
    </row>
    <row r="285" spans="1:25" ht="12.95" customHeight="1">
      <c r="A285" s="662" t="e">
        <f t="shared" si="9"/>
        <v>#REF!</v>
      </c>
      <c r="B285" s="685"/>
      <c r="C285" s="717">
        <v>2</v>
      </c>
      <c r="D285" s="717">
        <v>8</v>
      </c>
      <c r="E285" s="717">
        <v>2</v>
      </c>
      <c r="F285" s="717">
        <v>1</v>
      </c>
      <c r="G285" s="717">
        <v>75</v>
      </c>
      <c r="H285" s="687">
        <v>2</v>
      </c>
      <c r="I285" s="687" t="s">
        <v>2569</v>
      </c>
      <c r="J285" s="687" t="s">
        <v>948</v>
      </c>
      <c r="K285" s="687"/>
      <c r="L285" s="687" t="s">
        <v>139</v>
      </c>
      <c r="M285" s="687" t="s">
        <v>2792</v>
      </c>
      <c r="N285" s="688">
        <v>2015</v>
      </c>
      <c r="O285" s="687"/>
      <c r="P285" s="687" t="s">
        <v>2624</v>
      </c>
      <c r="Q285" s="687" t="s">
        <v>133</v>
      </c>
      <c r="R285" s="1386">
        <v>2</v>
      </c>
      <c r="S285" s="745">
        <v>2457000</v>
      </c>
      <c r="T285" s="781" t="s">
        <v>2925</v>
      </c>
      <c r="V285" s="877"/>
      <c r="W285" s="802"/>
      <c r="X285" s="802"/>
      <c r="Y285" s="802"/>
    </row>
    <row r="286" spans="1:25" ht="12.95" customHeight="1">
      <c r="A286" s="662" t="e">
        <f>#REF!+1</f>
        <v>#REF!</v>
      </c>
      <c r="B286" s="685"/>
      <c r="C286" s="904"/>
      <c r="D286" s="904"/>
      <c r="E286" s="904"/>
      <c r="F286" s="904"/>
      <c r="G286" s="904"/>
      <c r="H286" s="827"/>
      <c r="I286" s="827" t="s">
        <v>3110</v>
      </c>
      <c r="J286" s="827"/>
      <c r="K286" s="827"/>
      <c r="L286" s="827" t="s">
        <v>2630</v>
      </c>
      <c r="M286" s="827" t="s">
        <v>2792</v>
      </c>
      <c r="N286" s="905">
        <v>2016</v>
      </c>
      <c r="O286" s="827"/>
      <c r="P286" s="827" t="s">
        <v>2558</v>
      </c>
      <c r="Q286" s="827" t="s">
        <v>133</v>
      </c>
      <c r="R286" s="889">
        <v>2</v>
      </c>
      <c r="S286" s="908">
        <v>5060000</v>
      </c>
      <c r="T286" s="828" t="s">
        <v>2925</v>
      </c>
      <c r="V286" s="877"/>
      <c r="W286" s="802"/>
      <c r="X286" s="802"/>
      <c r="Y286" s="802"/>
    </row>
    <row r="287" spans="1:25" ht="12.95" customHeight="1">
      <c r="A287" s="662" t="e">
        <f t="shared" si="9"/>
        <v>#REF!</v>
      </c>
      <c r="B287" s="685"/>
      <c r="C287" s="904"/>
      <c r="D287" s="904"/>
      <c r="E287" s="904"/>
      <c r="F287" s="904"/>
      <c r="G287" s="904"/>
      <c r="H287" s="827"/>
      <c r="I287" s="827" t="s">
        <v>3473</v>
      </c>
      <c r="J287" s="827"/>
      <c r="K287" s="827"/>
      <c r="L287" s="827" t="s">
        <v>2630</v>
      </c>
      <c r="M287" s="827" t="s">
        <v>2792</v>
      </c>
      <c r="N287" s="905">
        <v>2016</v>
      </c>
      <c r="O287" s="827"/>
      <c r="P287" s="827" t="s">
        <v>2558</v>
      </c>
      <c r="Q287" s="827" t="s">
        <v>133</v>
      </c>
      <c r="R287" s="889">
        <v>2</v>
      </c>
      <c r="S287" s="908">
        <v>4406600</v>
      </c>
      <c r="T287" s="828" t="s">
        <v>2925</v>
      </c>
      <c r="V287" s="877"/>
      <c r="W287" s="802"/>
      <c r="X287" s="802"/>
      <c r="Y287" s="802"/>
    </row>
    <row r="288" spans="1:25" ht="12.95" customHeight="1">
      <c r="A288" s="1196"/>
      <c r="B288" s="1197"/>
      <c r="C288" s="1198"/>
      <c r="D288" s="1198"/>
      <c r="E288" s="1198"/>
      <c r="F288" s="1198"/>
      <c r="G288" s="1198"/>
      <c r="H288" s="1199"/>
      <c r="I288" s="1199"/>
      <c r="J288" s="1199"/>
      <c r="K288" s="1199"/>
      <c r="L288" s="1199"/>
      <c r="M288" s="1199"/>
      <c r="N288" s="1200"/>
      <c r="O288" s="1199"/>
      <c r="P288" s="1199"/>
      <c r="Q288" s="1199"/>
      <c r="R288" s="1201"/>
      <c r="S288" s="1202"/>
      <c r="T288" s="1203"/>
      <c r="V288" s="877"/>
      <c r="W288" s="802"/>
      <c r="X288" s="802"/>
      <c r="Y288" s="802"/>
    </row>
    <row r="289" spans="1:25" ht="12.95" customHeight="1">
      <c r="A289" s="662" t="e">
        <f>#REF!+1</f>
        <v>#REF!</v>
      </c>
      <c r="B289" s="685"/>
      <c r="C289" s="717">
        <v>2</v>
      </c>
      <c r="D289" s="717">
        <v>8</v>
      </c>
      <c r="E289" s="717">
        <v>1</v>
      </c>
      <c r="F289" s="717">
        <v>2</v>
      </c>
      <c r="G289" s="717">
        <v>14</v>
      </c>
      <c r="H289" s="687">
        <v>5</v>
      </c>
      <c r="I289" s="687" t="s">
        <v>2643</v>
      </c>
      <c r="J289" s="687" t="s">
        <v>2656</v>
      </c>
      <c r="K289" s="687"/>
      <c r="L289" s="687" t="s">
        <v>424</v>
      </c>
      <c r="M289" s="687" t="s">
        <v>143</v>
      </c>
      <c r="N289" s="688">
        <v>2000</v>
      </c>
      <c r="O289" s="687"/>
      <c r="P289" s="687" t="s">
        <v>2657</v>
      </c>
      <c r="Q289" s="687" t="s">
        <v>2547</v>
      </c>
      <c r="R289" s="1386">
        <v>1</v>
      </c>
      <c r="S289" s="745">
        <v>10000000</v>
      </c>
      <c r="T289" s="781" t="s">
        <v>2865</v>
      </c>
      <c r="V289" s="877"/>
      <c r="W289" s="802"/>
      <c r="X289" s="802"/>
      <c r="Y289" s="802"/>
    </row>
    <row r="290" spans="1:25" ht="12.95" customHeight="1">
      <c r="A290" s="662" t="e">
        <f>A289+1</f>
        <v>#REF!</v>
      </c>
      <c r="B290" s="685"/>
      <c r="C290" s="717">
        <v>2</v>
      </c>
      <c r="D290" s="717">
        <v>8</v>
      </c>
      <c r="E290" s="717">
        <v>1</v>
      </c>
      <c r="F290" s="717">
        <v>2</v>
      </c>
      <c r="G290" s="717">
        <v>14</v>
      </c>
      <c r="H290" s="687">
        <v>5</v>
      </c>
      <c r="I290" s="687" t="s">
        <v>2643</v>
      </c>
      <c r="J290" s="687"/>
      <c r="K290" s="687"/>
      <c r="L290" s="687" t="s">
        <v>424</v>
      </c>
      <c r="M290" s="687" t="s">
        <v>2792</v>
      </c>
      <c r="N290" s="688">
        <v>2015</v>
      </c>
      <c r="O290" s="687"/>
      <c r="P290" s="687" t="s">
        <v>2657</v>
      </c>
      <c r="Q290" s="687" t="s">
        <v>133</v>
      </c>
      <c r="R290" s="1386">
        <v>1</v>
      </c>
      <c r="S290" s="745">
        <v>48000000</v>
      </c>
      <c r="T290" s="781" t="s">
        <v>2865</v>
      </c>
      <c r="V290" s="877"/>
      <c r="W290" s="802"/>
      <c r="X290" s="802"/>
      <c r="Y290" s="802"/>
    </row>
    <row r="291" spans="1:25" ht="12.95" customHeight="1">
      <c r="A291" s="662" t="e">
        <f>A290+1</f>
        <v>#REF!</v>
      </c>
      <c r="B291" s="685"/>
      <c r="C291" s="717">
        <v>2</v>
      </c>
      <c r="D291" s="717">
        <v>8</v>
      </c>
      <c r="E291" s="717">
        <v>1</v>
      </c>
      <c r="F291" s="717">
        <v>2</v>
      </c>
      <c r="G291" s="717">
        <v>14</v>
      </c>
      <c r="H291" s="687">
        <v>6</v>
      </c>
      <c r="I291" s="687" t="s">
        <v>2714</v>
      </c>
      <c r="J291" s="687"/>
      <c r="K291" s="687"/>
      <c r="L291" s="687" t="s">
        <v>424</v>
      </c>
      <c r="M291" s="687" t="s">
        <v>143</v>
      </c>
      <c r="N291" s="688">
        <v>2002</v>
      </c>
      <c r="O291" s="687"/>
      <c r="P291" s="687" t="s">
        <v>2558</v>
      </c>
      <c r="Q291" s="687" t="s">
        <v>2547</v>
      </c>
      <c r="R291" s="1386">
        <v>1</v>
      </c>
      <c r="S291" s="745">
        <v>1000000</v>
      </c>
      <c r="T291" s="781" t="s">
        <v>2865</v>
      </c>
      <c r="V291" s="877" t="s">
        <v>1407</v>
      </c>
      <c r="W291" s="802"/>
      <c r="X291" s="802"/>
      <c r="Y291" s="802"/>
    </row>
    <row r="292" spans="1:25" s="2155" customFormat="1" ht="12.95" customHeight="1">
      <c r="A292" s="2235" t="e">
        <f>#REF!+1</f>
        <v>#REF!</v>
      </c>
      <c r="B292" s="2159"/>
      <c r="C292" s="2167">
        <v>2</v>
      </c>
      <c r="D292" s="2167">
        <v>8</v>
      </c>
      <c r="E292" s="2167">
        <v>1</v>
      </c>
      <c r="F292" s="2167">
        <v>1</v>
      </c>
      <c r="G292" s="2167">
        <v>1</v>
      </c>
      <c r="H292" s="795">
        <v>80</v>
      </c>
      <c r="I292" s="795" t="s">
        <v>1019</v>
      </c>
      <c r="J292" s="795" t="s">
        <v>2749</v>
      </c>
      <c r="K292" s="795"/>
      <c r="L292" s="795" t="s">
        <v>2713</v>
      </c>
      <c r="M292" s="795" t="s">
        <v>143</v>
      </c>
      <c r="N292" s="2154">
        <v>2007</v>
      </c>
      <c r="O292" s="795"/>
      <c r="P292" s="795" t="s">
        <v>2657</v>
      </c>
      <c r="Q292" s="795" t="s">
        <v>1407</v>
      </c>
      <c r="R292" s="1770">
        <v>1</v>
      </c>
      <c r="S292" s="1819">
        <v>1650000</v>
      </c>
      <c r="T292" s="1489" t="s">
        <v>2865</v>
      </c>
      <c r="V292" s="2169"/>
      <c r="W292" s="2158"/>
      <c r="X292" s="2158"/>
      <c r="Y292" s="2158"/>
    </row>
    <row r="293" spans="1:25" ht="12.95" customHeight="1">
      <c r="A293" s="662" t="e">
        <f>#REF!+1</f>
        <v>#REF!</v>
      </c>
      <c r="B293" s="754"/>
      <c r="C293" s="904">
        <v>2</v>
      </c>
      <c r="D293" s="904">
        <v>8</v>
      </c>
      <c r="E293" s="904">
        <v>1</v>
      </c>
      <c r="F293" s="904">
        <v>1</v>
      </c>
      <c r="G293" s="904">
        <v>75</v>
      </c>
      <c r="H293" s="827">
        <v>83</v>
      </c>
      <c r="I293" s="827" t="s">
        <v>2569</v>
      </c>
      <c r="J293" s="827"/>
      <c r="K293" s="827"/>
      <c r="L293" s="827" t="s">
        <v>424</v>
      </c>
      <c r="M293" s="827" t="s">
        <v>143</v>
      </c>
      <c r="N293" s="905">
        <v>2000</v>
      </c>
      <c r="O293" s="827"/>
      <c r="P293" s="827" t="s">
        <v>2558</v>
      </c>
      <c r="Q293" s="827" t="s">
        <v>1407</v>
      </c>
      <c r="R293" s="889">
        <v>1</v>
      </c>
      <c r="S293" s="908">
        <v>665000</v>
      </c>
      <c r="T293" s="828"/>
      <c r="U293" s="674" t="s">
        <v>1407</v>
      </c>
      <c r="V293" s="877" t="s">
        <v>2865</v>
      </c>
      <c r="W293" s="802"/>
      <c r="X293" s="802"/>
      <c r="Y293" s="802"/>
    </row>
    <row r="294" spans="1:25" ht="12.95" customHeight="1">
      <c r="A294" s="1196"/>
      <c r="B294" s="1197"/>
      <c r="C294" s="1198"/>
      <c r="D294" s="1198"/>
      <c r="E294" s="1198"/>
      <c r="F294" s="1198"/>
      <c r="G294" s="1198"/>
      <c r="H294" s="1199"/>
      <c r="I294" s="1199"/>
      <c r="J294" s="1199"/>
      <c r="K294" s="1199"/>
      <c r="L294" s="1199"/>
      <c r="M294" s="1199"/>
      <c r="N294" s="1200"/>
      <c r="O294" s="1199"/>
      <c r="P294" s="1199"/>
      <c r="Q294" s="1199"/>
      <c r="R294" s="1201"/>
      <c r="S294" s="1202"/>
      <c r="T294" s="1203"/>
      <c r="V294" s="877"/>
      <c r="W294" s="802"/>
      <c r="X294" s="802"/>
      <c r="Y294" s="802"/>
    </row>
    <row r="295" spans="1:25" ht="12.95" customHeight="1">
      <c r="A295" s="662" t="e">
        <f>#REF!+1</f>
        <v>#REF!</v>
      </c>
      <c r="B295" s="685"/>
      <c r="C295" s="717">
        <v>2</v>
      </c>
      <c r="D295" s="717">
        <v>8</v>
      </c>
      <c r="E295" s="717">
        <v>2</v>
      </c>
      <c r="F295" s="717">
        <v>1</v>
      </c>
      <c r="G295" s="717">
        <v>1</v>
      </c>
      <c r="H295" s="687">
        <v>2</v>
      </c>
      <c r="I295" s="687" t="s">
        <v>3228</v>
      </c>
      <c r="J295" s="687" t="s">
        <v>2638</v>
      </c>
      <c r="K295" s="687"/>
      <c r="L295" s="687" t="s">
        <v>2660</v>
      </c>
      <c r="M295" s="687" t="s">
        <v>143</v>
      </c>
      <c r="N295" s="688">
        <v>2008</v>
      </c>
      <c r="O295" s="687"/>
      <c r="P295" s="687" t="s">
        <v>2624</v>
      </c>
      <c r="Q295" s="687" t="s">
        <v>133</v>
      </c>
      <c r="R295" s="1386">
        <v>1</v>
      </c>
      <c r="S295" s="745">
        <v>1661000</v>
      </c>
      <c r="T295" s="781" t="s">
        <v>3257</v>
      </c>
      <c r="V295" s="877"/>
      <c r="W295" s="802"/>
      <c r="X295" s="802"/>
      <c r="Y295" s="802"/>
    </row>
    <row r="296" spans="1:25" ht="12.95" customHeight="1">
      <c r="A296" s="662" t="e">
        <f>#REF!+1</f>
        <v>#REF!</v>
      </c>
      <c r="B296" s="685"/>
      <c r="C296" s="717">
        <v>2</v>
      </c>
      <c r="D296" s="717">
        <v>8</v>
      </c>
      <c r="E296" s="717">
        <v>2</v>
      </c>
      <c r="F296" s="717">
        <v>1</v>
      </c>
      <c r="G296" s="717">
        <v>75</v>
      </c>
      <c r="H296" s="687">
        <v>1</v>
      </c>
      <c r="I296" s="687" t="s">
        <v>2569</v>
      </c>
      <c r="J296" s="687" t="s">
        <v>2658</v>
      </c>
      <c r="K296" s="687"/>
      <c r="L296" s="687" t="s">
        <v>139</v>
      </c>
      <c r="M296" s="687" t="s">
        <v>143</v>
      </c>
      <c r="N296" s="688">
        <v>2008</v>
      </c>
      <c r="O296" s="687"/>
      <c r="P296" s="687" t="s">
        <v>2558</v>
      </c>
      <c r="Q296" s="687" t="s">
        <v>2547</v>
      </c>
      <c r="R296" s="1386">
        <v>1</v>
      </c>
      <c r="S296" s="745">
        <v>1320000</v>
      </c>
      <c r="T296" s="781" t="s">
        <v>3257</v>
      </c>
      <c r="V296" s="877" t="s">
        <v>2547</v>
      </c>
      <c r="W296" s="802"/>
      <c r="X296" s="802"/>
      <c r="Y296" s="802"/>
    </row>
    <row r="297" spans="1:25" ht="12.95" customHeight="1">
      <c r="A297" s="662" t="e">
        <f>#REF!+1</f>
        <v>#REF!</v>
      </c>
      <c r="B297" s="1811"/>
      <c r="C297" s="1812"/>
      <c r="D297" s="1812"/>
      <c r="E297" s="1812"/>
      <c r="F297" s="1812"/>
      <c r="G297" s="1812"/>
      <c r="H297" s="668"/>
      <c r="I297" s="1767" t="s">
        <v>3272</v>
      </c>
      <c r="J297" s="664"/>
      <c r="K297" s="668"/>
      <c r="L297" s="664"/>
      <c r="M297" s="664"/>
      <c r="N297" s="668">
        <v>2016</v>
      </c>
      <c r="O297" s="668"/>
      <c r="P297" s="668"/>
      <c r="Q297" s="668"/>
      <c r="R297" s="1813">
        <v>1</v>
      </c>
      <c r="S297" s="1814">
        <v>5000000</v>
      </c>
      <c r="T297" s="673"/>
      <c r="V297" s="1410"/>
      <c r="W297" s="880"/>
      <c r="X297" s="1843">
        <v>1</v>
      </c>
      <c r="Y297" s="802"/>
    </row>
    <row r="298" spans="1:25" ht="12.95" customHeight="1">
      <c r="A298" s="662" t="e">
        <f>#REF!+1</f>
        <v>#REF!</v>
      </c>
      <c r="B298" s="1811"/>
      <c r="C298" s="1812"/>
      <c r="D298" s="1812"/>
      <c r="E298" s="1812"/>
      <c r="F298" s="1812"/>
      <c r="G298" s="1812"/>
      <c r="H298" s="668"/>
      <c r="I298" s="1767" t="s">
        <v>3274</v>
      </c>
      <c r="J298" s="664"/>
      <c r="K298" s="668"/>
      <c r="L298" s="664"/>
      <c r="M298" s="664"/>
      <c r="N298" s="668">
        <v>2016</v>
      </c>
      <c r="O298" s="668"/>
      <c r="P298" s="668"/>
      <c r="Q298" s="668"/>
      <c r="R298" s="1813">
        <v>1</v>
      </c>
      <c r="S298" s="1814">
        <v>5830000</v>
      </c>
      <c r="T298" s="673"/>
      <c r="V298" s="1410"/>
      <c r="W298" s="880"/>
      <c r="X298" s="1843">
        <v>6</v>
      </c>
      <c r="Y298" s="802"/>
    </row>
    <row r="299" spans="1:25" ht="12.95" customHeight="1">
      <c r="A299" s="662" t="e">
        <f>A298+1</f>
        <v>#REF!</v>
      </c>
      <c r="B299" s="1811"/>
      <c r="C299" s="1812"/>
      <c r="D299" s="1812"/>
      <c r="E299" s="1812"/>
      <c r="F299" s="1812"/>
      <c r="G299" s="1812"/>
      <c r="H299" s="668"/>
      <c r="I299" s="1767" t="s">
        <v>1095</v>
      </c>
      <c r="J299" s="664"/>
      <c r="K299" s="668"/>
      <c r="L299" s="664"/>
      <c r="M299" s="664"/>
      <c r="N299" s="668">
        <v>2016</v>
      </c>
      <c r="O299" s="668"/>
      <c r="P299" s="668"/>
      <c r="Q299" s="668"/>
      <c r="R299" s="1813">
        <v>3</v>
      </c>
      <c r="S299" s="1814">
        <v>5346000</v>
      </c>
      <c r="T299" s="673"/>
      <c r="V299" s="1410"/>
      <c r="W299" s="880"/>
      <c r="X299" s="1843">
        <v>1</v>
      </c>
      <c r="Y299" s="802"/>
    </row>
    <row r="300" spans="1:25" ht="12.95" customHeight="1" thickBot="1">
      <c r="A300" s="1763"/>
      <c r="B300" s="759"/>
      <c r="C300" s="760"/>
      <c r="D300" s="760"/>
      <c r="E300" s="760"/>
      <c r="F300" s="760"/>
      <c r="G300" s="760"/>
      <c r="H300" s="741"/>
      <c r="I300" s="761"/>
      <c r="J300" s="740"/>
      <c r="K300" s="741"/>
      <c r="L300" s="740"/>
      <c r="M300" s="740"/>
      <c r="N300" s="741"/>
      <c r="O300" s="741"/>
      <c r="P300" s="741"/>
      <c r="Q300" s="741"/>
      <c r="R300" s="762"/>
      <c r="S300" s="763"/>
      <c r="T300" s="785"/>
      <c r="V300" s="1410"/>
      <c r="W300" s="880"/>
      <c r="X300" s="881"/>
      <c r="Y300" s="802"/>
    </row>
    <row r="301" spans="1:25" ht="12.95" customHeight="1">
      <c r="A301" s="1820"/>
      <c r="B301" s="737"/>
      <c r="C301" s="1916">
        <v>2</v>
      </c>
      <c r="D301" s="1916">
        <v>9</v>
      </c>
      <c r="E301" s="1916" t="str">
        <f>MID(B301,7,2)</f>
        <v/>
      </c>
      <c r="F301" s="1916" t="str">
        <f>MID(B301,10,2)</f>
        <v/>
      </c>
      <c r="G301" s="1916" t="str">
        <f>MID(B301,13,3)</f>
        <v/>
      </c>
      <c r="H301" s="677"/>
      <c r="I301" s="676" t="s">
        <v>3282</v>
      </c>
      <c r="J301" s="737"/>
      <c r="K301" s="677"/>
      <c r="L301" s="737"/>
      <c r="M301" s="737"/>
      <c r="N301" s="677"/>
      <c r="O301" s="677"/>
      <c r="P301" s="677"/>
      <c r="Q301" s="678"/>
      <c r="R301" s="699">
        <f>+SUM(R302:R309)</f>
        <v>7</v>
      </c>
      <c r="S301" s="699">
        <f>+SUM(S302:S308)</f>
        <v>57803750</v>
      </c>
      <c r="T301" s="1919"/>
      <c r="V301" s="1413"/>
      <c r="W301" s="802"/>
      <c r="X301" s="1921"/>
      <c r="Y301" s="802"/>
    </row>
    <row r="302" spans="1:25" s="2155" customFormat="1" ht="12.95" customHeight="1">
      <c r="A302" s="2235">
        <v>1</v>
      </c>
      <c r="B302" s="2159"/>
      <c r="C302" s="2160" t="s">
        <v>1911</v>
      </c>
      <c r="D302" s="2160" t="s">
        <v>1914</v>
      </c>
      <c r="E302" s="2160" t="s">
        <v>1543</v>
      </c>
      <c r="F302" s="2160" t="s">
        <v>1911</v>
      </c>
      <c r="G302" s="2160" t="s">
        <v>1430</v>
      </c>
      <c r="H302" s="2161"/>
      <c r="I302" s="2162" t="s">
        <v>1021</v>
      </c>
      <c r="J302" s="2263" t="s">
        <v>305</v>
      </c>
      <c r="K302" s="2163"/>
      <c r="L302" s="2162" t="s">
        <v>419</v>
      </c>
      <c r="M302" s="2162" t="s">
        <v>143</v>
      </c>
      <c r="N302" s="2163">
        <v>2007</v>
      </c>
      <c r="O302" s="2163" t="s">
        <v>1343</v>
      </c>
      <c r="P302" s="803" t="s">
        <v>1906</v>
      </c>
      <c r="Q302" s="803" t="s">
        <v>1407</v>
      </c>
      <c r="R302" s="2164">
        <v>1</v>
      </c>
      <c r="S302" s="1772">
        <v>500000</v>
      </c>
      <c r="T302" s="2198" t="s">
        <v>2904</v>
      </c>
      <c r="U302" s="2155" t="s">
        <v>3286</v>
      </c>
      <c r="V302" s="2200" t="s">
        <v>3208</v>
      </c>
      <c r="W302" s="2158"/>
      <c r="X302" s="2158"/>
      <c r="Y302" s="2158"/>
    </row>
    <row r="303" spans="1:25" ht="12.95" customHeight="1">
      <c r="A303" s="662" t="e">
        <f>#REF!+1</f>
        <v>#REF!</v>
      </c>
      <c r="B303" s="685"/>
      <c r="C303" s="717">
        <v>2</v>
      </c>
      <c r="D303" s="717">
        <v>9</v>
      </c>
      <c r="E303" s="717">
        <v>2</v>
      </c>
      <c r="F303" s="717">
        <v>12</v>
      </c>
      <c r="G303" s="717">
        <v>20</v>
      </c>
      <c r="H303" s="687">
        <v>1</v>
      </c>
      <c r="I303" s="687" t="s">
        <v>2771</v>
      </c>
      <c r="J303" s="687"/>
      <c r="K303" s="687"/>
      <c r="L303" s="687" t="s">
        <v>424</v>
      </c>
      <c r="M303" s="687" t="s">
        <v>143</v>
      </c>
      <c r="N303" s="688">
        <v>2000</v>
      </c>
      <c r="O303" s="687"/>
      <c r="P303" s="687" t="s">
        <v>2657</v>
      </c>
      <c r="Q303" s="687" t="s">
        <v>2547</v>
      </c>
      <c r="R303" s="687">
        <v>1</v>
      </c>
      <c r="S303" s="901">
        <v>1000000</v>
      </c>
      <c r="T303" s="786" t="s">
        <v>2857</v>
      </c>
      <c r="V303" s="949"/>
      <c r="W303" s="802"/>
      <c r="X303" s="802"/>
      <c r="Y303" s="802"/>
    </row>
    <row r="304" spans="1:25" ht="12.95" customHeight="1">
      <c r="A304" s="662" t="e">
        <f>A303+1</f>
        <v>#REF!</v>
      </c>
      <c r="B304" s="685"/>
      <c r="C304" s="717">
        <v>2</v>
      </c>
      <c r="D304" s="717">
        <v>9</v>
      </c>
      <c r="E304" s="717">
        <v>2</v>
      </c>
      <c r="F304" s="717">
        <v>12</v>
      </c>
      <c r="G304" s="717">
        <v>20</v>
      </c>
      <c r="H304" s="687">
        <v>2</v>
      </c>
      <c r="I304" s="687" t="s">
        <v>2771</v>
      </c>
      <c r="J304" s="687"/>
      <c r="K304" s="687"/>
      <c r="L304" s="687" t="s">
        <v>424</v>
      </c>
      <c r="M304" s="687" t="s">
        <v>143</v>
      </c>
      <c r="N304" s="688">
        <v>2001</v>
      </c>
      <c r="O304" s="687"/>
      <c r="P304" s="687" t="s">
        <v>2657</v>
      </c>
      <c r="Q304" s="687" t="s">
        <v>2547</v>
      </c>
      <c r="R304" s="687">
        <v>1</v>
      </c>
      <c r="S304" s="901">
        <v>1000000</v>
      </c>
      <c r="T304" s="786" t="s">
        <v>2857</v>
      </c>
      <c r="V304" s="949"/>
      <c r="W304" s="802"/>
      <c r="X304" s="802"/>
      <c r="Y304" s="802"/>
    </row>
    <row r="305" spans="1:25" s="2155" customFormat="1" ht="12.95" customHeight="1">
      <c r="A305" s="2235" t="e">
        <f>A304+1</f>
        <v>#REF!</v>
      </c>
      <c r="B305" s="2159"/>
      <c r="C305" s="2167">
        <v>2</v>
      </c>
      <c r="D305" s="2167">
        <v>9</v>
      </c>
      <c r="E305" s="2167">
        <v>2</v>
      </c>
      <c r="F305" s="2167">
        <v>12</v>
      </c>
      <c r="G305" s="2167">
        <v>10</v>
      </c>
      <c r="H305" s="795">
        <v>3</v>
      </c>
      <c r="I305" s="795" t="s">
        <v>2104</v>
      </c>
      <c r="J305" s="795"/>
      <c r="K305" s="795"/>
      <c r="L305" s="795" t="s">
        <v>424</v>
      </c>
      <c r="M305" s="795" t="s">
        <v>143</v>
      </c>
      <c r="N305" s="2154">
        <v>1999</v>
      </c>
      <c r="O305" s="795"/>
      <c r="P305" s="795" t="s">
        <v>2657</v>
      </c>
      <c r="Q305" s="795" t="s">
        <v>1407</v>
      </c>
      <c r="R305" s="795">
        <v>1</v>
      </c>
      <c r="S305" s="1771">
        <v>500000</v>
      </c>
      <c r="T305" s="2268" t="s">
        <v>2857</v>
      </c>
      <c r="U305" s="2155" t="s">
        <v>3286</v>
      </c>
      <c r="V305" s="2269"/>
      <c r="W305" s="2158"/>
      <c r="X305" s="2270"/>
      <c r="Y305" s="2158"/>
    </row>
    <row r="306" spans="1:25" ht="12.95" customHeight="1">
      <c r="A306" s="662" t="e">
        <f>A305+1</f>
        <v>#REF!</v>
      </c>
      <c r="B306" s="685"/>
      <c r="C306" s="717">
        <v>2</v>
      </c>
      <c r="D306" s="717">
        <v>9</v>
      </c>
      <c r="E306" s="717">
        <v>2</v>
      </c>
      <c r="F306" s="717">
        <v>12</v>
      </c>
      <c r="G306" s="717">
        <v>10</v>
      </c>
      <c r="H306" s="687">
        <v>3</v>
      </c>
      <c r="I306" s="687" t="s">
        <v>2104</v>
      </c>
      <c r="J306" s="687"/>
      <c r="K306" s="687"/>
      <c r="L306" s="687" t="s">
        <v>365</v>
      </c>
      <c r="M306" s="687" t="s">
        <v>2792</v>
      </c>
      <c r="N306" s="688">
        <v>2015</v>
      </c>
      <c r="O306" s="687"/>
      <c r="P306" s="687" t="s">
        <v>2657</v>
      </c>
      <c r="Q306" s="687" t="s">
        <v>133</v>
      </c>
      <c r="R306" s="687">
        <v>1</v>
      </c>
      <c r="S306" s="901">
        <v>5000000</v>
      </c>
      <c r="T306" s="786" t="s">
        <v>2857</v>
      </c>
      <c r="V306" s="949"/>
      <c r="W306" s="802"/>
      <c r="X306" s="802"/>
      <c r="Y306" s="802"/>
    </row>
    <row r="307" spans="1:25" ht="12.95" customHeight="1">
      <c r="A307" s="662" t="e">
        <f>A306+1</f>
        <v>#REF!</v>
      </c>
      <c r="B307" s="679"/>
      <c r="C307" s="717">
        <v>2</v>
      </c>
      <c r="D307" s="717">
        <v>9</v>
      </c>
      <c r="E307" s="717">
        <v>2</v>
      </c>
      <c r="F307" s="717">
        <v>6</v>
      </c>
      <c r="G307" s="717">
        <v>24</v>
      </c>
      <c r="H307" s="946"/>
      <c r="I307" s="946" t="s">
        <v>3275</v>
      </c>
      <c r="J307" s="946"/>
      <c r="K307" s="946"/>
      <c r="L307" s="946"/>
      <c r="M307" s="687" t="s">
        <v>2792</v>
      </c>
      <c r="N307" s="984">
        <v>2016</v>
      </c>
      <c r="O307" s="946"/>
      <c r="P307" s="946"/>
      <c r="Q307" s="946"/>
      <c r="R307" s="946">
        <v>1</v>
      </c>
      <c r="S307" s="1735">
        <v>28000000</v>
      </c>
      <c r="T307" s="1803"/>
      <c r="V307" s="949"/>
      <c r="W307" s="877"/>
      <c r="X307" s="983"/>
      <c r="Y307" s="802"/>
    </row>
    <row r="308" spans="1:25" ht="12.95" customHeight="1">
      <c r="A308" s="662" t="e">
        <f>A307+1</f>
        <v>#REF!</v>
      </c>
      <c r="B308" s="679"/>
      <c r="C308" s="717">
        <v>2</v>
      </c>
      <c r="D308" s="717">
        <v>9</v>
      </c>
      <c r="E308" s="717">
        <v>2</v>
      </c>
      <c r="F308" s="717">
        <v>5</v>
      </c>
      <c r="G308" s="717">
        <v>59</v>
      </c>
      <c r="H308" s="946"/>
      <c r="I308" s="946" t="s">
        <v>2771</v>
      </c>
      <c r="J308" s="946"/>
      <c r="K308" s="946"/>
      <c r="L308" s="946"/>
      <c r="M308" s="687" t="s">
        <v>2792</v>
      </c>
      <c r="N308" s="984">
        <v>2016</v>
      </c>
      <c r="O308" s="946"/>
      <c r="P308" s="946"/>
      <c r="Q308" s="946"/>
      <c r="R308" s="946">
        <v>1</v>
      </c>
      <c r="S308" s="1735">
        <v>21803750</v>
      </c>
      <c r="T308" s="1803"/>
      <c r="V308" s="949"/>
      <c r="W308" s="877"/>
      <c r="X308" s="983"/>
      <c r="Y308" s="802"/>
    </row>
    <row r="309" spans="1:25" ht="12.95" customHeight="1" thickBot="1">
      <c r="A309" s="1809"/>
      <c r="B309" s="738"/>
      <c r="C309" s="777"/>
      <c r="D309" s="777"/>
      <c r="E309" s="777"/>
      <c r="F309" s="777"/>
      <c r="G309" s="777"/>
      <c r="H309" s="681"/>
      <c r="I309" s="681"/>
      <c r="J309" s="681"/>
      <c r="K309" s="681"/>
      <c r="L309" s="681"/>
      <c r="M309" s="681"/>
      <c r="N309" s="682"/>
      <c r="O309" s="681"/>
      <c r="P309" s="681"/>
      <c r="Q309" s="681"/>
      <c r="R309" s="681"/>
      <c r="S309" s="1764"/>
      <c r="T309" s="791"/>
      <c r="V309" s="949"/>
      <c r="W309" s="877"/>
      <c r="X309" s="983"/>
      <c r="Y309" s="802"/>
    </row>
    <row r="310" spans="1:25" ht="12.95" customHeight="1">
      <c r="A310" s="1920"/>
      <c r="B310" s="2110"/>
      <c r="C310" s="2137">
        <v>2</v>
      </c>
      <c r="D310" s="2137">
        <v>10</v>
      </c>
      <c r="E310" s="2137"/>
      <c r="F310" s="2137"/>
      <c r="G310" s="2137"/>
      <c r="H310" s="1784"/>
      <c r="I310" s="2138" t="s">
        <v>3281</v>
      </c>
      <c r="J310" s="1784"/>
      <c r="K310" s="1784"/>
      <c r="L310" s="1784"/>
      <c r="M310" s="1784"/>
      <c r="N310" s="1785"/>
      <c r="O310" s="1784"/>
      <c r="P310" s="1784"/>
      <c r="Q310" s="1784"/>
      <c r="R310" s="1784">
        <f>SUM(R311)</f>
        <v>1</v>
      </c>
      <c r="S310" s="2139">
        <f>SUM(S311)</f>
        <v>15000000</v>
      </c>
      <c r="T310" s="1783"/>
      <c r="V310" s="949"/>
      <c r="W310" s="877"/>
      <c r="X310" s="983"/>
      <c r="Y310" s="802"/>
    </row>
    <row r="311" spans="1:25" ht="12.95" customHeight="1">
      <c r="A311" s="701">
        <v>1</v>
      </c>
      <c r="B311" s="679"/>
      <c r="C311" s="945">
        <v>2</v>
      </c>
      <c r="D311" s="945">
        <v>10</v>
      </c>
      <c r="E311" s="945">
        <v>5</v>
      </c>
      <c r="F311" s="945">
        <v>1</v>
      </c>
      <c r="G311" s="945">
        <v>4</v>
      </c>
      <c r="H311" s="946">
        <v>1</v>
      </c>
      <c r="I311" s="946" t="s">
        <v>2421</v>
      </c>
      <c r="J311" s="946"/>
      <c r="K311" s="946"/>
      <c r="L311" s="946"/>
      <c r="M311" s="946"/>
      <c r="N311" s="984">
        <v>2016</v>
      </c>
      <c r="O311" s="946"/>
      <c r="P311" s="946"/>
      <c r="Q311" s="946"/>
      <c r="R311" s="946">
        <v>1</v>
      </c>
      <c r="S311" s="1735">
        <v>15000000</v>
      </c>
      <c r="T311" s="1803"/>
      <c r="V311" s="949"/>
      <c r="W311" s="877"/>
      <c r="X311" s="983"/>
      <c r="Y311" s="802"/>
    </row>
    <row r="312" spans="1:25" ht="12.95" customHeight="1">
      <c r="A312" s="701"/>
      <c r="B312" s="679"/>
      <c r="C312" s="945"/>
      <c r="D312" s="945"/>
      <c r="E312" s="945"/>
      <c r="F312" s="945"/>
      <c r="G312" s="945"/>
      <c r="H312" s="946"/>
      <c r="I312" s="946"/>
      <c r="J312" s="946"/>
      <c r="K312" s="946"/>
      <c r="L312" s="946"/>
      <c r="M312" s="946"/>
      <c r="N312" s="984"/>
      <c r="O312" s="946"/>
      <c r="P312" s="946"/>
      <c r="Q312" s="946"/>
      <c r="R312" s="946"/>
      <c r="S312" s="1735"/>
      <c r="T312" s="1803"/>
      <c r="V312" s="949"/>
      <c r="W312" s="877"/>
      <c r="X312" s="983"/>
      <c r="Y312" s="802"/>
    </row>
    <row r="313" spans="1:25" ht="12.95" customHeight="1" thickBot="1">
      <c r="A313" s="747"/>
      <c r="B313" s="679"/>
      <c r="C313" s="691"/>
      <c r="D313" s="691"/>
      <c r="E313" s="691"/>
      <c r="F313" s="691"/>
      <c r="G313" s="691"/>
      <c r="H313" s="696"/>
      <c r="I313" s="693"/>
      <c r="J313" s="695"/>
      <c r="K313" s="695"/>
      <c r="L313" s="695"/>
      <c r="M313" s="693"/>
      <c r="N313" s="695"/>
      <c r="O313" s="695"/>
      <c r="P313" s="695"/>
      <c r="Q313" s="695"/>
      <c r="R313" s="696"/>
      <c r="S313" s="696"/>
      <c r="T313" s="764"/>
      <c r="V313" s="1414"/>
      <c r="W313" s="880"/>
      <c r="X313" s="881"/>
      <c r="Y313" s="802"/>
    </row>
    <row r="314" spans="1:25" ht="12.95" customHeight="1">
      <c r="A314" s="1922"/>
      <c r="B314" s="2140"/>
      <c r="C314" s="1923"/>
      <c r="D314" s="1923"/>
      <c r="E314" s="1923"/>
      <c r="F314" s="1923"/>
      <c r="G314" s="1923"/>
      <c r="H314" s="2141"/>
      <c r="I314" s="1927" t="s">
        <v>1862</v>
      </c>
      <c r="J314" s="1924"/>
      <c r="K314" s="1924"/>
      <c r="L314" s="1924"/>
      <c r="M314" s="1925"/>
      <c r="N314" s="1924"/>
      <c r="O314" s="1924"/>
      <c r="P314" s="1924"/>
      <c r="Q314" s="1924"/>
      <c r="R314" s="1787">
        <f>SUM(R315:R326)</f>
        <v>11</v>
      </c>
      <c r="S314" s="1787">
        <f>SUM(S315:S326)</f>
        <v>881570925</v>
      </c>
      <c r="T314" s="1926"/>
      <c r="V314" s="1413"/>
      <c r="W314" s="2117">
        <v>11</v>
      </c>
      <c r="X314" s="2117">
        <v>881570925</v>
      </c>
      <c r="Y314" s="802"/>
    </row>
    <row r="315" spans="1:25" ht="12.95" customHeight="1">
      <c r="A315" s="765">
        <v>1</v>
      </c>
      <c r="B315" s="766" t="str">
        <f>[2]KIB.C!B45</f>
        <v>03.11.02.03.016 Rumah Negara Golongan III Lain-lain</v>
      </c>
      <c r="C315" s="767" t="str">
        <f>[2]KIB.C!D45</f>
        <v>03</v>
      </c>
      <c r="D315" s="767" t="str">
        <f>[2]KIB.C!E45</f>
        <v>11</v>
      </c>
      <c r="E315" s="767" t="str">
        <f>[2]KIB.C!F45</f>
        <v>02</v>
      </c>
      <c r="F315" s="767" t="str">
        <f>[2]KIB.C!G45</f>
        <v>03</v>
      </c>
      <c r="G315" s="767" t="str">
        <f>[2]KIB.C!H45</f>
        <v>016</v>
      </c>
      <c r="H315" s="767" t="str">
        <f>[2]KIB.C!I45</f>
        <v>008</v>
      </c>
      <c r="I315" s="767" t="s">
        <v>2868</v>
      </c>
      <c r="J315" s="767" t="s">
        <v>1343</v>
      </c>
      <c r="K315" s="767" t="s">
        <v>1343</v>
      </c>
      <c r="L315" s="767" t="s">
        <v>2780</v>
      </c>
      <c r="M315" s="767" t="s">
        <v>143</v>
      </c>
      <c r="N315" s="768">
        <v>2008</v>
      </c>
      <c r="O315" s="767">
        <v>81</v>
      </c>
      <c r="P315" s="767" t="s">
        <v>1905</v>
      </c>
      <c r="Q315" s="767" t="s">
        <v>133</v>
      </c>
      <c r="R315" s="767">
        <v>1</v>
      </c>
      <c r="S315" s="769">
        <v>114668000</v>
      </c>
      <c r="T315" s="787"/>
      <c r="V315" s="959" t="s">
        <v>1386</v>
      </c>
      <c r="W315" s="802"/>
      <c r="X315" s="957">
        <f>X314-S314</f>
        <v>0</v>
      </c>
      <c r="Y315" s="802"/>
    </row>
    <row r="316" spans="1:25" ht="12.75" customHeight="1">
      <c r="A316" s="669">
        <f>A315+1</f>
        <v>2</v>
      </c>
      <c r="B316" s="663" t="str">
        <f>[2]KIB.C!B77</f>
        <v>03.11.01.06.010 Bangunan Klinik/Puskesmas/Laboratorium</v>
      </c>
      <c r="C316" s="723" t="str">
        <f>[2]KIB.C!D77</f>
        <v>03</v>
      </c>
      <c r="D316" s="723" t="str">
        <f>[2]KIB.C!E77</f>
        <v>11</v>
      </c>
      <c r="E316" s="723" t="str">
        <f>[2]KIB.C!F77</f>
        <v>01</v>
      </c>
      <c r="F316" s="723" t="str">
        <f>[2]KIB.C!G77</f>
        <v>06</v>
      </c>
      <c r="G316" s="723" t="str">
        <f>[2]KIB.C!H77</f>
        <v>010</v>
      </c>
      <c r="H316" s="723" t="str">
        <f>[2]KIB.C!I77</f>
        <v>038</v>
      </c>
      <c r="I316" s="723" t="s">
        <v>2178</v>
      </c>
      <c r="J316" s="723" t="s">
        <v>1343</v>
      </c>
      <c r="K316" s="723" t="s">
        <v>1343</v>
      </c>
      <c r="L316" s="723" t="s">
        <v>2780</v>
      </c>
      <c r="M316" s="723" t="s">
        <v>143</v>
      </c>
      <c r="N316" s="836">
        <v>2009</v>
      </c>
      <c r="O316" s="723">
        <v>70</v>
      </c>
      <c r="P316" s="723" t="s">
        <v>1905</v>
      </c>
      <c r="Q316" s="723" t="s">
        <v>133</v>
      </c>
      <c r="R316" s="723">
        <v>1</v>
      </c>
      <c r="S316" s="770">
        <v>139639000</v>
      </c>
      <c r="T316" s="788"/>
      <c r="V316" s="959" t="s">
        <v>1386</v>
      </c>
      <c r="W316" s="802"/>
      <c r="X316" s="802"/>
      <c r="Y316" s="802"/>
    </row>
    <row r="317" spans="1:25" ht="12.75" customHeight="1">
      <c r="A317" s="669">
        <f>A316+1</f>
        <v>3</v>
      </c>
      <c r="B317" s="663" t="str">
        <f>[2]KIB.C!B78</f>
        <v>03.11.01.06.010 Bangunan Klinik/Puskesmas/Laboratorium</v>
      </c>
      <c r="C317" s="723" t="str">
        <f>[2]KIB.C!D78</f>
        <v>03</v>
      </c>
      <c r="D317" s="723" t="str">
        <f>[2]KIB.C!E78</f>
        <v>11</v>
      </c>
      <c r="E317" s="723" t="str">
        <f>[2]KIB.C!F78</f>
        <v>01</v>
      </c>
      <c r="F317" s="723" t="str">
        <f>[2]KIB.C!G78</f>
        <v>06</v>
      </c>
      <c r="G317" s="723" t="str">
        <f>[2]KIB.C!H78</f>
        <v>010</v>
      </c>
      <c r="H317" s="723" t="str">
        <f>[2]KIB.C!I78</f>
        <v>039</v>
      </c>
      <c r="I317" s="723" t="s">
        <v>2179</v>
      </c>
      <c r="J317" s="723" t="s">
        <v>1343</v>
      </c>
      <c r="K317" s="723" t="s">
        <v>1343</v>
      </c>
      <c r="L317" s="723" t="s">
        <v>2780</v>
      </c>
      <c r="M317" s="723" t="s">
        <v>143</v>
      </c>
      <c r="N317" s="836">
        <v>2009</v>
      </c>
      <c r="O317" s="723">
        <v>72</v>
      </c>
      <c r="P317" s="723" t="s">
        <v>1905</v>
      </c>
      <c r="Q317" s="723" t="s">
        <v>133</v>
      </c>
      <c r="R317" s="723">
        <v>1</v>
      </c>
      <c r="S317" s="770">
        <v>139617000</v>
      </c>
      <c r="T317" s="788"/>
      <c r="V317" s="959" t="s">
        <v>1386</v>
      </c>
      <c r="W317" s="802"/>
      <c r="X317" s="802"/>
      <c r="Y317" s="802"/>
    </row>
    <row r="318" spans="1:25" ht="12.95" customHeight="1">
      <c r="A318" s="669">
        <f t="shared" ref="A318:A325" si="10">A317+1</f>
        <v>4</v>
      </c>
      <c r="B318" s="663"/>
      <c r="C318" s="771">
        <v>3</v>
      </c>
      <c r="D318" s="771">
        <v>11</v>
      </c>
      <c r="E318" s="771">
        <v>1</v>
      </c>
      <c r="F318" s="771">
        <v>1</v>
      </c>
      <c r="G318" s="771">
        <v>1</v>
      </c>
      <c r="H318" s="723">
        <v>4</v>
      </c>
      <c r="I318" s="723" t="s">
        <v>2781</v>
      </c>
      <c r="J318" s="723" t="s">
        <v>305</v>
      </c>
      <c r="K318" s="723"/>
      <c r="L318" s="723" t="s">
        <v>2780</v>
      </c>
      <c r="M318" s="723" t="s">
        <v>143</v>
      </c>
      <c r="N318" s="836">
        <v>2006</v>
      </c>
      <c r="O318" s="723">
        <v>24</v>
      </c>
      <c r="P318" s="723" t="s">
        <v>1905</v>
      </c>
      <c r="Q318" s="723" t="s">
        <v>133</v>
      </c>
      <c r="R318" s="1386">
        <v>1</v>
      </c>
      <c r="S318" s="770">
        <v>20000000</v>
      </c>
      <c r="T318" s="789"/>
      <c r="V318" s="1398" t="s">
        <v>2791</v>
      </c>
      <c r="W318" s="802"/>
      <c r="X318" s="802"/>
      <c r="Y318" s="802"/>
    </row>
    <row r="319" spans="1:25" ht="12.95" customHeight="1">
      <c r="A319" s="669">
        <f t="shared" si="10"/>
        <v>5</v>
      </c>
      <c r="B319" s="663"/>
      <c r="C319" s="771">
        <v>3</v>
      </c>
      <c r="D319" s="771">
        <v>11</v>
      </c>
      <c r="E319" s="771">
        <v>1</v>
      </c>
      <c r="F319" s="771">
        <v>1</v>
      </c>
      <c r="G319" s="771">
        <v>1</v>
      </c>
      <c r="H319" s="723">
        <v>5</v>
      </c>
      <c r="I319" s="723" t="s">
        <v>2782</v>
      </c>
      <c r="J319" s="723" t="s">
        <v>305</v>
      </c>
      <c r="K319" s="723"/>
      <c r="L319" s="723" t="s">
        <v>2780</v>
      </c>
      <c r="M319" s="723" t="s">
        <v>143</v>
      </c>
      <c r="N319" s="836">
        <v>1989</v>
      </c>
      <c r="O319" s="723">
        <v>52</v>
      </c>
      <c r="P319" s="723" t="s">
        <v>1905</v>
      </c>
      <c r="Q319" s="723" t="s">
        <v>2547</v>
      </c>
      <c r="R319" s="1386">
        <v>1</v>
      </c>
      <c r="S319" s="770">
        <v>35000000</v>
      </c>
      <c r="T319" s="789"/>
      <c r="V319" s="1398" t="s">
        <v>2791</v>
      </c>
      <c r="W319" s="802"/>
      <c r="X319" s="802"/>
      <c r="Y319" s="802"/>
    </row>
    <row r="320" spans="1:25" s="2155" customFormat="1" ht="12.95" customHeight="1">
      <c r="A320" s="2271">
        <f t="shared" si="10"/>
        <v>6</v>
      </c>
      <c r="B320" s="2272"/>
      <c r="C320" s="2273">
        <v>3</v>
      </c>
      <c r="D320" s="2273">
        <v>11</v>
      </c>
      <c r="E320" s="2273">
        <v>1</v>
      </c>
      <c r="F320" s="2273">
        <v>1</v>
      </c>
      <c r="G320" s="2273">
        <v>1</v>
      </c>
      <c r="H320" s="1940">
        <v>6</v>
      </c>
      <c r="I320" s="1940" t="s">
        <v>2783</v>
      </c>
      <c r="J320" s="1940" t="s">
        <v>305</v>
      </c>
      <c r="K320" s="1940"/>
      <c r="L320" s="1940" t="str">
        <f>L319</f>
        <v>Beton</v>
      </c>
      <c r="M320" s="1940" t="s">
        <v>143</v>
      </c>
      <c r="N320" s="2274">
        <v>2008</v>
      </c>
      <c r="O320" s="1940">
        <v>6</v>
      </c>
      <c r="P320" s="1940" t="s">
        <v>1905</v>
      </c>
      <c r="Q320" s="1940" t="s">
        <v>1407</v>
      </c>
      <c r="R320" s="1770">
        <v>1</v>
      </c>
      <c r="S320" s="2275">
        <v>7003050</v>
      </c>
      <c r="T320" s="2276"/>
      <c r="V320" s="2277" t="s">
        <v>2791</v>
      </c>
      <c r="W320" s="2158"/>
      <c r="X320" s="2158"/>
      <c r="Y320" s="2158"/>
    </row>
    <row r="321" spans="1:25" ht="12.95" customHeight="1">
      <c r="A321" s="669">
        <f t="shared" si="10"/>
        <v>7</v>
      </c>
      <c r="B321" s="663"/>
      <c r="C321" s="771">
        <v>3</v>
      </c>
      <c r="D321" s="771">
        <v>11</v>
      </c>
      <c r="E321" s="771">
        <v>1</v>
      </c>
      <c r="F321" s="771">
        <v>1</v>
      </c>
      <c r="G321" s="771">
        <v>1</v>
      </c>
      <c r="H321" s="723">
        <v>7</v>
      </c>
      <c r="I321" s="723" t="s">
        <v>2784</v>
      </c>
      <c r="J321" s="723" t="s">
        <v>305</v>
      </c>
      <c r="K321" s="723"/>
      <c r="L321" s="723" t="s">
        <v>2780</v>
      </c>
      <c r="M321" s="723" t="s">
        <v>143</v>
      </c>
      <c r="N321" s="836">
        <v>2005</v>
      </c>
      <c r="O321" s="723">
        <v>169</v>
      </c>
      <c r="P321" s="723" t="s">
        <v>1905</v>
      </c>
      <c r="Q321" s="723" t="s">
        <v>133</v>
      </c>
      <c r="R321" s="1386">
        <v>1</v>
      </c>
      <c r="S321" s="770">
        <v>75000000</v>
      </c>
      <c r="T321" s="789"/>
      <c r="U321" s="674" t="s">
        <v>3286</v>
      </c>
      <c r="V321" s="1398" t="s">
        <v>2791</v>
      </c>
      <c r="W321" s="802"/>
      <c r="X321" s="802"/>
      <c r="Y321" s="802"/>
    </row>
    <row r="322" spans="1:25" ht="12.95" customHeight="1">
      <c r="A322" s="669">
        <f t="shared" si="10"/>
        <v>8</v>
      </c>
      <c r="B322" s="663"/>
      <c r="C322" s="771">
        <v>3</v>
      </c>
      <c r="D322" s="771">
        <v>11</v>
      </c>
      <c r="E322" s="771">
        <v>1</v>
      </c>
      <c r="F322" s="771">
        <v>1</v>
      </c>
      <c r="G322" s="771">
        <v>1</v>
      </c>
      <c r="H322" s="723">
        <v>7</v>
      </c>
      <c r="I322" s="723" t="s">
        <v>2871</v>
      </c>
      <c r="J322" s="723" t="s">
        <v>305</v>
      </c>
      <c r="K322" s="723"/>
      <c r="L322" s="723" t="s">
        <v>2780</v>
      </c>
      <c r="M322" s="723" t="s">
        <v>143</v>
      </c>
      <c r="N322" s="836">
        <v>2013</v>
      </c>
      <c r="O322" s="723">
        <v>10</v>
      </c>
      <c r="P322" s="723" t="s">
        <v>1905</v>
      </c>
      <c r="Q322" s="723" t="s">
        <v>133</v>
      </c>
      <c r="R322" s="1386">
        <v>1</v>
      </c>
      <c r="S322" s="770">
        <v>10036000</v>
      </c>
      <c r="T322" s="789"/>
      <c r="V322" s="1398" t="s">
        <v>2791</v>
      </c>
      <c r="W322" s="802"/>
      <c r="X322" s="802"/>
      <c r="Y322" s="802"/>
    </row>
    <row r="323" spans="1:25" ht="12.95" customHeight="1">
      <c r="A323" s="669">
        <f t="shared" si="10"/>
        <v>9</v>
      </c>
      <c r="B323" s="663"/>
      <c r="C323" s="771">
        <v>3</v>
      </c>
      <c r="D323" s="771">
        <v>11</v>
      </c>
      <c r="E323" s="771">
        <v>1</v>
      </c>
      <c r="F323" s="771">
        <v>1</v>
      </c>
      <c r="G323" s="771">
        <v>1</v>
      </c>
      <c r="H323" s="723">
        <v>6</v>
      </c>
      <c r="I323" s="723" t="s">
        <v>3165</v>
      </c>
      <c r="J323" s="723" t="s">
        <v>305</v>
      </c>
      <c r="K323" s="723"/>
      <c r="L323" s="723" t="str">
        <f>L321</f>
        <v>Beton</v>
      </c>
      <c r="M323" s="723" t="s">
        <v>143</v>
      </c>
      <c r="N323" s="836">
        <v>2014</v>
      </c>
      <c r="O323" s="723">
        <v>80</v>
      </c>
      <c r="P323" s="723" t="s">
        <v>1905</v>
      </c>
      <c r="Q323" s="723" t="s">
        <v>133</v>
      </c>
      <c r="R323" s="1386">
        <v>1</v>
      </c>
      <c r="S323" s="745">
        <v>329357875</v>
      </c>
      <c r="T323" s="789"/>
      <c r="V323" s="1398" t="s">
        <v>2791</v>
      </c>
      <c r="W323" s="802"/>
      <c r="X323" s="802"/>
      <c r="Y323" s="802"/>
    </row>
    <row r="324" spans="1:25" ht="12.95" customHeight="1">
      <c r="A324" s="669">
        <f t="shared" si="10"/>
        <v>10</v>
      </c>
      <c r="B324" s="663"/>
      <c r="C324" s="771"/>
      <c r="D324" s="771"/>
      <c r="E324" s="771"/>
      <c r="F324" s="771"/>
      <c r="G324" s="771"/>
      <c r="H324" s="723"/>
      <c r="I324" s="723" t="s">
        <v>3278</v>
      </c>
      <c r="J324" s="723" t="s">
        <v>305</v>
      </c>
      <c r="K324" s="723"/>
      <c r="L324" s="723" t="s">
        <v>2780</v>
      </c>
      <c r="M324" s="723" t="s">
        <v>143</v>
      </c>
      <c r="N324" s="836">
        <v>1995</v>
      </c>
      <c r="O324" s="723">
        <v>129</v>
      </c>
      <c r="P324" s="723" t="s">
        <v>3288</v>
      </c>
      <c r="Q324" s="723" t="s">
        <v>2547</v>
      </c>
      <c r="R324" s="1386">
        <v>1</v>
      </c>
      <c r="S324" s="1106">
        <v>6450000</v>
      </c>
      <c r="T324" s="789"/>
      <c r="V324" s="1398"/>
      <c r="W324" s="802"/>
      <c r="X324" s="802"/>
      <c r="Y324" s="802"/>
    </row>
    <row r="325" spans="1:25" ht="12.95" customHeight="1">
      <c r="A325" s="669">
        <f t="shared" si="10"/>
        <v>11</v>
      </c>
      <c r="B325" s="663"/>
      <c r="C325" s="771"/>
      <c r="D325" s="771"/>
      <c r="E325" s="771"/>
      <c r="F325" s="771"/>
      <c r="G325" s="771"/>
      <c r="H325" s="723"/>
      <c r="I325" s="723" t="s">
        <v>3279</v>
      </c>
      <c r="J325" s="723" t="s">
        <v>305</v>
      </c>
      <c r="K325" s="723"/>
      <c r="L325" s="723" t="s">
        <v>3287</v>
      </c>
      <c r="M325" s="723" t="s">
        <v>143</v>
      </c>
      <c r="N325" s="836">
        <v>1990</v>
      </c>
      <c r="O325" s="723">
        <v>12</v>
      </c>
      <c r="P325" s="723" t="s">
        <v>3289</v>
      </c>
      <c r="Q325" s="723" t="s">
        <v>2547</v>
      </c>
      <c r="R325" s="1386">
        <v>1</v>
      </c>
      <c r="S325" s="1106">
        <v>4800000</v>
      </c>
      <c r="T325" s="789"/>
      <c r="V325" s="1398"/>
      <c r="W325" s="802"/>
      <c r="X325" s="802"/>
      <c r="Y325" s="802"/>
    </row>
    <row r="326" spans="1:25" ht="12.95" customHeight="1" thickBot="1">
      <c r="A326" s="772"/>
      <c r="B326" s="773"/>
      <c r="C326" s="774"/>
      <c r="D326" s="774"/>
      <c r="E326" s="774"/>
      <c r="F326" s="774"/>
      <c r="G326" s="774"/>
      <c r="H326" s="774"/>
      <c r="I326" s="774"/>
      <c r="J326" s="774"/>
      <c r="K326" s="774"/>
      <c r="L326" s="774"/>
      <c r="M326" s="775"/>
      <c r="N326" s="775"/>
      <c r="O326" s="774"/>
      <c r="P326" s="774"/>
      <c r="Q326" s="774"/>
      <c r="R326" s="774"/>
      <c r="S326" s="776"/>
      <c r="T326" s="790"/>
      <c r="V326" s="877"/>
      <c r="W326" s="802"/>
      <c r="X326" s="802"/>
      <c r="Y326" s="802"/>
    </row>
    <row r="327" spans="1:25" ht="12.95" customHeight="1">
      <c r="A327" s="1820"/>
      <c r="B327" s="2140"/>
      <c r="C327" s="1916"/>
      <c r="D327" s="1916"/>
      <c r="E327" s="1916"/>
      <c r="F327" s="1916"/>
      <c r="G327" s="1916"/>
      <c r="H327" s="678"/>
      <c r="I327" s="1917" t="s">
        <v>1912</v>
      </c>
      <c r="J327" s="677"/>
      <c r="K327" s="677"/>
      <c r="L327" s="677"/>
      <c r="M327" s="677"/>
      <c r="N327" s="677"/>
      <c r="O327" s="677"/>
      <c r="P327" s="677"/>
      <c r="Q327" s="677"/>
      <c r="R327" s="1800">
        <f>SUM(R328:R332)</f>
        <v>5</v>
      </c>
      <c r="S327" s="1800">
        <f>SUM(S328:S332)</f>
        <v>4450000</v>
      </c>
      <c r="T327" s="1919"/>
      <c r="V327" s="1413"/>
      <c r="W327" s="802"/>
      <c r="X327" s="802"/>
      <c r="Y327" s="802"/>
    </row>
    <row r="328" spans="1:25" ht="12.95" customHeight="1">
      <c r="A328" s="669">
        <f>A327+1</f>
        <v>1</v>
      </c>
      <c r="B328" s="1371" t="s">
        <v>3078</v>
      </c>
      <c r="C328" s="777">
        <v>4</v>
      </c>
      <c r="D328" s="777">
        <v>15</v>
      </c>
      <c r="E328" s="777">
        <v>1</v>
      </c>
      <c r="F328" s="777">
        <v>4</v>
      </c>
      <c r="G328" s="777">
        <v>4</v>
      </c>
      <c r="H328" s="681">
        <v>1</v>
      </c>
      <c r="I328" s="681" t="s">
        <v>2813</v>
      </c>
      <c r="J328" s="681" t="s">
        <v>2785</v>
      </c>
      <c r="K328" s="681"/>
      <c r="L328" s="681"/>
      <c r="M328" s="682"/>
      <c r="N328" s="682">
        <v>1980</v>
      </c>
      <c r="O328" s="681"/>
      <c r="P328" s="681" t="s">
        <v>2558</v>
      </c>
      <c r="Q328" s="778" t="s">
        <v>133</v>
      </c>
      <c r="R328" s="779">
        <v>1</v>
      </c>
      <c r="S328" s="683">
        <v>900000</v>
      </c>
      <c r="T328" s="791"/>
      <c r="V328" s="949" t="s">
        <v>2869</v>
      </c>
      <c r="W328" s="802"/>
      <c r="X328" s="802"/>
      <c r="Y328" s="802"/>
    </row>
    <row r="329" spans="1:25" ht="12.95" customHeight="1">
      <c r="A329" s="669">
        <f>A328+1</f>
        <v>2</v>
      </c>
      <c r="B329" s="685" t="s">
        <v>3079</v>
      </c>
      <c r="C329" s="717">
        <v>4</v>
      </c>
      <c r="D329" s="717">
        <v>15</v>
      </c>
      <c r="E329" s="717">
        <v>1</v>
      </c>
      <c r="F329" s="717">
        <v>4</v>
      </c>
      <c r="G329" s="717">
        <v>5</v>
      </c>
      <c r="H329" s="687">
        <v>2</v>
      </c>
      <c r="I329" s="687" t="s">
        <v>2786</v>
      </c>
      <c r="J329" s="687" t="s">
        <v>2787</v>
      </c>
      <c r="K329" s="687"/>
      <c r="L329" s="687"/>
      <c r="M329" s="688"/>
      <c r="N329" s="688">
        <v>1985</v>
      </c>
      <c r="O329" s="687"/>
      <c r="P329" s="687" t="s">
        <v>2558</v>
      </c>
      <c r="Q329" s="720" t="s">
        <v>133</v>
      </c>
      <c r="R329" s="780">
        <v>1</v>
      </c>
      <c r="S329" s="745">
        <v>700000</v>
      </c>
      <c r="T329" s="786"/>
      <c r="V329" s="949" t="s">
        <v>2869</v>
      </c>
      <c r="W329" s="802"/>
      <c r="X329" s="802"/>
      <c r="Y329" s="802"/>
    </row>
    <row r="330" spans="1:25" ht="12.95" customHeight="1">
      <c r="A330" s="669">
        <f>A329+1</f>
        <v>3</v>
      </c>
      <c r="B330" s="685" t="s">
        <v>3080</v>
      </c>
      <c r="C330" s="717">
        <v>4</v>
      </c>
      <c r="D330" s="717">
        <v>15</v>
      </c>
      <c r="E330" s="717">
        <v>1</v>
      </c>
      <c r="F330" s="717">
        <v>4</v>
      </c>
      <c r="G330" s="717">
        <v>6</v>
      </c>
      <c r="H330" s="687">
        <v>3</v>
      </c>
      <c r="I330" s="687" t="s">
        <v>2788</v>
      </c>
      <c r="J330" s="687" t="s">
        <v>2789</v>
      </c>
      <c r="K330" s="687"/>
      <c r="L330" s="687"/>
      <c r="M330" s="688"/>
      <c r="N330" s="688">
        <v>1990</v>
      </c>
      <c r="O330" s="687"/>
      <c r="P330" s="687" t="s">
        <v>2558</v>
      </c>
      <c r="Q330" s="720" t="s">
        <v>133</v>
      </c>
      <c r="R330" s="780">
        <v>1</v>
      </c>
      <c r="S330" s="745">
        <v>500000</v>
      </c>
      <c r="T330" s="786"/>
      <c r="V330" s="949" t="s">
        <v>2869</v>
      </c>
      <c r="W330" s="802"/>
      <c r="X330" s="802"/>
      <c r="Y330" s="802"/>
    </row>
    <row r="331" spans="1:25" ht="12.95" customHeight="1">
      <c r="A331" s="668">
        <f>A330+1</f>
        <v>4</v>
      </c>
      <c r="B331" s="685" t="s">
        <v>3078</v>
      </c>
      <c r="C331" s="777">
        <v>4</v>
      </c>
      <c r="D331" s="777">
        <v>15</v>
      </c>
      <c r="E331" s="777">
        <v>1</v>
      </c>
      <c r="F331" s="777">
        <v>4</v>
      </c>
      <c r="G331" s="777">
        <v>4</v>
      </c>
      <c r="H331" s="827"/>
      <c r="I331" s="827" t="s">
        <v>2870</v>
      </c>
      <c r="J331" s="827" t="s">
        <v>2785</v>
      </c>
      <c r="K331" s="827"/>
      <c r="L331" s="827"/>
      <c r="M331" s="905"/>
      <c r="N331" s="905">
        <v>2014</v>
      </c>
      <c r="O331" s="827"/>
      <c r="P331" s="827" t="s">
        <v>2558</v>
      </c>
      <c r="Q331" s="906" t="s">
        <v>133</v>
      </c>
      <c r="R331" s="907">
        <v>1</v>
      </c>
      <c r="S331" s="908">
        <v>2000000</v>
      </c>
      <c r="T331" s="1408"/>
      <c r="V331" s="949" t="s">
        <v>2869</v>
      </c>
      <c r="W331" s="802"/>
      <c r="X331" s="802"/>
      <c r="Y331" s="802"/>
    </row>
    <row r="332" spans="1:25" ht="12.95" customHeight="1" thickBot="1">
      <c r="A332" s="775">
        <v>5</v>
      </c>
      <c r="B332" s="774"/>
      <c r="C332" s="774"/>
      <c r="D332" s="774"/>
      <c r="E332" s="774"/>
      <c r="F332" s="774"/>
      <c r="G332" s="774"/>
      <c r="H332" s="774"/>
      <c r="I332" s="774" t="s">
        <v>3294</v>
      </c>
      <c r="J332" s="774" t="s">
        <v>2785</v>
      </c>
      <c r="K332" s="774"/>
      <c r="L332" s="774"/>
      <c r="M332" s="774"/>
      <c r="N332" s="775">
        <v>1995</v>
      </c>
      <c r="O332" s="774"/>
      <c r="P332" s="774" t="s">
        <v>2558</v>
      </c>
      <c r="Q332" s="1835" t="s">
        <v>133</v>
      </c>
      <c r="R332" s="774">
        <v>1</v>
      </c>
      <c r="S332" s="1810">
        <v>350000</v>
      </c>
      <c r="T332" s="790"/>
      <c r="V332" s="877"/>
      <c r="W332" s="802"/>
      <c r="X332" s="802"/>
      <c r="Y332" s="802"/>
    </row>
    <row r="333" spans="1:25" ht="12.95" customHeight="1">
      <c r="A333" s="1820"/>
      <c r="B333" s="2110"/>
      <c r="C333" s="1916"/>
      <c r="D333" s="1916"/>
      <c r="E333" s="1916"/>
      <c r="F333" s="1916"/>
      <c r="G333" s="1916"/>
      <c r="H333" s="678"/>
      <c r="I333" s="1917" t="s">
        <v>1576</v>
      </c>
      <c r="J333" s="677"/>
      <c r="K333" s="677"/>
      <c r="L333" s="677"/>
      <c r="M333" s="737"/>
      <c r="N333" s="677"/>
      <c r="O333" s="677"/>
      <c r="P333" s="677"/>
      <c r="Q333" s="677"/>
      <c r="R333" s="1800">
        <f>SUM(R334:R334)</f>
        <v>0</v>
      </c>
      <c r="S333" s="1800">
        <f>SUM(S334:S334)</f>
        <v>0</v>
      </c>
      <c r="T333" s="1919"/>
      <c r="V333" s="1413"/>
      <c r="W333" s="802"/>
      <c r="X333" s="802"/>
      <c r="Y333" s="802"/>
    </row>
    <row r="334" spans="1:25" ht="12.95" customHeight="1">
      <c r="A334" s="926"/>
      <c r="B334" s="926"/>
      <c r="C334" s="926"/>
      <c r="D334" s="926"/>
      <c r="E334" s="926"/>
      <c r="F334" s="926"/>
      <c r="G334" s="926"/>
      <c r="H334" s="926"/>
      <c r="I334" s="926"/>
      <c r="J334" s="926"/>
      <c r="K334" s="926"/>
      <c r="L334" s="926"/>
      <c r="M334" s="926"/>
      <c r="N334" s="987"/>
      <c r="O334" s="926"/>
      <c r="P334" s="926"/>
      <c r="Q334" s="926"/>
      <c r="R334" s="926"/>
      <c r="S334" s="926"/>
      <c r="T334" s="988"/>
      <c r="V334" s="802"/>
      <c r="W334" s="802"/>
      <c r="X334" s="802"/>
      <c r="Y334" s="802"/>
    </row>
    <row r="335" spans="1:25" ht="12.95" customHeight="1" thickBot="1">
      <c r="A335" s="1928"/>
      <c r="B335" s="1929"/>
      <c r="C335" s="1929"/>
      <c r="D335" s="1929"/>
      <c r="E335" s="1929"/>
      <c r="F335" s="1929"/>
      <c r="G335" s="1929"/>
      <c r="H335" s="1929"/>
      <c r="I335" s="1930" t="s">
        <v>14</v>
      </c>
      <c r="J335" s="1929"/>
      <c r="K335" s="1929"/>
      <c r="L335" s="1929"/>
      <c r="M335" s="1929"/>
      <c r="N335" s="1931"/>
      <c r="O335" s="1929"/>
      <c r="P335" s="1929"/>
      <c r="Q335" s="1929"/>
      <c r="R335" s="1932">
        <f>R327+R314+R21+R17</f>
        <v>389</v>
      </c>
      <c r="S335" s="1932">
        <f>S327+S314+S21+S17</f>
        <v>2464809399</v>
      </c>
      <c r="T335" s="1933"/>
      <c r="V335" s="802"/>
      <c r="W335" s="802"/>
      <c r="X335" s="802"/>
      <c r="Y335" s="802"/>
    </row>
    <row r="337" spans="2:19" ht="15" customHeight="1">
      <c r="Q337" s="3019" t="s">
        <v>3285</v>
      </c>
      <c r="R337" s="3019"/>
      <c r="S337" s="3019"/>
    </row>
    <row r="338" spans="2:19" ht="12.75">
      <c r="C338" s="2142" t="s">
        <v>1883</v>
      </c>
      <c r="R338" s="2143"/>
      <c r="S338" s="2144"/>
    </row>
    <row r="339" spans="2:19" ht="15" customHeight="1">
      <c r="B339" s="874"/>
      <c r="C339" s="2145" t="s">
        <v>2889</v>
      </c>
      <c r="D339" s="874"/>
      <c r="E339" s="874"/>
      <c r="F339" s="874"/>
      <c r="G339" s="874"/>
      <c r="Q339" s="3020" t="s">
        <v>2887</v>
      </c>
      <c r="R339" s="3020"/>
      <c r="S339" s="3020"/>
    </row>
    <row r="340" spans="2:19" ht="12.75">
      <c r="C340" s="2144"/>
      <c r="R340" s="2146"/>
      <c r="S340" s="2146"/>
    </row>
    <row r="341" spans="2:19" ht="12.75">
      <c r="C341" s="2144"/>
      <c r="R341" s="2147"/>
      <c r="S341" s="2148"/>
    </row>
    <row r="342" spans="2:19" ht="12.75">
      <c r="C342" s="2144"/>
      <c r="R342" s="2143"/>
      <c r="S342" s="2144"/>
    </row>
    <row r="343" spans="2:19" ht="15" customHeight="1">
      <c r="B343" s="874"/>
      <c r="C343" s="2145" t="s">
        <v>2848</v>
      </c>
      <c r="D343" s="874"/>
      <c r="E343" s="874"/>
      <c r="F343" s="874"/>
      <c r="Q343" s="3020" t="s">
        <v>2888</v>
      </c>
      <c r="R343" s="3020"/>
      <c r="S343" s="3020"/>
    </row>
    <row r="344" spans="2:19" ht="15" customHeight="1">
      <c r="C344" s="2142" t="s">
        <v>2832</v>
      </c>
      <c r="Q344" s="3019" t="s">
        <v>2830</v>
      </c>
      <c r="R344" s="3019"/>
      <c r="S344" s="3019"/>
    </row>
  </sheetData>
  <mergeCells count="27">
    <mergeCell ref="Q337:S337"/>
    <mergeCell ref="Q339:S339"/>
    <mergeCell ref="Q343:S343"/>
    <mergeCell ref="Q344:S344"/>
    <mergeCell ref="S13:S15"/>
    <mergeCell ref="I12:I15"/>
    <mergeCell ref="J12:J15"/>
    <mergeCell ref="L12:L15"/>
    <mergeCell ref="R13:R15"/>
    <mergeCell ref="C259:G259"/>
    <mergeCell ref="C16:G16"/>
    <mergeCell ref="A2:T2"/>
    <mergeCell ref="A3:T3"/>
    <mergeCell ref="A10:F10"/>
    <mergeCell ref="A11:H11"/>
    <mergeCell ref="I11:L11"/>
    <mergeCell ref="M11:M15"/>
    <mergeCell ref="N11:N15"/>
    <mergeCell ref="O11:O15"/>
    <mergeCell ref="P11:P15"/>
    <mergeCell ref="Q11:Q15"/>
    <mergeCell ref="R11:S12"/>
    <mergeCell ref="T11:T15"/>
    <mergeCell ref="A12:A15"/>
    <mergeCell ref="B12:B15"/>
    <mergeCell ref="C12:G15"/>
    <mergeCell ref="H12:H15"/>
  </mergeCells>
  <dataValidations count="3">
    <dataValidation type="list" allowBlank="1" showInputMessage="1" showErrorMessage="1" error="AMBIL DARI DAFTAR" sqref="I328:I332">
      <formula1>KIBD</formula1>
    </dataValidation>
    <dataValidation type="list" allowBlank="1" showInputMessage="1" showErrorMessage="1" error="PILIH DARI DAFTAR" sqref="B250:B258 B21:B248 B260:B296 B302:B335">
      <formula1>KIBB</formula1>
    </dataValidation>
    <dataValidation type="list" allowBlank="1" showInputMessage="1" showErrorMessage="1" error="PILIH DARI DAFTAR" sqref="B18:B20">
      <formula1>KIBA</formula1>
    </dataValidation>
  </dataValidation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X375"/>
  <sheetViews>
    <sheetView topLeftCell="A47" workbookViewId="0">
      <selection activeCell="I65" sqref="I65"/>
    </sheetView>
  </sheetViews>
  <sheetFormatPr defaultRowHeight="12"/>
  <cols>
    <col min="1" max="1" width="4.42578125" style="1105" customWidth="1"/>
    <col min="2" max="2" width="4.140625" style="674" customWidth="1"/>
    <col min="3" max="3" width="3.42578125" style="674" customWidth="1"/>
    <col min="4" max="4" width="3.7109375" style="674" customWidth="1"/>
    <col min="5" max="5" width="4.5703125" style="674" customWidth="1"/>
    <col min="6" max="6" width="4" style="674" customWidth="1"/>
    <col min="7" max="7" width="4.7109375" style="1934" customWidth="1"/>
    <col min="8" max="8" width="31.5703125" style="674" customWidth="1"/>
    <col min="9" max="9" width="16.7109375" style="674" customWidth="1"/>
    <col min="10" max="10" width="15.140625" style="674" customWidth="1"/>
    <col min="11" max="11" width="11.140625" style="674" customWidth="1"/>
    <col min="12" max="12" width="11" style="674" customWidth="1"/>
    <col min="13" max="13" width="10.5703125" style="674" customWidth="1"/>
    <col min="14" max="14" width="10.7109375" style="674" customWidth="1"/>
    <col min="15" max="15" width="7.85546875" style="674" customWidth="1"/>
    <col min="16" max="16" width="8.5703125" style="674" customWidth="1"/>
    <col min="17" max="17" width="10.7109375" style="1934" customWidth="1"/>
    <col min="18" max="18" width="16.5703125" style="674" customWidth="1"/>
    <col min="19" max="19" width="20.140625" style="909" customWidth="1"/>
    <col min="20" max="20" width="9" style="674" customWidth="1"/>
    <col min="21" max="21" width="19.42578125" style="674" customWidth="1"/>
    <col min="22" max="22" width="14.5703125" style="674" bestFit="1" customWidth="1"/>
    <col min="23" max="23" width="15.42578125" style="674" customWidth="1"/>
    <col min="24" max="16384" width="9.140625" style="674"/>
  </cols>
  <sheetData>
    <row r="1" spans="1:22">
      <c r="S1" s="1105" t="s">
        <v>2850</v>
      </c>
    </row>
    <row r="2" spans="1:22" ht="15" customHeight="1">
      <c r="A2" s="3001" t="s">
        <v>2890</v>
      </c>
      <c r="B2" s="3001"/>
      <c r="C2" s="3001"/>
      <c r="D2" s="3001"/>
      <c r="E2" s="3001"/>
      <c r="F2" s="3001"/>
      <c r="G2" s="3001"/>
      <c r="H2" s="3001"/>
      <c r="I2" s="3001"/>
      <c r="J2" s="3001"/>
      <c r="K2" s="3001"/>
      <c r="L2" s="3001"/>
      <c r="M2" s="3001"/>
      <c r="N2" s="3001"/>
      <c r="O2" s="3001"/>
      <c r="P2" s="3001"/>
      <c r="Q2" s="3001"/>
      <c r="R2" s="3001"/>
      <c r="S2" s="3001"/>
    </row>
    <row r="3" spans="1:22" ht="15" customHeight="1">
      <c r="A3" s="3002" t="s">
        <v>3096</v>
      </c>
      <c r="B3" s="3002"/>
      <c r="C3" s="3002"/>
      <c r="D3" s="3002"/>
      <c r="E3" s="3002"/>
      <c r="F3" s="3002"/>
      <c r="G3" s="3002"/>
      <c r="H3" s="3002"/>
      <c r="I3" s="3002"/>
      <c r="J3" s="3002"/>
      <c r="K3" s="3002"/>
      <c r="L3" s="3002"/>
      <c r="M3" s="3002"/>
      <c r="N3" s="3002"/>
      <c r="O3" s="3002"/>
      <c r="P3" s="3002"/>
      <c r="Q3" s="3002"/>
      <c r="R3" s="3002"/>
      <c r="S3" s="3002"/>
    </row>
    <row r="4" spans="1:22" ht="15" customHeight="1">
      <c r="A4" s="2320"/>
      <c r="B4" s="2320"/>
      <c r="C4" s="2320"/>
      <c r="D4" s="2320"/>
      <c r="E4" s="2320"/>
      <c r="F4" s="2320"/>
      <c r="G4" s="2320"/>
      <c r="H4" s="2320"/>
      <c r="I4" s="2320"/>
      <c r="J4" s="2320"/>
      <c r="K4" s="2320"/>
      <c r="L4" s="2320"/>
      <c r="M4" s="2320"/>
      <c r="N4" s="2320"/>
      <c r="O4" s="2320"/>
      <c r="P4" s="2320"/>
      <c r="Q4" s="2320"/>
      <c r="R4" s="2320"/>
      <c r="S4" s="2320"/>
    </row>
    <row r="5" spans="1:22" ht="15" customHeight="1">
      <c r="A5" s="2090" t="s">
        <v>1</v>
      </c>
      <c r="B5" s="874"/>
      <c r="C5" s="874"/>
      <c r="D5" s="2092"/>
      <c r="E5" s="2320"/>
      <c r="F5" s="874" t="s">
        <v>2</v>
      </c>
      <c r="G5" s="2320"/>
      <c r="H5" s="2320"/>
      <c r="I5" s="2320"/>
      <c r="J5" s="2320"/>
      <c r="K5" s="2320"/>
      <c r="L5" s="2320"/>
      <c r="M5" s="2320"/>
      <c r="N5" s="2320"/>
      <c r="O5" s="2320"/>
      <c r="P5" s="2320"/>
      <c r="Q5" s="2320"/>
      <c r="R5" s="2320"/>
      <c r="S5" s="2320"/>
    </row>
    <row r="6" spans="1:22" ht="15" customHeight="1">
      <c r="A6" s="2090" t="s">
        <v>2814</v>
      </c>
      <c r="B6" s="874"/>
      <c r="C6" s="874"/>
      <c r="D6" s="2092"/>
      <c r="E6" s="2320"/>
      <c r="F6" s="874" t="s">
        <v>2809</v>
      </c>
      <c r="G6" s="2320"/>
      <c r="H6" s="2320"/>
      <c r="I6" s="2320"/>
      <c r="J6" s="2320"/>
      <c r="K6" s="2320"/>
      <c r="L6" s="2320"/>
      <c r="M6" s="2320"/>
      <c r="N6" s="2320"/>
      <c r="O6" s="2320"/>
      <c r="P6" s="2320"/>
      <c r="Q6" s="2320"/>
      <c r="R6" s="2320"/>
      <c r="S6" s="2320"/>
    </row>
    <row r="7" spans="1:22" ht="15" customHeight="1">
      <c r="A7" s="2090" t="s">
        <v>4</v>
      </c>
      <c r="B7" s="2093"/>
      <c r="C7" s="874"/>
      <c r="D7" s="2092"/>
      <c r="E7" s="2320"/>
      <c r="F7" s="2093" t="s">
        <v>2829</v>
      </c>
      <c r="G7" s="2320"/>
      <c r="H7" s="2320"/>
      <c r="I7" s="2320"/>
      <c r="J7" s="2320"/>
      <c r="K7" s="2320"/>
      <c r="L7" s="2320"/>
      <c r="M7" s="2320"/>
      <c r="N7" s="2320"/>
      <c r="O7" s="2320"/>
      <c r="P7" s="2320"/>
      <c r="Q7" s="2320"/>
      <c r="R7" s="2320"/>
      <c r="S7" s="2320"/>
    </row>
    <row r="8" spans="1:22" ht="15" customHeight="1">
      <c r="A8" s="2090" t="s">
        <v>5</v>
      </c>
      <c r="B8" s="2093"/>
      <c r="C8" s="874"/>
      <c r="D8" s="2092"/>
      <c r="E8" s="2320"/>
      <c r="F8" s="2093" t="s">
        <v>2810</v>
      </c>
      <c r="G8" s="2320"/>
      <c r="H8" s="2320"/>
      <c r="I8" s="2320"/>
      <c r="J8" s="2320"/>
      <c r="K8" s="2320"/>
      <c r="L8" s="2320"/>
      <c r="M8" s="2320"/>
      <c r="N8" s="2320"/>
      <c r="O8" s="2320"/>
      <c r="P8" s="2320"/>
      <c r="Q8" s="2320"/>
      <c r="R8" s="2320"/>
      <c r="S8" s="2320"/>
    </row>
    <row r="9" spans="1:22">
      <c r="A9" s="2093" t="s">
        <v>6</v>
      </c>
      <c r="B9" s="2093"/>
      <c r="C9" s="874"/>
      <c r="D9" s="2092"/>
      <c r="E9" s="1934"/>
      <c r="F9" s="2093" t="s">
        <v>3093</v>
      </c>
      <c r="G9" s="968"/>
      <c r="I9" s="802"/>
      <c r="J9" s="802"/>
      <c r="K9" s="802"/>
      <c r="L9" s="802"/>
      <c r="M9" s="802"/>
      <c r="N9" s="802"/>
      <c r="O9" s="802"/>
    </row>
    <row r="10" spans="1:22" ht="15" customHeight="1" thickBot="1">
      <c r="A10" s="3003"/>
      <c r="B10" s="3003"/>
      <c r="C10" s="3003"/>
      <c r="D10" s="3003"/>
      <c r="E10" s="3003"/>
      <c r="F10" s="2093"/>
      <c r="G10" s="874"/>
      <c r="H10" s="2092"/>
      <c r="J10" s="1934"/>
    </row>
    <row r="11" spans="1:22" ht="18" customHeight="1">
      <c r="A11" s="3004" t="s">
        <v>7</v>
      </c>
      <c r="B11" s="3005"/>
      <c r="C11" s="3005"/>
      <c r="D11" s="3005"/>
      <c r="E11" s="3005"/>
      <c r="F11" s="3005"/>
      <c r="G11" s="3006"/>
      <c r="H11" s="3007" t="s">
        <v>1887</v>
      </c>
      <c r="I11" s="3005"/>
      <c r="J11" s="3005"/>
      <c r="K11" s="3006"/>
      <c r="L11" s="3008" t="s">
        <v>1888</v>
      </c>
      <c r="M11" s="3008" t="s">
        <v>1889</v>
      </c>
      <c r="N11" s="3008" t="s">
        <v>1890</v>
      </c>
      <c r="O11" s="3008" t="s">
        <v>1891</v>
      </c>
      <c r="P11" s="3008" t="s">
        <v>1892</v>
      </c>
      <c r="Q11" s="3011" t="s">
        <v>1953</v>
      </c>
      <c r="R11" s="3012"/>
      <c r="S11" s="2998" t="s">
        <v>9</v>
      </c>
    </row>
    <row r="12" spans="1:22" ht="12.75" customHeight="1">
      <c r="A12" s="3021" t="s">
        <v>2840</v>
      </c>
      <c r="B12" s="3024" t="s">
        <v>10</v>
      </c>
      <c r="C12" s="3025"/>
      <c r="D12" s="3025"/>
      <c r="E12" s="3025"/>
      <c r="F12" s="3026"/>
      <c r="G12" s="3015" t="s">
        <v>11</v>
      </c>
      <c r="H12" s="3015" t="s">
        <v>1894</v>
      </c>
      <c r="I12" s="3015" t="s">
        <v>17</v>
      </c>
      <c r="J12" s="741" t="s">
        <v>1895</v>
      </c>
      <c r="K12" s="3015" t="s">
        <v>1896</v>
      </c>
      <c r="L12" s="3009"/>
      <c r="M12" s="3009"/>
      <c r="N12" s="3009"/>
      <c r="O12" s="3009"/>
      <c r="P12" s="3009"/>
      <c r="Q12" s="3013"/>
      <c r="R12" s="3014"/>
      <c r="S12" s="2999"/>
    </row>
    <row r="13" spans="1:22" ht="12" customHeight="1">
      <c r="A13" s="3022"/>
      <c r="B13" s="3027"/>
      <c r="C13" s="3028"/>
      <c r="D13" s="3028"/>
      <c r="E13" s="3028"/>
      <c r="F13" s="3029"/>
      <c r="G13" s="3009"/>
      <c r="H13" s="3009"/>
      <c r="I13" s="3009"/>
      <c r="J13" s="741" t="s">
        <v>1899</v>
      </c>
      <c r="K13" s="3009"/>
      <c r="L13" s="3009"/>
      <c r="M13" s="3009"/>
      <c r="N13" s="3009"/>
      <c r="O13" s="3009"/>
      <c r="P13" s="3009"/>
      <c r="Q13" s="3015" t="s">
        <v>95</v>
      </c>
      <c r="R13" s="3016" t="s">
        <v>19</v>
      </c>
      <c r="S13" s="2999"/>
    </row>
    <row r="14" spans="1:22" ht="12" customHeight="1">
      <c r="A14" s="3022"/>
      <c r="B14" s="3027"/>
      <c r="C14" s="3028"/>
      <c r="D14" s="3028"/>
      <c r="E14" s="3028"/>
      <c r="F14" s="3029"/>
      <c r="G14" s="3009"/>
      <c r="H14" s="3009"/>
      <c r="I14" s="3009"/>
      <c r="J14" s="741" t="s">
        <v>1900</v>
      </c>
      <c r="K14" s="3009"/>
      <c r="L14" s="3009"/>
      <c r="M14" s="3009"/>
      <c r="N14" s="3009"/>
      <c r="O14" s="3009"/>
      <c r="P14" s="3009"/>
      <c r="Q14" s="3009"/>
      <c r="R14" s="3017"/>
      <c r="S14" s="2999"/>
    </row>
    <row r="15" spans="1:22" ht="12" customHeight="1">
      <c r="A15" s="3023"/>
      <c r="B15" s="3013"/>
      <c r="C15" s="3030"/>
      <c r="D15" s="3030"/>
      <c r="E15" s="3030"/>
      <c r="F15" s="3014"/>
      <c r="G15" s="3010"/>
      <c r="H15" s="3010"/>
      <c r="I15" s="3010"/>
      <c r="J15" s="741" t="s">
        <v>1901</v>
      </c>
      <c r="K15" s="3010"/>
      <c r="L15" s="3010"/>
      <c r="M15" s="3010"/>
      <c r="N15" s="3010"/>
      <c r="O15" s="3010"/>
      <c r="P15" s="3010"/>
      <c r="Q15" s="3010"/>
      <c r="R15" s="3018"/>
      <c r="S15" s="3000"/>
      <c r="V15" s="875">
        <f>R17+R51+R362</f>
        <v>202070950</v>
      </c>
    </row>
    <row r="16" spans="1:22" s="2101" customFormat="1" ht="12" customHeight="1" thickBot="1">
      <c r="A16" s="2331">
        <v>1</v>
      </c>
      <c r="B16" s="3298">
        <v>3</v>
      </c>
      <c r="C16" s="3299"/>
      <c r="D16" s="3299"/>
      <c r="E16" s="3299"/>
      <c r="F16" s="3300"/>
      <c r="G16" s="2332">
        <v>4</v>
      </c>
      <c r="H16" s="2333">
        <v>5</v>
      </c>
      <c r="I16" s="2333">
        <v>6</v>
      </c>
      <c r="J16" s="2333">
        <v>7</v>
      </c>
      <c r="K16" s="2333">
        <v>8</v>
      </c>
      <c r="L16" s="2333">
        <v>9</v>
      </c>
      <c r="M16" s="2333">
        <v>10</v>
      </c>
      <c r="N16" s="2333">
        <v>11</v>
      </c>
      <c r="O16" s="2333">
        <v>12</v>
      </c>
      <c r="P16" s="2333">
        <v>13</v>
      </c>
      <c r="Q16" s="2334">
        <v>14</v>
      </c>
      <c r="R16" s="2333">
        <v>15</v>
      </c>
      <c r="S16" s="2335">
        <v>16</v>
      </c>
    </row>
    <row r="17" spans="1:24" s="2101" customFormat="1" ht="12" customHeight="1">
      <c r="A17" s="2340"/>
      <c r="B17" s="2341"/>
      <c r="C17" s="2341"/>
      <c r="D17" s="2341"/>
      <c r="E17" s="2341"/>
      <c r="F17" s="2341"/>
      <c r="G17" s="2341"/>
      <c r="H17" s="2342" t="s">
        <v>3479</v>
      </c>
      <c r="I17" s="2343"/>
      <c r="J17" s="2343"/>
      <c r="K17" s="2343"/>
      <c r="L17" s="2343"/>
      <c r="M17" s="2343"/>
      <c r="N17" s="2343"/>
      <c r="O17" s="2343"/>
      <c r="P17" s="2343"/>
      <c r="Q17" s="2370">
        <f>SUM(Q18:Q50)</f>
        <v>56</v>
      </c>
      <c r="R17" s="2371">
        <f>SUM(R18:R50)</f>
        <v>32145000</v>
      </c>
      <c r="S17" s="2344"/>
    </row>
    <row r="18" spans="1:24" s="2177" customFormat="1" ht="12.95" customHeight="1">
      <c r="A18" s="2336">
        <v>1</v>
      </c>
      <c r="B18" s="2245">
        <v>2</v>
      </c>
      <c r="C18" s="2245">
        <v>6</v>
      </c>
      <c r="D18" s="2245">
        <v>1</v>
      </c>
      <c r="E18" s="2245">
        <v>4</v>
      </c>
      <c r="F18" s="2245">
        <v>12</v>
      </c>
      <c r="G18" s="2337" t="s">
        <v>1468</v>
      </c>
      <c r="H18" s="1804" t="s">
        <v>2582</v>
      </c>
      <c r="I18" s="1804" t="s">
        <v>305</v>
      </c>
      <c r="J18" s="1804"/>
      <c r="K18" s="1804" t="s">
        <v>420</v>
      </c>
      <c r="L18" s="1804" t="s">
        <v>143</v>
      </c>
      <c r="M18" s="2246">
        <v>1999</v>
      </c>
      <c r="N18" s="1804"/>
      <c r="O18" s="2338" t="s">
        <v>1906</v>
      </c>
      <c r="P18" s="2338" t="s">
        <v>1407</v>
      </c>
      <c r="Q18" s="1804">
        <v>1</v>
      </c>
      <c r="R18" s="2339">
        <v>150000</v>
      </c>
      <c r="S18" s="2249" t="s">
        <v>3081</v>
      </c>
      <c r="T18" s="2177" t="s">
        <v>1407</v>
      </c>
      <c r="U18" s="2178" t="s">
        <v>2864</v>
      </c>
      <c r="V18" s="2179"/>
      <c r="W18" s="2179"/>
      <c r="X18" s="2179"/>
    </row>
    <row r="19" spans="1:24" s="2177" customFormat="1" ht="12.95" customHeight="1">
      <c r="A19" s="2173">
        <f>A18+1</f>
        <v>2</v>
      </c>
      <c r="B19" s="2174">
        <v>2</v>
      </c>
      <c r="C19" s="2174">
        <v>6</v>
      </c>
      <c r="D19" s="2174">
        <v>1</v>
      </c>
      <c r="E19" s="2174">
        <v>5</v>
      </c>
      <c r="F19" s="2174">
        <v>7</v>
      </c>
      <c r="G19" s="2175" t="s">
        <v>1481</v>
      </c>
      <c r="H19" s="894" t="s">
        <v>2590</v>
      </c>
      <c r="I19" s="894" t="s">
        <v>305</v>
      </c>
      <c r="J19" s="894"/>
      <c r="K19" s="894" t="s">
        <v>2591</v>
      </c>
      <c r="L19" s="894" t="s">
        <v>143</v>
      </c>
      <c r="M19" s="2170">
        <v>2010</v>
      </c>
      <c r="N19" s="894"/>
      <c r="O19" s="895" t="s">
        <v>1906</v>
      </c>
      <c r="P19" s="895" t="s">
        <v>1407</v>
      </c>
      <c r="Q19" s="894">
        <v>1</v>
      </c>
      <c r="R19" s="2171">
        <v>750000</v>
      </c>
      <c r="S19" s="1546" t="s">
        <v>2906</v>
      </c>
      <c r="U19" s="2178"/>
      <c r="V19" s="2179"/>
      <c r="W19" s="2179"/>
      <c r="X19" s="2179"/>
    </row>
    <row r="20" spans="1:24" s="2177" customFormat="1" ht="12.95" customHeight="1">
      <c r="A20" s="2173">
        <f t="shared" ref="A20:A50" si="0">A19+1</f>
        <v>3</v>
      </c>
      <c r="B20" s="2174">
        <v>2</v>
      </c>
      <c r="C20" s="2174">
        <v>6</v>
      </c>
      <c r="D20" s="2174">
        <v>1</v>
      </c>
      <c r="E20" s="2174">
        <v>5</v>
      </c>
      <c r="F20" s="2174">
        <v>7</v>
      </c>
      <c r="G20" s="2175" t="s">
        <v>1482</v>
      </c>
      <c r="H20" s="894" t="s">
        <v>2590</v>
      </c>
      <c r="I20" s="894" t="s">
        <v>305</v>
      </c>
      <c r="J20" s="894"/>
      <c r="K20" s="894" t="s">
        <v>2591</v>
      </c>
      <c r="L20" s="894" t="s">
        <v>143</v>
      </c>
      <c r="M20" s="2170">
        <v>2010</v>
      </c>
      <c r="N20" s="894"/>
      <c r="O20" s="895" t="s">
        <v>1906</v>
      </c>
      <c r="P20" s="895" t="s">
        <v>1407</v>
      </c>
      <c r="Q20" s="894">
        <v>1</v>
      </c>
      <c r="R20" s="2171">
        <v>750000</v>
      </c>
      <c r="S20" s="1546" t="s">
        <v>2967</v>
      </c>
      <c r="U20" s="2178"/>
      <c r="V20" s="2179"/>
      <c r="W20" s="2179"/>
      <c r="X20" s="2179"/>
    </row>
    <row r="21" spans="1:24" s="2177" customFormat="1" ht="12.95" customHeight="1">
      <c r="A21" s="2173">
        <f t="shared" si="0"/>
        <v>4</v>
      </c>
      <c r="B21" s="2174">
        <v>2</v>
      </c>
      <c r="C21" s="2174">
        <v>6</v>
      </c>
      <c r="D21" s="2174">
        <v>2</v>
      </c>
      <c r="E21" s="2174">
        <v>1</v>
      </c>
      <c r="F21" s="2174">
        <v>6</v>
      </c>
      <c r="G21" s="2175" t="s">
        <v>1501</v>
      </c>
      <c r="H21" s="894" t="s">
        <v>640</v>
      </c>
      <c r="I21" s="894" t="s">
        <v>310</v>
      </c>
      <c r="J21" s="894"/>
      <c r="K21" s="894" t="s">
        <v>365</v>
      </c>
      <c r="L21" s="894" t="s">
        <v>143</v>
      </c>
      <c r="M21" s="2170">
        <v>2005</v>
      </c>
      <c r="N21" s="894"/>
      <c r="O21" s="895" t="s">
        <v>1906</v>
      </c>
      <c r="P21" s="895" t="s">
        <v>133</v>
      </c>
      <c r="Q21" s="894">
        <v>1</v>
      </c>
      <c r="R21" s="2171">
        <v>40000</v>
      </c>
      <c r="S21" s="1546" t="s">
        <v>2918</v>
      </c>
      <c r="U21" s="2178"/>
      <c r="V21" s="2179"/>
      <c r="W21" s="2179"/>
      <c r="X21" s="2179"/>
    </row>
    <row r="22" spans="1:24" s="2177" customFormat="1" ht="12.95" customHeight="1">
      <c r="A22" s="2173">
        <f t="shared" si="0"/>
        <v>5</v>
      </c>
      <c r="B22" s="2174">
        <v>2</v>
      </c>
      <c r="C22" s="2174">
        <v>6</v>
      </c>
      <c r="D22" s="2174">
        <v>2</v>
      </c>
      <c r="E22" s="2174">
        <v>1</v>
      </c>
      <c r="F22" s="2174">
        <v>6</v>
      </c>
      <c r="G22" s="2175" t="s">
        <v>1502</v>
      </c>
      <c r="H22" s="894" t="s">
        <v>640</v>
      </c>
      <c r="I22" s="894" t="s">
        <v>310</v>
      </c>
      <c r="J22" s="894"/>
      <c r="K22" s="894" t="s">
        <v>365</v>
      </c>
      <c r="L22" s="894" t="s">
        <v>143</v>
      </c>
      <c r="M22" s="2170">
        <v>2005</v>
      </c>
      <c r="N22" s="894"/>
      <c r="O22" s="895" t="s">
        <v>1906</v>
      </c>
      <c r="P22" s="895" t="s">
        <v>2547</v>
      </c>
      <c r="Q22" s="894">
        <v>1</v>
      </c>
      <c r="R22" s="2171">
        <v>40000</v>
      </c>
      <c r="S22" s="1546" t="s">
        <v>2905</v>
      </c>
      <c r="U22" s="2178"/>
      <c r="V22" s="2179"/>
      <c r="W22" s="2179"/>
      <c r="X22" s="2179"/>
    </row>
    <row r="23" spans="1:24" s="2177" customFormat="1">
      <c r="A23" s="2173">
        <f t="shared" si="0"/>
        <v>6</v>
      </c>
      <c r="B23" s="2174">
        <v>2</v>
      </c>
      <c r="C23" s="2174">
        <v>6</v>
      </c>
      <c r="D23" s="2174">
        <v>2</v>
      </c>
      <c r="E23" s="2174">
        <v>1</v>
      </c>
      <c r="F23" s="2174">
        <v>6</v>
      </c>
      <c r="G23" s="2175" t="s">
        <v>1503</v>
      </c>
      <c r="H23" s="894" t="s">
        <v>640</v>
      </c>
      <c r="I23" s="894" t="s">
        <v>310</v>
      </c>
      <c r="J23" s="894"/>
      <c r="K23" s="894" t="s">
        <v>365</v>
      </c>
      <c r="L23" s="894" t="s">
        <v>143</v>
      </c>
      <c r="M23" s="2170">
        <v>2005</v>
      </c>
      <c r="N23" s="894"/>
      <c r="O23" s="895" t="s">
        <v>1906</v>
      </c>
      <c r="P23" s="895" t="s">
        <v>2547</v>
      </c>
      <c r="Q23" s="894">
        <v>3</v>
      </c>
      <c r="R23" s="2171">
        <v>120000</v>
      </c>
      <c r="S23" s="1546" t="s">
        <v>2925</v>
      </c>
      <c r="U23" s="2178"/>
      <c r="V23" s="2179"/>
      <c r="W23" s="2179"/>
      <c r="X23" s="2179"/>
    </row>
    <row r="24" spans="1:24" s="2177" customFormat="1" ht="12.95" customHeight="1">
      <c r="A24" s="2173">
        <f t="shared" si="0"/>
        <v>7</v>
      </c>
      <c r="B24" s="2174">
        <v>2</v>
      </c>
      <c r="C24" s="2174">
        <v>6</v>
      </c>
      <c r="D24" s="2174">
        <v>2</v>
      </c>
      <c r="E24" s="2174">
        <v>1</v>
      </c>
      <c r="F24" s="2174">
        <v>6</v>
      </c>
      <c r="G24" s="2175" t="s">
        <v>1504</v>
      </c>
      <c r="H24" s="894" t="s">
        <v>640</v>
      </c>
      <c r="I24" s="894" t="s">
        <v>310</v>
      </c>
      <c r="J24" s="894"/>
      <c r="K24" s="894" t="s">
        <v>365</v>
      </c>
      <c r="L24" s="894" t="s">
        <v>143</v>
      </c>
      <c r="M24" s="2170">
        <v>2005</v>
      </c>
      <c r="N24" s="894"/>
      <c r="O24" s="895" t="s">
        <v>1906</v>
      </c>
      <c r="P24" s="895" t="s">
        <v>2547</v>
      </c>
      <c r="Q24" s="894">
        <v>1</v>
      </c>
      <c r="R24" s="2171">
        <v>40000</v>
      </c>
      <c r="S24" s="1546" t="s">
        <v>2906</v>
      </c>
      <c r="U24" s="2178"/>
      <c r="V24" s="2179"/>
      <c r="W24" s="2179"/>
      <c r="X24" s="2179"/>
    </row>
    <row r="25" spans="1:24" s="2177" customFormat="1" ht="12.95" customHeight="1">
      <c r="A25" s="2173">
        <f t="shared" si="0"/>
        <v>8</v>
      </c>
      <c r="B25" s="2174">
        <v>2</v>
      </c>
      <c r="C25" s="2174">
        <v>6</v>
      </c>
      <c r="D25" s="2174">
        <v>2</v>
      </c>
      <c r="E25" s="2174">
        <v>1</v>
      </c>
      <c r="F25" s="2174">
        <v>6</v>
      </c>
      <c r="G25" s="2175" t="s">
        <v>1505</v>
      </c>
      <c r="H25" s="894" t="s">
        <v>640</v>
      </c>
      <c r="I25" s="894" t="s">
        <v>310</v>
      </c>
      <c r="J25" s="894"/>
      <c r="K25" s="894" t="s">
        <v>365</v>
      </c>
      <c r="L25" s="894" t="s">
        <v>143</v>
      </c>
      <c r="M25" s="2170">
        <v>2005</v>
      </c>
      <c r="N25" s="894"/>
      <c r="O25" s="895" t="s">
        <v>1906</v>
      </c>
      <c r="P25" s="895" t="s">
        <v>2547</v>
      </c>
      <c r="Q25" s="894">
        <v>1</v>
      </c>
      <c r="R25" s="2171">
        <v>40000</v>
      </c>
      <c r="S25" s="1546" t="s">
        <v>2906</v>
      </c>
      <c r="U25" s="2178"/>
      <c r="V25" s="2179"/>
      <c r="W25" s="2179"/>
      <c r="X25" s="2179"/>
    </row>
    <row r="26" spans="1:24" s="2177" customFormat="1" ht="12.95" customHeight="1">
      <c r="A26" s="2173">
        <f t="shared" si="0"/>
        <v>9</v>
      </c>
      <c r="B26" s="2174">
        <v>2</v>
      </c>
      <c r="C26" s="2174">
        <v>6</v>
      </c>
      <c r="D26" s="2174">
        <v>2</v>
      </c>
      <c r="E26" s="2174">
        <v>1</v>
      </c>
      <c r="F26" s="2174">
        <v>6</v>
      </c>
      <c r="G26" s="2175" t="s">
        <v>1508</v>
      </c>
      <c r="H26" s="894" t="s">
        <v>640</v>
      </c>
      <c r="I26" s="894" t="s">
        <v>310</v>
      </c>
      <c r="J26" s="894"/>
      <c r="K26" s="894" t="s">
        <v>365</v>
      </c>
      <c r="L26" s="894" t="s">
        <v>143</v>
      </c>
      <c r="M26" s="2170">
        <v>2005</v>
      </c>
      <c r="N26" s="894"/>
      <c r="O26" s="895" t="s">
        <v>1906</v>
      </c>
      <c r="P26" s="895" t="s">
        <v>133</v>
      </c>
      <c r="Q26" s="894">
        <v>1</v>
      </c>
      <c r="R26" s="2171">
        <v>40000</v>
      </c>
      <c r="S26" s="1546" t="s">
        <v>3180</v>
      </c>
      <c r="U26" s="2178"/>
      <c r="V26" s="2179"/>
      <c r="W26" s="2179"/>
      <c r="X26" s="2179"/>
    </row>
    <row r="27" spans="1:24" s="2177" customFormat="1" ht="12.95" customHeight="1">
      <c r="A27" s="2173">
        <f t="shared" si="0"/>
        <v>10</v>
      </c>
      <c r="B27" s="2174">
        <v>2</v>
      </c>
      <c r="C27" s="2174">
        <v>6</v>
      </c>
      <c r="D27" s="2174">
        <v>2</v>
      </c>
      <c r="E27" s="2174">
        <v>1</v>
      </c>
      <c r="F27" s="2174">
        <v>6</v>
      </c>
      <c r="G27" s="2175" t="s">
        <v>1511</v>
      </c>
      <c r="H27" s="894" t="s">
        <v>471</v>
      </c>
      <c r="I27" s="894" t="s">
        <v>310</v>
      </c>
      <c r="J27" s="894"/>
      <c r="K27" s="894" t="s">
        <v>365</v>
      </c>
      <c r="L27" s="894" t="s">
        <v>143</v>
      </c>
      <c r="M27" s="2170">
        <v>2005</v>
      </c>
      <c r="N27" s="894"/>
      <c r="O27" s="895" t="s">
        <v>1906</v>
      </c>
      <c r="P27" s="895" t="s">
        <v>133</v>
      </c>
      <c r="Q27" s="894">
        <v>1</v>
      </c>
      <c r="R27" s="2171">
        <v>40000</v>
      </c>
      <c r="S27" s="1546" t="s">
        <v>2904</v>
      </c>
      <c r="U27" s="2178"/>
      <c r="V27" s="2179"/>
      <c r="W27" s="2179"/>
      <c r="X27" s="2179"/>
    </row>
    <row r="28" spans="1:24" s="2177" customFormat="1" ht="12.95" customHeight="1">
      <c r="A28" s="2173">
        <f t="shared" si="0"/>
        <v>11</v>
      </c>
      <c r="B28" s="2174">
        <v>2</v>
      </c>
      <c r="C28" s="2174">
        <v>6</v>
      </c>
      <c r="D28" s="2174">
        <v>2</v>
      </c>
      <c r="E28" s="2174">
        <v>1</v>
      </c>
      <c r="F28" s="2174">
        <v>6</v>
      </c>
      <c r="G28" s="2175" t="s">
        <v>1522</v>
      </c>
      <c r="H28" s="894" t="s">
        <v>471</v>
      </c>
      <c r="I28" s="894" t="s">
        <v>310</v>
      </c>
      <c r="J28" s="894"/>
      <c r="K28" s="894" t="s">
        <v>365</v>
      </c>
      <c r="L28" s="894" t="s">
        <v>143</v>
      </c>
      <c r="M28" s="2170">
        <v>2005</v>
      </c>
      <c r="N28" s="894"/>
      <c r="O28" s="895" t="s">
        <v>1906</v>
      </c>
      <c r="P28" s="895" t="s">
        <v>133</v>
      </c>
      <c r="Q28" s="894">
        <v>1</v>
      </c>
      <c r="R28" s="2171">
        <v>40000</v>
      </c>
      <c r="S28" s="1546" t="s">
        <v>2857</v>
      </c>
      <c r="U28" s="2178"/>
      <c r="V28" s="2179"/>
      <c r="W28" s="2179"/>
      <c r="X28" s="2179"/>
    </row>
    <row r="29" spans="1:24" s="2177" customFormat="1" ht="12.95" customHeight="1">
      <c r="A29" s="2173">
        <f t="shared" si="0"/>
        <v>12</v>
      </c>
      <c r="B29" s="2174">
        <v>2</v>
      </c>
      <c r="C29" s="2174">
        <v>6</v>
      </c>
      <c r="D29" s="2174">
        <v>2</v>
      </c>
      <c r="E29" s="2174">
        <v>1</v>
      </c>
      <c r="F29" s="2174">
        <v>6</v>
      </c>
      <c r="G29" s="2175" t="s">
        <v>1523</v>
      </c>
      <c r="H29" s="894" t="s">
        <v>471</v>
      </c>
      <c r="I29" s="894" t="s">
        <v>310</v>
      </c>
      <c r="J29" s="894"/>
      <c r="K29" s="894" t="s">
        <v>420</v>
      </c>
      <c r="L29" s="894" t="s">
        <v>143</v>
      </c>
      <c r="M29" s="2170">
        <v>2005</v>
      </c>
      <c r="N29" s="894"/>
      <c r="O29" s="895" t="s">
        <v>1906</v>
      </c>
      <c r="P29" s="895" t="s">
        <v>133</v>
      </c>
      <c r="Q29" s="894">
        <v>1</v>
      </c>
      <c r="R29" s="2171">
        <v>40000</v>
      </c>
      <c r="S29" s="1546" t="s">
        <v>2857</v>
      </c>
      <c r="U29" s="2178"/>
      <c r="V29" s="2179"/>
      <c r="W29" s="2179"/>
      <c r="X29" s="2179"/>
    </row>
    <row r="30" spans="1:24" s="2177" customFormat="1" ht="12.95" customHeight="1">
      <c r="A30" s="2173">
        <f t="shared" si="0"/>
        <v>13</v>
      </c>
      <c r="B30" s="2174">
        <v>2</v>
      </c>
      <c r="C30" s="2174">
        <v>6</v>
      </c>
      <c r="D30" s="2174">
        <v>2</v>
      </c>
      <c r="E30" s="2174">
        <v>1</v>
      </c>
      <c r="F30" s="2174">
        <v>6</v>
      </c>
      <c r="G30" s="2175" t="s">
        <v>1524</v>
      </c>
      <c r="H30" s="894" t="s">
        <v>471</v>
      </c>
      <c r="I30" s="894" t="s">
        <v>310</v>
      </c>
      <c r="J30" s="894"/>
      <c r="K30" s="894" t="s">
        <v>420</v>
      </c>
      <c r="L30" s="894" t="s">
        <v>143</v>
      </c>
      <c r="M30" s="2170">
        <v>2005</v>
      </c>
      <c r="N30" s="894"/>
      <c r="O30" s="895" t="s">
        <v>1906</v>
      </c>
      <c r="P30" s="895" t="s">
        <v>133</v>
      </c>
      <c r="Q30" s="894">
        <v>1</v>
      </c>
      <c r="R30" s="2171">
        <v>40000</v>
      </c>
      <c r="S30" s="1546" t="s">
        <v>2967</v>
      </c>
      <c r="U30" s="2178"/>
      <c r="V30" s="2179"/>
      <c r="W30" s="2179"/>
      <c r="X30" s="2179"/>
    </row>
    <row r="31" spans="1:24" s="2177" customFormat="1" ht="12.95" customHeight="1">
      <c r="A31" s="2173">
        <f t="shared" si="0"/>
        <v>14</v>
      </c>
      <c r="B31" s="2174">
        <v>2</v>
      </c>
      <c r="C31" s="2174">
        <v>6</v>
      </c>
      <c r="D31" s="2174">
        <v>2</v>
      </c>
      <c r="E31" s="2174">
        <v>1</v>
      </c>
      <c r="F31" s="2174">
        <v>6</v>
      </c>
      <c r="G31" s="2175" t="s">
        <v>1525</v>
      </c>
      <c r="H31" s="894" t="s">
        <v>471</v>
      </c>
      <c r="I31" s="894" t="s">
        <v>310</v>
      </c>
      <c r="J31" s="894"/>
      <c r="K31" s="894" t="s">
        <v>420</v>
      </c>
      <c r="L31" s="894" t="s">
        <v>143</v>
      </c>
      <c r="M31" s="2170">
        <v>2005</v>
      </c>
      <c r="N31" s="894"/>
      <c r="O31" s="895" t="s">
        <v>1906</v>
      </c>
      <c r="P31" s="895" t="s">
        <v>133</v>
      </c>
      <c r="Q31" s="894">
        <v>1</v>
      </c>
      <c r="R31" s="2171">
        <v>40000</v>
      </c>
      <c r="S31" s="1546" t="s">
        <v>2967</v>
      </c>
      <c r="U31" s="2178"/>
      <c r="V31" s="2179"/>
      <c r="W31" s="2179"/>
      <c r="X31" s="2179"/>
    </row>
    <row r="32" spans="1:24" s="2177" customFormat="1" ht="12.95" customHeight="1">
      <c r="A32" s="2173">
        <f t="shared" si="0"/>
        <v>15</v>
      </c>
      <c r="B32" s="2174">
        <v>2</v>
      </c>
      <c r="C32" s="2174">
        <v>6</v>
      </c>
      <c r="D32" s="2174">
        <v>1</v>
      </c>
      <c r="E32" s="2174">
        <v>4</v>
      </c>
      <c r="F32" s="2174">
        <v>12</v>
      </c>
      <c r="G32" s="2175" t="s">
        <v>1470</v>
      </c>
      <c r="H32" s="894" t="s">
        <v>2582</v>
      </c>
      <c r="I32" s="894" t="s">
        <v>2583</v>
      </c>
      <c r="J32" s="894"/>
      <c r="K32" s="894" t="s">
        <v>420</v>
      </c>
      <c r="L32" s="894" t="s">
        <v>143</v>
      </c>
      <c r="M32" s="2176">
        <v>2007</v>
      </c>
      <c r="N32" s="894"/>
      <c r="O32" s="895" t="s">
        <v>1906</v>
      </c>
      <c r="P32" s="895" t="s">
        <v>1407</v>
      </c>
      <c r="Q32" s="894">
        <v>1</v>
      </c>
      <c r="R32" s="2171">
        <v>150000</v>
      </c>
      <c r="S32" s="1546" t="s">
        <v>2918</v>
      </c>
      <c r="U32" s="2178"/>
      <c r="V32" s="2179"/>
      <c r="W32" s="2179"/>
      <c r="X32" s="2179"/>
    </row>
    <row r="33" spans="1:24" s="2177" customFormat="1" ht="12.95" customHeight="1">
      <c r="A33" s="2173">
        <f t="shared" si="0"/>
        <v>16</v>
      </c>
      <c r="B33" s="2174">
        <v>2</v>
      </c>
      <c r="C33" s="2174">
        <v>6</v>
      </c>
      <c r="D33" s="2174">
        <v>1</v>
      </c>
      <c r="E33" s="2174">
        <v>4</v>
      </c>
      <c r="F33" s="2174">
        <v>12</v>
      </c>
      <c r="G33" s="2175" t="s">
        <v>1472</v>
      </c>
      <c r="H33" s="894" t="s">
        <v>2582</v>
      </c>
      <c r="I33" s="894" t="s">
        <v>2584</v>
      </c>
      <c r="J33" s="894"/>
      <c r="K33" s="894" t="s">
        <v>420</v>
      </c>
      <c r="L33" s="894" t="s">
        <v>143</v>
      </c>
      <c r="M33" s="2176">
        <v>2007</v>
      </c>
      <c r="N33" s="894"/>
      <c r="O33" s="895" t="s">
        <v>1906</v>
      </c>
      <c r="P33" s="895" t="s">
        <v>133</v>
      </c>
      <c r="Q33" s="894">
        <v>1</v>
      </c>
      <c r="R33" s="2171">
        <v>150000</v>
      </c>
      <c r="S33" s="1546" t="s">
        <v>3081</v>
      </c>
      <c r="T33" s="2177" t="s">
        <v>1407</v>
      </c>
      <c r="U33" s="2178" t="s">
        <v>2922</v>
      </c>
      <c r="V33" s="2179"/>
      <c r="W33" s="2179"/>
      <c r="X33" s="2179"/>
    </row>
    <row r="34" spans="1:24" s="2177" customFormat="1" ht="12.95" customHeight="1">
      <c r="A34" s="2173">
        <f t="shared" si="0"/>
        <v>17</v>
      </c>
      <c r="B34" s="2174">
        <v>2</v>
      </c>
      <c r="C34" s="2174">
        <v>6</v>
      </c>
      <c r="D34" s="2174">
        <v>1</v>
      </c>
      <c r="E34" s="2174">
        <v>5</v>
      </c>
      <c r="F34" s="2174">
        <v>14</v>
      </c>
      <c r="G34" s="2175" t="s">
        <v>1479</v>
      </c>
      <c r="H34" s="894" t="s">
        <v>2571</v>
      </c>
      <c r="I34" s="894" t="s">
        <v>305</v>
      </c>
      <c r="J34" s="894"/>
      <c r="K34" s="894" t="s">
        <v>2589</v>
      </c>
      <c r="L34" s="894" t="s">
        <v>143</v>
      </c>
      <c r="M34" s="2176">
        <v>2007</v>
      </c>
      <c r="N34" s="894"/>
      <c r="O34" s="895" t="s">
        <v>1906</v>
      </c>
      <c r="P34" s="895" t="s">
        <v>133</v>
      </c>
      <c r="Q34" s="894">
        <v>1</v>
      </c>
      <c r="R34" s="2171">
        <v>150000</v>
      </c>
      <c r="S34" s="1546" t="s">
        <v>3104</v>
      </c>
      <c r="U34" s="2178"/>
      <c r="V34" s="2179"/>
      <c r="W34" s="2179"/>
      <c r="X34" s="2179"/>
    </row>
    <row r="35" spans="1:24" s="2177" customFormat="1" ht="12.95" customHeight="1">
      <c r="A35" s="2173">
        <f t="shared" si="0"/>
        <v>18</v>
      </c>
      <c r="B35" s="2174">
        <v>2</v>
      </c>
      <c r="C35" s="2174">
        <v>6</v>
      </c>
      <c r="D35" s="2174">
        <v>1</v>
      </c>
      <c r="E35" s="2174">
        <v>5</v>
      </c>
      <c r="F35" s="2174">
        <v>14</v>
      </c>
      <c r="G35" s="2175" t="s">
        <v>1480</v>
      </c>
      <c r="H35" s="894" t="s">
        <v>2571</v>
      </c>
      <c r="I35" s="894" t="s">
        <v>305</v>
      </c>
      <c r="J35" s="894"/>
      <c r="K35" s="894" t="s">
        <v>2589</v>
      </c>
      <c r="L35" s="894" t="s">
        <v>143</v>
      </c>
      <c r="M35" s="2176">
        <v>2007</v>
      </c>
      <c r="N35" s="894"/>
      <c r="O35" s="895" t="s">
        <v>1906</v>
      </c>
      <c r="P35" s="895" t="s">
        <v>133</v>
      </c>
      <c r="Q35" s="894">
        <v>1</v>
      </c>
      <c r="R35" s="2171">
        <v>150000</v>
      </c>
      <c r="S35" s="1546" t="s">
        <v>2866</v>
      </c>
      <c r="U35" s="2178"/>
      <c r="V35" s="2179"/>
      <c r="W35" s="2179"/>
      <c r="X35" s="2179"/>
    </row>
    <row r="36" spans="1:24" s="2177" customFormat="1" ht="12.95" customHeight="1">
      <c r="A36" s="2173">
        <f t="shared" si="0"/>
        <v>19</v>
      </c>
      <c r="B36" s="2174">
        <v>2</v>
      </c>
      <c r="C36" s="2174">
        <v>6</v>
      </c>
      <c r="D36" s="2174">
        <v>2</v>
      </c>
      <c r="E36" s="2174">
        <v>1</v>
      </c>
      <c r="F36" s="2174">
        <v>68</v>
      </c>
      <c r="G36" s="894">
        <v>3</v>
      </c>
      <c r="H36" s="894" t="s">
        <v>550</v>
      </c>
      <c r="I36" s="894" t="s">
        <v>305</v>
      </c>
      <c r="J36" s="894"/>
      <c r="K36" s="894" t="s">
        <v>420</v>
      </c>
      <c r="L36" s="894" t="s">
        <v>143</v>
      </c>
      <c r="M36" s="2176">
        <v>2007</v>
      </c>
      <c r="N36" s="894"/>
      <c r="O36" s="895" t="s">
        <v>1906</v>
      </c>
      <c r="P36" s="895" t="s">
        <v>133</v>
      </c>
      <c r="Q36" s="894">
        <v>1</v>
      </c>
      <c r="R36" s="2171">
        <v>25000</v>
      </c>
      <c r="S36" s="1546" t="s">
        <v>3180</v>
      </c>
      <c r="U36" s="2178"/>
      <c r="V36" s="2179"/>
      <c r="W36" s="2179"/>
      <c r="X36" s="2179"/>
    </row>
    <row r="37" spans="1:24" s="2177" customFormat="1" ht="12.95" customHeight="1">
      <c r="A37" s="2173">
        <f t="shared" si="0"/>
        <v>20</v>
      </c>
      <c r="B37" s="2174">
        <v>2</v>
      </c>
      <c r="C37" s="2174">
        <v>6</v>
      </c>
      <c r="D37" s="2174">
        <v>2</v>
      </c>
      <c r="E37" s="2174">
        <v>1</v>
      </c>
      <c r="F37" s="2174">
        <v>68</v>
      </c>
      <c r="G37" s="894">
        <v>4</v>
      </c>
      <c r="H37" s="894" t="s">
        <v>550</v>
      </c>
      <c r="I37" s="894" t="s">
        <v>305</v>
      </c>
      <c r="J37" s="894"/>
      <c r="K37" s="894" t="s">
        <v>420</v>
      </c>
      <c r="L37" s="894" t="s">
        <v>143</v>
      </c>
      <c r="M37" s="2176">
        <v>2007</v>
      </c>
      <c r="N37" s="894"/>
      <c r="O37" s="895" t="s">
        <v>1906</v>
      </c>
      <c r="P37" s="895" t="s">
        <v>133</v>
      </c>
      <c r="Q37" s="894">
        <v>1</v>
      </c>
      <c r="R37" s="2171">
        <v>25000</v>
      </c>
      <c r="S37" s="1546" t="s">
        <v>3180</v>
      </c>
      <c r="U37" s="2178"/>
      <c r="V37" s="2179"/>
      <c r="W37" s="2179"/>
      <c r="X37" s="2179"/>
    </row>
    <row r="38" spans="1:24" s="2177" customFormat="1" ht="12.95" customHeight="1">
      <c r="A38" s="2173">
        <f t="shared" si="0"/>
        <v>21</v>
      </c>
      <c r="B38" s="2174">
        <v>2</v>
      </c>
      <c r="C38" s="2174">
        <v>6</v>
      </c>
      <c r="D38" s="2174">
        <v>2</v>
      </c>
      <c r="E38" s="2174">
        <v>1</v>
      </c>
      <c r="F38" s="2174">
        <v>68</v>
      </c>
      <c r="G38" s="894">
        <v>1</v>
      </c>
      <c r="H38" s="894" t="s">
        <v>550</v>
      </c>
      <c r="I38" s="894" t="s">
        <v>305</v>
      </c>
      <c r="J38" s="894"/>
      <c r="K38" s="894" t="s">
        <v>420</v>
      </c>
      <c r="L38" s="894" t="s">
        <v>143</v>
      </c>
      <c r="M38" s="2170">
        <v>2002</v>
      </c>
      <c r="N38" s="894"/>
      <c r="O38" s="895" t="s">
        <v>1906</v>
      </c>
      <c r="P38" s="895" t="s">
        <v>133</v>
      </c>
      <c r="Q38" s="894"/>
      <c r="R38" s="2171"/>
      <c r="S38" s="1546" t="s">
        <v>3180</v>
      </c>
      <c r="U38" s="2178"/>
      <c r="V38" s="2179"/>
      <c r="W38" s="2179"/>
      <c r="X38" s="2179"/>
    </row>
    <row r="39" spans="1:24" s="2177" customFormat="1" ht="12.95" customHeight="1">
      <c r="A39" s="2173">
        <f t="shared" si="0"/>
        <v>22</v>
      </c>
      <c r="B39" s="2174">
        <v>2</v>
      </c>
      <c r="C39" s="2174">
        <v>6</v>
      </c>
      <c r="D39" s="2174">
        <v>2</v>
      </c>
      <c r="E39" s="2174">
        <v>1</v>
      </c>
      <c r="F39" s="2174">
        <v>68</v>
      </c>
      <c r="G39" s="894">
        <v>2</v>
      </c>
      <c r="H39" s="894" t="s">
        <v>550</v>
      </c>
      <c r="I39" s="894" t="s">
        <v>305</v>
      </c>
      <c r="J39" s="894"/>
      <c r="K39" s="894" t="s">
        <v>420</v>
      </c>
      <c r="L39" s="894" t="s">
        <v>143</v>
      </c>
      <c r="M39" s="2170">
        <v>2002</v>
      </c>
      <c r="N39" s="894"/>
      <c r="O39" s="895" t="s">
        <v>1906</v>
      </c>
      <c r="P39" s="895" t="s">
        <v>133</v>
      </c>
      <c r="Q39" s="894"/>
      <c r="R39" s="2171"/>
      <c r="S39" s="1546" t="s">
        <v>3180</v>
      </c>
      <c r="U39" s="2178"/>
      <c r="V39" s="2179"/>
      <c r="W39" s="2179"/>
      <c r="X39" s="2179"/>
    </row>
    <row r="40" spans="1:24" s="2177" customFormat="1" ht="12.95" customHeight="1">
      <c r="A40" s="2173">
        <f t="shared" si="0"/>
        <v>23</v>
      </c>
      <c r="B40" s="2174">
        <v>2</v>
      </c>
      <c r="C40" s="2174">
        <v>6</v>
      </c>
      <c r="D40" s="2174">
        <v>2</v>
      </c>
      <c r="E40" s="2174">
        <v>1</v>
      </c>
      <c r="F40" s="2174">
        <v>68</v>
      </c>
      <c r="G40" s="894">
        <v>5</v>
      </c>
      <c r="H40" s="894" t="s">
        <v>2604</v>
      </c>
      <c r="I40" s="894" t="s">
        <v>2605</v>
      </c>
      <c r="J40" s="894"/>
      <c r="K40" s="894" t="s">
        <v>139</v>
      </c>
      <c r="L40" s="894" t="s">
        <v>143</v>
      </c>
      <c r="M40" s="2170">
        <v>2008</v>
      </c>
      <c r="N40" s="894"/>
      <c r="O40" s="895" t="s">
        <v>1906</v>
      </c>
      <c r="P40" s="895" t="s">
        <v>2547</v>
      </c>
      <c r="Q40" s="894">
        <v>1</v>
      </c>
      <c r="R40" s="2171">
        <v>3625000</v>
      </c>
      <c r="S40" s="1546" t="s">
        <v>2925</v>
      </c>
      <c r="U40" s="2178"/>
      <c r="V40" s="2179"/>
      <c r="W40" s="2179"/>
      <c r="X40" s="2179"/>
    </row>
    <row r="41" spans="1:24" s="2177" customFormat="1" ht="12.95" customHeight="1">
      <c r="A41" s="2173">
        <f t="shared" si="0"/>
        <v>24</v>
      </c>
      <c r="B41" s="2174">
        <v>2</v>
      </c>
      <c r="C41" s="2174">
        <v>6</v>
      </c>
      <c r="D41" s="2174">
        <v>4</v>
      </c>
      <c r="E41" s="2174">
        <v>1</v>
      </c>
      <c r="F41" s="2174">
        <v>29</v>
      </c>
      <c r="G41" s="894">
        <v>1</v>
      </c>
      <c r="H41" s="894" t="s">
        <v>607</v>
      </c>
      <c r="I41" s="894" t="s">
        <v>2622</v>
      </c>
      <c r="J41" s="894"/>
      <c r="K41" s="894" t="s">
        <v>139</v>
      </c>
      <c r="L41" s="894" t="s">
        <v>143</v>
      </c>
      <c r="M41" s="2170">
        <v>1995</v>
      </c>
      <c r="N41" s="894"/>
      <c r="O41" s="895" t="s">
        <v>1906</v>
      </c>
      <c r="P41" s="895" t="s">
        <v>2547</v>
      </c>
      <c r="Q41" s="894">
        <v>1</v>
      </c>
      <c r="R41" s="2171">
        <v>200000</v>
      </c>
      <c r="S41" s="2178" t="s">
        <v>2925</v>
      </c>
      <c r="U41" s="2178"/>
      <c r="V41" s="2179"/>
      <c r="W41" s="2179"/>
      <c r="X41" s="2179"/>
    </row>
    <row r="42" spans="1:24" s="2177" customFormat="1" ht="12.95" customHeight="1">
      <c r="A42" s="2173">
        <f t="shared" si="0"/>
        <v>25</v>
      </c>
      <c r="B42" s="2174">
        <v>2</v>
      </c>
      <c r="C42" s="2174">
        <v>6</v>
      </c>
      <c r="D42" s="2174">
        <v>4</v>
      </c>
      <c r="E42" s="2174">
        <v>1</v>
      </c>
      <c r="F42" s="2174">
        <v>29</v>
      </c>
      <c r="G42" s="894">
        <v>2</v>
      </c>
      <c r="H42" s="894" t="s">
        <v>2623</v>
      </c>
      <c r="I42" s="894" t="s">
        <v>2622</v>
      </c>
      <c r="J42" s="894"/>
      <c r="K42" s="894" t="s">
        <v>139</v>
      </c>
      <c r="L42" s="894" t="s">
        <v>143</v>
      </c>
      <c r="M42" s="2170">
        <v>1995</v>
      </c>
      <c r="N42" s="894"/>
      <c r="O42" s="895" t="s">
        <v>1906</v>
      </c>
      <c r="P42" s="895" t="s">
        <v>133</v>
      </c>
      <c r="Q42" s="894">
        <v>1</v>
      </c>
      <c r="R42" s="2171">
        <v>350000</v>
      </c>
      <c r="S42" s="2178" t="s">
        <v>2925</v>
      </c>
      <c r="U42" s="2178"/>
      <c r="V42" s="2179"/>
      <c r="W42" s="2179"/>
      <c r="X42" s="2179"/>
    </row>
    <row r="43" spans="1:24" s="2177" customFormat="1" ht="12.95" customHeight="1">
      <c r="A43" s="2173">
        <f t="shared" si="0"/>
        <v>26</v>
      </c>
      <c r="B43" s="2181">
        <v>2</v>
      </c>
      <c r="C43" s="2181">
        <v>6</v>
      </c>
      <c r="D43" s="2181">
        <v>2</v>
      </c>
      <c r="E43" s="2181">
        <v>4</v>
      </c>
      <c r="F43" s="2181">
        <v>8</v>
      </c>
      <c r="G43" s="2182"/>
      <c r="H43" s="2183" t="s">
        <v>2795</v>
      </c>
      <c r="I43" s="2184"/>
      <c r="J43" s="2184"/>
      <c r="K43" s="2185" t="s">
        <v>139</v>
      </c>
      <c r="L43" s="2186" t="s">
        <v>143</v>
      </c>
      <c r="M43" s="2187">
        <v>2014</v>
      </c>
      <c r="N43" s="894"/>
      <c r="O43" s="2188" t="s">
        <v>1906</v>
      </c>
      <c r="P43" s="2185" t="s">
        <v>2547</v>
      </c>
      <c r="Q43" s="2189">
        <v>1</v>
      </c>
      <c r="R43" s="1815">
        <v>50000</v>
      </c>
      <c r="S43" s="2190" t="s">
        <v>2967</v>
      </c>
      <c r="U43" s="2191"/>
      <c r="V43" s="2179"/>
      <c r="W43" s="2179"/>
      <c r="X43" s="2179"/>
    </row>
    <row r="44" spans="1:24" s="2177" customFormat="1" ht="12.95" customHeight="1">
      <c r="A44" s="2173">
        <f t="shared" si="0"/>
        <v>27</v>
      </c>
      <c r="B44" s="2181">
        <v>2</v>
      </c>
      <c r="C44" s="2181">
        <v>6</v>
      </c>
      <c r="D44" s="2181">
        <v>2</v>
      </c>
      <c r="E44" s="2181">
        <v>4</v>
      </c>
      <c r="F44" s="2181">
        <v>8</v>
      </c>
      <c r="G44" s="2182"/>
      <c r="H44" s="2183" t="s">
        <v>2795</v>
      </c>
      <c r="I44" s="2184"/>
      <c r="J44" s="2184"/>
      <c r="K44" s="2185" t="s">
        <v>139</v>
      </c>
      <c r="L44" s="2186" t="s">
        <v>143</v>
      </c>
      <c r="M44" s="2187">
        <v>2014</v>
      </c>
      <c r="N44" s="894"/>
      <c r="O44" s="2188" t="s">
        <v>1906</v>
      </c>
      <c r="P44" s="2185" t="s">
        <v>133</v>
      </c>
      <c r="Q44" s="2189">
        <v>1</v>
      </c>
      <c r="R44" s="1815">
        <v>50000</v>
      </c>
      <c r="S44" s="2190" t="s">
        <v>2918</v>
      </c>
      <c r="U44" s="2191"/>
      <c r="V44" s="2179"/>
      <c r="W44" s="2179"/>
      <c r="X44" s="2179"/>
    </row>
    <row r="45" spans="1:24" s="2177" customFormat="1" ht="12.95" customHeight="1">
      <c r="A45" s="2173">
        <f t="shared" si="0"/>
        <v>28</v>
      </c>
      <c r="B45" s="2181">
        <v>2</v>
      </c>
      <c r="C45" s="2181">
        <v>6</v>
      </c>
      <c r="D45" s="2181">
        <v>2</v>
      </c>
      <c r="E45" s="2181">
        <v>4</v>
      </c>
      <c r="F45" s="2181">
        <v>8</v>
      </c>
      <c r="G45" s="2182"/>
      <c r="H45" s="2183" t="s">
        <v>2795</v>
      </c>
      <c r="I45" s="2184"/>
      <c r="J45" s="2184"/>
      <c r="K45" s="2185" t="s">
        <v>139</v>
      </c>
      <c r="L45" s="2186" t="s">
        <v>143</v>
      </c>
      <c r="M45" s="2187">
        <v>2014</v>
      </c>
      <c r="N45" s="894"/>
      <c r="O45" s="2188" t="s">
        <v>1906</v>
      </c>
      <c r="P45" s="2185" t="s">
        <v>133</v>
      </c>
      <c r="Q45" s="2189">
        <v>1</v>
      </c>
      <c r="R45" s="1815">
        <v>50000</v>
      </c>
      <c r="S45" s="2190" t="s">
        <v>2905</v>
      </c>
      <c r="U45" s="2191"/>
      <c r="V45" s="2179"/>
      <c r="W45" s="2179"/>
      <c r="X45" s="2179"/>
    </row>
    <row r="46" spans="1:24" s="2217" customFormat="1" ht="12.95" customHeight="1">
      <c r="A46" s="2173">
        <f t="shared" si="0"/>
        <v>29</v>
      </c>
      <c r="B46" s="2207"/>
      <c r="C46" s="2207"/>
      <c r="D46" s="2207"/>
      <c r="E46" s="2207"/>
      <c r="F46" s="2207"/>
      <c r="G46" s="2208"/>
      <c r="H46" s="2209" t="s">
        <v>3268</v>
      </c>
      <c r="I46" s="2210"/>
      <c r="J46" s="2211"/>
      <c r="K46" s="2210"/>
      <c r="L46" s="2212"/>
      <c r="M46" s="2213">
        <v>2016</v>
      </c>
      <c r="N46" s="2210"/>
      <c r="O46" s="2212"/>
      <c r="P46" s="2212"/>
      <c r="Q46" s="2214">
        <v>1</v>
      </c>
      <c r="R46" s="2215">
        <v>15000000</v>
      </c>
      <c r="S46" s="2216"/>
      <c r="T46" s="2217">
        <v>9</v>
      </c>
      <c r="U46" s="2218"/>
      <c r="V46" s="2219"/>
      <c r="W46" s="2220"/>
      <c r="X46" s="2219"/>
    </row>
    <row r="47" spans="1:24" s="2217" customFormat="1" ht="12.95" customHeight="1">
      <c r="A47" s="2173">
        <f t="shared" si="0"/>
        <v>30</v>
      </c>
      <c r="B47" s="2207"/>
      <c r="C47" s="2207"/>
      <c r="D47" s="2207"/>
      <c r="E47" s="2207"/>
      <c r="F47" s="2207"/>
      <c r="G47" s="2208"/>
      <c r="H47" s="2209" t="s">
        <v>3270</v>
      </c>
      <c r="I47" s="2210"/>
      <c r="J47" s="2211"/>
      <c r="K47" s="2210"/>
      <c r="L47" s="2212"/>
      <c r="M47" s="2213">
        <v>2016</v>
      </c>
      <c r="N47" s="2210"/>
      <c r="O47" s="2212"/>
      <c r="P47" s="2212"/>
      <c r="Q47" s="2214">
        <v>11</v>
      </c>
      <c r="R47" s="2215">
        <v>4400000</v>
      </c>
      <c r="S47" s="2216"/>
      <c r="T47" s="2217">
        <v>13</v>
      </c>
      <c r="U47" s="2218"/>
      <c r="V47" s="2219"/>
      <c r="W47" s="2220"/>
      <c r="X47" s="2219"/>
    </row>
    <row r="48" spans="1:24" s="2217" customFormat="1" ht="12.95" customHeight="1">
      <c r="A48" s="2173">
        <f t="shared" si="0"/>
        <v>31</v>
      </c>
      <c r="B48" s="2207"/>
      <c r="C48" s="2207"/>
      <c r="D48" s="2207"/>
      <c r="E48" s="2207"/>
      <c r="F48" s="2207"/>
      <c r="G48" s="2208"/>
      <c r="H48" s="2209" t="s">
        <v>3270</v>
      </c>
      <c r="I48" s="2210"/>
      <c r="J48" s="2211"/>
      <c r="K48" s="2210"/>
      <c r="L48" s="2212"/>
      <c r="M48" s="2213">
        <v>2016</v>
      </c>
      <c r="N48" s="2210"/>
      <c r="O48" s="2212"/>
      <c r="P48" s="2212"/>
      <c r="Q48" s="2214">
        <v>6</v>
      </c>
      <c r="R48" s="2215">
        <v>600000</v>
      </c>
      <c r="S48" s="2216"/>
      <c r="T48" s="2217">
        <v>14</v>
      </c>
      <c r="U48" s="2218"/>
      <c r="V48" s="2219"/>
      <c r="W48" s="2220"/>
      <c r="X48" s="2219"/>
    </row>
    <row r="49" spans="1:24" s="2217" customFormat="1" ht="12.95" customHeight="1">
      <c r="A49" s="2173">
        <f t="shared" si="0"/>
        <v>32</v>
      </c>
      <c r="B49" s="2207"/>
      <c r="C49" s="2207"/>
      <c r="D49" s="2207"/>
      <c r="E49" s="2207"/>
      <c r="F49" s="2207"/>
      <c r="G49" s="2208"/>
      <c r="H49" s="2209" t="s">
        <v>3271</v>
      </c>
      <c r="I49" s="2210"/>
      <c r="J49" s="2211"/>
      <c r="K49" s="2210"/>
      <c r="L49" s="2212"/>
      <c r="M49" s="2213">
        <v>2016</v>
      </c>
      <c r="N49" s="2210"/>
      <c r="O49" s="2212"/>
      <c r="P49" s="2212"/>
      <c r="Q49" s="2214">
        <v>6</v>
      </c>
      <c r="R49" s="2215">
        <v>4200000</v>
      </c>
      <c r="S49" s="2216"/>
      <c r="T49" s="2217">
        <v>15</v>
      </c>
      <c r="U49" s="2218"/>
      <c r="V49" s="2219"/>
      <c r="W49" s="2220"/>
      <c r="X49" s="2219"/>
    </row>
    <row r="50" spans="1:24" s="2217" customFormat="1" ht="12.95" customHeight="1" thickBot="1">
      <c r="A50" s="2173">
        <f t="shared" si="0"/>
        <v>33</v>
      </c>
      <c r="B50" s="2207"/>
      <c r="C50" s="2207"/>
      <c r="D50" s="2207"/>
      <c r="E50" s="2207"/>
      <c r="F50" s="2207"/>
      <c r="G50" s="2208"/>
      <c r="H50" s="2209" t="s">
        <v>3271</v>
      </c>
      <c r="I50" s="2210"/>
      <c r="J50" s="2211"/>
      <c r="K50" s="2210"/>
      <c r="L50" s="2212"/>
      <c r="M50" s="2213">
        <v>2016</v>
      </c>
      <c r="N50" s="2210"/>
      <c r="O50" s="2212"/>
      <c r="P50" s="2212"/>
      <c r="Q50" s="2214">
        <v>4</v>
      </c>
      <c r="R50" s="2215">
        <v>800000</v>
      </c>
      <c r="S50" s="2216"/>
      <c r="T50" s="2217">
        <v>16</v>
      </c>
      <c r="U50" s="2218"/>
      <c r="V50" s="2219"/>
      <c r="W50" s="2220"/>
      <c r="X50" s="2219"/>
    </row>
    <row r="51" spans="1:24" ht="12.95" customHeight="1">
      <c r="A51" s="1820"/>
      <c r="B51" s="2345"/>
      <c r="C51" s="2345"/>
      <c r="D51" s="2345"/>
      <c r="E51" s="2345"/>
      <c r="F51" s="2345"/>
      <c r="G51" s="677"/>
      <c r="H51" s="676" t="s">
        <v>3283</v>
      </c>
      <c r="I51" s="1917"/>
      <c r="J51" s="737"/>
      <c r="K51" s="737"/>
      <c r="L51" s="737"/>
      <c r="M51" s="737"/>
      <c r="N51" s="737"/>
      <c r="O51" s="677"/>
      <c r="P51" s="678"/>
      <c r="Q51" s="699">
        <f>SUM(Q52:Q361)</f>
        <v>376</v>
      </c>
      <c r="R51" s="699">
        <f>SUM(R52:R361)</f>
        <v>168725950</v>
      </c>
      <c r="S51" s="1919"/>
      <c r="T51" s="750"/>
      <c r="U51" s="1413"/>
      <c r="V51" s="2117">
        <v>436</v>
      </c>
      <c r="W51" s="2117">
        <v>372512550</v>
      </c>
      <c r="X51" s="802"/>
    </row>
    <row r="52" spans="1:24" s="2177" customFormat="1">
      <c r="A52" s="2173">
        <v>1</v>
      </c>
      <c r="B52" s="2223" t="s">
        <v>1911</v>
      </c>
      <c r="C52" s="2223" t="s">
        <v>1545</v>
      </c>
      <c r="D52" s="2223" t="s">
        <v>1543</v>
      </c>
      <c r="E52" s="2223" t="s">
        <v>1543</v>
      </c>
      <c r="F52" s="2223" t="s">
        <v>1435</v>
      </c>
      <c r="G52" s="2175"/>
      <c r="H52" s="2224" t="s">
        <v>70</v>
      </c>
      <c r="I52" s="893" t="s">
        <v>2032</v>
      </c>
      <c r="J52" s="2225"/>
      <c r="K52" s="2225" t="s">
        <v>420</v>
      </c>
      <c r="L52" s="2224" t="s">
        <v>143</v>
      </c>
      <c r="M52" s="2225">
        <v>2007</v>
      </c>
      <c r="N52" s="2225" t="s">
        <v>1343</v>
      </c>
      <c r="O52" s="893" t="s">
        <v>1906</v>
      </c>
      <c r="P52" s="893" t="s">
        <v>133</v>
      </c>
      <c r="Q52" s="2226">
        <v>1</v>
      </c>
      <c r="R52" s="2227">
        <v>309075</v>
      </c>
      <c r="S52" s="2228" t="s">
        <v>2866</v>
      </c>
      <c r="U52" s="2229"/>
      <c r="V52" s="2230">
        <f>V51-Q51</f>
        <v>60</v>
      </c>
      <c r="W52" s="2230">
        <f>W51-R51</f>
        <v>203786600</v>
      </c>
      <c r="X52" s="2179"/>
    </row>
    <row r="53" spans="1:24" s="2177" customFormat="1">
      <c r="A53" s="2173">
        <f t="shared" ref="A53:A60" si="1">A52+1</f>
        <v>2</v>
      </c>
      <c r="B53" s="2223" t="s">
        <v>1911</v>
      </c>
      <c r="C53" s="2223" t="s">
        <v>1545</v>
      </c>
      <c r="D53" s="2223" t="s">
        <v>1543</v>
      </c>
      <c r="E53" s="2223" t="s">
        <v>1543</v>
      </c>
      <c r="F53" s="2223" t="s">
        <v>1435</v>
      </c>
      <c r="G53" s="2175"/>
      <c r="H53" s="2224" t="s">
        <v>70</v>
      </c>
      <c r="I53" s="893" t="s">
        <v>2032</v>
      </c>
      <c r="J53" s="2225"/>
      <c r="K53" s="2225" t="s">
        <v>420</v>
      </c>
      <c r="L53" s="2224" t="s">
        <v>143</v>
      </c>
      <c r="M53" s="2225">
        <v>2007</v>
      </c>
      <c r="N53" s="2225" t="s">
        <v>1343</v>
      </c>
      <c r="O53" s="893" t="s">
        <v>1906</v>
      </c>
      <c r="P53" s="893" t="s">
        <v>133</v>
      </c>
      <c r="Q53" s="2226">
        <v>1</v>
      </c>
      <c r="R53" s="2227">
        <v>309075</v>
      </c>
      <c r="S53" s="2228" t="s">
        <v>3245</v>
      </c>
      <c r="U53" s="2229"/>
      <c r="V53" s="2179"/>
      <c r="W53" s="2179"/>
      <c r="X53" s="2179"/>
    </row>
    <row r="54" spans="1:24" s="2177" customFormat="1">
      <c r="A54" s="2173">
        <f t="shared" si="1"/>
        <v>3</v>
      </c>
      <c r="B54" s="2223" t="s">
        <v>1911</v>
      </c>
      <c r="C54" s="2223" t="s">
        <v>1545</v>
      </c>
      <c r="D54" s="2223" t="s">
        <v>1543</v>
      </c>
      <c r="E54" s="2223" t="s">
        <v>1543</v>
      </c>
      <c r="F54" s="2223" t="s">
        <v>1426</v>
      </c>
      <c r="G54" s="2175"/>
      <c r="H54" s="2224" t="s">
        <v>2061</v>
      </c>
      <c r="I54" s="893" t="s">
        <v>917</v>
      </c>
      <c r="J54" s="2225"/>
      <c r="K54" s="2225" t="s">
        <v>2630</v>
      </c>
      <c r="L54" s="2224" t="s">
        <v>2792</v>
      </c>
      <c r="M54" s="2225">
        <v>2015</v>
      </c>
      <c r="N54" s="2225" t="s">
        <v>1343</v>
      </c>
      <c r="O54" s="893" t="s">
        <v>1906</v>
      </c>
      <c r="P54" s="893" t="s">
        <v>133</v>
      </c>
      <c r="Q54" s="2226">
        <v>1</v>
      </c>
      <c r="R54" s="2227">
        <v>1072500</v>
      </c>
      <c r="S54" s="2228" t="s">
        <v>2925</v>
      </c>
      <c r="U54" s="2229"/>
      <c r="V54" s="2179"/>
      <c r="W54" s="2179"/>
      <c r="X54" s="2179"/>
    </row>
    <row r="55" spans="1:24" s="2177" customFormat="1">
      <c r="A55" s="2173">
        <f t="shared" si="1"/>
        <v>4</v>
      </c>
      <c r="B55" s="2223" t="s">
        <v>1911</v>
      </c>
      <c r="C55" s="2223" t="s">
        <v>1545</v>
      </c>
      <c r="D55" s="2223" t="s">
        <v>1543</v>
      </c>
      <c r="E55" s="2223" t="s">
        <v>1543</v>
      </c>
      <c r="F55" s="2223" t="s">
        <v>1456</v>
      </c>
      <c r="G55" s="2175"/>
      <c r="H55" s="2224" t="s">
        <v>2063</v>
      </c>
      <c r="I55" s="893" t="s">
        <v>920</v>
      </c>
      <c r="J55" s="2225"/>
      <c r="K55" s="2225" t="s">
        <v>2630</v>
      </c>
      <c r="L55" s="2224" t="s">
        <v>143</v>
      </c>
      <c r="M55" s="2225">
        <v>2007</v>
      </c>
      <c r="N55" s="2225" t="s">
        <v>1343</v>
      </c>
      <c r="O55" s="893" t="s">
        <v>1906</v>
      </c>
      <c r="P55" s="893" t="s">
        <v>133</v>
      </c>
      <c r="Q55" s="2226">
        <v>1</v>
      </c>
      <c r="R55" s="2227">
        <v>250000</v>
      </c>
      <c r="S55" s="2228" t="s">
        <v>2866</v>
      </c>
      <c r="T55" s="2231"/>
      <c r="U55" s="2229"/>
      <c r="V55" s="2179"/>
      <c r="W55" s="2230"/>
      <c r="X55" s="2179"/>
    </row>
    <row r="56" spans="1:24" s="2177" customFormat="1">
      <c r="A56" s="2173">
        <f t="shared" si="1"/>
        <v>5</v>
      </c>
      <c r="B56" s="2223" t="s">
        <v>1911</v>
      </c>
      <c r="C56" s="2223" t="s">
        <v>1545</v>
      </c>
      <c r="D56" s="2223" t="s">
        <v>1543</v>
      </c>
      <c r="E56" s="2223" t="s">
        <v>1544</v>
      </c>
      <c r="F56" s="2223" t="s">
        <v>1434</v>
      </c>
      <c r="G56" s="2175"/>
      <c r="H56" s="2224" t="s">
        <v>2065</v>
      </c>
      <c r="I56" s="893" t="s">
        <v>2066</v>
      </c>
      <c r="J56" s="2225"/>
      <c r="K56" s="2225" t="s">
        <v>2630</v>
      </c>
      <c r="L56" s="2224" t="s">
        <v>143</v>
      </c>
      <c r="M56" s="2225">
        <v>2007</v>
      </c>
      <c r="N56" s="2225" t="s">
        <v>1343</v>
      </c>
      <c r="O56" s="893" t="s">
        <v>1906</v>
      </c>
      <c r="P56" s="893" t="s">
        <v>133</v>
      </c>
      <c r="Q56" s="2226">
        <v>1</v>
      </c>
      <c r="R56" s="2227">
        <v>65000</v>
      </c>
      <c r="S56" s="2228" t="s">
        <v>2864</v>
      </c>
      <c r="U56" s="2229"/>
      <c r="V56" s="2179"/>
      <c r="W56" s="2230"/>
      <c r="X56" s="2179"/>
    </row>
    <row r="57" spans="1:24" s="2177" customFormat="1" ht="12.95" customHeight="1">
      <c r="A57" s="2173">
        <f t="shared" si="1"/>
        <v>6</v>
      </c>
      <c r="B57" s="2223" t="s">
        <v>1911</v>
      </c>
      <c r="C57" s="2223" t="s">
        <v>1545</v>
      </c>
      <c r="D57" s="2223" t="s">
        <v>1543</v>
      </c>
      <c r="E57" s="2223" t="s">
        <v>1911</v>
      </c>
      <c r="F57" s="2223" t="s">
        <v>1440</v>
      </c>
      <c r="G57" s="2175"/>
      <c r="H57" s="2224" t="s">
        <v>1166</v>
      </c>
      <c r="I57" s="893" t="s">
        <v>1016</v>
      </c>
      <c r="J57" s="2225"/>
      <c r="K57" s="2225" t="s">
        <v>2630</v>
      </c>
      <c r="L57" s="2224" t="s">
        <v>143</v>
      </c>
      <c r="M57" s="2225">
        <v>2007</v>
      </c>
      <c r="N57" s="2225" t="s">
        <v>1343</v>
      </c>
      <c r="O57" s="893" t="s">
        <v>1906</v>
      </c>
      <c r="P57" s="893" t="s">
        <v>2547</v>
      </c>
      <c r="Q57" s="2226">
        <v>1</v>
      </c>
      <c r="R57" s="2227">
        <v>25750000</v>
      </c>
      <c r="S57" s="2228" t="s">
        <v>3198</v>
      </c>
      <c r="U57" s="2229"/>
      <c r="V57" s="2179"/>
      <c r="W57" s="2179"/>
      <c r="X57" s="2179"/>
    </row>
    <row r="58" spans="1:24" s="2177" customFormat="1" ht="12.95" customHeight="1">
      <c r="A58" s="2173">
        <f t="shared" si="1"/>
        <v>7</v>
      </c>
      <c r="B58" s="2223" t="s">
        <v>1911</v>
      </c>
      <c r="C58" s="2223" t="s">
        <v>1545</v>
      </c>
      <c r="D58" s="2223" t="s">
        <v>1543</v>
      </c>
      <c r="E58" s="2223" t="s">
        <v>1911</v>
      </c>
      <c r="F58" s="2223" t="s">
        <v>1440</v>
      </c>
      <c r="G58" s="2175"/>
      <c r="H58" s="2224" t="s">
        <v>3039</v>
      </c>
      <c r="I58" s="893" t="s">
        <v>3040</v>
      </c>
      <c r="J58" s="2225"/>
      <c r="K58" s="2225" t="s">
        <v>2630</v>
      </c>
      <c r="L58" s="2224" t="s">
        <v>2792</v>
      </c>
      <c r="M58" s="2225">
        <v>2015</v>
      </c>
      <c r="N58" s="2225" t="s">
        <v>1343</v>
      </c>
      <c r="O58" s="893" t="s">
        <v>1906</v>
      </c>
      <c r="P58" s="893" t="s">
        <v>133</v>
      </c>
      <c r="Q58" s="2226">
        <v>2</v>
      </c>
      <c r="R58" s="2227">
        <v>1000000</v>
      </c>
      <c r="S58" s="2228" t="s">
        <v>2925</v>
      </c>
      <c r="U58" s="2229"/>
      <c r="V58" s="2179"/>
      <c r="W58" s="2179"/>
      <c r="X58" s="2179"/>
    </row>
    <row r="59" spans="1:24" s="2177" customFormat="1" ht="12.95" customHeight="1">
      <c r="A59" s="2173">
        <f t="shared" si="1"/>
        <v>8</v>
      </c>
      <c r="B59" s="2223"/>
      <c r="C59" s="2223"/>
      <c r="D59" s="2223"/>
      <c r="E59" s="2223"/>
      <c r="F59" s="2223"/>
      <c r="G59" s="2175"/>
      <c r="H59" s="2224" t="s">
        <v>3041</v>
      </c>
      <c r="I59" s="893" t="s">
        <v>917</v>
      </c>
      <c r="J59" s="2225"/>
      <c r="K59" s="2225" t="s">
        <v>2630</v>
      </c>
      <c r="L59" s="2224" t="s">
        <v>2792</v>
      </c>
      <c r="M59" s="2225">
        <v>2015</v>
      </c>
      <c r="N59" s="2225" t="s">
        <v>1343</v>
      </c>
      <c r="O59" s="893" t="s">
        <v>1906</v>
      </c>
      <c r="P59" s="893" t="s">
        <v>133</v>
      </c>
      <c r="Q59" s="2226">
        <v>1</v>
      </c>
      <c r="R59" s="2227">
        <v>3217500</v>
      </c>
      <c r="S59" s="2228" t="s">
        <v>2925</v>
      </c>
      <c r="U59" s="2229"/>
      <c r="V59" s="2179"/>
      <c r="W59" s="2179"/>
      <c r="X59" s="2179"/>
    </row>
    <row r="60" spans="1:24" s="2177" customFormat="1" ht="12.95" customHeight="1">
      <c r="A60" s="2232">
        <f t="shared" si="1"/>
        <v>9</v>
      </c>
      <c r="B60" s="2223"/>
      <c r="C60" s="2223"/>
      <c r="D60" s="2223"/>
      <c r="E60" s="2223"/>
      <c r="F60" s="2223"/>
      <c r="G60" s="2175"/>
      <c r="H60" s="2224" t="s">
        <v>3062</v>
      </c>
      <c r="I60" s="893" t="s">
        <v>917</v>
      </c>
      <c r="J60" s="2225"/>
      <c r="K60" s="2225" t="s">
        <v>2630</v>
      </c>
      <c r="L60" s="2224" t="s">
        <v>2792</v>
      </c>
      <c r="M60" s="2225">
        <v>2015</v>
      </c>
      <c r="N60" s="2225" t="s">
        <v>1343</v>
      </c>
      <c r="O60" s="893" t="s">
        <v>1906</v>
      </c>
      <c r="P60" s="893" t="s">
        <v>133</v>
      </c>
      <c r="Q60" s="2226">
        <v>1</v>
      </c>
      <c r="R60" s="2227">
        <v>3217500</v>
      </c>
      <c r="S60" s="2228" t="s">
        <v>2925</v>
      </c>
      <c r="U60" s="2229"/>
      <c r="V60" s="2179"/>
      <c r="W60" s="2179"/>
      <c r="X60" s="2179"/>
    </row>
    <row r="61" spans="1:24" s="2177" customFormat="1" ht="12.95" customHeight="1">
      <c r="A61" s="2232">
        <f t="shared" ref="A61:A124" si="2">A60+1</f>
        <v>10</v>
      </c>
      <c r="B61" s="2223" t="s">
        <v>1911</v>
      </c>
      <c r="C61" s="2223" t="s">
        <v>1545</v>
      </c>
      <c r="D61" s="2223" t="s">
        <v>1543</v>
      </c>
      <c r="E61" s="2223" t="s">
        <v>1916</v>
      </c>
      <c r="F61" s="2223" t="s">
        <v>1487</v>
      </c>
      <c r="G61" s="2175"/>
      <c r="H61" s="2224" t="s">
        <v>2092</v>
      </c>
      <c r="I61" s="2225"/>
      <c r="J61" s="2225"/>
      <c r="K61" s="2225" t="s">
        <v>2630</v>
      </c>
      <c r="L61" s="2224" t="s">
        <v>143</v>
      </c>
      <c r="M61" s="2225">
        <v>2007</v>
      </c>
      <c r="N61" s="2225" t="s">
        <v>1343</v>
      </c>
      <c r="O61" s="893" t="s">
        <v>1906</v>
      </c>
      <c r="P61" s="893" t="s">
        <v>133</v>
      </c>
      <c r="Q61" s="894">
        <v>1</v>
      </c>
      <c r="R61" s="2227">
        <v>560000</v>
      </c>
      <c r="S61" s="2228" t="s">
        <v>2866</v>
      </c>
      <c r="U61" s="2229"/>
      <c r="V61" s="2179"/>
      <c r="W61" s="2179"/>
      <c r="X61" s="2179"/>
    </row>
    <row r="62" spans="1:24" s="2177" customFormat="1" ht="12.95" customHeight="1">
      <c r="A62" s="2232">
        <f t="shared" si="2"/>
        <v>11</v>
      </c>
      <c r="B62" s="2223" t="s">
        <v>1911</v>
      </c>
      <c r="C62" s="2223" t="s">
        <v>1545</v>
      </c>
      <c r="D62" s="2223" t="s">
        <v>1543</v>
      </c>
      <c r="E62" s="2223" t="s">
        <v>1916</v>
      </c>
      <c r="F62" s="2223" t="s">
        <v>1487</v>
      </c>
      <c r="G62" s="2175"/>
      <c r="H62" s="2224" t="s">
        <v>3066</v>
      </c>
      <c r="I62" s="2225"/>
      <c r="J62" s="2225"/>
      <c r="K62" s="2225" t="s">
        <v>2630</v>
      </c>
      <c r="L62" s="2224" t="s">
        <v>2792</v>
      </c>
      <c r="M62" s="2225">
        <v>2015</v>
      </c>
      <c r="N62" s="2225" t="s">
        <v>1343</v>
      </c>
      <c r="O62" s="893" t="s">
        <v>1906</v>
      </c>
      <c r="P62" s="893" t="s">
        <v>133</v>
      </c>
      <c r="Q62" s="894">
        <v>1</v>
      </c>
      <c r="R62" s="2227">
        <v>107250</v>
      </c>
      <c r="S62" s="2228" t="s">
        <v>2925</v>
      </c>
      <c r="U62" s="2229"/>
      <c r="V62" s="2179"/>
      <c r="W62" s="2179"/>
      <c r="X62" s="2179"/>
    </row>
    <row r="63" spans="1:24" s="2177" customFormat="1" ht="12.95" customHeight="1">
      <c r="A63" s="2232">
        <f t="shared" si="2"/>
        <v>12</v>
      </c>
      <c r="B63" s="2223" t="s">
        <v>1911</v>
      </c>
      <c r="C63" s="2223" t="s">
        <v>1545</v>
      </c>
      <c r="D63" s="2223" t="s">
        <v>1543</v>
      </c>
      <c r="E63" s="2223" t="s">
        <v>1911</v>
      </c>
      <c r="F63" s="2223" t="e">
        <f>MID(#REF!,13,3)</f>
        <v>#REF!</v>
      </c>
      <c r="G63" s="2175" t="s">
        <v>1427</v>
      </c>
      <c r="H63" s="2224" t="s">
        <v>1067</v>
      </c>
      <c r="I63" s="2225" t="s">
        <v>1343</v>
      </c>
      <c r="J63" s="2225" t="s">
        <v>1343</v>
      </c>
      <c r="K63" s="2225" t="s">
        <v>2630</v>
      </c>
      <c r="L63" s="2224" t="s">
        <v>143</v>
      </c>
      <c r="M63" s="2225">
        <v>2011</v>
      </c>
      <c r="N63" s="2225" t="s">
        <v>1343</v>
      </c>
      <c r="O63" s="893" t="s">
        <v>1906</v>
      </c>
      <c r="P63" s="893" t="s">
        <v>133</v>
      </c>
      <c r="Q63" s="1805">
        <v>1</v>
      </c>
      <c r="R63" s="2227">
        <v>180000</v>
      </c>
      <c r="S63" s="2228" t="s">
        <v>2865</v>
      </c>
      <c r="U63" s="2229"/>
      <c r="V63" s="2179"/>
      <c r="W63" s="2230"/>
      <c r="X63" s="2179"/>
    </row>
    <row r="64" spans="1:24" s="2177" customFormat="1" ht="12.95" customHeight="1">
      <c r="A64" s="2232">
        <f t="shared" si="2"/>
        <v>13</v>
      </c>
      <c r="B64" s="2223" t="s">
        <v>1911</v>
      </c>
      <c r="C64" s="2223" t="s">
        <v>1545</v>
      </c>
      <c r="D64" s="2223" t="s">
        <v>1543</v>
      </c>
      <c r="E64" s="2223" t="s">
        <v>1911</v>
      </c>
      <c r="F64" s="2223" t="e">
        <f>MID(#REF!,13,3)</f>
        <v>#REF!</v>
      </c>
      <c r="G64" s="2175" t="s">
        <v>1428</v>
      </c>
      <c r="H64" s="2224" t="s">
        <v>1068</v>
      </c>
      <c r="I64" s="2225" t="s">
        <v>1343</v>
      </c>
      <c r="J64" s="2225" t="s">
        <v>1343</v>
      </c>
      <c r="K64" s="2225" t="s">
        <v>2630</v>
      </c>
      <c r="L64" s="2224" t="s">
        <v>143</v>
      </c>
      <c r="M64" s="2225">
        <v>2011</v>
      </c>
      <c r="N64" s="2225" t="s">
        <v>1343</v>
      </c>
      <c r="O64" s="893" t="s">
        <v>1906</v>
      </c>
      <c r="P64" s="893" t="s">
        <v>133</v>
      </c>
      <c r="Q64" s="1805">
        <v>1</v>
      </c>
      <c r="R64" s="2227">
        <v>180000</v>
      </c>
      <c r="S64" s="2228" t="s">
        <v>2865</v>
      </c>
      <c r="U64" s="2229"/>
      <c r="V64" s="2179"/>
      <c r="W64" s="2230"/>
      <c r="X64" s="2179"/>
    </row>
    <row r="65" spans="1:24" s="2177" customFormat="1" ht="12.95" customHeight="1">
      <c r="A65" s="2232">
        <f>A64+1</f>
        <v>14</v>
      </c>
      <c r="B65" s="2223" t="s">
        <v>1911</v>
      </c>
      <c r="C65" s="2223" t="s">
        <v>1545</v>
      </c>
      <c r="D65" s="2223" t="s">
        <v>1543</v>
      </c>
      <c r="E65" s="2223" t="s">
        <v>1911</v>
      </c>
      <c r="F65" s="2223" t="e">
        <f>MID(#REF!,13,3)</f>
        <v>#REF!</v>
      </c>
      <c r="G65" s="2175" t="s">
        <v>1429</v>
      </c>
      <c r="H65" s="2224" t="s">
        <v>82</v>
      </c>
      <c r="I65" s="2225" t="s">
        <v>1343</v>
      </c>
      <c r="J65" s="2225" t="s">
        <v>1343</v>
      </c>
      <c r="K65" s="2225" t="s">
        <v>2630</v>
      </c>
      <c r="L65" s="2224" t="s">
        <v>143</v>
      </c>
      <c r="M65" s="2225">
        <v>2011</v>
      </c>
      <c r="N65" s="2225" t="s">
        <v>1343</v>
      </c>
      <c r="O65" s="893" t="s">
        <v>1906</v>
      </c>
      <c r="P65" s="893" t="s">
        <v>133</v>
      </c>
      <c r="Q65" s="1805">
        <v>1</v>
      </c>
      <c r="R65" s="2227">
        <v>180000</v>
      </c>
      <c r="S65" s="2228" t="s">
        <v>2865</v>
      </c>
      <c r="U65" s="2229"/>
      <c r="V65" s="2179"/>
      <c r="W65" s="2230"/>
      <c r="X65" s="2179"/>
    </row>
    <row r="66" spans="1:24" s="2177" customFormat="1" ht="12.95" customHeight="1">
      <c r="A66" s="2232">
        <f t="shared" ref="A66:A74" si="3">A65+1</f>
        <v>15</v>
      </c>
      <c r="B66" s="2223" t="s">
        <v>1911</v>
      </c>
      <c r="C66" s="2223" t="s">
        <v>1545</v>
      </c>
      <c r="D66" s="2223" t="s">
        <v>1543</v>
      </c>
      <c r="E66" s="2223" t="s">
        <v>1543</v>
      </c>
      <c r="F66" s="2174">
        <v>8</v>
      </c>
      <c r="G66" s="894">
        <v>1</v>
      </c>
      <c r="H66" s="894" t="s">
        <v>69</v>
      </c>
      <c r="I66" s="894"/>
      <c r="J66" s="894"/>
      <c r="K66" s="894" t="s">
        <v>2630</v>
      </c>
      <c r="L66" s="894" t="s">
        <v>143</v>
      </c>
      <c r="M66" s="2170">
        <v>1985</v>
      </c>
      <c r="N66" s="894"/>
      <c r="O66" s="2185" t="s">
        <v>2558</v>
      </c>
      <c r="P66" s="894" t="s">
        <v>133</v>
      </c>
      <c r="Q66" s="1579">
        <v>1</v>
      </c>
      <c r="R66" s="2233">
        <v>10000</v>
      </c>
      <c r="S66" s="1546" t="s">
        <v>2864</v>
      </c>
      <c r="U66" s="2178"/>
      <c r="V66" s="2179"/>
      <c r="W66" s="2234"/>
      <c r="X66" s="2179"/>
    </row>
    <row r="67" spans="1:24" s="2177" customFormat="1" ht="12.95" customHeight="1">
      <c r="A67" s="2232">
        <f t="shared" si="3"/>
        <v>16</v>
      </c>
      <c r="B67" s="2223" t="s">
        <v>1911</v>
      </c>
      <c r="C67" s="2223" t="s">
        <v>1545</v>
      </c>
      <c r="D67" s="2223" t="s">
        <v>1543</v>
      </c>
      <c r="E67" s="2223" t="s">
        <v>1543</v>
      </c>
      <c r="F67" s="2174">
        <v>8</v>
      </c>
      <c r="G67" s="894">
        <v>2</v>
      </c>
      <c r="H67" s="894" t="s">
        <v>69</v>
      </c>
      <c r="I67" s="894"/>
      <c r="J67" s="894"/>
      <c r="K67" s="894" t="s">
        <v>2630</v>
      </c>
      <c r="L67" s="894" t="s">
        <v>143</v>
      </c>
      <c r="M67" s="2170">
        <v>1986</v>
      </c>
      <c r="N67" s="894"/>
      <c r="O67" s="2185" t="s">
        <v>2558</v>
      </c>
      <c r="P67" s="894" t="s">
        <v>133</v>
      </c>
      <c r="Q67" s="1579">
        <v>1</v>
      </c>
      <c r="R67" s="2233">
        <v>15000</v>
      </c>
      <c r="S67" s="1546" t="s">
        <v>3188</v>
      </c>
      <c r="U67" s="2178"/>
      <c r="V67" s="2179"/>
      <c r="W67" s="2234"/>
      <c r="X67" s="2179"/>
    </row>
    <row r="68" spans="1:24" s="2177" customFormat="1" ht="12.95" customHeight="1">
      <c r="A68" s="2232">
        <f t="shared" si="3"/>
        <v>17</v>
      </c>
      <c r="B68" s="2223" t="s">
        <v>1911</v>
      </c>
      <c r="C68" s="2223" t="s">
        <v>1545</v>
      </c>
      <c r="D68" s="2223" t="s">
        <v>1543</v>
      </c>
      <c r="E68" s="2223" t="s">
        <v>1543</v>
      </c>
      <c r="F68" s="2174">
        <v>8</v>
      </c>
      <c r="G68" s="894">
        <v>3</v>
      </c>
      <c r="H68" s="894" t="s">
        <v>69</v>
      </c>
      <c r="I68" s="894"/>
      <c r="J68" s="894"/>
      <c r="K68" s="894" t="s">
        <v>2630</v>
      </c>
      <c r="L68" s="894" t="s">
        <v>143</v>
      </c>
      <c r="M68" s="2170">
        <v>1986</v>
      </c>
      <c r="N68" s="894"/>
      <c r="O68" s="2185" t="s">
        <v>2558</v>
      </c>
      <c r="P68" s="894" t="s">
        <v>133</v>
      </c>
      <c r="Q68" s="1579">
        <v>1</v>
      </c>
      <c r="R68" s="2233">
        <v>15000</v>
      </c>
      <c r="S68" s="1546" t="s">
        <v>3188</v>
      </c>
      <c r="U68" s="2178"/>
      <c r="V68" s="2179"/>
      <c r="W68" s="2234"/>
      <c r="X68" s="2179"/>
    </row>
    <row r="69" spans="1:24" s="2177" customFormat="1" ht="12.95" customHeight="1">
      <c r="A69" s="2232">
        <f t="shared" si="3"/>
        <v>18</v>
      </c>
      <c r="B69" s="2223" t="s">
        <v>1911</v>
      </c>
      <c r="C69" s="2223" t="s">
        <v>1545</v>
      </c>
      <c r="D69" s="2223" t="s">
        <v>1543</v>
      </c>
      <c r="E69" s="2223" t="s">
        <v>1543</v>
      </c>
      <c r="F69" s="2174">
        <v>8</v>
      </c>
      <c r="G69" s="894">
        <v>4</v>
      </c>
      <c r="H69" s="894" t="s">
        <v>69</v>
      </c>
      <c r="I69" s="894"/>
      <c r="J69" s="894"/>
      <c r="K69" s="894" t="s">
        <v>2630</v>
      </c>
      <c r="L69" s="894" t="s">
        <v>143</v>
      </c>
      <c r="M69" s="2170">
        <v>1986</v>
      </c>
      <c r="N69" s="894"/>
      <c r="O69" s="2185" t="s">
        <v>2558</v>
      </c>
      <c r="P69" s="894" t="s">
        <v>133</v>
      </c>
      <c r="Q69" s="1579">
        <v>1</v>
      </c>
      <c r="R69" s="2233">
        <v>15000</v>
      </c>
      <c r="S69" s="1546" t="s">
        <v>2925</v>
      </c>
      <c r="U69" s="2178"/>
      <c r="V69" s="2179"/>
      <c r="W69" s="2234"/>
      <c r="X69" s="2179"/>
    </row>
    <row r="70" spans="1:24" s="2177" customFormat="1" ht="12.95" customHeight="1">
      <c r="A70" s="2232">
        <f t="shared" si="3"/>
        <v>19</v>
      </c>
      <c r="B70" s="2223" t="s">
        <v>1911</v>
      </c>
      <c r="C70" s="2223" t="s">
        <v>1545</v>
      </c>
      <c r="D70" s="2223" t="s">
        <v>1543</v>
      </c>
      <c r="E70" s="2223" t="s">
        <v>1543</v>
      </c>
      <c r="F70" s="2174">
        <v>8</v>
      </c>
      <c r="G70" s="894">
        <v>5</v>
      </c>
      <c r="H70" s="894" t="s">
        <v>69</v>
      </c>
      <c r="I70" s="894"/>
      <c r="J70" s="894"/>
      <c r="K70" s="894" t="s">
        <v>2630</v>
      </c>
      <c r="L70" s="894" t="s">
        <v>143</v>
      </c>
      <c r="M70" s="2170">
        <v>1986</v>
      </c>
      <c r="N70" s="894"/>
      <c r="O70" s="2185" t="s">
        <v>2558</v>
      </c>
      <c r="P70" s="894" t="s">
        <v>133</v>
      </c>
      <c r="Q70" s="1579">
        <v>1</v>
      </c>
      <c r="R70" s="2233">
        <v>15000</v>
      </c>
      <c r="S70" s="1546" t="s">
        <v>2925</v>
      </c>
      <c r="U70" s="2178"/>
      <c r="V70" s="2179"/>
      <c r="W70" s="2234"/>
      <c r="X70" s="2179"/>
    </row>
    <row r="71" spans="1:24" s="2177" customFormat="1" ht="12.95" customHeight="1">
      <c r="A71" s="2232">
        <f t="shared" si="3"/>
        <v>20</v>
      </c>
      <c r="B71" s="2223" t="s">
        <v>1911</v>
      </c>
      <c r="C71" s="2223" t="s">
        <v>1545</v>
      </c>
      <c r="D71" s="2223" t="s">
        <v>1543</v>
      </c>
      <c r="E71" s="2223" t="s">
        <v>1543</v>
      </c>
      <c r="F71" s="2174">
        <v>8</v>
      </c>
      <c r="G71" s="894">
        <v>6</v>
      </c>
      <c r="H71" s="894" t="s">
        <v>69</v>
      </c>
      <c r="I71" s="894" t="s">
        <v>920</v>
      </c>
      <c r="J71" s="894"/>
      <c r="K71" s="894" t="s">
        <v>2660</v>
      </c>
      <c r="L71" s="894" t="s">
        <v>143</v>
      </c>
      <c r="M71" s="2170">
        <v>2007</v>
      </c>
      <c r="N71" s="894"/>
      <c r="O71" s="2185" t="s">
        <v>2558</v>
      </c>
      <c r="P71" s="894" t="s">
        <v>133</v>
      </c>
      <c r="Q71" s="1579">
        <v>1</v>
      </c>
      <c r="R71" s="2233">
        <v>120000</v>
      </c>
      <c r="S71" s="1546" t="s">
        <v>2925</v>
      </c>
      <c r="U71" s="2178"/>
      <c r="V71" s="2179"/>
      <c r="W71" s="2234"/>
      <c r="X71" s="2179"/>
    </row>
    <row r="72" spans="1:24" s="2177" customFormat="1" ht="12.95" customHeight="1">
      <c r="A72" s="2232">
        <f t="shared" si="3"/>
        <v>21</v>
      </c>
      <c r="B72" s="2223" t="s">
        <v>1911</v>
      </c>
      <c r="C72" s="2223" t="s">
        <v>1545</v>
      </c>
      <c r="D72" s="2223" t="s">
        <v>1543</v>
      </c>
      <c r="E72" s="2223" t="s">
        <v>1543</v>
      </c>
      <c r="F72" s="2174">
        <v>9</v>
      </c>
      <c r="G72" s="894">
        <v>2</v>
      </c>
      <c r="H72" s="894" t="s">
        <v>1368</v>
      </c>
      <c r="I72" s="894"/>
      <c r="J72" s="894"/>
      <c r="K72" s="894" t="s">
        <v>139</v>
      </c>
      <c r="L72" s="894" t="s">
        <v>143</v>
      </c>
      <c r="M72" s="2170">
        <v>1986</v>
      </c>
      <c r="N72" s="894"/>
      <c r="O72" s="2185" t="s">
        <v>2558</v>
      </c>
      <c r="P72" s="894" t="s">
        <v>2547</v>
      </c>
      <c r="Q72" s="1579">
        <v>1</v>
      </c>
      <c r="R72" s="2233">
        <v>350000</v>
      </c>
      <c r="S72" s="1546" t="s">
        <v>2916</v>
      </c>
      <c r="U72" s="2178"/>
      <c r="V72" s="2179"/>
      <c r="W72" s="2179"/>
      <c r="X72" s="2179"/>
    </row>
    <row r="73" spans="1:24" s="2177" customFormat="1" ht="12.95" customHeight="1">
      <c r="A73" s="2232">
        <f t="shared" si="3"/>
        <v>22</v>
      </c>
      <c r="B73" s="2223" t="s">
        <v>1911</v>
      </c>
      <c r="C73" s="2223" t="s">
        <v>1545</v>
      </c>
      <c r="D73" s="2223" t="s">
        <v>1543</v>
      </c>
      <c r="E73" s="2223" t="s">
        <v>1543</v>
      </c>
      <c r="F73" s="2174">
        <v>9</v>
      </c>
      <c r="G73" s="894">
        <v>3</v>
      </c>
      <c r="H73" s="894" t="s">
        <v>2648</v>
      </c>
      <c r="I73" s="894"/>
      <c r="J73" s="894"/>
      <c r="K73" s="894" t="s">
        <v>424</v>
      </c>
      <c r="L73" s="894" t="s">
        <v>143</v>
      </c>
      <c r="M73" s="2170">
        <v>1986</v>
      </c>
      <c r="N73" s="894"/>
      <c r="O73" s="2185" t="s">
        <v>2558</v>
      </c>
      <c r="P73" s="894" t="s">
        <v>1407</v>
      </c>
      <c r="Q73" s="1579">
        <v>1</v>
      </c>
      <c r="R73" s="2233">
        <v>350000</v>
      </c>
      <c r="S73" s="1546"/>
      <c r="T73" s="2177" t="s">
        <v>1407</v>
      </c>
      <c r="U73" s="2178" t="s">
        <v>2925</v>
      </c>
      <c r="V73" s="2179"/>
      <c r="W73" s="2179"/>
      <c r="X73" s="2179"/>
    </row>
    <row r="74" spans="1:24" s="2177" customFormat="1" ht="12.95" customHeight="1">
      <c r="A74" s="2232">
        <f t="shared" si="3"/>
        <v>23</v>
      </c>
      <c r="B74" s="2223" t="s">
        <v>1911</v>
      </c>
      <c r="C74" s="2223" t="s">
        <v>1545</v>
      </c>
      <c r="D74" s="2223" t="s">
        <v>1543</v>
      </c>
      <c r="E74" s="2223" t="s">
        <v>1543</v>
      </c>
      <c r="F74" s="2174">
        <v>9</v>
      </c>
      <c r="G74" s="894">
        <v>5</v>
      </c>
      <c r="H74" s="894" t="s">
        <v>2648</v>
      </c>
      <c r="I74" s="894"/>
      <c r="J74" s="894"/>
      <c r="K74" s="894" t="s">
        <v>139</v>
      </c>
      <c r="L74" s="894" t="s">
        <v>143</v>
      </c>
      <c r="M74" s="2170">
        <v>1998</v>
      </c>
      <c r="N74" s="894"/>
      <c r="O74" s="2185" t="s">
        <v>2558</v>
      </c>
      <c r="P74" s="894" t="s">
        <v>2547</v>
      </c>
      <c r="Q74" s="1579">
        <v>1</v>
      </c>
      <c r="R74" s="2233">
        <v>350000</v>
      </c>
      <c r="S74" s="1546" t="s">
        <v>3184</v>
      </c>
      <c r="U74" s="2178"/>
      <c r="V74" s="2179"/>
      <c r="W74" s="2179"/>
      <c r="X74" s="2179"/>
    </row>
    <row r="75" spans="1:24" s="2177" customFormat="1" ht="12.95" customHeight="1">
      <c r="A75" s="2232">
        <f t="shared" si="2"/>
        <v>24</v>
      </c>
      <c r="B75" s="2223" t="s">
        <v>1911</v>
      </c>
      <c r="C75" s="2223" t="s">
        <v>1545</v>
      </c>
      <c r="D75" s="2223" t="s">
        <v>1543</v>
      </c>
      <c r="E75" s="2223" t="s">
        <v>1543</v>
      </c>
      <c r="F75" s="2174">
        <v>9</v>
      </c>
      <c r="G75" s="894">
        <v>6</v>
      </c>
      <c r="H75" s="894" t="s">
        <v>1079</v>
      </c>
      <c r="I75" s="894" t="s">
        <v>2662</v>
      </c>
      <c r="J75" s="894"/>
      <c r="K75" s="894" t="s">
        <v>420</v>
      </c>
      <c r="L75" s="894" t="s">
        <v>143</v>
      </c>
      <c r="M75" s="2170">
        <v>1986</v>
      </c>
      <c r="N75" s="894"/>
      <c r="O75" s="2185" t="s">
        <v>2558</v>
      </c>
      <c r="P75" s="894" t="s">
        <v>2547</v>
      </c>
      <c r="Q75" s="1579">
        <v>1</v>
      </c>
      <c r="R75" s="2233">
        <v>40000</v>
      </c>
      <c r="S75" s="1546" t="s">
        <v>3188</v>
      </c>
      <c r="U75" s="2178">
        <v>86</v>
      </c>
      <c r="V75" s="2179"/>
      <c r="W75" s="2234"/>
      <c r="X75" s="2179"/>
    </row>
    <row r="76" spans="1:24" s="2177" customFormat="1" ht="12.95" customHeight="1">
      <c r="A76" s="2232">
        <f t="shared" si="2"/>
        <v>25</v>
      </c>
      <c r="B76" s="2223" t="s">
        <v>1911</v>
      </c>
      <c r="C76" s="2223" t="s">
        <v>1545</v>
      </c>
      <c r="D76" s="2223" t="s">
        <v>1543</v>
      </c>
      <c r="E76" s="2223" t="s">
        <v>1543</v>
      </c>
      <c r="F76" s="2174">
        <v>9</v>
      </c>
      <c r="G76" s="894">
        <v>6</v>
      </c>
      <c r="H76" s="894" t="s">
        <v>1079</v>
      </c>
      <c r="I76" s="894" t="s">
        <v>3052</v>
      </c>
      <c r="J76" s="894"/>
      <c r="K76" s="894" t="s">
        <v>420</v>
      </c>
      <c r="L76" s="894" t="s">
        <v>2792</v>
      </c>
      <c r="M76" s="2170">
        <v>2015</v>
      </c>
      <c r="N76" s="894"/>
      <c r="O76" s="2185" t="s">
        <v>2558</v>
      </c>
      <c r="P76" s="894" t="s">
        <v>133</v>
      </c>
      <c r="Q76" s="1579">
        <v>1</v>
      </c>
      <c r="R76" s="2233">
        <v>218500</v>
      </c>
      <c r="S76" s="1546" t="s">
        <v>3184</v>
      </c>
      <c r="U76" s="2178"/>
      <c r="V76" s="2179"/>
      <c r="W76" s="2179"/>
      <c r="X76" s="2179"/>
    </row>
    <row r="77" spans="1:24" s="2177" customFormat="1" ht="12.95" customHeight="1">
      <c r="A77" s="2232">
        <f t="shared" si="2"/>
        <v>26</v>
      </c>
      <c r="B77" s="2223" t="s">
        <v>1911</v>
      </c>
      <c r="C77" s="2223" t="s">
        <v>1545</v>
      </c>
      <c r="D77" s="2223" t="s">
        <v>1543</v>
      </c>
      <c r="E77" s="2223" t="s">
        <v>1543</v>
      </c>
      <c r="F77" s="2174">
        <v>9</v>
      </c>
      <c r="G77" s="894">
        <v>6</v>
      </c>
      <c r="H77" s="894" t="s">
        <v>1079</v>
      </c>
      <c r="I77" s="894" t="s">
        <v>3052</v>
      </c>
      <c r="J77" s="894"/>
      <c r="K77" s="894" t="s">
        <v>420</v>
      </c>
      <c r="L77" s="894" t="s">
        <v>2792</v>
      </c>
      <c r="M77" s="2170">
        <v>2015</v>
      </c>
      <c r="N77" s="894"/>
      <c r="O77" s="2185" t="s">
        <v>2558</v>
      </c>
      <c r="P77" s="894" t="s">
        <v>133</v>
      </c>
      <c r="Q77" s="1579">
        <v>1</v>
      </c>
      <c r="R77" s="2233">
        <v>218500</v>
      </c>
      <c r="S77" s="1546" t="s">
        <v>2921</v>
      </c>
      <c r="U77" s="2234">
        <f>SUM(R76:R79)</f>
        <v>2185000</v>
      </c>
      <c r="V77" s="2179"/>
      <c r="W77" s="2179"/>
      <c r="X77" s="2179"/>
    </row>
    <row r="78" spans="1:24" s="2177" customFormat="1" ht="12.95" customHeight="1">
      <c r="A78" s="2232">
        <f t="shared" si="2"/>
        <v>27</v>
      </c>
      <c r="B78" s="2223" t="s">
        <v>1911</v>
      </c>
      <c r="C78" s="2223" t="s">
        <v>1545</v>
      </c>
      <c r="D78" s="2223" t="s">
        <v>1543</v>
      </c>
      <c r="E78" s="2223" t="s">
        <v>1543</v>
      </c>
      <c r="F78" s="2174">
        <v>9</v>
      </c>
      <c r="G78" s="894">
        <v>6</v>
      </c>
      <c r="H78" s="894" t="s">
        <v>1079</v>
      </c>
      <c r="I78" s="894" t="s">
        <v>3052</v>
      </c>
      <c r="J78" s="894"/>
      <c r="K78" s="894" t="s">
        <v>420</v>
      </c>
      <c r="L78" s="894" t="s">
        <v>2792</v>
      </c>
      <c r="M78" s="2170">
        <v>2015</v>
      </c>
      <c r="N78" s="894"/>
      <c r="O78" s="2185" t="s">
        <v>2558</v>
      </c>
      <c r="P78" s="894" t="s">
        <v>133</v>
      </c>
      <c r="Q78" s="1579">
        <v>1</v>
      </c>
      <c r="R78" s="2233">
        <v>218500</v>
      </c>
      <c r="S78" s="1546" t="s">
        <v>2857</v>
      </c>
      <c r="U78" s="2178"/>
      <c r="V78" s="2179"/>
      <c r="W78" s="2179"/>
      <c r="X78" s="2179"/>
    </row>
    <row r="79" spans="1:24" s="2177" customFormat="1" ht="12.95" customHeight="1">
      <c r="A79" s="2232">
        <f t="shared" si="2"/>
        <v>28</v>
      </c>
      <c r="B79" s="2223" t="s">
        <v>1911</v>
      </c>
      <c r="C79" s="2223" t="s">
        <v>1545</v>
      </c>
      <c r="D79" s="2223" t="s">
        <v>1543</v>
      </c>
      <c r="E79" s="2223" t="s">
        <v>1543</v>
      </c>
      <c r="F79" s="2174">
        <v>9</v>
      </c>
      <c r="G79" s="894">
        <v>6</v>
      </c>
      <c r="H79" s="894" t="s">
        <v>1079</v>
      </c>
      <c r="I79" s="894" t="s">
        <v>3052</v>
      </c>
      <c r="J79" s="894"/>
      <c r="K79" s="894" t="s">
        <v>420</v>
      </c>
      <c r="L79" s="894" t="s">
        <v>2792</v>
      </c>
      <c r="M79" s="2170">
        <v>2015</v>
      </c>
      <c r="N79" s="894"/>
      <c r="O79" s="2185" t="s">
        <v>2558</v>
      </c>
      <c r="P79" s="894" t="s">
        <v>133</v>
      </c>
      <c r="Q79" s="1579">
        <v>7</v>
      </c>
      <c r="R79" s="2233">
        <v>1529500</v>
      </c>
      <c r="S79" s="1546" t="s">
        <v>2925</v>
      </c>
      <c r="U79" s="2178"/>
      <c r="V79" s="2179"/>
      <c r="W79" s="2179"/>
      <c r="X79" s="2179"/>
    </row>
    <row r="80" spans="1:24" s="2177" customFormat="1" ht="12.95" customHeight="1">
      <c r="A80" s="2232">
        <f t="shared" si="2"/>
        <v>29</v>
      </c>
      <c r="B80" s="2223" t="s">
        <v>1911</v>
      </c>
      <c r="C80" s="2223" t="s">
        <v>1545</v>
      </c>
      <c r="D80" s="2223" t="s">
        <v>1543</v>
      </c>
      <c r="E80" s="2223" t="s">
        <v>1543</v>
      </c>
      <c r="F80" s="2174">
        <v>10</v>
      </c>
      <c r="G80" s="894">
        <v>3</v>
      </c>
      <c r="H80" s="894" t="s">
        <v>921</v>
      </c>
      <c r="I80" s="894" t="s">
        <v>2032</v>
      </c>
      <c r="J80" s="894"/>
      <c r="K80" s="894" t="s">
        <v>420</v>
      </c>
      <c r="L80" s="894" t="s">
        <v>2792</v>
      </c>
      <c r="M80" s="2170">
        <v>2015</v>
      </c>
      <c r="N80" s="894"/>
      <c r="O80" s="894" t="s">
        <v>2558</v>
      </c>
      <c r="P80" s="894" t="s">
        <v>133</v>
      </c>
      <c r="Q80" s="1579">
        <v>1</v>
      </c>
      <c r="R80" s="2233">
        <v>377000</v>
      </c>
      <c r="S80" s="1546" t="s">
        <v>3245</v>
      </c>
      <c r="U80" s="2178"/>
      <c r="V80" s="2236"/>
      <c r="W80" s="2234"/>
      <c r="X80" s="2179"/>
    </row>
    <row r="81" spans="1:24" s="2177" customFormat="1" ht="12.95" customHeight="1">
      <c r="A81" s="2232">
        <f t="shared" si="2"/>
        <v>30</v>
      </c>
      <c r="B81" s="2223" t="s">
        <v>1911</v>
      </c>
      <c r="C81" s="2223" t="s">
        <v>1545</v>
      </c>
      <c r="D81" s="2223" t="s">
        <v>1543</v>
      </c>
      <c r="E81" s="2223" t="s">
        <v>1543</v>
      </c>
      <c r="F81" s="2174">
        <v>10</v>
      </c>
      <c r="G81" s="894">
        <v>3</v>
      </c>
      <c r="H81" s="894" t="s">
        <v>921</v>
      </c>
      <c r="I81" s="894" t="s">
        <v>2032</v>
      </c>
      <c r="J81" s="894"/>
      <c r="K81" s="894" t="s">
        <v>420</v>
      </c>
      <c r="L81" s="894" t="s">
        <v>2792</v>
      </c>
      <c r="M81" s="2170">
        <v>2015</v>
      </c>
      <c r="N81" s="894"/>
      <c r="O81" s="894" t="s">
        <v>2558</v>
      </c>
      <c r="P81" s="894" t="s">
        <v>133</v>
      </c>
      <c r="Q81" s="1579">
        <v>1</v>
      </c>
      <c r="R81" s="2233">
        <v>377000</v>
      </c>
      <c r="S81" s="1546" t="s">
        <v>3245</v>
      </c>
      <c r="U81" s="2178"/>
      <c r="V81" s="2236"/>
      <c r="W81" s="2234"/>
      <c r="X81" s="2179"/>
    </row>
    <row r="82" spans="1:24" s="2177" customFormat="1" ht="12.95" customHeight="1">
      <c r="A82" s="2232">
        <f t="shared" si="2"/>
        <v>31</v>
      </c>
      <c r="B82" s="2223" t="s">
        <v>1911</v>
      </c>
      <c r="C82" s="2223" t="s">
        <v>1545</v>
      </c>
      <c r="D82" s="2223" t="s">
        <v>1543</v>
      </c>
      <c r="E82" s="2223" t="s">
        <v>1543</v>
      </c>
      <c r="F82" s="2174">
        <v>10</v>
      </c>
      <c r="G82" s="894">
        <v>3</v>
      </c>
      <c r="H82" s="894" t="s">
        <v>921</v>
      </c>
      <c r="I82" s="894" t="s">
        <v>2032</v>
      </c>
      <c r="J82" s="894"/>
      <c r="K82" s="894" t="s">
        <v>420</v>
      </c>
      <c r="L82" s="894" t="s">
        <v>2792</v>
      </c>
      <c r="M82" s="2170">
        <v>2015</v>
      </c>
      <c r="N82" s="894"/>
      <c r="O82" s="894" t="s">
        <v>2558</v>
      </c>
      <c r="P82" s="894" t="s">
        <v>133</v>
      </c>
      <c r="Q82" s="1579">
        <v>1</v>
      </c>
      <c r="R82" s="2233">
        <v>377000</v>
      </c>
      <c r="S82" s="1546" t="s">
        <v>3248</v>
      </c>
      <c r="U82" s="2178"/>
      <c r="V82" s="2236"/>
      <c r="W82" s="2234"/>
      <c r="X82" s="2179"/>
    </row>
    <row r="83" spans="1:24" s="2177" customFormat="1" ht="12.95" customHeight="1">
      <c r="A83" s="2232">
        <f t="shared" si="2"/>
        <v>32</v>
      </c>
      <c r="B83" s="2223"/>
      <c r="C83" s="2223"/>
      <c r="D83" s="2223"/>
      <c r="E83" s="2223"/>
      <c r="F83" s="2174"/>
      <c r="G83" s="894"/>
      <c r="H83" s="894" t="s">
        <v>3061</v>
      </c>
      <c r="I83" s="894"/>
      <c r="J83" s="894"/>
      <c r="K83" s="894" t="s">
        <v>420</v>
      </c>
      <c r="L83" s="894" t="s">
        <v>2792</v>
      </c>
      <c r="M83" s="2170">
        <v>2015</v>
      </c>
      <c r="N83" s="894"/>
      <c r="O83" s="894" t="s">
        <v>1906</v>
      </c>
      <c r="P83" s="894" t="s">
        <v>133</v>
      </c>
      <c r="Q83" s="1579">
        <v>1</v>
      </c>
      <c r="R83" s="2233">
        <v>1072500</v>
      </c>
      <c r="S83" s="1546" t="s">
        <v>2867</v>
      </c>
      <c r="U83" s="2178"/>
      <c r="V83" s="2179"/>
      <c r="W83" s="2179"/>
      <c r="X83" s="2179"/>
    </row>
    <row r="84" spans="1:24" s="2177" customFormat="1" ht="12.95" customHeight="1">
      <c r="A84" s="2232">
        <f t="shared" si="2"/>
        <v>33</v>
      </c>
      <c r="B84" s="2223"/>
      <c r="C84" s="2223"/>
      <c r="D84" s="2223"/>
      <c r="E84" s="2223"/>
      <c r="F84" s="2174"/>
      <c r="G84" s="894"/>
      <c r="H84" s="894" t="s">
        <v>3064</v>
      </c>
      <c r="I84" s="894"/>
      <c r="J84" s="894"/>
      <c r="K84" s="894" t="s">
        <v>420</v>
      </c>
      <c r="L84" s="894" t="s">
        <v>2792</v>
      </c>
      <c r="M84" s="2170">
        <v>2015</v>
      </c>
      <c r="N84" s="894"/>
      <c r="O84" s="894" t="s">
        <v>1906</v>
      </c>
      <c r="P84" s="894" t="s">
        <v>133</v>
      </c>
      <c r="Q84" s="1579">
        <v>1</v>
      </c>
      <c r="R84" s="2233">
        <v>390000</v>
      </c>
      <c r="S84" s="1546" t="s">
        <v>2925</v>
      </c>
      <c r="U84" s="2178"/>
      <c r="V84" s="2179"/>
      <c r="W84" s="2179"/>
      <c r="X84" s="2179"/>
    </row>
    <row r="85" spans="1:24" s="2177" customFormat="1" ht="12.95" customHeight="1">
      <c r="A85" s="2232">
        <f t="shared" si="2"/>
        <v>34</v>
      </c>
      <c r="B85" s="2223" t="s">
        <v>1911</v>
      </c>
      <c r="C85" s="2223" t="s">
        <v>1545</v>
      </c>
      <c r="D85" s="2223" t="s">
        <v>1543</v>
      </c>
      <c r="E85" s="2223" t="s">
        <v>1543</v>
      </c>
      <c r="F85" s="2174">
        <v>17</v>
      </c>
      <c r="G85" s="894">
        <v>1</v>
      </c>
      <c r="H85" s="894" t="s">
        <v>2664</v>
      </c>
      <c r="I85" s="894"/>
      <c r="J85" s="894"/>
      <c r="K85" s="894" t="s">
        <v>2630</v>
      </c>
      <c r="L85" s="894" t="s">
        <v>143</v>
      </c>
      <c r="M85" s="2170">
        <v>1985</v>
      </c>
      <c r="N85" s="894"/>
      <c r="O85" s="894" t="s">
        <v>2558</v>
      </c>
      <c r="P85" s="894" t="s">
        <v>133</v>
      </c>
      <c r="Q85" s="1579">
        <v>1</v>
      </c>
      <c r="R85" s="2233">
        <v>10000</v>
      </c>
      <c r="S85" s="1546" t="s">
        <v>2864</v>
      </c>
      <c r="U85" s="2178"/>
      <c r="V85" s="2179"/>
      <c r="W85" s="2179"/>
      <c r="X85" s="2179"/>
    </row>
    <row r="86" spans="1:24" s="2177" customFormat="1" ht="12.95" customHeight="1">
      <c r="A86" s="2232">
        <f t="shared" si="2"/>
        <v>35</v>
      </c>
      <c r="B86" s="2223" t="s">
        <v>1911</v>
      </c>
      <c r="C86" s="2223" t="s">
        <v>1545</v>
      </c>
      <c r="D86" s="2223" t="s">
        <v>1543</v>
      </c>
      <c r="E86" s="2223" t="s">
        <v>1543</v>
      </c>
      <c r="F86" s="2174">
        <v>17</v>
      </c>
      <c r="G86" s="894">
        <v>2</v>
      </c>
      <c r="H86" s="894" t="s">
        <v>2664</v>
      </c>
      <c r="I86" s="894"/>
      <c r="J86" s="894"/>
      <c r="K86" s="894" t="s">
        <v>2630</v>
      </c>
      <c r="L86" s="894" t="s">
        <v>143</v>
      </c>
      <c r="M86" s="2170">
        <v>1985</v>
      </c>
      <c r="N86" s="894"/>
      <c r="O86" s="894" t="s">
        <v>2558</v>
      </c>
      <c r="P86" s="894" t="s">
        <v>133</v>
      </c>
      <c r="Q86" s="1579">
        <v>1</v>
      </c>
      <c r="R86" s="2233">
        <v>10000</v>
      </c>
      <c r="S86" s="1546" t="s">
        <v>2864</v>
      </c>
      <c r="U86" s="2178"/>
      <c r="V86" s="2179"/>
      <c r="W86" s="2234"/>
      <c r="X86" s="2179"/>
    </row>
    <row r="87" spans="1:24" s="2177" customFormat="1" ht="12.95" customHeight="1">
      <c r="A87" s="2232">
        <f t="shared" si="2"/>
        <v>36</v>
      </c>
      <c r="B87" s="2223" t="s">
        <v>1911</v>
      </c>
      <c r="C87" s="2223" t="s">
        <v>1545</v>
      </c>
      <c r="D87" s="2223" t="s">
        <v>1543</v>
      </c>
      <c r="E87" s="2223" t="s">
        <v>1543</v>
      </c>
      <c r="F87" s="2174">
        <v>17</v>
      </c>
      <c r="G87" s="894">
        <v>3</v>
      </c>
      <c r="H87" s="894" t="s">
        <v>2665</v>
      </c>
      <c r="I87" s="894"/>
      <c r="J87" s="894"/>
      <c r="K87" s="894" t="s">
        <v>2630</v>
      </c>
      <c r="L87" s="894" t="s">
        <v>143</v>
      </c>
      <c r="M87" s="2170">
        <v>1986</v>
      </c>
      <c r="N87" s="894"/>
      <c r="O87" s="894" t="s">
        <v>2558</v>
      </c>
      <c r="P87" s="894" t="s">
        <v>133</v>
      </c>
      <c r="Q87" s="1579">
        <v>1</v>
      </c>
      <c r="R87" s="2233">
        <v>10000</v>
      </c>
      <c r="S87" s="1546" t="s">
        <v>3188</v>
      </c>
      <c r="U87" s="2178"/>
      <c r="V87" s="2236"/>
      <c r="W87" s="2234"/>
      <c r="X87" s="2179"/>
    </row>
    <row r="88" spans="1:24" s="2177" customFormat="1" ht="12.95" customHeight="1">
      <c r="A88" s="2232">
        <f t="shared" si="2"/>
        <v>37</v>
      </c>
      <c r="B88" s="2223" t="s">
        <v>1911</v>
      </c>
      <c r="C88" s="2223" t="s">
        <v>1545</v>
      </c>
      <c r="D88" s="2223" t="s">
        <v>1543</v>
      </c>
      <c r="E88" s="2223" t="s">
        <v>1543</v>
      </c>
      <c r="F88" s="2174">
        <v>17</v>
      </c>
      <c r="G88" s="894">
        <v>4</v>
      </c>
      <c r="H88" s="894" t="s">
        <v>2665</v>
      </c>
      <c r="I88" s="894"/>
      <c r="J88" s="894"/>
      <c r="K88" s="894" t="s">
        <v>2630</v>
      </c>
      <c r="L88" s="894" t="s">
        <v>143</v>
      </c>
      <c r="M88" s="2170">
        <v>1986</v>
      </c>
      <c r="N88" s="894"/>
      <c r="O88" s="894" t="s">
        <v>2558</v>
      </c>
      <c r="P88" s="894" t="s">
        <v>133</v>
      </c>
      <c r="Q88" s="1579">
        <v>1</v>
      </c>
      <c r="R88" s="2233">
        <v>10000</v>
      </c>
      <c r="S88" s="1546" t="s">
        <v>3188</v>
      </c>
      <c r="U88" s="2178"/>
      <c r="V88" s="2236"/>
      <c r="W88" s="2234"/>
      <c r="X88" s="2179"/>
    </row>
    <row r="89" spans="1:24" s="2177" customFormat="1" ht="12.95" customHeight="1">
      <c r="A89" s="2232">
        <f t="shared" si="2"/>
        <v>38</v>
      </c>
      <c r="B89" s="2223" t="s">
        <v>1911</v>
      </c>
      <c r="C89" s="2223" t="s">
        <v>1545</v>
      </c>
      <c r="D89" s="2223" t="s">
        <v>1543</v>
      </c>
      <c r="E89" s="2223" t="s">
        <v>1543</v>
      </c>
      <c r="F89" s="2174">
        <v>75</v>
      </c>
      <c r="G89" s="894">
        <v>1</v>
      </c>
      <c r="H89" s="894" t="s">
        <v>2646</v>
      </c>
      <c r="I89" s="894" t="s">
        <v>958</v>
      </c>
      <c r="J89" s="894"/>
      <c r="K89" s="894" t="s">
        <v>2660</v>
      </c>
      <c r="L89" s="894" t="s">
        <v>143</v>
      </c>
      <c r="M89" s="2170">
        <v>2008</v>
      </c>
      <c r="N89" s="894"/>
      <c r="O89" s="894" t="s">
        <v>2624</v>
      </c>
      <c r="P89" s="894" t="s">
        <v>2547</v>
      </c>
      <c r="Q89" s="1579">
        <v>1</v>
      </c>
      <c r="R89" s="2233">
        <v>330000</v>
      </c>
      <c r="S89" s="1546" t="s">
        <v>3188</v>
      </c>
      <c r="U89" s="2178"/>
      <c r="V89" s="2179"/>
      <c r="W89" s="2179"/>
      <c r="X89" s="2179"/>
    </row>
    <row r="90" spans="1:24" s="2177" customFormat="1" ht="12.95" customHeight="1">
      <c r="A90" s="2232">
        <f t="shared" si="2"/>
        <v>39</v>
      </c>
      <c r="B90" s="2223" t="s">
        <v>1911</v>
      </c>
      <c r="C90" s="2223" t="s">
        <v>1545</v>
      </c>
      <c r="D90" s="2223" t="s">
        <v>1543</v>
      </c>
      <c r="E90" s="2223" t="s">
        <v>1543</v>
      </c>
      <c r="F90" s="2174">
        <v>75</v>
      </c>
      <c r="G90" s="894">
        <v>4</v>
      </c>
      <c r="H90" s="894" t="s">
        <v>2642</v>
      </c>
      <c r="I90" s="894" t="s">
        <v>2669</v>
      </c>
      <c r="J90" s="894"/>
      <c r="K90" s="894" t="s">
        <v>419</v>
      </c>
      <c r="L90" s="894" t="s">
        <v>143</v>
      </c>
      <c r="M90" s="2170">
        <v>2008</v>
      </c>
      <c r="N90" s="894"/>
      <c r="O90" s="894" t="s">
        <v>2558</v>
      </c>
      <c r="P90" s="894" t="s">
        <v>133</v>
      </c>
      <c r="Q90" s="1579">
        <v>1</v>
      </c>
      <c r="R90" s="2233">
        <v>66000</v>
      </c>
      <c r="S90" s="1546" t="s">
        <v>3245</v>
      </c>
      <c r="U90" s="2178"/>
      <c r="V90" s="2236"/>
      <c r="W90" s="2234"/>
      <c r="X90" s="2179"/>
    </row>
    <row r="91" spans="1:24" s="2177" customFormat="1" ht="12.95" customHeight="1">
      <c r="A91" s="2232">
        <f t="shared" si="2"/>
        <v>40</v>
      </c>
      <c r="B91" s="2223" t="s">
        <v>1911</v>
      </c>
      <c r="C91" s="2223" t="s">
        <v>1545</v>
      </c>
      <c r="D91" s="2223" t="s">
        <v>1543</v>
      </c>
      <c r="E91" s="2223" t="s">
        <v>1543</v>
      </c>
      <c r="F91" s="2174">
        <v>75</v>
      </c>
      <c r="G91" s="894">
        <v>5</v>
      </c>
      <c r="H91" s="894" t="s">
        <v>2642</v>
      </c>
      <c r="I91" s="894" t="s">
        <v>2669</v>
      </c>
      <c r="J91" s="894"/>
      <c r="K91" s="894" t="s">
        <v>419</v>
      </c>
      <c r="L91" s="894" t="s">
        <v>143</v>
      </c>
      <c r="M91" s="2170">
        <v>2008</v>
      </c>
      <c r="N91" s="894"/>
      <c r="O91" s="894" t="s">
        <v>2558</v>
      </c>
      <c r="P91" s="894" t="s">
        <v>133</v>
      </c>
      <c r="Q91" s="1579">
        <v>1</v>
      </c>
      <c r="R91" s="2233">
        <v>66000</v>
      </c>
      <c r="S91" s="1546" t="s">
        <v>3248</v>
      </c>
      <c r="U91" s="2178"/>
      <c r="V91" s="2179"/>
      <c r="W91" s="2234"/>
      <c r="X91" s="2179"/>
    </row>
    <row r="92" spans="1:24" s="2177" customFormat="1" ht="12.95" customHeight="1">
      <c r="A92" s="2232">
        <f t="shared" si="2"/>
        <v>41</v>
      </c>
      <c r="B92" s="2223" t="s">
        <v>1911</v>
      </c>
      <c r="C92" s="2223" t="s">
        <v>1545</v>
      </c>
      <c r="D92" s="2223" t="s">
        <v>1543</v>
      </c>
      <c r="E92" s="2223" t="s">
        <v>1543</v>
      </c>
      <c r="F92" s="2174">
        <v>75</v>
      </c>
      <c r="G92" s="894">
        <v>6</v>
      </c>
      <c r="H92" s="894" t="s">
        <v>2642</v>
      </c>
      <c r="I92" s="894" t="s">
        <v>2669</v>
      </c>
      <c r="J92" s="894"/>
      <c r="K92" s="894" t="s">
        <v>419</v>
      </c>
      <c r="L92" s="894" t="s">
        <v>143</v>
      </c>
      <c r="M92" s="2170">
        <v>2008</v>
      </c>
      <c r="N92" s="894"/>
      <c r="O92" s="894" t="s">
        <v>2558</v>
      </c>
      <c r="P92" s="894" t="s">
        <v>133</v>
      </c>
      <c r="Q92" s="1579">
        <v>1</v>
      </c>
      <c r="R92" s="2233">
        <v>66000</v>
      </c>
      <c r="S92" s="1546" t="s">
        <v>2925</v>
      </c>
      <c r="U92" s="2178"/>
      <c r="V92" s="2179"/>
      <c r="W92" s="2234"/>
      <c r="X92" s="2179"/>
    </row>
    <row r="93" spans="1:24" s="2177" customFormat="1" ht="12.95" customHeight="1">
      <c r="A93" s="2232">
        <f t="shared" si="2"/>
        <v>42</v>
      </c>
      <c r="B93" s="2223" t="s">
        <v>1911</v>
      </c>
      <c r="C93" s="2223" t="s">
        <v>1545</v>
      </c>
      <c r="D93" s="2223" t="s">
        <v>1543</v>
      </c>
      <c r="E93" s="2223" t="s">
        <v>1543</v>
      </c>
      <c r="F93" s="2174">
        <v>75</v>
      </c>
      <c r="G93" s="894">
        <v>6</v>
      </c>
      <c r="H93" s="894" t="s">
        <v>2642</v>
      </c>
      <c r="I93" s="894" t="s">
        <v>2669</v>
      </c>
      <c r="J93" s="894"/>
      <c r="K93" s="894" t="s">
        <v>419</v>
      </c>
      <c r="L93" s="894" t="s">
        <v>143</v>
      </c>
      <c r="M93" s="2170">
        <v>2008</v>
      </c>
      <c r="N93" s="894"/>
      <c r="O93" s="894" t="s">
        <v>2558</v>
      </c>
      <c r="P93" s="894" t="s">
        <v>133</v>
      </c>
      <c r="Q93" s="1579">
        <v>1</v>
      </c>
      <c r="R93" s="2233">
        <v>66000</v>
      </c>
      <c r="S93" s="1546" t="s">
        <v>2925</v>
      </c>
      <c r="U93" s="2178"/>
      <c r="V93" s="2179"/>
      <c r="W93" s="2234"/>
      <c r="X93" s="2179"/>
    </row>
    <row r="94" spans="1:24" s="2177" customFormat="1" ht="12.95" customHeight="1">
      <c r="A94" s="2232">
        <f t="shared" si="2"/>
        <v>43</v>
      </c>
      <c r="B94" s="2223" t="s">
        <v>1911</v>
      </c>
      <c r="C94" s="2223" t="s">
        <v>1545</v>
      </c>
      <c r="D94" s="2223" t="s">
        <v>1543</v>
      </c>
      <c r="E94" s="2223" t="s">
        <v>1543</v>
      </c>
      <c r="F94" s="2174">
        <v>75</v>
      </c>
      <c r="G94" s="894">
        <v>12</v>
      </c>
      <c r="H94" s="894" t="s">
        <v>999</v>
      </c>
      <c r="I94" s="894" t="s">
        <v>2640</v>
      </c>
      <c r="J94" s="894"/>
      <c r="K94" s="894" t="s">
        <v>307</v>
      </c>
      <c r="L94" s="894" t="s">
        <v>143</v>
      </c>
      <c r="M94" s="2170">
        <v>2008</v>
      </c>
      <c r="N94" s="894"/>
      <c r="O94" s="894" t="s">
        <v>2624</v>
      </c>
      <c r="P94" s="894" t="s">
        <v>133</v>
      </c>
      <c r="Q94" s="1579">
        <v>1</v>
      </c>
      <c r="R94" s="2233">
        <v>341000</v>
      </c>
      <c r="S94" s="1546" t="s">
        <v>2925</v>
      </c>
      <c r="U94" s="2178"/>
      <c r="V94" s="2179"/>
      <c r="W94" s="2179"/>
      <c r="X94" s="2179"/>
    </row>
    <row r="95" spans="1:24" s="2177" customFormat="1" ht="12.95" customHeight="1">
      <c r="A95" s="2232">
        <f t="shared" si="2"/>
        <v>44</v>
      </c>
      <c r="B95" s="2223" t="s">
        <v>1911</v>
      </c>
      <c r="C95" s="2223" t="s">
        <v>1545</v>
      </c>
      <c r="D95" s="2223" t="s">
        <v>1543</v>
      </c>
      <c r="E95" s="2223" t="s">
        <v>1543</v>
      </c>
      <c r="F95" s="2174">
        <v>75</v>
      </c>
      <c r="G95" s="894">
        <v>12</v>
      </c>
      <c r="H95" s="894" t="s">
        <v>999</v>
      </c>
      <c r="I95" s="894" t="s">
        <v>2640</v>
      </c>
      <c r="J95" s="894"/>
      <c r="K95" s="894" t="s">
        <v>307</v>
      </c>
      <c r="L95" s="894" t="s">
        <v>143</v>
      </c>
      <c r="M95" s="2170">
        <v>2008</v>
      </c>
      <c r="N95" s="894"/>
      <c r="O95" s="894" t="s">
        <v>2624</v>
      </c>
      <c r="P95" s="894" t="s">
        <v>133</v>
      </c>
      <c r="Q95" s="1579">
        <v>1</v>
      </c>
      <c r="R95" s="2233">
        <v>341000</v>
      </c>
      <c r="S95" s="1546" t="s">
        <v>2925</v>
      </c>
      <c r="U95" s="2178"/>
      <c r="V95" s="2179"/>
      <c r="W95" s="2179"/>
      <c r="X95" s="2179"/>
    </row>
    <row r="96" spans="1:24" s="2177" customFormat="1" ht="12.95" customHeight="1">
      <c r="A96" s="2232">
        <f t="shared" si="2"/>
        <v>45</v>
      </c>
      <c r="B96" s="2223" t="s">
        <v>1911</v>
      </c>
      <c r="C96" s="2223" t="s">
        <v>1545</v>
      </c>
      <c r="D96" s="2223" t="s">
        <v>1543</v>
      </c>
      <c r="E96" s="2223" t="s">
        <v>1543</v>
      </c>
      <c r="F96" s="2174">
        <v>75</v>
      </c>
      <c r="G96" s="894">
        <v>12</v>
      </c>
      <c r="H96" s="894" t="s">
        <v>999</v>
      </c>
      <c r="I96" s="894" t="s">
        <v>2640</v>
      </c>
      <c r="J96" s="894"/>
      <c r="K96" s="894" t="s">
        <v>307</v>
      </c>
      <c r="L96" s="894" t="s">
        <v>143</v>
      </c>
      <c r="M96" s="2170">
        <v>2008</v>
      </c>
      <c r="N96" s="894"/>
      <c r="O96" s="894" t="s">
        <v>2624</v>
      </c>
      <c r="P96" s="894" t="s">
        <v>133</v>
      </c>
      <c r="Q96" s="1579">
        <v>1</v>
      </c>
      <c r="R96" s="2233">
        <v>341000</v>
      </c>
      <c r="S96" s="1546" t="s">
        <v>2925</v>
      </c>
      <c r="U96" s="2178"/>
      <c r="V96" s="2179"/>
      <c r="W96" s="2179"/>
      <c r="X96" s="2179"/>
    </row>
    <row r="97" spans="1:24" s="2177" customFormat="1" ht="12.95" customHeight="1">
      <c r="A97" s="2232">
        <f t="shared" si="2"/>
        <v>46</v>
      </c>
      <c r="B97" s="2223" t="s">
        <v>1911</v>
      </c>
      <c r="C97" s="2223" t="s">
        <v>1545</v>
      </c>
      <c r="D97" s="2223" t="s">
        <v>1543</v>
      </c>
      <c r="E97" s="2223" t="s">
        <v>1543</v>
      </c>
      <c r="F97" s="2174">
        <v>75</v>
      </c>
      <c r="G97" s="894">
        <v>13</v>
      </c>
      <c r="H97" s="894" t="s">
        <v>2670</v>
      </c>
      <c r="I97" s="894" t="s">
        <v>2641</v>
      </c>
      <c r="J97" s="894"/>
      <c r="K97" s="894" t="s">
        <v>2550</v>
      </c>
      <c r="L97" s="894" t="s">
        <v>143</v>
      </c>
      <c r="M97" s="2170">
        <v>2008</v>
      </c>
      <c r="N97" s="894"/>
      <c r="O97" s="894" t="s">
        <v>2624</v>
      </c>
      <c r="P97" s="894" t="s">
        <v>2547</v>
      </c>
      <c r="Q97" s="1579">
        <v>1</v>
      </c>
      <c r="R97" s="2233">
        <v>3550000</v>
      </c>
      <c r="S97" s="1546" t="s">
        <v>2864</v>
      </c>
      <c r="U97" s="2178"/>
      <c r="V97" s="2179"/>
      <c r="W97" s="2179"/>
      <c r="X97" s="2179"/>
    </row>
    <row r="98" spans="1:24" s="2177" customFormat="1" ht="12.95" customHeight="1">
      <c r="A98" s="2232">
        <f t="shared" si="2"/>
        <v>47</v>
      </c>
      <c r="B98" s="2223" t="s">
        <v>1911</v>
      </c>
      <c r="C98" s="2223" t="s">
        <v>1545</v>
      </c>
      <c r="D98" s="2223" t="s">
        <v>1543</v>
      </c>
      <c r="E98" s="2174">
        <v>2</v>
      </c>
      <c r="F98" s="2174">
        <v>14</v>
      </c>
      <c r="G98" s="894">
        <v>1</v>
      </c>
      <c r="H98" s="894" t="s">
        <v>2671</v>
      </c>
      <c r="I98" s="894"/>
      <c r="J98" s="894"/>
      <c r="K98" s="894" t="s">
        <v>2630</v>
      </c>
      <c r="L98" s="894" t="s">
        <v>143</v>
      </c>
      <c r="M98" s="2170">
        <v>1986</v>
      </c>
      <c r="N98" s="894"/>
      <c r="O98" s="894" t="s">
        <v>2558</v>
      </c>
      <c r="P98" s="894" t="s">
        <v>133</v>
      </c>
      <c r="Q98" s="1579">
        <v>1</v>
      </c>
      <c r="R98" s="2233">
        <v>10000</v>
      </c>
      <c r="S98" s="1546" t="s">
        <v>2864</v>
      </c>
      <c r="U98" s="2178"/>
      <c r="V98" s="2179"/>
      <c r="W98" s="2234"/>
      <c r="X98" s="2179"/>
    </row>
    <row r="99" spans="1:24" s="2177" customFormat="1" ht="12.95" customHeight="1">
      <c r="A99" s="2232">
        <f t="shared" si="2"/>
        <v>48</v>
      </c>
      <c r="B99" s="2223" t="s">
        <v>1911</v>
      </c>
      <c r="C99" s="2223" t="s">
        <v>1545</v>
      </c>
      <c r="D99" s="2223" t="s">
        <v>1543</v>
      </c>
      <c r="E99" s="2174">
        <v>2</v>
      </c>
      <c r="F99" s="2174">
        <v>14</v>
      </c>
      <c r="G99" s="894">
        <v>2</v>
      </c>
      <c r="H99" s="894" t="s">
        <v>2671</v>
      </c>
      <c r="I99" s="894"/>
      <c r="J99" s="894"/>
      <c r="K99" s="894" t="s">
        <v>2630</v>
      </c>
      <c r="L99" s="894" t="s">
        <v>143</v>
      </c>
      <c r="M99" s="2170">
        <v>1986</v>
      </c>
      <c r="N99" s="894"/>
      <c r="O99" s="894" t="s">
        <v>2558</v>
      </c>
      <c r="P99" s="894" t="s">
        <v>133</v>
      </c>
      <c r="Q99" s="1579">
        <v>1</v>
      </c>
      <c r="R99" s="2233">
        <v>10000</v>
      </c>
      <c r="S99" s="1546" t="s">
        <v>2925</v>
      </c>
      <c r="U99" s="2178"/>
      <c r="V99" s="2236"/>
      <c r="W99" s="2234"/>
      <c r="X99" s="2179"/>
    </row>
    <row r="100" spans="1:24" s="2177" customFormat="1" ht="12.95" customHeight="1">
      <c r="A100" s="2232">
        <f t="shared" si="2"/>
        <v>49</v>
      </c>
      <c r="B100" s="2223" t="s">
        <v>1911</v>
      </c>
      <c r="C100" s="2223" t="s">
        <v>1545</v>
      </c>
      <c r="D100" s="2223" t="s">
        <v>1543</v>
      </c>
      <c r="E100" s="2174">
        <v>2</v>
      </c>
      <c r="F100" s="2174">
        <v>14</v>
      </c>
      <c r="G100" s="894">
        <v>2</v>
      </c>
      <c r="H100" s="894" t="s">
        <v>3065</v>
      </c>
      <c r="I100" s="894"/>
      <c r="J100" s="894"/>
      <c r="K100" s="894" t="s">
        <v>2630</v>
      </c>
      <c r="L100" s="894" t="s">
        <v>2792</v>
      </c>
      <c r="M100" s="2170">
        <v>2015</v>
      </c>
      <c r="N100" s="894"/>
      <c r="O100" s="894" t="s">
        <v>2558</v>
      </c>
      <c r="P100" s="894" t="s">
        <v>133</v>
      </c>
      <c r="Q100" s="1579">
        <v>6</v>
      </c>
      <c r="R100" s="2233">
        <v>93594</v>
      </c>
      <c r="S100" s="1546" t="s">
        <v>2925</v>
      </c>
      <c r="U100" s="2178"/>
      <c r="V100" s="2236"/>
      <c r="W100" s="2234"/>
      <c r="X100" s="2179"/>
    </row>
    <row r="101" spans="1:24" s="2177" customFormat="1" ht="12.95" customHeight="1">
      <c r="A101" s="2232">
        <f t="shared" si="2"/>
        <v>50</v>
      </c>
      <c r="B101" s="2223" t="s">
        <v>1911</v>
      </c>
      <c r="C101" s="2223" t="s">
        <v>1545</v>
      </c>
      <c r="D101" s="2223" t="s">
        <v>1543</v>
      </c>
      <c r="E101" s="2174">
        <v>2</v>
      </c>
      <c r="F101" s="2174">
        <v>14</v>
      </c>
      <c r="G101" s="894">
        <v>3</v>
      </c>
      <c r="H101" s="894" t="s">
        <v>1060</v>
      </c>
      <c r="I101" s="894"/>
      <c r="J101" s="894"/>
      <c r="K101" s="894" t="s">
        <v>2630</v>
      </c>
      <c r="L101" s="894" t="s">
        <v>143</v>
      </c>
      <c r="M101" s="2170">
        <v>2000</v>
      </c>
      <c r="N101" s="894"/>
      <c r="O101" s="894" t="s">
        <v>2624</v>
      </c>
      <c r="P101" s="894" t="s">
        <v>133</v>
      </c>
      <c r="Q101" s="1579">
        <v>1</v>
      </c>
      <c r="R101" s="2233">
        <v>50000</v>
      </c>
      <c r="S101" s="1546" t="s">
        <v>2864</v>
      </c>
      <c r="U101" s="2178"/>
      <c r="V101" s="2179"/>
      <c r="W101" s="2234"/>
      <c r="X101" s="2179"/>
    </row>
    <row r="102" spans="1:24" s="2177" customFormat="1" ht="12.95" customHeight="1">
      <c r="A102" s="2232">
        <f t="shared" si="2"/>
        <v>51</v>
      </c>
      <c r="B102" s="2223" t="s">
        <v>1911</v>
      </c>
      <c r="C102" s="2223" t="s">
        <v>1545</v>
      </c>
      <c r="D102" s="2223" t="s">
        <v>1543</v>
      </c>
      <c r="E102" s="2174">
        <v>2</v>
      </c>
      <c r="F102" s="2174">
        <v>14</v>
      </c>
      <c r="G102" s="894">
        <v>3</v>
      </c>
      <c r="H102" s="894" t="s">
        <v>3038</v>
      </c>
      <c r="I102" s="894"/>
      <c r="J102" s="894"/>
      <c r="K102" s="894" t="s">
        <v>2630</v>
      </c>
      <c r="L102" s="894" t="s">
        <v>2792</v>
      </c>
      <c r="M102" s="2170">
        <v>2015</v>
      </c>
      <c r="N102" s="894"/>
      <c r="O102" s="894" t="s">
        <v>2624</v>
      </c>
      <c r="P102" s="894" t="s">
        <v>133</v>
      </c>
      <c r="Q102" s="1579">
        <v>1</v>
      </c>
      <c r="R102" s="2233">
        <v>195000</v>
      </c>
      <c r="S102" s="1546" t="s">
        <v>2925</v>
      </c>
      <c r="U102" s="2178"/>
      <c r="V102" s="2179"/>
      <c r="W102" s="2179"/>
      <c r="X102" s="2179"/>
    </row>
    <row r="103" spans="1:24" s="2177" customFormat="1" ht="12.95" customHeight="1">
      <c r="A103" s="2232">
        <f t="shared" si="2"/>
        <v>52</v>
      </c>
      <c r="B103" s="2223" t="s">
        <v>1911</v>
      </c>
      <c r="C103" s="2223" t="s">
        <v>1545</v>
      </c>
      <c r="D103" s="2223" t="s">
        <v>1543</v>
      </c>
      <c r="E103" s="2174">
        <v>3</v>
      </c>
      <c r="F103" s="2174">
        <v>65</v>
      </c>
      <c r="G103" s="894">
        <v>1</v>
      </c>
      <c r="H103" s="894" t="s">
        <v>2672</v>
      </c>
      <c r="I103" s="894"/>
      <c r="J103" s="894"/>
      <c r="K103" s="894" t="s">
        <v>2630</v>
      </c>
      <c r="L103" s="894" t="s">
        <v>143</v>
      </c>
      <c r="M103" s="2170">
        <v>1990</v>
      </c>
      <c r="N103" s="894"/>
      <c r="O103" s="894" t="s">
        <v>2558</v>
      </c>
      <c r="P103" s="894" t="s">
        <v>2547</v>
      </c>
      <c r="Q103" s="1579">
        <v>1</v>
      </c>
      <c r="R103" s="2233">
        <v>25000</v>
      </c>
      <c r="S103" s="1546" t="s">
        <v>2925</v>
      </c>
      <c r="U103" s="2178"/>
      <c r="V103" s="2179"/>
      <c r="W103" s="2179"/>
      <c r="X103" s="2179"/>
    </row>
    <row r="104" spans="1:24" s="2177" customFormat="1" ht="12.95" customHeight="1">
      <c r="A104" s="2232">
        <f t="shared" si="2"/>
        <v>53</v>
      </c>
      <c r="B104" s="2223" t="s">
        <v>1911</v>
      </c>
      <c r="C104" s="2223" t="s">
        <v>1545</v>
      </c>
      <c r="D104" s="2223" t="s">
        <v>1543</v>
      </c>
      <c r="E104" s="2174">
        <v>3</v>
      </c>
      <c r="F104" s="2174">
        <v>65</v>
      </c>
      <c r="G104" s="894">
        <v>2</v>
      </c>
      <c r="H104" s="894" t="s">
        <v>2672</v>
      </c>
      <c r="I104" s="894"/>
      <c r="J104" s="894"/>
      <c r="K104" s="894" t="s">
        <v>2630</v>
      </c>
      <c r="L104" s="894" t="s">
        <v>143</v>
      </c>
      <c r="M104" s="2170">
        <v>1990</v>
      </c>
      <c r="N104" s="894"/>
      <c r="O104" s="894" t="s">
        <v>2558</v>
      </c>
      <c r="P104" s="894" t="s">
        <v>2547</v>
      </c>
      <c r="Q104" s="1579">
        <v>1</v>
      </c>
      <c r="R104" s="2233">
        <v>25000</v>
      </c>
      <c r="S104" s="1546" t="s">
        <v>2925</v>
      </c>
      <c r="U104" s="2178"/>
      <c r="V104" s="2179"/>
      <c r="W104" s="2234"/>
      <c r="X104" s="2179"/>
    </row>
    <row r="105" spans="1:24" s="2177" customFormat="1" ht="12.95" customHeight="1">
      <c r="A105" s="2232">
        <f t="shared" si="2"/>
        <v>54</v>
      </c>
      <c r="B105" s="2223" t="s">
        <v>1911</v>
      </c>
      <c r="C105" s="2223" t="s">
        <v>1545</v>
      </c>
      <c r="D105" s="2223" t="s">
        <v>1543</v>
      </c>
      <c r="E105" s="2174">
        <v>3</v>
      </c>
      <c r="F105" s="2174">
        <v>65</v>
      </c>
      <c r="G105" s="894">
        <v>3</v>
      </c>
      <c r="H105" s="894" t="s">
        <v>2672</v>
      </c>
      <c r="I105" s="894"/>
      <c r="J105" s="894"/>
      <c r="K105" s="894" t="s">
        <v>2630</v>
      </c>
      <c r="L105" s="894" t="s">
        <v>143</v>
      </c>
      <c r="M105" s="2170">
        <v>1990</v>
      </c>
      <c r="N105" s="894"/>
      <c r="O105" s="894" t="s">
        <v>2558</v>
      </c>
      <c r="P105" s="894" t="s">
        <v>2547</v>
      </c>
      <c r="Q105" s="1579">
        <v>1</v>
      </c>
      <c r="R105" s="2233">
        <v>25000</v>
      </c>
      <c r="S105" s="1546" t="s">
        <v>2925</v>
      </c>
      <c r="U105" s="2178"/>
      <c r="V105" s="2179"/>
      <c r="W105" s="2234"/>
      <c r="X105" s="2179"/>
    </row>
    <row r="106" spans="1:24" s="2177" customFormat="1" ht="12.95" customHeight="1">
      <c r="A106" s="2232">
        <f t="shared" si="2"/>
        <v>55</v>
      </c>
      <c r="B106" s="2223" t="s">
        <v>1911</v>
      </c>
      <c r="C106" s="2223" t="s">
        <v>1545</v>
      </c>
      <c r="D106" s="2223" t="s">
        <v>1543</v>
      </c>
      <c r="E106" s="2174">
        <v>3</v>
      </c>
      <c r="F106" s="2174">
        <v>65</v>
      </c>
      <c r="G106" s="894">
        <v>4</v>
      </c>
      <c r="H106" s="894" t="s">
        <v>2672</v>
      </c>
      <c r="I106" s="894"/>
      <c r="J106" s="894"/>
      <c r="K106" s="894" t="s">
        <v>2630</v>
      </c>
      <c r="L106" s="894" t="s">
        <v>143</v>
      </c>
      <c r="M106" s="2170">
        <v>1990</v>
      </c>
      <c r="N106" s="894"/>
      <c r="O106" s="894" t="s">
        <v>2558</v>
      </c>
      <c r="P106" s="894" t="s">
        <v>2547</v>
      </c>
      <c r="Q106" s="1579">
        <v>1</v>
      </c>
      <c r="R106" s="2233">
        <v>25000</v>
      </c>
      <c r="S106" s="1546" t="s">
        <v>2925</v>
      </c>
      <c r="U106" s="2178"/>
      <c r="V106" s="2179"/>
      <c r="W106" s="2234"/>
      <c r="X106" s="2179"/>
    </row>
    <row r="107" spans="1:24" s="2177" customFormat="1" ht="12.95" customHeight="1">
      <c r="A107" s="2232">
        <f t="shared" si="2"/>
        <v>56</v>
      </c>
      <c r="B107" s="2223" t="s">
        <v>1911</v>
      </c>
      <c r="C107" s="2223" t="s">
        <v>1545</v>
      </c>
      <c r="D107" s="2223" t="s">
        <v>1543</v>
      </c>
      <c r="E107" s="2174">
        <v>3</v>
      </c>
      <c r="F107" s="2174">
        <v>65</v>
      </c>
      <c r="G107" s="894">
        <v>5</v>
      </c>
      <c r="H107" s="894" t="s">
        <v>2672</v>
      </c>
      <c r="I107" s="894"/>
      <c r="J107" s="894"/>
      <c r="K107" s="894" t="s">
        <v>2630</v>
      </c>
      <c r="L107" s="894" t="s">
        <v>143</v>
      </c>
      <c r="M107" s="2170">
        <v>1990</v>
      </c>
      <c r="N107" s="894"/>
      <c r="O107" s="894" t="s">
        <v>2558</v>
      </c>
      <c r="P107" s="894" t="s">
        <v>2547</v>
      </c>
      <c r="Q107" s="1579">
        <v>1</v>
      </c>
      <c r="R107" s="2233">
        <v>25000</v>
      </c>
      <c r="S107" s="1546" t="s">
        <v>2925</v>
      </c>
      <c r="U107" s="2178"/>
      <c r="V107" s="2179"/>
      <c r="W107" s="2234"/>
      <c r="X107" s="2179"/>
    </row>
    <row r="108" spans="1:24" s="2177" customFormat="1" ht="12.95" customHeight="1">
      <c r="A108" s="2232">
        <f t="shared" si="2"/>
        <v>57</v>
      </c>
      <c r="B108" s="2223" t="s">
        <v>1911</v>
      </c>
      <c r="C108" s="2223" t="s">
        <v>1545</v>
      </c>
      <c r="D108" s="2223" t="s">
        <v>1911</v>
      </c>
      <c r="E108" s="2174">
        <v>1</v>
      </c>
      <c r="F108" s="2174">
        <v>1</v>
      </c>
      <c r="G108" s="894">
        <v>2</v>
      </c>
      <c r="H108" s="894" t="s">
        <v>2674</v>
      </c>
      <c r="I108" s="894"/>
      <c r="J108" s="894"/>
      <c r="K108" s="894" t="s">
        <v>2630</v>
      </c>
      <c r="L108" s="894" t="s">
        <v>143</v>
      </c>
      <c r="M108" s="2170">
        <v>1986</v>
      </c>
      <c r="N108" s="894"/>
      <c r="O108" s="894" t="s">
        <v>2558</v>
      </c>
      <c r="P108" s="894" t="s">
        <v>2547</v>
      </c>
      <c r="Q108" s="1579">
        <v>1</v>
      </c>
      <c r="R108" s="2233">
        <v>200000</v>
      </c>
      <c r="S108" s="1546" t="s">
        <v>3188</v>
      </c>
      <c r="U108" s="2178"/>
      <c r="V108" s="2179"/>
      <c r="W108" s="2179"/>
      <c r="X108" s="2179"/>
    </row>
    <row r="109" spans="1:24" s="2177" customFormat="1" ht="12.95" customHeight="1">
      <c r="A109" s="2232">
        <f t="shared" si="2"/>
        <v>58</v>
      </c>
      <c r="B109" s="2223" t="s">
        <v>1911</v>
      </c>
      <c r="C109" s="2223" t="s">
        <v>1545</v>
      </c>
      <c r="D109" s="2223" t="s">
        <v>1911</v>
      </c>
      <c r="E109" s="2174">
        <v>1</v>
      </c>
      <c r="F109" s="2174">
        <v>1</v>
      </c>
      <c r="G109" s="894">
        <v>3</v>
      </c>
      <c r="H109" s="894" t="s">
        <v>2674</v>
      </c>
      <c r="I109" s="894"/>
      <c r="J109" s="894"/>
      <c r="K109" s="894" t="s">
        <v>2660</v>
      </c>
      <c r="L109" s="894" t="s">
        <v>143</v>
      </c>
      <c r="M109" s="2170">
        <v>1986</v>
      </c>
      <c r="N109" s="894"/>
      <c r="O109" s="894" t="s">
        <v>2558</v>
      </c>
      <c r="P109" s="894" t="s">
        <v>133</v>
      </c>
      <c r="Q109" s="1579">
        <v>1</v>
      </c>
      <c r="R109" s="2233">
        <v>200000</v>
      </c>
      <c r="S109" s="1546" t="s">
        <v>2925</v>
      </c>
      <c r="U109" s="2178"/>
      <c r="V109" s="2179"/>
      <c r="W109" s="2234"/>
      <c r="X109" s="2179"/>
    </row>
    <row r="110" spans="1:24" s="2177" customFormat="1" ht="12.95" customHeight="1">
      <c r="A110" s="2232">
        <f t="shared" si="2"/>
        <v>59</v>
      </c>
      <c r="B110" s="2223" t="s">
        <v>1911</v>
      </c>
      <c r="C110" s="2223" t="s">
        <v>1545</v>
      </c>
      <c r="D110" s="2223" t="s">
        <v>1911</v>
      </c>
      <c r="E110" s="2174">
        <v>1</v>
      </c>
      <c r="F110" s="2174">
        <v>4</v>
      </c>
      <c r="G110" s="894">
        <v>12</v>
      </c>
      <c r="H110" s="894" t="s">
        <v>1081</v>
      </c>
      <c r="I110" s="894"/>
      <c r="J110" s="894"/>
      <c r="K110" s="894" t="s">
        <v>420</v>
      </c>
      <c r="L110" s="894" t="s">
        <v>143</v>
      </c>
      <c r="M110" s="2170">
        <v>1996</v>
      </c>
      <c r="N110" s="894"/>
      <c r="O110" s="894" t="s">
        <v>2558</v>
      </c>
      <c r="P110" s="894" t="s">
        <v>133</v>
      </c>
      <c r="Q110" s="1579">
        <v>1</v>
      </c>
      <c r="R110" s="2233">
        <v>50000</v>
      </c>
      <c r="S110" s="1546" t="s">
        <v>2864</v>
      </c>
      <c r="U110" s="2178"/>
      <c r="V110" s="2236"/>
      <c r="W110" s="2234"/>
      <c r="X110" s="2179"/>
    </row>
    <row r="111" spans="1:24" s="2177" customFormat="1" ht="12.95" customHeight="1">
      <c r="A111" s="2232">
        <f t="shared" si="2"/>
        <v>60</v>
      </c>
      <c r="B111" s="2223" t="s">
        <v>1911</v>
      </c>
      <c r="C111" s="2223" t="s">
        <v>1545</v>
      </c>
      <c r="D111" s="2223" t="s">
        <v>1911</v>
      </c>
      <c r="E111" s="2174">
        <v>1</v>
      </c>
      <c r="F111" s="2174">
        <v>4</v>
      </c>
      <c r="G111" s="894">
        <v>13</v>
      </c>
      <c r="H111" s="894" t="s">
        <v>1090</v>
      </c>
      <c r="I111" s="894"/>
      <c r="J111" s="894"/>
      <c r="K111" s="894" t="s">
        <v>2549</v>
      </c>
      <c r="L111" s="894" t="s">
        <v>143</v>
      </c>
      <c r="M111" s="2170">
        <v>1999</v>
      </c>
      <c r="N111" s="894"/>
      <c r="O111" s="894" t="s">
        <v>2558</v>
      </c>
      <c r="P111" s="894" t="s">
        <v>2547</v>
      </c>
      <c r="Q111" s="1579">
        <v>1</v>
      </c>
      <c r="R111" s="2233">
        <v>50000</v>
      </c>
      <c r="S111" s="1546" t="s">
        <v>3081</v>
      </c>
      <c r="T111" s="2177" t="s">
        <v>1407</v>
      </c>
      <c r="U111" s="2178" t="s">
        <v>2865</v>
      </c>
      <c r="V111" s="2179"/>
      <c r="W111" s="2234"/>
      <c r="X111" s="2179"/>
    </row>
    <row r="112" spans="1:24" s="2177" customFormat="1" ht="12.95" customHeight="1">
      <c r="A112" s="2232">
        <f t="shared" si="2"/>
        <v>61</v>
      </c>
      <c r="B112" s="2223" t="s">
        <v>1911</v>
      </c>
      <c r="C112" s="2223" t="s">
        <v>1545</v>
      </c>
      <c r="D112" s="2223" t="s">
        <v>1911</v>
      </c>
      <c r="E112" s="2174">
        <v>1</v>
      </c>
      <c r="F112" s="2174">
        <v>4</v>
      </c>
      <c r="G112" s="894">
        <v>14</v>
      </c>
      <c r="H112" s="894" t="s">
        <v>1090</v>
      </c>
      <c r="I112" s="894"/>
      <c r="J112" s="894"/>
      <c r="K112" s="894" t="s">
        <v>2549</v>
      </c>
      <c r="L112" s="894" t="s">
        <v>143</v>
      </c>
      <c r="M112" s="2170">
        <v>1999</v>
      </c>
      <c r="N112" s="894"/>
      <c r="O112" s="894" t="s">
        <v>2558</v>
      </c>
      <c r="P112" s="894" t="s">
        <v>133</v>
      </c>
      <c r="Q112" s="1579">
        <v>1</v>
      </c>
      <c r="R112" s="2233">
        <v>50000</v>
      </c>
      <c r="S112" s="1546" t="s">
        <v>2866</v>
      </c>
      <c r="U112" s="2178"/>
      <c r="V112" s="2179"/>
      <c r="W112" s="2234"/>
      <c r="X112" s="2179"/>
    </row>
    <row r="113" spans="1:24" s="2177" customFormat="1" ht="12.95" customHeight="1">
      <c r="A113" s="2232">
        <f t="shared" si="2"/>
        <v>62</v>
      </c>
      <c r="B113" s="2223" t="s">
        <v>1911</v>
      </c>
      <c r="C113" s="2223" t="s">
        <v>1545</v>
      </c>
      <c r="D113" s="2223" t="s">
        <v>1911</v>
      </c>
      <c r="E113" s="2174">
        <v>1</v>
      </c>
      <c r="F113" s="2174">
        <v>4</v>
      </c>
      <c r="G113" s="894">
        <v>15</v>
      </c>
      <c r="H113" s="894" t="s">
        <v>1090</v>
      </c>
      <c r="I113" s="894"/>
      <c r="J113" s="894"/>
      <c r="K113" s="894" t="s">
        <v>2549</v>
      </c>
      <c r="L113" s="894" t="s">
        <v>143</v>
      </c>
      <c r="M113" s="2170">
        <v>1999</v>
      </c>
      <c r="N113" s="894"/>
      <c r="O113" s="894" t="s">
        <v>2558</v>
      </c>
      <c r="P113" s="894" t="s">
        <v>133</v>
      </c>
      <c r="Q113" s="1579">
        <v>1</v>
      </c>
      <c r="R113" s="2233">
        <v>50000</v>
      </c>
      <c r="S113" s="1546" t="s">
        <v>2923</v>
      </c>
      <c r="U113" s="2178"/>
      <c r="V113" s="2179"/>
      <c r="W113" s="2234"/>
      <c r="X113" s="2179"/>
    </row>
    <row r="114" spans="1:24" s="2177" customFormat="1" ht="12.95" customHeight="1">
      <c r="A114" s="2232">
        <f t="shared" si="2"/>
        <v>63</v>
      </c>
      <c r="B114" s="2223" t="s">
        <v>1911</v>
      </c>
      <c r="C114" s="2223" t="s">
        <v>1545</v>
      </c>
      <c r="D114" s="2223" t="s">
        <v>1911</v>
      </c>
      <c r="E114" s="2174">
        <v>1</v>
      </c>
      <c r="F114" s="2174">
        <v>4</v>
      </c>
      <c r="G114" s="894">
        <v>16</v>
      </c>
      <c r="H114" s="894" t="s">
        <v>1090</v>
      </c>
      <c r="I114" s="894" t="s">
        <v>2637</v>
      </c>
      <c r="J114" s="894"/>
      <c r="K114" s="894" t="s">
        <v>2549</v>
      </c>
      <c r="L114" s="894" t="s">
        <v>143</v>
      </c>
      <c r="M114" s="2170">
        <v>1999</v>
      </c>
      <c r="N114" s="894"/>
      <c r="O114" s="894" t="s">
        <v>2558</v>
      </c>
      <c r="P114" s="894" t="s">
        <v>133</v>
      </c>
      <c r="Q114" s="1579">
        <v>1</v>
      </c>
      <c r="R114" s="2233">
        <v>50000</v>
      </c>
      <c r="S114" s="1546" t="s">
        <v>2921</v>
      </c>
      <c r="U114" s="2178"/>
      <c r="V114" s="2179"/>
      <c r="W114" s="2234"/>
      <c r="X114" s="2179"/>
    </row>
    <row r="115" spans="1:24" s="2177" customFormat="1" ht="12.95" customHeight="1">
      <c r="A115" s="2232">
        <f t="shared" si="2"/>
        <v>64</v>
      </c>
      <c r="B115" s="2223" t="s">
        <v>1911</v>
      </c>
      <c r="C115" s="2223" t="s">
        <v>1545</v>
      </c>
      <c r="D115" s="2223" t="s">
        <v>1911</v>
      </c>
      <c r="E115" s="2174">
        <v>1</v>
      </c>
      <c r="F115" s="2174">
        <v>4</v>
      </c>
      <c r="G115" s="894">
        <v>17</v>
      </c>
      <c r="H115" s="894" t="s">
        <v>1090</v>
      </c>
      <c r="I115" s="894" t="s">
        <v>2637</v>
      </c>
      <c r="J115" s="894"/>
      <c r="K115" s="894" t="s">
        <v>2549</v>
      </c>
      <c r="L115" s="894" t="s">
        <v>143</v>
      </c>
      <c r="M115" s="2170">
        <v>1999</v>
      </c>
      <c r="N115" s="894"/>
      <c r="O115" s="894" t="s">
        <v>2558</v>
      </c>
      <c r="P115" s="894" t="s">
        <v>2547</v>
      </c>
      <c r="Q115" s="1579">
        <v>1</v>
      </c>
      <c r="R115" s="2233">
        <v>50000</v>
      </c>
      <c r="S115" s="1546" t="s">
        <v>3188</v>
      </c>
      <c r="U115" s="1546"/>
      <c r="V115" s="2179"/>
      <c r="W115" s="2234"/>
      <c r="X115" s="2179"/>
    </row>
    <row r="116" spans="1:24" s="2177" customFormat="1" ht="12.95" customHeight="1">
      <c r="A116" s="2232">
        <f t="shared" si="2"/>
        <v>65</v>
      </c>
      <c r="B116" s="2223" t="s">
        <v>1911</v>
      </c>
      <c r="C116" s="2223" t="s">
        <v>1545</v>
      </c>
      <c r="D116" s="2223" t="s">
        <v>1911</v>
      </c>
      <c r="E116" s="2174">
        <v>1</v>
      </c>
      <c r="F116" s="2174">
        <v>4</v>
      </c>
      <c r="G116" s="894">
        <v>17</v>
      </c>
      <c r="H116" s="894" t="s">
        <v>2968</v>
      </c>
      <c r="I116" s="894" t="s">
        <v>2969</v>
      </c>
      <c r="J116" s="894"/>
      <c r="K116" s="894" t="s">
        <v>2550</v>
      </c>
      <c r="L116" s="894" t="s">
        <v>2792</v>
      </c>
      <c r="M116" s="2170">
        <v>2015</v>
      </c>
      <c r="N116" s="894"/>
      <c r="O116" s="894" t="s">
        <v>2558</v>
      </c>
      <c r="P116" s="894" t="s">
        <v>133</v>
      </c>
      <c r="Q116" s="1579">
        <v>2</v>
      </c>
      <c r="R116" s="2233">
        <v>2464000</v>
      </c>
      <c r="S116" s="1546" t="s">
        <v>2925</v>
      </c>
      <c r="U116" s="2178"/>
      <c r="V116" s="2179"/>
      <c r="W116" s="2179"/>
      <c r="X116" s="2179"/>
    </row>
    <row r="117" spans="1:24" s="2177" customFormat="1" ht="12.95" customHeight="1">
      <c r="A117" s="2232">
        <f t="shared" si="2"/>
        <v>66</v>
      </c>
      <c r="B117" s="2223" t="s">
        <v>1911</v>
      </c>
      <c r="C117" s="2223" t="s">
        <v>1545</v>
      </c>
      <c r="D117" s="2223" t="s">
        <v>1911</v>
      </c>
      <c r="E117" s="2174">
        <v>1</v>
      </c>
      <c r="F117" s="2174">
        <v>5</v>
      </c>
      <c r="G117" s="894">
        <v>1</v>
      </c>
      <c r="H117" s="894" t="s">
        <v>2376</v>
      </c>
      <c r="I117" s="894" t="s">
        <v>2637</v>
      </c>
      <c r="J117" s="894"/>
      <c r="K117" s="894" t="s">
        <v>2549</v>
      </c>
      <c r="L117" s="894" t="s">
        <v>143</v>
      </c>
      <c r="M117" s="2170">
        <v>1999</v>
      </c>
      <c r="N117" s="894"/>
      <c r="O117" s="894" t="s">
        <v>2558</v>
      </c>
      <c r="P117" s="894" t="s">
        <v>2547</v>
      </c>
      <c r="Q117" s="1579">
        <v>1</v>
      </c>
      <c r="R117" s="2233">
        <v>320200</v>
      </c>
      <c r="S117" s="1546" t="s">
        <v>2921</v>
      </c>
      <c r="U117" s="2178"/>
      <c r="V117" s="2236"/>
      <c r="W117" s="2234"/>
      <c r="X117" s="2179"/>
    </row>
    <row r="118" spans="1:24" s="2177" customFormat="1" ht="12.95" customHeight="1">
      <c r="A118" s="2232">
        <f t="shared" si="2"/>
        <v>67</v>
      </c>
      <c r="B118" s="2223" t="s">
        <v>1911</v>
      </c>
      <c r="C118" s="2223" t="s">
        <v>1545</v>
      </c>
      <c r="D118" s="2223" t="s">
        <v>1911</v>
      </c>
      <c r="E118" s="2174">
        <v>1</v>
      </c>
      <c r="F118" s="2174">
        <v>5</v>
      </c>
      <c r="G118" s="894">
        <v>2</v>
      </c>
      <c r="H118" s="894" t="s">
        <v>2376</v>
      </c>
      <c r="I118" s="894" t="s">
        <v>2637</v>
      </c>
      <c r="J118" s="894"/>
      <c r="K118" s="894" t="s">
        <v>139</v>
      </c>
      <c r="L118" s="894" t="s">
        <v>143</v>
      </c>
      <c r="M118" s="2170">
        <v>1999</v>
      </c>
      <c r="N118" s="894"/>
      <c r="O118" s="894" t="s">
        <v>2558</v>
      </c>
      <c r="P118" s="894" t="s">
        <v>133</v>
      </c>
      <c r="Q118" s="1579">
        <v>1</v>
      </c>
      <c r="R118" s="2233">
        <v>320200</v>
      </c>
      <c r="S118" s="1546" t="s">
        <v>2864</v>
      </c>
      <c r="U118" s="2178"/>
      <c r="V118" s="2236"/>
      <c r="W118" s="2234"/>
      <c r="X118" s="2179"/>
    </row>
    <row r="119" spans="1:24" s="2177" customFormat="1" ht="12.95" customHeight="1">
      <c r="A119" s="2232">
        <f t="shared" si="2"/>
        <v>68</v>
      </c>
      <c r="B119" s="2223" t="s">
        <v>1911</v>
      </c>
      <c r="C119" s="2223" t="s">
        <v>1545</v>
      </c>
      <c r="D119" s="2223" t="s">
        <v>1911</v>
      </c>
      <c r="E119" s="2174">
        <v>1</v>
      </c>
      <c r="F119" s="2174">
        <v>5</v>
      </c>
      <c r="G119" s="894">
        <v>3</v>
      </c>
      <c r="H119" s="894" t="s">
        <v>2376</v>
      </c>
      <c r="I119" s="894" t="s">
        <v>2637</v>
      </c>
      <c r="J119" s="894"/>
      <c r="K119" s="894" t="s">
        <v>139</v>
      </c>
      <c r="L119" s="894" t="s">
        <v>143</v>
      </c>
      <c r="M119" s="2170">
        <v>1999</v>
      </c>
      <c r="N119" s="894"/>
      <c r="O119" s="894" t="s">
        <v>2558</v>
      </c>
      <c r="P119" s="894" t="s">
        <v>1407</v>
      </c>
      <c r="Q119" s="1579">
        <v>1</v>
      </c>
      <c r="R119" s="2233">
        <v>320200</v>
      </c>
      <c r="T119" s="2177" t="s">
        <v>1407</v>
      </c>
      <c r="U119" s="2178"/>
      <c r="V119" s="2236"/>
      <c r="W119" s="2234"/>
      <c r="X119" s="2179"/>
    </row>
    <row r="120" spans="1:24" s="2177" customFormat="1" ht="12.95" customHeight="1">
      <c r="A120" s="2232">
        <f t="shared" si="2"/>
        <v>69</v>
      </c>
      <c r="B120" s="2223" t="s">
        <v>1911</v>
      </c>
      <c r="C120" s="2223" t="s">
        <v>1545</v>
      </c>
      <c r="D120" s="2223" t="s">
        <v>1911</v>
      </c>
      <c r="E120" s="2174">
        <v>1</v>
      </c>
      <c r="F120" s="2174">
        <v>5</v>
      </c>
      <c r="G120" s="894">
        <v>4</v>
      </c>
      <c r="H120" s="894" t="s">
        <v>2376</v>
      </c>
      <c r="I120" s="894" t="s">
        <v>2637</v>
      </c>
      <c r="J120" s="894"/>
      <c r="K120" s="894" t="s">
        <v>139</v>
      </c>
      <c r="L120" s="894" t="s">
        <v>143</v>
      </c>
      <c r="M120" s="2170">
        <v>1999</v>
      </c>
      <c r="N120" s="894"/>
      <c r="O120" s="894" t="s">
        <v>2558</v>
      </c>
      <c r="P120" s="894" t="s">
        <v>1407</v>
      </c>
      <c r="Q120" s="1579">
        <v>1</v>
      </c>
      <c r="R120" s="2233">
        <v>320200</v>
      </c>
      <c r="T120" s="2177" t="s">
        <v>1407</v>
      </c>
      <c r="U120" s="2178"/>
      <c r="V120" s="2179"/>
      <c r="W120" s="2179"/>
      <c r="X120" s="2179"/>
    </row>
    <row r="121" spans="1:24" s="2177" customFormat="1" ht="12.95" customHeight="1">
      <c r="A121" s="2232">
        <f t="shared" si="2"/>
        <v>70</v>
      </c>
      <c r="B121" s="2223" t="s">
        <v>1911</v>
      </c>
      <c r="C121" s="2223" t="s">
        <v>1545</v>
      </c>
      <c r="D121" s="2223" t="s">
        <v>1911</v>
      </c>
      <c r="E121" s="2174">
        <v>1</v>
      </c>
      <c r="F121" s="2174">
        <v>5</v>
      </c>
      <c r="G121" s="894">
        <v>5</v>
      </c>
      <c r="H121" s="894" t="s">
        <v>2376</v>
      </c>
      <c r="I121" s="894" t="s">
        <v>2637</v>
      </c>
      <c r="J121" s="894"/>
      <c r="K121" s="894" t="s">
        <v>139</v>
      </c>
      <c r="L121" s="894" t="s">
        <v>143</v>
      </c>
      <c r="M121" s="2170">
        <v>1999</v>
      </c>
      <c r="N121" s="894"/>
      <c r="O121" s="894" t="s">
        <v>2558</v>
      </c>
      <c r="P121" s="894" t="s">
        <v>2547</v>
      </c>
      <c r="Q121" s="1579">
        <v>1</v>
      </c>
      <c r="R121" s="2233">
        <v>320200</v>
      </c>
      <c r="S121" s="1546" t="s">
        <v>2867</v>
      </c>
      <c r="U121" s="2178"/>
      <c r="V121" s="2179"/>
      <c r="W121" s="2179"/>
      <c r="X121" s="2179"/>
    </row>
    <row r="122" spans="1:24" s="2177" customFormat="1" ht="12.95" customHeight="1">
      <c r="A122" s="2232">
        <f t="shared" si="2"/>
        <v>71</v>
      </c>
      <c r="B122" s="2223" t="s">
        <v>1911</v>
      </c>
      <c r="C122" s="2223" t="s">
        <v>1545</v>
      </c>
      <c r="D122" s="2223" t="s">
        <v>1911</v>
      </c>
      <c r="E122" s="2174">
        <v>1</v>
      </c>
      <c r="F122" s="2174">
        <v>5</v>
      </c>
      <c r="G122" s="894">
        <v>7</v>
      </c>
      <c r="H122" s="894" t="s">
        <v>2376</v>
      </c>
      <c r="I122" s="894" t="s">
        <v>948</v>
      </c>
      <c r="J122" s="894"/>
      <c r="K122" s="894" t="s">
        <v>424</v>
      </c>
      <c r="L122" s="894" t="s">
        <v>2792</v>
      </c>
      <c r="M122" s="2170">
        <v>2015</v>
      </c>
      <c r="N122" s="894"/>
      <c r="O122" s="894" t="s">
        <v>2558</v>
      </c>
      <c r="P122" s="894" t="s">
        <v>133</v>
      </c>
      <c r="Q122" s="1579">
        <v>1</v>
      </c>
      <c r="R122" s="2233">
        <v>455000</v>
      </c>
      <c r="S122" s="1546" t="s">
        <v>2923</v>
      </c>
      <c r="U122" s="2178"/>
      <c r="V122" s="2179"/>
      <c r="W122" s="2179"/>
      <c r="X122" s="2179"/>
    </row>
    <row r="123" spans="1:24" s="2177" customFormat="1" ht="12.95" customHeight="1">
      <c r="A123" s="2232">
        <f t="shared" si="2"/>
        <v>72</v>
      </c>
      <c r="B123" s="2223" t="s">
        <v>1911</v>
      </c>
      <c r="C123" s="2223" t="s">
        <v>1545</v>
      </c>
      <c r="D123" s="2223" t="s">
        <v>1911</v>
      </c>
      <c r="E123" s="2174">
        <v>1</v>
      </c>
      <c r="F123" s="2174">
        <v>5</v>
      </c>
      <c r="G123" s="894">
        <v>7</v>
      </c>
      <c r="H123" s="894" t="s">
        <v>2376</v>
      </c>
      <c r="I123" s="894" t="s">
        <v>948</v>
      </c>
      <c r="J123" s="894"/>
      <c r="K123" s="894" t="s">
        <v>424</v>
      </c>
      <c r="L123" s="894" t="s">
        <v>2792</v>
      </c>
      <c r="M123" s="2170">
        <v>2015</v>
      </c>
      <c r="N123" s="894"/>
      <c r="O123" s="894" t="s">
        <v>2558</v>
      </c>
      <c r="P123" s="894" t="s">
        <v>133</v>
      </c>
      <c r="Q123" s="1579">
        <v>1</v>
      </c>
      <c r="R123" s="2233">
        <v>455000</v>
      </c>
      <c r="S123" s="1546" t="s">
        <v>3188</v>
      </c>
      <c r="U123" s="2178"/>
      <c r="V123" s="2179"/>
      <c r="W123" s="2179"/>
      <c r="X123" s="2179"/>
    </row>
    <row r="124" spans="1:24" s="2177" customFormat="1" ht="12.95" customHeight="1">
      <c r="A124" s="2232">
        <f t="shared" si="2"/>
        <v>73</v>
      </c>
      <c r="B124" s="2223" t="s">
        <v>1911</v>
      </c>
      <c r="C124" s="2223" t="s">
        <v>1545</v>
      </c>
      <c r="D124" s="2223" t="s">
        <v>1911</v>
      </c>
      <c r="E124" s="2174">
        <v>1</v>
      </c>
      <c r="F124" s="2174">
        <v>5</v>
      </c>
      <c r="G124" s="894"/>
      <c r="H124" s="894" t="s">
        <v>3048</v>
      </c>
      <c r="I124" s="894" t="s">
        <v>3043</v>
      </c>
      <c r="J124" s="894"/>
      <c r="K124" s="894" t="s">
        <v>420</v>
      </c>
      <c r="L124" s="894" t="s">
        <v>2792</v>
      </c>
      <c r="M124" s="2170">
        <v>2015</v>
      </c>
      <c r="N124" s="894"/>
      <c r="O124" s="894" t="s">
        <v>2558</v>
      </c>
      <c r="P124" s="894" t="s">
        <v>133</v>
      </c>
      <c r="Q124" s="1579">
        <v>3</v>
      </c>
      <c r="R124" s="2233">
        <v>565500</v>
      </c>
      <c r="S124" s="1546" t="s">
        <v>2925</v>
      </c>
      <c r="U124" s="2178"/>
      <c r="V124" s="2179"/>
      <c r="W124" s="2179"/>
      <c r="X124" s="2179"/>
    </row>
    <row r="125" spans="1:24" s="2177" customFormat="1" ht="12.95" customHeight="1">
      <c r="A125" s="2232">
        <f t="shared" ref="A125:A150" si="4">A124+1</f>
        <v>74</v>
      </c>
      <c r="B125" s="2223" t="s">
        <v>1911</v>
      </c>
      <c r="C125" s="2223" t="s">
        <v>1545</v>
      </c>
      <c r="D125" s="2223" t="s">
        <v>1911</v>
      </c>
      <c r="E125" s="2174">
        <v>1</v>
      </c>
      <c r="F125" s="2174">
        <v>5</v>
      </c>
      <c r="G125" s="894"/>
      <c r="H125" s="894" t="s">
        <v>3056</v>
      </c>
      <c r="I125" s="894" t="s">
        <v>3057</v>
      </c>
      <c r="J125" s="894"/>
      <c r="K125" s="894" t="s">
        <v>420</v>
      </c>
      <c r="L125" s="894" t="s">
        <v>2792</v>
      </c>
      <c r="M125" s="2170">
        <v>2015</v>
      </c>
      <c r="N125" s="894"/>
      <c r="O125" s="894" t="s">
        <v>2558</v>
      </c>
      <c r="P125" s="894" t="s">
        <v>133</v>
      </c>
      <c r="Q125" s="1579">
        <v>2</v>
      </c>
      <c r="R125" s="2233">
        <v>117000</v>
      </c>
      <c r="S125" s="1546" t="s">
        <v>2925</v>
      </c>
      <c r="U125" s="2178"/>
      <c r="V125" s="2179"/>
      <c r="W125" s="2179"/>
      <c r="X125" s="2179"/>
    </row>
    <row r="126" spans="1:24" s="2177" customFormat="1" ht="12.95" customHeight="1">
      <c r="A126" s="2232">
        <f t="shared" si="4"/>
        <v>75</v>
      </c>
      <c r="B126" s="2223" t="s">
        <v>1911</v>
      </c>
      <c r="C126" s="2223" t="s">
        <v>1545</v>
      </c>
      <c r="D126" s="2223" t="s">
        <v>1911</v>
      </c>
      <c r="E126" s="2174">
        <v>1</v>
      </c>
      <c r="F126" s="2174">
        <v>5</v>
      </c>
      <c r="G126" s="894"/>
      <c r="H126" s="894" t="s">
        <v>3053</v>
      </c>
      <c r="I126" s="894" t="s">
        <v>3054</v>
      </c>
      <c r="J126" s="894"/>
      <c r="K126" s="894" t="s">
        <v>3055</v>
      </c>
      <c r="L126" s="894" t="s">
        <v>2792</v>
      </c>
      <c r="M126" s="2170">
        <v>2015</v>
      </c>
      <c r="N126" s="894"/>
      <c r="O126" s="894" t="s">
        <v>2558</v>
      </c>
      <c r="P126" s="894" t="s">
        <v>133</v>
      </c>
      <c r="Q126" s="1579">
        <v>10</v>
      </c>
      <c r="R126" s="2233">
        <v>215000</v>
      </c>
      <c r="S126" s="1546" t="s">
        <v>2925</v>
      </c>
      <c r="U126" s="2178"/>
      <c r="V126" s="2179" t="s">
        <v>3227</v>
      </c>
      <c r="W126" s="2179"/>
      <c r="X126" s="2179"/>
    </row>
    <row r="127" spans="1:24" s="2177" customFormat="1" ht="12.95" customHeight="1">
      <c r="A127" s="2232">
        <f t="shared" si="4"/>
        <v>76</v>
      </c>
      <c r="B127" s="2223" t="s">
        <v>1911</v>
      </c>
      <c r="C127" s="2223" t="s">
        <v>1545</v>
      </c>
      <c r="D127" s="2223" t="s">
        <v>1911</v>
      </c>
      <c r="E127" s="2174">
        <v>1</v>
      </c>
      <c r="F127" s="2174">
        <v>11</v>
      </c>
      <c r="G127" s="894">
        <v>9</v>
      </c>
      <c r="H127" s="894" t="s">
        <v>2688</v>
      </c>
      <c r="I127" s="894"/>
      <c r="J127" s="894"/>
      <c r="K127" s="894" t="s">
        <v>420</v>
      </c>
      <c r="L127" s="894" t="s">
        <v>143</v>
      </c>
      <c r="M127" s="2170">
        <v>1999</v>
      </c>
      <c r="N127" s="894"/>
      <c r="O127" s="894" t="s">
        <v>2558</v>
      </c>
      <c r="P127" s="894" t="s">
        <v>133</v>
      </c>
      <c r="Q127" s="1579">
        <v>1</v>
      </c>
      <c r="R127" s="2233">
        <v>100000</v>
      </c>
      <c r="S127" s="1546" t="s">
        <v>3180</v>
      </c>
      <c r="U127" s="2178"/>
      <c r="V127" s="2179"/>
      <c r="W127" s="2234"/>
      <c r="X127" s="2179"/>
    </row>
    <row r="128" spans="1:24" s="2177" customFormat="1" ht="12.95" customHeight="1">
      <c r="A128" s="2232">
        <f t="shared" si="4"/>
        <v>77</v>
      </c>
      <c r="B128" s="2223" t="s">
        <v>1911</v>
      </c>
      <c r="C128" s="2223" t="s">
        <v>1545</v>
      </c>
      <c r="D128" s="2223" t="s">
        <v>1911</v>
      </c>
      <c r="E128" s="2174">
        <v>1</v>
      </c>
      <c r="F128" s="2174">
        <v>11</v>
      </c>
      <c r="G128" s="894">
        <v>10</v>
      </c>
      <c r="H128" s="894" t="s">
        <v>2688</v>
      </c>
      <c r="I128" s="894"/>
      <c r="J128" s="894"/>
      <c r="K128" s="894" t="s">
        <v>420</v>
      </c>
      <c r="L128" s="894" t="s">
        <v>143</v>
      </c>
      <c r="M128" s="2170">
        <v>1999</v>
      </c>
      <c r="N128" s="894"/>
      <c r="O128" s="894" t="s">
        <v>2558</v>
      </c>
      <c r="P128" s="894" t="s">
        <v>133</v>
      </c>
      <c r="Q128" s="1579">
        <v>1</v>
      </c>
      <c r="R128" s="2233">
        <v>100000</v>
      </c>
      <c r="S128" s="1546" t="s">
        <v>3180</v>
      </c>
      <c r="U128" s="2178"/>
      <c r="V128" s="2179"/>
      <c r="W128" s="2234"/>
      <c r="X128" s="2179"/>
    </row>
    <row r="129" spans="1:24" s="2177" customFormat="1" ht="12.95" customHeight="1">
      <c r="A129" s="2232">
        <f t="shared" si="4"/>
        <v>78</v>
      </c>
      <c r="B129" s="2223" t="s">
        <v>1911</v>
      </c>
      <c r="C129" s="2223" t="s">
        <v>1545</v>
      </c>
      <c r="D129" s="2223" t="s">
        <v>1911</v>
      </c>
      <c r="E129" s="2174">
        <v>1</v>
      </c>
      <c r="F129" s="2174">
        <v>11</v>
      </c>
      <c r="G129" s="894">
        <v>11</v>
      </c>
      <c r="H129" s="894" t="s">
        <v>2688</v>
      </c>
      <c r="I129" s="894"/>
      <c r="J129" s="894"/>
      <c r="K129" s="894" t="s">
        <v>420</v>
      </c>
      <c r="L129" s="894" t="s">
        <v>143</v>
      </c>
      <c r="M129" s="2170">
        <v>1999</v>
      </c>
      <c r="N129" s="894"/>
      <c r="O129" s="894" t="s">
        <v>2558</v>
      </c>
      <c r="P129" s="894" t="s">
        <v>133</v>
      </c>
      <c r="Q129" s="1579">
        <v>1</v>
      </c>
      <c r="R129" s="2233">
        <v>100000</v>
      </c>
      <c r="S129" s="1546" t="s">
        <v>3180</v>
      </c>
      <c r="U129" s="2178"/>
      <c r="V129" s="2179"/>
      <c r="W129" s="2234"/>
      <c r="X129" s="2179"/>
    </row>
    <row r="130" spans="1:24" s="2177" customFormat="1" ht="12.95" customHeight="1">
      <c r="A130" s="2232">
        <f t="shared" si="4"/>
        <v>79</v>
      </c>
      <c r="B130" s="2223" t="s">
        <v>1911</v>
      </c>
      <c r="C130" s="2223" t="s">
        <v>1545</v>
      </c>
      <c r="D130" s="2223" t="s">
        <v>1911</v>
      </c>
      <c r="E130" s="2174">
        <v>1</v>
      </c>
      <c r="F130" s="2174">
        <v>11</v>
      </c>
      <c r="G130" s="894">
        <v>12</v>
      </c>
      <c r="H130" s="894" t="s">
        <v>2688</v>
      </c>
      <c r="I130" s="894"/>
      <c r="J130" s="894"/>
      <c r="K130" s="894" t="s">
        <v>420</v>
      </c>
      <c r="L130" s="894" t="s">
        <v>143</v>
      </c>
      <c r="M130" s="2170">
        <v>1999</v>
      </c>
      <c r="N130" s="894"/>
      <c r="O130" s="894" t="s">
        <v>2558</v>
      </c>
      <c r="P130" s="894" t="s">
        <v>133</v>
      </c>
      <c r="Q130" s="1579">
        <v>1</v>
      </c>
      <c r="R130" s="2233">
        <v>100000</v>
      </c>
      <c r="S130" s="1546" t="s">
        <v>3180</v>
      </c>
      <c r="U130" s="2178"/>
      <c r="V130" s="2179"/>
      <c r="W130" s="2234"/>
      <c r="X130" s="2179"/>
    </row>
    <row r="131" spans="1:24" s="2177" customFormat="1" ht="12.95" customHeight="1">
      <c r="A131" s="2232">
        <f t="shared" si="4"/>
        <v>80</v>
      </c>
      <c r="B131" s="2223" t="s">
        <v>1911</v>
      </c>
      <c r="C131" s="2223" t="s">
        <v>1545</v>
      </c>
      <c r="D131" s="2223" t="s">
        <v>1911</v>
      </c>
      <c r="E131" s="2174">
        <v>1</v>
      </c>
      <c r="F131" s="2174">
        <v>11</v>
      </c>
      <c r="G131" s="894">
        <v>13</v>
      </c>
      <c r="H131" s="894" t="s">
        <v>2688</v>
      </c>
      <c r="I131" s="894"/>
      <c r="J131" s="894"/>
      <c r="K131" s="894" t="s">
        <v>420</v>
      </c>
      <c r="L131" s="894" t="s">
        <v>143</v>
      </c>
      <c r="M131" s="2170">
        <v>1999</v>
      </c>
      <c r="N131" s="894"/>
      <c r="O131" s="894" t="s">
        <v>2558</v>
      </c>
      <c r="P131" s="894" t="s">
        <v>133</v>
      </c>
      <c r="Q131" s="1579">
        <v>1</v>
      </c>
      <c r="R131" s="2233">
        <v>100000</v>
      </c>
      <c r="S131" s="1546" t="s">
        <v>3180</v>
      </c>
      <c r="U131" s="2178"/>
      <c r="V131" s="2179"/>
      <c r="W131" s="2234"/>
      <c r="X131" s="2179"/>
    </row>
    <row r="132" spans="1:24" s="2177" customFormat="1" ht="12.95" customHeight="1">
      <c r="A132" s="2232">
        <f t="shared" si="4"/>
        <v>81</v>
      </c>
      <c r="B132" s="2223" t="s">
        <v>1911</v>
      </c>
      <c r="C132" s="2223" t="s">
        <v>1545</v>
      </c>
      <c r="D132" s="2223" t="s">
        <v>1911</v>
      </c>
      <c r="E132" s="2174">
        <v>1</v>
      </c>
      <c r="F132" s="2174">
        <v>11</v>
      </c>
      <c r="G132" s="894">
        <v>14</v>
      </c>
      <c r="H132" s="894" t="s">
        <v>2688</v>
      </c>
      <c r="I132" s="894"/>
      <c r="J132" s="894"/>
      <c r="K132" s="894" t="s">
        <v>420</v>
      </c>
      <c r="L132" s="894" t="s">
        <v>143</v>
      </c>
      <c r="M132" s="2170">
        <v>1999</v>
      </c>
      <c r="N132" s="894"/>
      <c r="O132" s="894" t="s">
        <v>2558</v>
      </c>
      <c r="P132" s="894" t="s">
        <v>133</v>
      </c>
      <c r="Q132" s="1579">
        <v>1</v>
      </c>
      <c r="R132" s="2233">
        <v>100000</v>
      </c>
      <c r="S132" s="1546" t="s">
        <v>3180</v>
      </c>
      <c r="U132" s="2178"/>
      <c r="V132" s="2179"/>
      <c r="W132" s="2234"/>
      <c r="X132" s="2179"/>
    </row>
    <row r="133" spans="1:24" s="2177" customFormat="1" ht="12.95" customHeight="1">
      <c r="A133" s="2232">
        <f t="shared" si="4"/>
        <v>82</v>
      </c>
      <c r="B133" s="2223" t="s">
        <v>1911</v>
      </c>
      <c r="C133" s="2223" t="s">
        <v>1545</v>
      </c>
      <c r="D133" s="2223" t="s">
        <v>1911</v>
      </c>
      <c r="E133" s="2174">
        <v>1</v>
      </c>
      <c r="F133" s="2174">
        <v>11</v>
      </c>
      <c r="G133" s="894">
        <v>15</v>
      </c>
      <c r="H133" s="894" t="s">
        <v>2688</v>
      </c>
      <c r="I133" s="894" t="s">
        <v>2689</v>
      </c>
      <c r="J133" s="894"/>
      <c r="K133" s="894" t="s">
        <v>420</v>
      </c>
      <c r="L133" s="894" t="s">
        <v>143</v>
      </c>
      <c r="M133" s="2170">
        <v>2000</v>
      </c>
      <c r="N133" s="894"/>
      <c r="O133" s="894" t="s">
        <v>2558</v>
      </c>
      <c r="P133" s="894" t="s">
        <v>1407</v>
      </c>
      <c r="Q133" s="1579">
        <v>1</v>
      </c>
      <c r="R133" s="2233">
        <v>100000</v>
      </c>
      <c r="S133" s="1546" t="s">
        <v>3180</v>
      </c>
      <c r="U133" s="2178"/>
      <c r="V133" s="2179"/>
      <c r="W133" s="2234"/>
      <c r="X133" s="2179"/>
    </row>
    <row r="134" spans="1:24" s="2177" customFormat="1" ht="12.95" customHeight="1">
      <c r="A134" s="2232">
        <f t="shared" si="4"/>
        <v>83</v>
      </c>
      <c r="B134" s="2223" t="s">
        <v>1911</v>
      </c>
      <c r="C134" s="2223" t="s">
        <v>1545</v>
      </c>
      <c r="D134" s="2223" t="s">
        <v>1911</v>
      </c>
      <c r="E134" s="2174">
        <v>1</v>
      </c>
      <c r="F134" s="2174">
        <v>11</v>
      </c>
      <c r="G134" s="894">
        <v>16</v>
      </c>
      <c r="H134" s="894" t="s">
        <v>2688</v>
      </c>
      <c r="I134" s="894" t="s">
        <v>2689</v>
      </c>
      <c r="J134" s="894"/>
      <c r="K134" s="894" t="s">
        <v>420</v>
      </c>
      <c r="L134" s="894" t="s">
        <v>143</v>
      </c>
      <c r="M134" s="2170">
        <v>2000</v>
      </c>
      <c r="N134" s="894"/>
      <c r="O134" s="894" t="s">
        <v>2558</v>
      </c>
      <c r="P134" s="894" t="s">
        <v>1407</v>
      </c>
      <c r="Q134" s="1579">
        <v>1</v>
      </c>
      <c r="R134" s="2233">
        <v>100000</v>
      </c>
      <c r="S134" s="1546" t="s">
        <v>3180</v>
      </c>
      <c r="U134" s="2178"/>
      <c r="V134" s="2179"/>
      <c r="W134" s="2234"/>
      <c r="X134" s="2179"/>
    </row>
    <row r="135" spans="1:24" s="2177" customFormat="1" ht="12.95" customHeight="1">
      <c r="A135" s="2232">
        <f t="shared" si="4"/>
        <v>84</v>
      </c>
      <c r="B135" s="2223" t="s">
        <v>1911</v>
      </c>
      <c r="C135" s="2223" t="s">
        <v>1545</v>
      </c>
      <c r="D135" s="2223" t="s">
        <v>1911</v>
      </c>
      <c r="E135" s="2174">
        <v>1</v>
      </c>
      <c r="F135" s="2174">
        <v>22</v>
      </c>
      <c r="G135" s="894">
        <v>1</v>
      </c>
      <c r="H135" s="894" t="s">
        <v>2570</v>
      </c>
      <c r="I135" s="894"/>
      <c r="J135" s="894"/>
      <c r="K135" s="894" t="s">
        <v>2630</v>
      </c>
      <c r="L135" s="894" t="s">
        <v>143</v>
      </c>
      <c r="M135" s="2170">
        <v>1986</v>
      </c>
      <c r="N135" s="894"/>
      <c r="O135" s="894" t="s">
        <v>2558</v>
      </c>
      <c r="P135" s="894" t="s">
        <v>2547</v>
      </c>
      <c r="Q135" s="1579">
        <v>1</v>
      </c>
      <c r="R135" s="2233">
        <v>10000</v>
      </c>
      <c r="S135" s="1546" t="s">
        <v>3188</v>
      </c>
      <c r="U135" s="2178"/>
      <c r="V135" s="2179"/>
      <c r="W135" s="2234"/>
      <c r="X135" s="2179"/>
    </row>
    <row r="136" spans="1:24" s="2177" customFormat="1" ht="12.95" customHeight="1">
      <c r="A136" s="2232">
        <f t="shared" si="4"/>
        <v>85</v>
      </c>
      <c r="B136" s="2223" t="s">
        <v>1911</v>
      </c>
      <c r="C136" s="2223" t="s">
        <v>1545</v>
      </c>
      <c r="D136" s="2223" t="s">
        <v>1911</v>
      </c>
      <c r="E136" s="2174">
        <v>1</v>
      </c>
      <c r="F136" s="2174">
        <v>22</v>
      </c>
      <c r="G136" s="894">
        <v>2</v>
      </c>
      <c r="H136" s="894" t="s">
        <v>2570</v>
      </c>
      <c r="I136" s="894"/>
      <c r="J136" s="894"/>
      <c r="K136" s="894" t="s">
        <v>2630</v>
      </c>
      <c r="L136" s="894" t="s">
        <v>143</v>
      </c>
      <c r="M136" s="2170">
        <v>1986</v>
      </c>
      <c r="N136" s="894"/>
      <c r="O136" s="894" t="s">
        <v>2558</v>
      </c>
      <c r="P136" s="894" t="s">
        <v>2547</v>
      </c>
      <c r="Q136" s="1579">
        <v>1</v>
      </c>
      <c r="R136" s="2233">
        <v>10000</v>
      </c>
      <c r="S136" s="1546" t="s">
        <v>3188</v>
      </c>
      <c r="U136" s="2178"/>
      <c r="V136" s="2179"/>
      <c r="W136" s="2234"/>
      <c r="X136" s="2179"/>
    </row>
    <row r="137" spans="1:24" s="2177" customFormat="1" ht="12.95" customHeight="1">
      <c r="A137" s="2232">
        <f t="shared" si="4"/>
        <v>86</v>
      </c>
      <c r="B137" s="2223" t="s">
        <v>1911</v>
      </c>
      <c r="C137" s="2223" t="s">
        <v>1545</v>
      </c>
      <c r="D137" s="2223" t="s">
        <v>1911</v>
      </c>
      <c r="E137" s="2174">
        <v>1</v>
      </c>
      <c r="F137" s="2174">
        <v>29</v>
      </c>
      <c r="G137" s="894">
        <v>1</v>
      </c>
      <c r="H137" s="894" t="s">
        <v>2690</v>
      </c>
      <c r="I137" s="894"/>
      <c r="J137" s="894"/>
      <c r="K137" s="894" t="s">
        <v>2660</v>
      </c>
      <c r="L137" s="894" t="s">
        <v>143</v>
      </c>
      <c r="M137" s="2170">
        <v>2000</v>
      </c>
      <c r="N137" s="894"/>
      <c r="O137" s="894" t="s">
        <v>2558</v>
      </c>
      <c r="P137" s="894" t="s">
        <v>2547</v>
      </c>
      <c r="Q137" s="1579">
        <v>1</v>
      </c>
      <c r="R137" s="2233">
        <v>75000</v>
      </c>
      <c r="S137" s="1546" t="s">
        <v>2925</v>
      </c>
      <c r="U137" s="2178"/>
      <c r="V137" s="2179"/>
      <c r="W137" s="2234"/>
      <c r="X137" s="2179"/>
    </row>
    <row r="138" spans="1:24" s="2177" customFormat="1" ht="12.95" customHeight="1">
      <c r="A138" s="2232">
        <f t="shared" si="4"/>
        <v>87</v>
      </c>
      <c r="B138" s="2223" t="s">
        <v>1911</v>
      </c>
      <c r="C138" s="2223" t="s">
        <v>1545</v>
      </c>
      <c r="D138" s="2223" t="s">
        <v>1911</v>
      </c>
      <c r="E138" s="2174">
        <v>1</v>
      </c>
      <c r="F138" s="2174">
        <v>29</v>
      </c>
      <c r="G138" s="894">
        <v>2</v>
      </c>
      <c r="H138" s="894" t="s">
        <v>2690</v>
      </c>
      <c r="I138" s="894"/>
      <c r="J138" s="894"/>
      <c r="K138" s="894" t="s">
        <v>2660</v>
      </c>
      <c r="L138" s="894" t="s">
        <v>143</v>
      </c>
      <c r="M138" s="2170">
        <v>2000</v>
      </c>
      <c r="N138" s="894"/>
      <c r="O138" s="894" t="s">
        <v>2558</v>
      </c>
      <c r="P138" s="894" t="s">
        <v>2547</v>
      </c>
      <c r="Q138" s="1579">
        <v>1</v>
      </c>
      <c r="R138" s="2233">
        <v>75000</v>
      </c>
      <c r="S138" s="1546" t="s">
        <v>2925</v>
      </c>
      <c r="U138" s="2178"/>
      <c r="V138" s="2179"/>
      <c r="W138" s="2234"/>
      <c r="X138" s="2179"/>
    </row>
    <row r="139" spans="1:24" s="2177" customFormat="1" ht="12.95" customHeight="1">
      <c r="A139" s="2232">
        <f t="shared" si="4"/>
        <v>88</v>
      </c>
      <c r="B139" s="2223" t="s">
        <v>1911</v>
      </c>
      <c r="C139" s="2223" t="s">
        <v>1545</v>
      </c>
      <c r="D139" s="2223" t="s">
        <v>1911</v>
      </c>
      <c r="E139" s="2174">
        <v>1</v>
      </c>
      <c r="F139" s="2174">
        <v>68</v>
      </c>
      <c r="G139" s="894">
        <v>1</v>
      </c>
      <c r="H139" s="894" t="s">
        <v>2691</v>
      </c>
      <c r="I139" s="894"/>
      <c r="J139" s="894"/>
      <c r="K139" s="894" t="s">
        <v>2630</v>
      </c>
      <c r="L139" s="894" t="s">
        <v>143</v>
      </c>
      <c r="M139" s="2170">
        <v>1999</v>
      </c>
      <c r="N139" s="894"/>
      <c r="O139" s="894" t="s">
        <v>2558</v>
      </c>
      <c r="P139" s="894" t="s">
        <v>2547</v>
      </c>
      <c r="Q139" s="1579">
        <v>1</v>
      </c>
      <c r="R139" s="2233">
        <v>20000</v>
      </c>
      <c r="S139" s="1546" t="s">
        <v>2864</v>
      </c>
      <c r="U139" s="2178"/>
      <c r="V139" s="2179"/>
      <c r="W139" s="2179"/>
      <c r="X139" s="2179"/>
    </row>
    <row r="140" spans="1:24" s="2177" customFormat="1" ht="12.95" customHeight="1">
      <c r="A140" s="2232">
        <f t="shared" si="4"/>
        <v>89</v>
      </c>
      <c r="B140" s="2223" t="s">
        <v>1911</v>
      </c>
      <c r="C140" s="2223" t="s">
        <v>1545</v>
      </c>
      <c r="D140" s="2223" t="s">
        <v>1911</v>
      </c>
      <c r="E140" s="2174">
        <v>1</v>
      </c>
      <c r="F140" s="2174">
        <v>68</v>
      </c>
      <c r="G140" s="894">
        <v>7</v>
      </c>
      <c r="H140" s="894" t="s">
        <v>538</v>
      </c>
      <c r="I140" s="894"/>
      <c r="J140" s="894"/>
      <c r="K140" s="894" t="s">
        <v>2630</v>
      </c>
      <c r="L140" s="894" t="s">
        <v>143</v>
      </c>
      <c r="M140" s="2170">
        <v>1999</v>
      </c>
      <c r="N140" s="894"/>
      <c r="O140" s="894" t="s">
        <v>2558</v>
      </c>
      <c r="P140" s="894" t="s">
        <v>133</v>
      </c>
      <c r="Q140" s="1579">
        <v>1</v>
      </c>
      <c r="R140" s="2233">
        <v>10000</v>
      </c>
      <c r="S140" s="1546" t="s">
        <v>2925</v>
      </c>
      <c r="U140" s="2178"/>
      <c r="V140" s="2179"/>
      <c r="W140" s="2179"/>
      <c r="X140" s="2179"/>
    </row>
    <row r="141" spans="1:24" s="2177" customFormat="1" ht="12.95" customHeight="1">
      <c r="A141" s="2232">
        <f t="shared" si="4"/>
        <v>90</v>
      </c>
      <c r="B141" s="2223" t="s">
        <v>1911</v>
      </c>
      <c r="C141" s="2223" t="s">
        <v>1545</v>
      </c>
      <c r="D141" s="2223" t="s">
        <v>1911</v>
      </c>
      <c r="E141" s="2174">
        <v>1</v>
      </c>
      <c r="F141" s="2174">
        <v>68</v>
      </c>
      <c r="G141" s="894">
        <v>8</v>
      </c>
      <c r="H141" s="894" t="s">
        <v>538</v>
      </c>
      <c r="I141" s="894"/>
      <c r="J141" s="894"/>
      <c r="K141" s="894" t="s">
        <v>2660</v>
      </c>
      <c r="L141" s="894" t="s">
        <v>143</v>
      </c>
      <c r="M141" s="2170">
        <v>1986</v>
      </c>
      <c r="N141" s="894"/>
      <c r="O141" s="894" t="s">
        <v>2558</v>
      </c>
      <c r="P141" s="894" t="s">
        <v>133</v>
      </c>
      <c r="Q141" s="1579">
        <v>1</v>
      </c>
      <c r="R141" s="2233">
        <v>10000</v>
      </c>
      <c r="S141" s="1546" t="s">
        <v>2925</v>
      </c>
      <c r="U141" s="2178"/>
      <c r="V141" s="2179"/>
      <c r="W141" s="2234"/>
      <c r="X141" s="2179"/>
    </row>
    <row r="142" spans="1:24" s="2177" customFormat="1" ht="12.95" customHeight="1">
      <c r="A142" s="2232">
        <f t="shared" si="4"/>
        <v>91</v>
      </c>
      <c r="B142" s="2223" t="s">
        <v>1911</v>
      </c>
      <c r="C142" s="2223" t="s">
        <v>1545</v>
      </c>
      <c r="D142" s="2223" t="s">
        <v>1911</v>
      </c>
      <c r="E142" s="2174">
        <v>1</v>
      </c>
      <c r="F142" s="2174">
        <v>68</v>
      </c>
      <c r="G142" s="894">
        <v>9</v>
      </c>
      <c r="H142" s="894" t="s">
        <v>538</v>
      </c>
      <c r="I142" s="894"/>
      <c r="J142" s="894"/>
      <c r="K142" s="894" t="s">
        <v>2660</v>
      </c>
      <c r="L142" s="894" t="s">
        <v>143</v>
      </c>
      <c r="M142" s="2170">
        <v>1986</v>
      </c>
      <c r="N142" s="894"/>
      <c r="O142" s="894" t="s">
        <v>2558</v>
      </c>
      <c r="P142" s="894" t="s">
        <v>133</v>
      </c>
      <c r="Q142" s="1579">
        <v>1</v>
      </c>
      <c r="R142" s="2233">
        <v>10000</v>
      </c>
      <c r="S142" s="1546" t="s">
        <v>2925</v>
      </c>
      <c r="U142" s="2178"/>
      <c r="V142" s="2179"/>
      <c r="W142" s="2234"/>
      <c r="X142" s="2179"/>
    </row>
    <row r="143" spans="1:24" s="2177" customFormat="1" ht="12.95" customHeight="1">
      <c r="A143" s="2232">
        <f t="shared" si="4"/>
        <v>92</v>
      </c>
      <c r="B143" s="2223" t="s">
        <v>1911</v>
      </c>
      <c r="C143" s="2223" t="s">
        <v>1545</v>
      </c>
      <c r="D143" s="2223" t="s">
        <v>1911</v>
      </c>
      <c r="E143" s="2174">
        <v>1</v>
      </c>
      <c r="F143" s="2174">
        <v>68</v>
      </c>
      <c r="G143" s="894">
        <v>10</v>
      </c>
      <c r="H143" s="894" t="s">
        <v>538</v>
      </c>
      <c r="I143" s="894"/>
      <c r="J143" s="894"/>
      <c r="K143" s="894" t="s">
        <v>2660</v>
      </c>
      <c r="L143" s="894" t="s">
        <v>143</v>
      </c>
      <c r="M143" s="2170">
        <v>1986</v>
      </c>
      <c r="N143" s="894"/>
      <c r="O143" s="894" t="s">
        <v>2558</v>
      </c>
      <c r="P143" s="894" t="s">
        <v>133</v>
      </c>
      <c r="Q143" s="1579">
        <v>1</v>
      </c>
      <c r="R143" s="2233">
        <v>10000</v>
      </c>
      <c r="S143" s="1546" t="s">
        <v>2925</v>
      </c>
      <c r="U143" s="2178"/>
      <c r="V143" s="2179"/>
      <c r="W143" s="2234"/>
      <c r="X143" s="2179"/>
    </row>
    <row r="144" spans="1:24" s="2177" customFormat="1" ht="12.95" customHeight="1">
      <c r="A144" s="2232">
        <f t="shared" si="4"/>
        <v>93</v>
      </c>
      <c r="B144" s="2223" t="s">
        <v>1911</v>
      </c>
      <c r="C144" s="2223" t="s">
        <v>1545</v>
      </c>
      <c r="D144" s="2223" t="s">
        <v>1911</v>
      </c>
      <c r="E144" s="2174">
        <v>1</v>
      </c>
      <c r="F144" s="2174">
        <v>68</v>
      </c>
      <c r="G144" s="894">
        <v>11</v>
      </c>
      <c r="H144" s="894" t="s">
        <v>538</v>
      </c>
      <c r="I144" s="894"/>
      <c r="J144" s="894"/>
      <c r="K144" s="894" t="s">
        <v>2630</v>
      </c>
      <c r="L144" s="894" t="s">
        <v>143</v>
      </c>
      <c r="M144" s="2170">
        <v>1999</v>
      </c>
      <c r="N144" s="894"/>
      <c r="O144" s="894" t="s">
        <v>2558</v>
      </c>
      <c r="P144" s="894" t="s">
        <v>133</v>
      </c>
      <c r="Q144" s="1579">
        <v>1</v>
      </c>
      <c r="R144" s="2233">
        <v>10000</v>
      </c>
      <c r="S144" s="1546" t="s">
        <v>2864</v>
      </c>
      <c r="U144" s="2178"/>
      <c r="V144" s="2179"/>
      <c r="W144" s="2234"/>
      <c r="X144" s="2179"/>
    </row>
    <row r="145" spans="1:24" s="2177" customFormat="1" ht="12.95" customHeight="1">
      <c r="A145" s="2232">
        <f t="shared" si="4"/>
        <v>94</v>
      </c>
      <c r="B145" s="2223" t="s">
        <v>1911</v>
      </c>
      <c r="C145" s="2223" t="s">
        <v>1545</v>
      </c>
      <c r="D145" s="2223" t="s">
        <v>1911</v>
      </c>
      <c r="E145" s="2174">
        <v>1</v>
      </c>
      <c r="F145" s="2174">
        <v>68</v>
      </c>
      <c r="G145" s="894">
        <v>12</v>
      </c>
      <c r="H145" s="894" t="s">
        <v>538</v>
      </c>
      <c r="I145" s="894"/>
      <c r="J145" s="894"/>
      <c r="K145" s="894" t="s">
        <v>2630</v>
      </c>
      <c r="L145" s="894" t="s">
        <v>143</v>
      </c>
      <c r="M145" s="2170">
        <v>1999</v>
      </c>
      <c r="N145" s="894"/>
      <c r="O145" s="894" t="s">
        <v>2558</v>
      </c>
      <c r="P145" s="894" t="s">
        <v>133</v>
      </c>
      <c r="Q145" s="1579">
        <v>1</v>
      </c>
      <c r="R145" s="2233">
        <v>10000</v>
      </c>
      <c r="S145" s="1546" t="s">
        <v>2921</v>
      </c>
      <c r="U145" s="2178"/>
      <c r="V145" s="2179"/>
      <c r="W145" s="2234"/>
      <c r="X145" s="2179"/>
    </row>
    <row r="146" spans="1:24" s="2177" customFormat="1" ht="12.95" customHeight="1">
      <c r="A146" s="2232">
        <f t="shared" si="4"/>
        <v>95</v>
      </c>
      <c r="B146" s="2223" t="s">
        <v>1911</v>
      </c>
      <c r="C146" s="2223" t="s">
        <v>1545</v>
      </c>
      <c r="D146" s="2223" t="s">
        <v>1911</v>
      </c>
      <c r="E146" s="2174">
        <v>1</v>
      </c>
      <c r="F146" s="2174">
        <v>68</v>
      </c>
      <c r="G146" s="894">
        <v>14</v>
      </c>
      <c r="H146" s="894" t="s">
        <v>2652</v>
      </c>
      <c r="I146" s="894"/>
      <c r="J146" s="894"/>
      <c r="K146" s="894" t="s">
        <v>2550</v>
      </c>
      <c r="L146" s="894" t="s">
        <v>143</v>
      </c>
      <c r="M146" s="2170">
        <v>2007</v>
      </c>
      <c r="N146" s="894"/>
      <c r="O146" s="894" t="s">
        <v>2624</v>
      </c>
      <c r="P146" s="894" t="s">
        <v>2547</v>
      </c>
      <c r="Q146" s="1579">
        <v>1</v>
      </c>
      <c r="R146" s="2233">
        <v>1000000</v>
      </c>
      <c r="S146" s="1546" t="s">
        <v>3189</v>
      </c>
      <c r="U146" s="2178"/>
      <c r="V146" s="2179"/>
      <c r="W146" s="2234"/>
      <c r="X146" s="2179"/>
    </row>
    <row r="147" spans="1:24" s="2177" customFormat="1" ht="12.95" customHeight="1">
      <c r="A147" s="2232">
        <f t="shared" si="4"/>
        <v>96</v>
      </c>
      <c r="B147" s="2223" t="s">
        <v>1911</v>
      </c>
      <c r="C147" s="2223" t="s">
        <v>1545</v>
      </c>
      <c r="D147" s="2223" t="s">
        <v>1911</v>
      </c>
      <c r="E147" s="2174">
        <v>1</v>
      </c>
      <c r="F147" s="2174">
        <v>68</v>
      </c>
      <c r="G147" s="894">
        <v>15</v>
      </c>
      <c r="H147" s="894" t="s">
        <v>2652</v>
      </c>
      <c r="I147" s="894"/>
      <c r="J147" s="894"/>
      <c r="K147" s="894" t="s">
        <v>2550</v>
      </c>
      <c r="L147" s="894" t="s">
        <v>143</v>
      </c>
      <c r="M147" s="2170">
        <v>2007</v>
      </c>
      <c r="N147" s="894"/>
      <c r="O147" s="894" t="s">
        <v>2624</v>
      </c>
      <c r="P147" s="894" t="s">
        <v>2547</v>
      </c>
      <c r="Q147" s="1579">
        <v>1</v>
      </c>
      <c r="R147" s="2233">
        <v>1000000</v>
      </c>
      <c r="S147" s="1546" t="s">
        <v>3191</v>
      </c>
      <c r="U147" s="2178"/>
      <c r="V147" s="2179"/>
      <c r="W147" s="2179"/>
      <c r="X147" s="2179"/>
    </row>
    <row r="148" spans="1:24" s="2177" customFormat="1" ht="12.95" customHeight="1">
      <c r="A148" s="2232">
        <f t="shared" si="4"/>
        <v>97</v>
      </c>
      <c r="B148" s="2223" t="s">
        <v>1911</v>
      </c>
      <c r="C148" s="2223" t="s">
        <v>1545</v>
      </c>
      <c r="D148" s="2223" t="s">
        <v>1911</v>
      </c>
      <c r="E148" s="2174">
        <v>1</v>
      </c>
      <c r="F148" s="2174">
        <v>68</v>
      </c>
      <c r="G148" s="894">
        <v>17</v>
      </c>
      <c r="H148" s="894" t="s">
        <v>2636</v>
      </c>
      <c r="I148" s="894"/>
      <c r="J148" s="894"/>
      <c r="K148" s="894" t="s">
        <v>2630</v>
      </c>
      <c r="L148" s="894" t="s">
        <v>143</v>
      </c>
      <c r="M148" s="2170">
        <v>2007</v>
      </c>
      <c r="N148" s="894"/>
      <c r="O148" s="894" t="s">
        <v>2624</v>
      </c>
      <c r="P148" s="894" t="s">
        <v>2547</v>
      </c>
      <c r="Q148" s="1579">
        <v>1</v>
      </c>
      <c r="R148" s="2233">
        <v>1500000</v>
      </c>
      <c r="S148" s="1546" t="s">
        <v>2864</v>
      </c>
      <c r="U148" s="2178"/>
      <c r="V148" s="2179"/>
      <c r="W148" s="2179"/>
      <c r="X148" s="2179"/>
    </row>
    <row r="149" spans="1:24" s="2177" customFormat="1" ht="12.95" customHeight="1">
      <c r="A149" s="2232">
        <f t="shared" si="4"/>
        <v>98</v>
      </c>
      <c r="B149" s="2223" t="s">
        <v>1911</v>
      </c>
      <c r="C149" s="2223" t="s">
        <v>1545</v>
      </c>
      <c r="D149" s="2223" t="s">
        <v>1911</v>
      </c>
      <c r="E149" s="2174">
        <v>1</v>
      </c>
      <c r="F149" s="2174">
        <v>68</v>
      </c>
      <c r="G149" s="894">
        <v>18</v>
      </c>
      <c r="H149" s="894" t="s">
        <v>2636</v>
      </c>
      <c r="I149" s="894"/>
      <c r="J149" s="894"/>
      <c r="K149" s="894" t="s">
        <v>2550</v>
      </c>
      <c r="L149" s="894" t="s">
        <v>143</v>
      </c>
      <c r="M149" s="2170">
        <v>2007</v>
      </c>
      <c r="N149" s="894"/>
      <c r="O149" s="894" t="s">
        <v>2624</v>
      </c>
      <c r="P149" s="894" t="s">
        <v>2547</v>
      </c>
      <c r="Q149" s="1579">
        <v>1</v>
      </c>
      <c r="R149" s="2233">
        <v>1500000</v>
      </c>
      <c r="S149" s="1546" t="s">
        <v>3198</v>
      </c>
      <c r="U149" s="2178"/>
      <c r="V149" s="2179"/>
      <c r="W149" s="2179"/>
      <c r="X149" s="2179"/>
    </row>
    <row r="150" spans="1:24" s="2177" customFormat="1" ht="12.95" customHeight="1">
      <c r="A150" s="2232">
        <f t="shared" si="4"/>
        <v>99</v>
      </c>
      <c r="B150" s="2223" t="s">
        <v>1911</v>
      </c>
      <c r="C150" s="2223" t="s">
        <v>1545</v>
      </c>
      <c r="D150" s="2223" t="s">
        <v>1911</v>
      </c>
      <c r="E150" s="2174">
        <v>1</v>
      </c>
      <c r="F150" s="2174">
        <v>68</v>
      </c>
      <c r="G150" s="894">
        <v>26</v>
      </c>
      <c r="H150" s="894" t="s">
        <v>2693</v>
      </c>
      <c r="I150" s="894"/>
      <c r="J150" s="894"/>
      <c r="K150" s="894" t="s">
        <v>2549</v>
      </c>
      <c r="L150" s="894" t="s">
        <v>143</v>
      </c>
      <c r="M150" s="2170">
        <v>2010</v>
      </c>
      <c r="N150" s="894"/>
      <c r="O150" s="894" t="s">
        <v>2624</v>
      </c>
      <c r="P150" s="894" t="s">
        <v>133</v>
      </c>
      <c r="Q150" s="1579">
        <v>1</v>
      </c>
      <c r="R150" s="2233">
        <v>462000</v>
      </c>
      <c r="S150" s="1546" t="s">
        <v>2925</v>
      </c>
      <c r="U150" s="2178"/>
      <c r="V150" s="2179"/>
      <c r="W150" s="2179"/>
      <c r="X150" s="2179"/>
    </row>
    <row r="151" spans="1:24" s="2177" customFormat="1" ht="12.95" customHeight="1">
      <c r="A151" s="2232"/>
      <c r="B151" s="2174"/>
      <c r="C151" s="2174"/>
      <c r="D151" s="2174"/>
      <c r="E151" s="2174"/>
      <c r="F151" s="2174"/>
      <c r="G151" s="894"/>
      <c r="H151" s="894" t="s">
        <v>2694</v>
      </c>
      <c r="I151" s="894" t="s">
        <v>2695</v>
      </c>
      <c r="J151" s="894"/>
      <c r="K151" s="894"/>
      <c r="L151" s="894"/>
      <c r="M151" s="2170"/>
      <c r="N151" s="894"/>
      <c r="O151" s="894"/>
      <c r="P151" s="894"/>
      <c r="Q151" s="1579"/>
      <c r="R151" s="2233"/>
      <c r="S151" s="1546"/>
      <c r="U151" s="2178"/>
      <c r="V151" s="2179"/>
      <c r="W151" s="2179"/>
      <c r="X151" s="2179"/>
    </row>
    <row r="152" spans="1:24" s="2177" customFormat="1" ht="12.95" customHeight="1">
      <c r="A152" s="2232"/>
      <c r="B152" s="2174"/>
      <c r="C152" s="2174"/>
      <c r="D152" s="2174"/>
      <c r="E152" s="2174"/>
      <c r="F152" s="2174"/>
      <c r="G152" s="894"/>
      <c r="H152" s="894" t="s">
        <v>2696</v>
      </c>
      <c r="I152" s="894" t="s">
        <v>2697</v>
      </c>
      <c r="J152" s="894"/>
      <c r="K152" s="894"/>
      <c r="L152" s="894"/>
      <c r="M152" s="2170"/>
      <c r="N152" s="894"/>
      <c r="O152" s="894"/>
      <c r="P152" s="894"/>
      <c r="Q152" s="1579"/>
      <c r="R152" s="2233"/>
      <c r="S152" s="1546"/>
      <c r="U152" s="2178"/>
      <c r="V152" s="2179"/>
      <c r="W152" s="2179"/>
      <c r="X152" s="2179"/>
    </row>
    <row r="153" spans="1:24" s="2177" customFormat="1" ht="12.95" customHeight="1">
      <c r="A153" s="2232"/>
      <c r="B153" s="2174"/>
      <c r="C153" s="2174"/>
      <c r="D153" s="2174"/>
      <c r="E153" s="2174"/>
      <c r="F153" s="2174"/>
      <c r="G153" s="894"/>
      <c r="H153" s="894" t="s">
        <v>2642</v>
      </c>
      <c r="I153" s="894" t="s">
        <v>2669</v>
      </c>
      <c r="J153" s="894"/>
      <c r="K153" s="894"/>
      <c r="L153" s="894"/>
      <c r="M153" s="2170"/>
      <c r="N153" s="894"/>
      <c r="O153" s="894"/>
      <c r="P153" s="894"/>
      <c r="Q153" s="1579"/>
      <c r="R153" s="2233"/>
      <c r="S153" s="1546"/>
      <c r="U153" s="2178"/>
      <c r="V153" s="2179"/>
      <c r="W153" s="2179"/>
      <c r="X153" s="2179"/>
    </row>
    <row r="154" spans="1:24" s="2177" customFormat="1" ht="12.95" customHeight="1">
      <c r="A154" s="2232"/>
      <c r="B154" s="2174"/>
      <c r="C154" s="2174"/>
      <c r="D154" s="2174"/>
      <c r="E154" s="2174"/>
      <c r="F154" s="2174"/>
      <c r="G154" s="894"/>
      <c r="H154" s="894" t="s">
        <v>2698</v>
      </c>
      <c r="I154" s="894" t="s">
        <v>2699</v>
      </c>
      <c r="J154" s="894"/>
      <c r="K154" s="894"/>
      <c r="L154" s="894"/>
      <c r="M154" s="2170"/>
      <c r="N154" s="894"/>
      <c r="O154" s="894"/>
      <c r="P154" s="894"/>
      <c r="Q154" s="1579"/>
      <c r="R154" s="2233"/>
      <c r="S154" s="1546"/>
      <c r="U154" s="2178"/>
      <c r="V154" s="2179"/>
      <c r="W154" s="2179"/>
      <c r="X154" s="2179"/>
    </row>
    <row r="155" spans="1:24" s="2177" customFormat="1" ht="12.95" customHeight="1">
      <c r="A155" s="2232">
        <f>A150+1</f>
        <v>100</v>
      </c>
      <c r="B155" s="2174">
        <v>2</v>
      </c>
      <c r="C155" s="2174">
        <v>8</v>
      </c>
      <c r="D155" s="2174">
        <v>2</v>
      </c>
      <c r="E155" s="2174">
        <v>1</v>
      </c>
      <c r="F155" s="2174">
        <v>68</v>
      </c>
      <c r="G155" s="894">
        <v>27</v>
      </c>
      <c r="H155" s="894" t="s">
        <v>2693</v>
      </c>
      <c r="I155" s="894"/>
      <c r="J155" s="894"/>
      <c r="K155" s="894" t="s">
        <v>2549</v>
      </c>
      <c r="L155" s="894" t="s">
        <v>143</v>
      </c>
      <c r="M155" s="2170">
        <v>2010</v>
      </c>
      <c r="N155" s="894"/>
      <c r="O155" s="894" t="s">
        <v>2624</v>
      </c>
      <c r="P155" s="894" t="s">
        <v>133</v>
      </c>
      <c r="Q155" s="1579">
        <v>1</v>
      </c>
      <c r="R155" s="2233">
        <v>462000</v>
      </c>
      <c r="S155" s="1546" t="s">
        <v>2925</v>
      </c>
      <c r="U155" s="2178"/>
      <c r="V155" s="2236"/>
      <c r="W155" s="2234"/>
      <c r="X155" s="2179"/>
    </row>
    <row r="156" spans="1:24" s="2177" customFormat="1" ht="12.95" customHeight="1">
      <c r="A156" s="2232"/>
      <c r="B156" s="2174"/>
      <c r="C156" s="2174"/>
      <c r="D156" s="2174"/>
      <c r="E156" s="2174"/>
      <c r="F156" s="2174"/>
      <c r="G156" s="894"/>
      <c r="H156" s="894" t="s">
        <v>2694</v>
      </c>
      <c r="I156" s="894" t="s">
        <v>2695</v>
      </c>
      <c r="J156" s="894"/>
      <c r="K156" s="894"/>
      <c r="L156" s="894"/>
      <c r="M156" s="2170"/>
      <c r="N156" s="894"/>
      <c r="O156" s="894"/>
      <c r="P156" s="894"/>
      <c r="Q156" s="1579"/>
      <c r="R156" s="2233"/>
      <c r="S156" s="1546"/>
      <c r="U156" s="2178"/>
      <c r="V156" s="2236"/>
      <c r="W156" s="2234"/>
      <c r="X156" s="2179"/>
    </row>
    <row r="157" spans="1:24" s="2177" customFormat="1" ht="12.95" customHeight="1">
      <c r="A157" s="2232"/>
      <c r="B157" s="2174"/>
      <c r="C157" s="2174"/>
      <c r="D157" s="2174"/>
      <c r="E157" s="2174"/>
      <c r="F157" s="2174"/>
      <c r="G157" s="894"/>
      <c r="H157" s="894" t="s">
        <v>2696</v>
      </c>
      <c r="I157" s="894" t="s">
        <v>2697</v>
      </c>
      <c r="J157" s="894"/>
      <c r="K157" s="894"/>
      <c r="L157" s="894"/>
      <c r="M157" s="2170"/>
      <c r="N157" s="894"/>
      <c r="O157" s="894"/>
      <c r="P157" s="894"/>
      <c r="Q157" s="1579"/>
      <c r="R157" s="2233"/>
      <c r="S157" s="1546"/>
      <c r="U157" s="2178"/>
      <c r="V157" s="2179"/>
      <c r="W157" s="2179"/>
      <c r="X157" s="2179"/>
    </row>
    <row r="158" spans="1:24" s="2177" customFormat="1" ht="12.95" customHeight="1">
      <c r="A158" s="2232"/>
      <c r="B158" s="2174"/>
      <c r="C158" s="2174"/>
      <c r="D158" s="2174"/>
      <c r="E158" s="2174"/>
      <c r="F158" s="2174"/>
      <c r="G158" s="894"/>
      <c r="H158" s="894" t="s">
        <v>2642</v>
      </c>
      <c r="I158" s="894" t="s">
        <v>2669</v>
      </c>
      <c r="J158" s="894"/>
      <c r="K158" s="894"/>
      <c r="L158" s="894"/>
      <c r="M158" s="2170"/>
      <c r="N158" s="894"/>
      <c r="O158" s="894"/>
      <c r="P158" s="894"/>
      <c r="Q158" s="1579"/>
      <c r="R158" s="2233"/>
      <c r="S158" s="1546"/>
      <c r="U158" s="2178"/>
      <c r="V158" s="2236"/>
      <c r="W158" s="2234"/>
      <c r="X158" s="2179"/>
    </row>
    <row r="159" spans="1:24" s="2177" customFormat="1" ht="12.95" customHeight="1">
      <c r="A159" s="2232"/>
      <c r="B159" s="2174"/>
      <c r="C159" s="2174"/>
      <c r="D159" s="2174"/>
      <c r="E159" s="2174"/>
      <c r="F159" s="2174"/>
      <c r="G159" s="894"/>
      <c r="H159" s="894" t="s">
        <v>2698</v>
      </c>
      <c r="I159" s="894" t="s">
        <v>2699</v>
      </c>
      <c r="J159" s="894"/>
      <c r="K159" s="894"/>
      <c r="L159" s="894"/>
      <c r="M159" s="2170"/>
      <c r="N159" s="894"/>
      <c r="O159" s="894"/>
      <c r="P159" s="894"/>
      <c r="Q159" s="1579"/>
      <c r="R159" s="2233"/>
      <c r="S159" s="1546"/>
      <c r="U159" s="2178"/>
      <c r="V159" s="2179"/>
      <c r="W159" s="2234"/>
      <c r="X159" s="2179"/>
    </row>
    <row r="160" spans="1:24" s="2177" customFormat="1" ht="12.95" customHeight="1">
      <c r="A160" s="2232">
        <f>A155+1</f>
        <v>101</v>
      </c>
      <c r="B160" s="2174">
        <v>2</v>
      </c>
      <c r="C160" s="2174">
        <v>8</v>
      </c>
      <c r="D160" s="2174">
        <v>2</v>
      </c>
      <c r="E160" s="2174">
        <v>1</v>
      </c>
      <c r="F160" s="2174">
        <v>68</v>
      </c>
      <c r="G160" s="894">
        <v>27</v>
      </c>
      <c r="H160" s="894" t="s">
        <v>3142</v>
      </c>
      <c r="I160" s="894"/>
      <c r="J160" s="894"/>
      <c r="K160" s="894" t="s">
        <v>2549</v>
      </c>
      <c r="L160" s="894" t="s">
        <v>143</v>
      </c>
      <c r="M160" s="2170">
        <v>2016</v>
      </c>
      <c r="N160" s="894"/>
      <c r="O160" s="894" t="s">
        <v>3141</v>
      </c>
      <c r="P160" s="894" t="s">
        <v>133</v>
      </c>
      <c r="Q160" s="1579">
        <v>1</v>
      </c>
      <c r="R160" s="2233">
        <v>6585917</v>
      </c>
      <c r="S160" s="1546" t="s">
        <v>2925</v>
      </c>
      <c r="U160" s="2178"/>
      <c r="V160" s="2179"/>
      <c r="W160" s="2234"/>
      <c r="X160" s="2179"/>
    </row>
    <row r="161" spans="1:24" s="2177" customFormat="1" ht="12.95" customHeight="1">
      <c r="A161" s="2232">
        <f>A160+1</f>
        <v>102</v>
      </c>
      <c r="B161" s="2174">
        <v>2</v>
      </c>
      <c r="C161" s="2174">
        <v>8</v>
      </c>
      <c r="D161" s="2174">
        <v>2</v>
      </c>
      <c r="E161" s="2174">
        <v>1</v>
      </c>
      <c r="F161" s="2174">
        <v>68</v>
      </c>
      <c r="G161" s="894">
        <v>33</v>
      </c>
      <c r="H161" s="894" t="s">
        <v>2700</v>
      </c>
      <c r="I161" s="894"/>
      <c r="J161" s="894"/>
      <c r="K161" s="894" t="s">
        <v>2660</v>
      </c>
      <c r="L161" s="894" t="s">
        <v>143</v>
      </c>
      <c r="M161" s="2170">
        <v>1986</v>
      </c>
      <c r="N161" s="894"/>
      <c r="O161" s="894" t="s">
        <v>2558</v>
      </c>
      <c r="P161" s="894" t="s">
        <v>133</v>
      </c>
      <c r="Q161" s="1579">
        <v>1</v>
      </c>
      <c r="R161" s="2233">
        <v>10000</v>
      </c>
      <c r="S161" s="1546" t="s">
        <v>2925</v>
      </c>
      <c r="U161" s="2178"/>
      <c r="V161" s="2179"/>
      <c r="W161" s="2234"/>
      <c r="X161" s="2179"/>
    </row>
    <row r="162" spans="1:24" s="2177" customFormat="1" ht="12.95" customHeight="1">
      <c r="A162" s="2232">
        <f>A161+1</f>
        <v>103</v>
      </c>
      <c r="B162" s="2174">
        <v>2</v>
      </c>
      <c r="C162" s="2174">
        <v>8</v>
      </c>
      <c r="D162" s="2174">
        <v>2</v>
      </c>
      <c r="E162" s="2174">
        <v>1</v>
      </c>
      <c r="F162" s="2174">
        <v>68</v>
      </c>
      <c r="G162" s="894">
        <v>34</v>
      </c>
      <c r="H162" s="894" t="s">
        <v>2700</v>
      </c>
      <c r="I162" s="894"/>
      <c r="J162" s="894"/>
      <c r="K162" s="894" t="s">
        <v>2660</v>
      </c>
      <c r="L162" s="894" t="s">
        <v>143</v>
      </c>
      <c r="M162" s="2170">
        <v>1986</v>
      </c>
      <c r="N162" s="894"/>
      <c r="O162" s="894" t="s">
        <v>2558</v>
      </c>
      <c r="P162" s="894" t="s">
        <v>133</v>
      </c>
      <c r="Q162" s="1579">
        <v>1</v>
      </c>
      <c r="R162" s="2233">
        <v>10000</v>
      </c>
      <c r="S162" s="1546" t="s">
        <v>2925</v>
      </c>
      <c r="U162" s="2178"/>
      <c r="V162" s="2179"/>
      <c r="W162" s="2234"/>
      <c r="X162" s="2179"/>
    </row>
    <row r="163" spans="1:24" s="2177" customFormat="1" ht="12.95" customHeight="1">
      <c r="A163" s="2232">
        <f>A162+1</f>
        <v>104</v>
      </c>
      <c r="B163" s="2174">
        <v>2</v>
      </c>
      <c r="C163" s="2174">
        <v>8</v>
      </c>
      <c r="D163" s="2174">
        <v>2</v>
      </c>
      <c r="E163" s="2174">
        <v>1</v>
      </c>
      <c r="F163" s="2174">
        <v>68</v>
      </c>
      <c r="G163" s="894">
        <v>35</v>
      </c>
      <c r="H163" s="894" t="s">
        <v>2700</v>
      </c>
      <c r="I163" s="894"/>
      <c r="J163" s="894"/>
      <c r="K163" s="894" t="s">
        <v>2660</v>
      </c>
      <c r="L163" s="894" t="s">
        <v>143</v>
      </c>
      <c r="M163" s="2170">
        <v>1986</v>
      </c>
      <c r="N163" s="894"/>
      <c r="O163" s="894" t="s">
        <v>2558</v>
      </c>
      <c r="P163" s="894" t="s">
        <v>133</v>
      </c>
      <c r="Q163" s="1579">
        <v>1</v>
      </c>
      <c r="R163" s="2233">
        <v>10000</v>
      </c>
      <c r="S163" s="1546" t="s">
        <v>2925</v>
      </c>
      <c r="U163" s="2178"/>
      <c r="V163" s="2179"/>
      <c r="W163" s="2179"/>
      <c r="X163" s="2179"/>
    </row>
    <row r="164" spans="1:24" s="2177" customFormat="1" ht="12.95" customHeight="1">
      <c r="A164" s="2232">
        <f t="shared" ref="A164:A183" si="5">A163+1</f>
        <v>105</v>
      </c>
      <c r="B164" s="2174">
        <v>2</v>
      </c>
      <c r="C164" s="2174">
        <v>8</v>
      </c>
      <c r="D164" s="2174">
        <v>2</v>
      </c>
      <c r="E164" s="2174">
        <v>1</v>
      </c>
      <c r="F164" s="2174">
        <v>68</v>
      </c>
      <c r="G164" s="894">
        <v>36</v>
      </c>
      <c r="H164" s="894" t="s">
        <v>2700</v>
      </c>
      <c r="I164" s="894"/>
      <c r="J164" s="894"/>
      <c r="K164" s="894" t="s">
        <v>2660</v>
      </c>
      <c r="L164" s="894" t="s">
        <v>143</v>
      </c>
      <c r="M164" s="2170">
        <v>1986</v>
      </c>
      <c r="N164" s="894"/>
      <c r="O164" s="894" t="s">
        <v>2558</v>
      </c>
      <c r="P164" s="894" t="s">
        <v>133</v>
      </c>
      <c r="Q164" s="1579">
        <v>1</v>
      </c>
      <c r="R164" s="2233">
        <v>10000</v>
      </c>
      <c r="S164" s="1546" t="s">
        <v>2925</v>
      </c>
      <c r="U164" s="2178"/>
      <c r="V164" s="2179"/>
      <c r="W164" s="2179"/>
      <c r="X164" s="2179"/>
    </row>
    <row r="165" spans="1:24" s="2177" customFormat="1" ht="12.95" customHeight="1">
      <c r="A165" s="2232">
        <f t="shared" si="5"/>
        <v>106</v>
      </c>
      <c r="B165" s="2174">
        <v>2</v>
      </c>
      <c r="C165" s="2174">
        <v>8</v>
      </c>
      <c r="D165" s="2174">
        <v>2</v>
      </c>
      <c r="E165" s="2174">
        <v>1</v>
      </c>
      <c r="F165" s="2174">
        <v>68</v>
      </c>
      <c r="G165" s="894">
        <v>36</v>
      </c>
      <c r="H165" s="894" t="s">
        <v>3067</v>
      </c>
      <c r="I165" s="894"/>
      <c r="J165" s="894"/>
      <c r="K165" s="894" t="s">
        <v>2660</v>
      </c>
      <c r="L165" s="894" t="s">
        <v>2792</v>
      </c>
      <c r="M165" s="2170">
        <v>2015</v>
      </c>
      <c r="N165" s="894"/>
      <c r="O165" s="894" t="s">
        <v>2558</v>
      </c>
      <c r="P165" s="894" t="s">
        <v>133</v>
      </c>
      <c r="Q165" s="1579">
        <v>1</v>
      </c>
      <c r="R165" s="2233">
        <v>19497</v>
      </c>
      <c r="S165" s="1546" t="s">
        <v>2925</v>
      </c>
      <c r="U165" s="2178"/>
      <c r="V165" s="2179"/>
      <c r="W165" s="2234"/>
      <c r="X165" s="2179"/>
    </row>
    <row r="166" spans="1:24" s="2177" customFormat="1" ht="12.95" customHeight="1">
      <c r="A166" s="2232">
        <f t="shared" si="5"/>
        <v>107</v>
      </c>
      <c r="B166" s="2174">
        <v>2</v>
      </c>
      <c r="C166" s="2174">
        <v>8</v>
      </c>
      <c r="D166" s="2174">
        <v>2</v>
      </c>
      <c r="E166" s="2174">
        <v>1</v>
      </c>
      <c r="F166" s="2174">
        <v>68</v>
      </c>
      <c r="G166" s="894">
        <v>37</v>
      </c>
      <c r="H166" s="894" t="s">
        <v>2700</v>
      </c>
      <c r="I166" s="894"/>
      <c r="J166" s="894"/>
      <c r="K166" s="894" t="s">
        <v>2660</v>
      </c>
      <c r="L166" s="894" t="s">
        <v>143</v>
      </c>
      <c r="M166" s="2170">
        <v>1986</v>
      </c>
      <c r="N166" s="894"/>
      <c r="O166" s="894" t="s">
        <v>2558</v>
      </c>
      <c r="P166" s="894" t="s">
        <v>133</v>
      </c>
      <c r="Q166" s="1579">
        <v>1</v>
      </c>
      <c r="R166" s="2233">
        <v>10000</v>
      </c>
      <c r="S166" s="1546" t="s">
        <v>2925</v>
      </c>
      <c r="U166" s="2178"/>
      <c r="V166" s="2179"/>
      <c r="W166" s="2234"/>
      <c r="X166" s="2179"/>
    </row>
    <row r="167" spans="1:24" s="2177" customFormat="1" ht="12.95" customHeight="1">
      <c r="A167" s="2232">
        <f t="shared" si="5"/>
        <v>108</v>
      </c>
      <c r="B167" s="2174">
        <v>2</v>
      </c>
      <c r="C167" s="2174">
        <v>8</v>
      </c>
      <c r="D167" s="2174">
        <v>2</v>
      </c>
      <c r="E167" s="2174">
        <v>1</v>
      </c>
      <c r="F167" s="2174">
        <v>68</v>
      </c>
      <c r="G167" s="894">
        <v>43</v>
      </c>
      <c r="H167" s="894" t="s">
        <v>1781</v>
      </c>
      <c r="I167" s="894"/>
      <c r="J167" s="894"/>
      <c r="K167" s="894" t="s">
        <v>420</v>
      </c>
      <c r="L167" s="894" t="s">
        <v>143</v>
      </c>
      <c r="M167" s="2170">
        <v>1986</v>
      </c>
      <c r="N167" s="894"/>
      <c r="O167" s="894" t="s">
        <v>2558</v>
      </c>
      <c r="P167" s="894" t="s">
        <v>133</v>
      </c>
      <c r="Q167" s="1579">
        <v>1</v>
      </c>
      <c r="R167" s="2233">
        <v>10000</v>
      </c>
      <c r="S167" s="1546" t="s">
        <v>2864</v>
      </c>
      <c r="U167" s="2178"/>
      <c r="V167" s="2179"/>
      <c r="W167" s="2234"/>
      <c r="X167" s="2179"/>
    </row>
    <row r="168" spans="1:24" s="2177" customFormat="1" ht="12.95" customHeight="1">
      <c r="A168" s="2232">
        <f t="shared" si="5"/>
        <v>109</v>
      </c>
      <c r="B168" s="2174">
        <v>2</v>
      </c>
      <c r="C168" s="2174">
        <v>8</v>
      </c>
      <c r="D168" s="2174">
        <v>2</v>
      </c>
      <c r="E168" s="2174">
        <v>1</v>
      </c>
      <c r="F168" s="2174">
        <v>68</v>
      </c>
      <c r="G168" s="894">
        <v>44</v>
      </c>
      <c r="H168" s="894" t="s">
        <v>1781</v>
      </c>
      <c r="I168" s="894"/>
      <c r="J168" s="894"/>
      <c r="K168" s="894" t="s">
        <v>420</v>
      </c>
      <c r="L168" s="894" t="s">
        <v>143</v>
      </c>
      <c r="M168" s="2170">
        <v>1986</v>
      </c>
      <c r="N168" s="894"/>
      <c r="O168" s="894" t="s">
        <v>2558</v>
      </c>
      <c r="P168" s="894" t="s">
        <v>133</v>
      </c>
      <c r="Q168" s="1579">
        <v>1</v>
      </c>
      <c r="R168" s="2233">
        <v>10000</v>
      </c>
      <c r="S168" s="1546" t="s">
        <v>2925</v>
      </c>
      <c r="U168" s="2178"/>
      <c r="V168" s="2179"/>
      <c r="W168" s="2234"/>
      <c r="X168" s="2179"/>
    </row>
    <row r="169" spans="1:24" s="2177" customFormat="1" ht="12.95" customHeight="1">
      <c r="A169" s="2232">
        <f t="shared" si="5"/>
        <v>110</v>
      </c>
      <c r="B169" s="2174">
        <v>2</v>
      </c>
      <c r="C169" s="2174">
        <v>8</v>
      </c>
      <c r="D169" s="2174">
        <v>2</v>
      </c>
      <c r="E169" s="2174">
        <v>1</v>
      </c>
      <c r="F169" s="2174">
        <v>68</v>
      </c>
      <c r="G169" s="894">
        <v>45</v>
      </c>
      <c r="H169" s="894" t="s">
        <v>1781</v>
      </c>
      <c r="I169" s="894"/>
      <c r="J169" s="894"/>
      <c r="K169" s="894" t="s">
        <v>420</v>
      </c>
      <c r="L169" s="894" t="s">
        <v>143</v>
      </c>
      <c r="M169" s="2170">
        <v>1986</v>
      </c>
      <c r="N169" s="894"/>
      <c r="O169" s="894" t="s">
        <v>2558</v>
      </c>
      <c r="P169" s="894" t="s">
        <v>133</v>
      </c>
      <c r="Q169" s="1579">
        <v>1</v>
      </c>
      <c r="R169" s="2233">
        <v>10000</v>
      </c>
      <c r="S169" s="1546" t="s">
        <v>2925</v>
      </c>
      <c r="U169" s="2178"/>
      <c r="V169" s="2179"/>
      <c r="W169" s="2234"/>
      <c r="X169" s="2179"/>
    </row>
    <row r="170" spans="1:24" s="2177" customFormat="1" ht="12.95" customHeight="1">
      <c r="A170" s="2232">
        <f t="shared" si="5"/>
        <v>111</v>
      </c>
      <c r="B170" s="2174">
        <v>2</v>
      </c>
      <c r="C170" s="2174">
        <v>8</v>
      </c>
      <c r="D170" s="2174">
        <v>2</v>
      </c>
      <c r="E170" s="2174">
        <v>1</v>
      </c>
      <c r="F170" s="2174">
        <v>68</v>
      </c>
      <c r="G170" s="894">
        <v>46</v>
      </c>
      <c r="H170" s="894" t="s">
        <v>1781</v>
      </c>
      <c r="I170" s="894"/>
      <c r="J170" s="894"/>
      <c r="K170" s="894" t="s">
        <v>420</v>
      </c>
      <c r="L170" s="894" t="s">
        <v>143</v>
      </c>
      <c r="M170" s="2170">
        <v>1986</v>
      </c>
      <c r="N170" s="894"/>
      <c r="O170" s="894" t="s">
        <v>2558</v>
      </c>
      <c r="P170" s="894" t="s">
        <v>133</v>
      </c>
      <c r="Q170" s="1579">
        <v>1</v>
      </c>
      <c r="R170" s="2233">
        <v>10000</v>
      </c>
      <c r="S170" s="1546" t="s">
        <v>2925</v>
      </c>
      <c r="U170" s="2178"/>
      <c r="V170" s="2179"/>
      <c r="W170" s="2234"/>
      <c r="X170" s="2179"/>
    </row>
    <row r="171" spans="1:24" s="2177" customFormat="1" ht="12.95" customHeight="1">
      <c r="A171" s="2232">
        <f t="shared" si="5"/>
        <v>112</v>
      </c>
      <c r="B171" s="2174">
        <v>2</v>
      </c>
      <c r="C171" s="2174">
        <v>8</v>
      </c>
      <c r="D171" s="2174">
        <v>2</v>
      </c>
      <c r="E171" s="2174">
        <v>1</v>
      </c>
      <c r="F171" s="2174">
        <v>68</v>
      </c>
      <c r="G171" s="894">
        <v>47</v>
      </c>
      <c r="H171" s="894" t="s">
        <v>1781</v>
      </c>
      <c r="I171" s="894"/>
      <c r="J171" s="894"/>
      <c r="K171" s="894" t="s">
        <v>420</v>
      </c>
      <c r="L171" s="894" t="s">
        <v>143</v>
      </c>
      <c r="M171" s="2170">
        <v>1986</v>
      </c>
      <c r="N171" s="894"/>
      <c r="O171" s="894" t="s">
        <v>2558</v>
      </c>
      <c r="P171" s="894" t="s">
        <v>133</v>
      </c>
      <c r="Q171" s="1579">
        <v>1</v>
      </c>
      <c r="R171" s="2233">
        <v>10000</v>
      </c>
      <c r="S171" s="1546" t="s">
        <v>2925</v>
      </c>
      <c r="U171" s="2178"/>
      <c r="V171" s="2179"/>
      <c r="W171" s="2234"/>
      <c r="X171" s="2179"/>
    </row>
    <row r="172" spans="1:24" s="2177" customFormat="1" ht="12.95" customHeight="1">
      <c r="A172" s="2232">
        <f t="shared" si="5"/>
        <v>113</v>
      </c>
      <c r="B172" s="2174">
        <v>2</v>
      </c>
      <c r="C172" s="2174">
        <v>8</v>
      </c>
      <c r="D172" s="2174">
        <v>2</v>
      </c>
      <c r="E172" s="2174">
        <v>1</v>
      </c>
      <c r="F172" s="2174">
        <v>68</v>
      </c>
      <c r="G172" s="894">
        <v>48</v>
      </c>
      <c r="H172" s="894" t="s">
        <v>1781</v>
      </c>
      <c r="I172" s="894"/>
      <c r="J172" s="894"/>
      <c r="K172" s="894" t="s">
        <v>420</v>
      </c>
      <c r="L172" s="894" t="s">
        <v>143</v>
      </c>
      <c r="M172" s="2170">
        <v>1986</v>
      </c>
      <c r="N172" s="894"/>
      <c r="O172" s="894" t="s">
        <v>2558</v>
      </c>
      <c r="P172" s="894" t="s">
        <v>133</v>
      </c>
      <c r="Q172" s="1579">
        <v>1</v>
      </c>
      <c r="R172" s="2233">
        <v>10000</v>
      </c>
      <c r="S172" s="1546" t="s">
        <v>2925</v>
      </c>
      <c r="U172" s="2178"/>
      <c r="V172" s="2179"/>
      <c r="W172" s="2179"/>
      <c r="X172" s="2179"/>
    </row>
    <row r="173" spans="1:24" s="2177" customFormat="1" ht="12.95" customHeight="1">
      <c r="A173" s="2232">
        <f t="shared" si="5"/>
        <v>114</v>
      </c>
      <c r="B173" s="2174">
        <v>2</v>
      </c>
      <c r="C173" s="2174">
        <v>8</v>
      </c>
      <c r="D173" s="2174">
        <v>2</v>
      </c>
      <c r="E173" s="2174">
        <v>1</v>
      </c>
      <c r="F173" s="2174">
        <v>68</v>
      </c>
      <c r="G173" s="894">
        <v>48</v>
      </c>
      <c r="H173" s="894" t="s">
        <v>3042</v>
      </c>
      <c r="I173" s="894" t="s">
        <v>3043</v>
      </c>
      <c r="J173" s="894"/>
      <c r="K173" s="894" t="s">
        <v>420</v>
      </c>
      <c r="L173" s="894" t="s">
        <v>2792</v>
      </c>
      <c r="M173" s="2170">
        <v>2015</v>
      </c>
      <c r="N173" s="894"/>
      <c r="O173" s="894" t="s">
        <v>2558</v>
      </c>
      <c r="P173" s="894" t="s">
        <v>133</v>
      </c>
      <c r="Q173" s="1579">
        <v>5</v>
      </c>
      <c r="R173" s="2233">
        <v>285000</v>
      </c>
      <c r="S173" s="1546" t="s">
        <v>2925</v>
      </c>
      <c r="U173" s="2178"/>
      <c r="V173" s="2179"/>
      <c r="W173" s="2179"/>
      <c r="X173" s="2179"/>
    </row>
    <row r="174" spans="1:24" s="2177" customFormat="1" ht="12.95" customHeight="1">
      <c r="A174" s="2232">
        <f t="shared" si="5"/>
        <v>115</v>
      </c>
      <c r="B174" s="2174">
        <v>2</v>
      </c>
      <c r="C174" s="2174">
        <v>8</v>
      </c>
      <c r="D174" s="2174">
        <v>2</v>
      </c>
      <c r="E174" s="2174">
        <v>1</v>
      </c>
      <c r="F174" s="2174">
        <v>68</v>
      </c>
      <c r="G174" s="894">
        <v>56</v>
      </c>
      <c r="H174" s="894" t="s">
        <v>2706</v>
      </c>
      <c r="I174" s="894" t="s">
        <v>2707</v>
      </c>
      <c r="J174" s="894"/>
      <c r="K174" s="894" t="s">
        <v>420</v>
      </c>
      <c r="L174" s="894" t="s">
        <v>143</v>
      </c>
      <c r="M174" s="2170">
        <v>2010</v>
      </c>
      <c r="N174" s="894"/>
      <c r="O174" s="894" t="s">
        <v>2624</v>
      </c>
      <c r="P174" s="894" t="s">
        <v>2547</v>
      </c>
      <c r="Q174" s="1579">
        <v>1</v>
      </c>
      <c r="R174" s="2233">
        <v>3050000</v>
      </c>
      <c r="S174" s="1546" t="s">
        <v>2864</v>
      </c>
      <c r="U174" s="2178"/>
      <c r="V174" s="2179"/>
      <c r="W174" s="2179"/>
      <c r="X174" s="2179"/>
    </row>
    <row r="175" spans="1:24" s="2177" customFormat="1" ht="12.95" customHeight="1">
      <c r="A175" s="2232">
        <f t="shared" si="5"/>
        <v>116</v>
      </c>
      <c r="B175" s="2174">
        <v>2</v>
      </c>
      <c r="C175" s="2174">
        <v>8</v>
      </c>
      <c r="D175" s="2174">
        <v>2</v>
      </c>
      <c r="E175" s="2174">
        <v>1</v>
      </c>
      <c r="F175" s="2174">
        <v>68</v>
      </c>
      <c r="G175" s="894">
        <v>58</v>
      </c>
      <c r="H175" s="894" t="s">
        <v>997</v>
      </c>
      <c r="I175" s="894" t="s">
        <v>2640</v>
      </c>
      <c r="J175" s="894"/>
      <c r="K175" s="894" t="s">
        <v>424</v>
      </c>
      <c r="L175" s="894" t="s">
        <v>143</v>
      </c>
      <c r="M175" s="2170">
        <v>2008</v>
      </c>
      <c r="N175" s="894"/>
      <c r="O175" s="894" t="s">
        <v>2558</v>
      </c>
      <c r="P175" s="894" t="s">
        <v>133</v>
      </c>
      <c r="Q175" s="1579">
        <v>1</v>
      </c>
      <c r="R175" s="2233">
        <v>330000</v>
      </c>
      <c r="S175" s="1546" t="s">
        <v>3256</v>
      </c>
      <c r="U175" s="2178"/>
      <c r="V175" s="2179"/>
      <c r="W175" s="2179"/>
      <c r="X175" s="2179"/>
    </row>
    <row r="176" spans="1:24" s="2177" customFormat="1" ht="12.95" customHeight="1">
      <c r="A176" s="2232">
        <f t="shared" si="5"/>
        <v>117</v>
      </c>
      <c r="B176" s="2174">
        <v>2</v>
      </c>
      <c r="C176" s="2174">
        <v>8</v>
      </c>
      <c r="D176" s="2174">
        <v>2</v>
      </c>
      <c r="E176" s="2174">
        <v>1</v>
      </c>
      <c r="F176" s="2174">
        <v>68</v>
      </c>
      <c r="G176" s="894">
        <v>59</v>
      </c>
      <c r="H176" s="894" t="s">
        <v>997</v>
      </c>
      <c r="I176" s="894" t="s">
        <v>2640</v>
      </c>
      <c r="J176" s="894"/>
      <c r="K176" s="894" t="s">
        <v>424</v>
      </c>
      <c r="L176" s="894" t="s">
        <v>143</v>
      </c>
      <c r="M176" s="2170">
        <v>2008</v>
      </c>
      <c r="N176" s="894"/>
      <c r="O176" s="894" t="s">
        <v>2558</v>
      </c>
      <c r="P176" s="894" t="s">
        <v>133</v>
      </c>
      <c r="Q176" s="1579">
        <v>1</v>
      </c>
      <c r="R176" s="2233">
        <v>330000</v>
      </c>
      <c r="S176" s="1546" t="s">
        <v>3256</v>
      </c>
      <c r="U176" s="2178"/>
      <c r="V176" s="2179"/>
      <c r="W176" s="2179"/>
      <c r="X176" s="2179"/>
    </row>
    <row r="177" spans="1:24" s="2177" customFormat="1" ht="12.95" customHeight="1">
      <c r="A177" s="2232">
        <f t="shared" si="5"/>
        <v>118</v>
      </c>
      <c r="B177" s="2174">
        <v>2</v>
      </c>
      <c r="C177" s="2174">
        <v>8</v>
      </c>
      <c r="D177" s="2174">
        <v>2</v>
      </c>
      <c r="E177" s="2174">
        <v>1</v>
      </c>
      <c r="F177" s="2174">
        <v>68</v>
      </c>
      <c r="G177" s="894">
        <v>60</v>
      </c>
      <c r="H177" s="894" t="s">
        <v>997</v>
      </c>
      <c r="I177" s="894" t="s">
        <v>2640</v>
      </c>
      <c r="J177" s="894"/>
      <c r="K177" s="894" t="s">
        <v>424</v>
      </c>
      <c r="L177" s="894" t="s">
        <v>143</v>
      </c>
      <c r="M177" s="2170">
        <v>2008</v>
      </c>
      <c r="N177" s="894"/>
      <c r="O177" s="894" t="s">
        <v>2558</v>
      </c>
      <c r="P177" s="894" t="s">
        <v>133</v>
      </c>
      <c r="Q177" s="1579">
        <v>1</v>
      </c>
      <c r="R177" s="2233">
        <v>330000</v>
      </c>
      <c r="S177" s="1546" t="s">
        <v>3256</v>
      </c>
      <c r="U177" s="2178"/>
      <c r="V177" s="2179"/>
      <c r="W177" s="2179"/>
      <c r="X177" s="2179"/>
    </row>
    <row r="178" spans="1:24" s="2177" customFormat="1" ht="12.95" customHeight="1">
      <c r="A178" s="2232">
        <f t="shared" si="5"/>
        <v>119</v>
      </c>
      <c r="B178" s="2174">
        <v>2</v>
      </c>
      <c r="C178" s="2174">
        <v>8</v>
      </c>
      <c r="D178" s="2174">
        <v>2</v>
      </c>
      <c r="E178" s="2174">
        <v>1</v>
      </c>
      <c r="F178" s="2174">
        <v>68</v>
      </c>
      <c r="G178" s="894">
        <v>61</v>
      </c>
      <c r="H178" s="894" t="s">
        <v>997</v>
      </c>
      <c r="I178" s="894" t="s">
        <v>2640</v>
      </c>
      <c r="J178" s="894"/>
      <c r="K178" s="894" t="s">
        <v>424</v>
      </c>
      <c r="L178" s="894" t="s">
        <v>143</v>
      </c>
      <c r="M178" s="2170">
        <v>2008</v>
      </c>
      <c r="N178" s="894"/>
      <c r="O178" s="894" t="s">
        <v>2558</v>
      </c>
      <c r="P178" s="894" t="s">
        <v>133</v>
      </c>
      <c r="Q178" s="1579">
        <v>1</v>
      </c>
      <c r="R178" s="2233">
        <v>330000</v>
      </c>
      <c r="S178" s="1546" t="s">
        <v>3256</v>
      </c>
      <c r="U178" s="2178"/>
      <c r="V178" s="2179"/>
      <c r="W178" s="2179"/>
      <c r="X178" s="2179"/>
    </row>
    <row r="179" spans="1:24" s="2177" customFormat="1" ht="12.95" customHeight="1">
      <c r="A179" s="2232">
        <f t="shared" si="5"/>
        <v>120</v>
      </c>
      <c r="B179" s="2174">
        <v>2</v>
      </c>
      <c r="C179" s="2174">
        <v>8</v>
      </c>
      <c r="D179" s="2174">
        <v>2</v>
      </c>
      <c r="E179" s="2174">
        <v>1</v>
      </c>
      <c r="F179" s="2174">
        <v>68</v>
      </c>
      <c r="G179" s="894">
        <v>62</v>
      </c>
      <c r="H179" s="894" t="s">
        <v>997</v>
      </c>
      <c r="I179" s="894" t="s">
        <v>2640</v>
      </c>
      <c r="J179" s="894"/>
      <c r="K179" s="894" t="s">
        <v>424</v>
      </c>
      <c r="L179" s="894" t="s">
        <v>143</v>
      </c>
      <c r="M179" s="2170">
        <v>2008</v>
      </c>
      <c r="N179" s="894"/>
      <c r="O179" s="894" t="s">
        <v>2558</v>
      </c>
      <c r="P179" s="894" t="s">
        <v>133</v>
      </c>
      <c r="Q179" s="1579">
        <v>1</v>
      </c>
      <c r="R179" s="2233">
        <v>330000</v>
      </c>
      <c r="S179" s="1546" t="s">
        <v>3256</v>
      </c>
      <c r="U179" s="2178"/>
      <c r="V179" s="2179"/>
      <c r="W179" s="2179"/>
      <c r="X179" s="2179"/>
    </row>
    <row r="180" spans="1:24" s="2177" customFormat="1" ht="12.95" customHeight="1">
      <c r="A180" s="2232">
        <f t="shared" si="5"/>
        <v>121</v>
      </c>
      <c r="B180" s="2174">
        <v>2</v>
      </c>
      <c r="C180" s="2174">
        <v>8</v>
      </c>
      <c r="D180" s="2174">
        <v>2</v>
      </c>
      <c r="E180" s="2174">
        <v>1</v>
      </c>
      <c r="F180" s="2174">
        <v>68</v>
      </c>
      <c r="G180" s="894" t="s">
        <v>2708</v>
      </c>
      <c r="H180" s="894" t="s">
        <v>997</v>
      </c>
      <c r="I180" s="894" t="s">
        <v>2640</v>
      </c>
      <c r="J180" s="894"/>
      <c r="K180" s="894" t="s">
        <v>424</v>
      </c>
      <c r="L180" s="894" t="s">
        <v>143</v>
      </c>
      <c r="M180" s="2170">
        <v>2008</v>
      </c>
      <c r="N180" s="894"/>
      <c r="O180" s="894" t="s">
        <v>2558</v>
      </c>
      <c r="P180" s="894" t="s">
        <v>133</v>
      </c>
      <c r="Q180" s="1579">
        <v>3</v>
      </c>
      <c r="R180" s="2233">
        <v>990000</v>
      </c>
      <c r="S180" s="1546" t="s">
        <v>3256</v>
      </c>
      <c r="U180" s="2178"/>
      <c r="V180" s="2179"/>
      <c r="W180" s="2179"/>
      <c r="X180" s="2179"/>
    </row>
    <row r="181" spans="1:24" s="2177" customFormat="1" ht="12.95" customHeight="1">
      <c r="A181" s="2232">
        <f t="shared" si="5"/>
        <v>122</v>
      </c>
      <c r="B181" s="2174">
        <v>2</v>
      </c>
      <c r="C181" s="2174">
        <v>8</v>
      </c>
      <c r="D181" s="2174">
        <v>2</v>
      </c>
      <c r="E181" s="2174">
        <v>1</v>
      </c>
      <c r="F181" s="2174">
        <v>68</v>
      </c>
      <c r="G181" s="894">
        <v>66</v>
      </c>
      <c r="H181" s="894" t="s">
        <v>997</v>
      </c>
      <c r="I181" s="894" t="s">
        <v>2640</v>
      </c>
      <c r="J181" s="894"/>
      <c r="K181" s="894" t="s">
        <v>2650</v>
      </c>
      <c r="L181" s="894" t="s">
        <v>143</v>
      </c>
      <c r="M181" s="2170">
        <v>2012</v>
      </c>
      <c r="N181" s="894"/>
      <c r="O181" s="894" t="s">
        <v>2558</v>
      </c>
      <c r="P181" s="894" t="s">
        <v>133</v>
      </c>
      <c r="Q181" s="1579">
        <v>1</v>
      </c>
      <c r="R181" s="2233">
        <v>350000</v>
      </c>
      <c r="S181" s="1546" t="s">
        <v>3256</v>
      </c>
      <c r="U181" s="2178"/>
      <c r="V181" s="2179"/>
      <c r="W181" s="2179"/>
      <c r="X181" s="2179"/>
    </row>
    <row r="182" spans="1:24" s="2177" customFormat="1" ht="12.95" customHeight="1">
      <c r="A182" s="2232">
        <f t="shared" si="5"/>
        <v>123</v>
      </c>
      <c r="B182" s="2174">
        <v>2</v>
      </c>
      <c r="C182" s="2174">
        <v>8</v>
      </c>
      <c r="D182" s="2174">
        <v>2</v>
      </c>
      <c r="E182" s="2174">
        <v>1</v>
      </c>
      <c r="F182" s="2174">
        <v>68</v>
      </c>
      <c r="G182" s="894">
        <v>67</v>
      </c>
      <c r="H182" s="894" t="s">
        <v>997</v>
      </c>
      <c r="I182" s="894" t="s">
        <v>2640</v>
      </c>
      <c r="J182" s="894"/>
      <c r="K182" s="894" t="s">
        <v>2650</v>
      </c>
      <c r="L182" s="894" t="s">
        <v>143</v>
      </c>
      <c r="M182" s="2170">
        <v>2012</v>
      </c>
      <c r="N182" s="894"/>
      <c r="O182" s="894" t="s">
        <v>2558</v>
      </c>
      <c r="P182" s="894" t="s">
        <v>133</v>
      </c>
      <c r="Q182" s="1579">
        <v>1</v>
      </c>
      <c r="R182" s="2233">
        <v>350000</v>
      </c>
      <c r="S182" s="1546" t="s">
        <v>3256</v>
      </c>
      <c r="U182" s="2178"/>
      <c r="V182" s="2179"/>
      <c r="W182" s="2179"/>
      <c r="X182" s="2179"/>
    </row>
    <row r="183" spans="1:24" s="2177" customFormat="1" ht="12.95" customHeight="1">
      <c r="A183" s="2232">
        <f t="shared" si="5"/>
        <v>124</v>
      </c>
      <c r="B183" s="2174">
        <v>2</v>
      </c>
      <c r="C183" s="2174">
        <v>8</v>
      </c>
      <c r="D183" s="2174">
        <v>2</v>
      </c>
      <c r="E183" s="2174">
        <v>1</v>
      </c>
      <c r="F183" s="2174">
        <v>68</v>
      </c>
      <c r="G183" s="894">
        <v>68</v>
      </c>
      <c r="H183" s="894" t="s">
        <v>997</v>
      </c>
      <c r="I183" s="894" t="s">
        <v>2640</v>
      </c>
      <c r="J183" s="894"/>
      <c r="K183" s="894" t="s">
        <v>2650</v>
      </c>
      <c r="L183" s="894" t="s">
        <v>143</v>
      </c>
      <c r="M183" s="2170">
        <v>2012</v>
      </c>
      <c r="N183" s="894"/>
      <c r="O183" s="894" t="s">
        <v>2558</v>
      </c>
      <c r="P183" s="894" t="s">
        <v>133</v>
      </c>
      <c r="Q183" s="1579">
        <v>1</v>
      </c>
      <c r="R183" s="2233">
        <v>350000</v>
      </c>
      <c r="S183" s="1546" t="s">
        <v>3256</v>
      </c>
      <c r="U183" s="2178"/>
      <c r="V183" s="2179"/>
      <c r="W183" s="2179"/>
      <c r="X183" s="2179"/>
    </row>
    <row r="184" spans="1:24" s="2177" customFormat="1" ht="12.95" customHeight="1">
      <c r="A184" s="2232">
        <f>A183+1</f>
        <v>125</v>
      </c>
      <c r="B184" s="2174">
        <v>2</v>
      </c>
      <c r="C184" s="2174">
        <v>8</v>
      </c>
      <c r="D184" s="2174">
        <v>2</v>
      </c>
      <c r="E184" s="2174">
        <v>1</v>
      </c>
      <c r="F184" s="2174">
        <v>68</v>
      </c>
      <c r="G184" s="894">
        <v>69</v>
      </c>
      <c r="H184" s="894" t="s">
        <v>997</v>
      </c>
      <c r="I184" s="894" t="s">
        <v>2640</v>
      </c>
      <c r="J184" s="894"/>
      <c r="K184" s="894" t="s">
        <v>2650</v>
      </c>
      <c r="L184" s="894" t="s">
        <v>143</v>
      </c>
      <c r="M184" s="2170">
        <v>2012</v>
      </c>
      <c r="N184" s="894"/>
      <c r="O184" s="894" t="s">
        <v>2558</v>
      </c>
      <c r="P184" s="894" t="s">
        <v>133</v>
      </c>
      <c r="Q184" s="1579">
        <v>1</v>
      </c>
      <c r="R184" s="2233">
        <v>350000</v>
      </c>
      <c r="S184" s="1546" t="s">
        <v>3256</v>
      </c>
      <c r="U184" s="2178"/>
      <c r="V184" s="2179"/>
      <c r="W184" s="2179"/>
      <c r="X184" s="2179"/>
    </row>
    <row r="185" spans="1:24" s="2177" customFormat="1" ht="12.95" customHeight="1">
      <c r="A185" s="2232">
        <f t="shared" ref="A185:A214" si="6">A184+1</f>
        <v>126</v>
      </c>
      <c r="B185" s="2174">
        <v>2</v>
      </c>
      <c r="C185" s="2174">
        <v>8</v>
      </c>
      <c r="D185" s="2174">
        <v>2</v>
      </c>
      <c r="E185" s="2174">
        <v>1</v>
      </c>
      <c r="F185" s="2174">
        <v>68</v>
      </c>
      <c r="G185" s="894">
        <v>70</v>
      </c>
      <c r="H185" s="894" t="s">
        <v>997</v>
      </c>
      <c r="I185" s="894" t="s">
        <v>2640</v>
      </c>
      <c r="J185" s="894"/>
      <c r="K185" s="894" t="s">
        <v>2650</v>
      </c>
      <c r="L185" s="894" t="s">
        <v>143</v>
      </c>
      <c r="M185" s="2170">
        <v>2012</v>
      </c>
      <c r="N185" s="894"/>
      <c r="O185" s="894" t="s">
        <v>2558</v>
      </c>
      <c r="P185" s="894" t="s">
        <v>133</v>
      </c>
      <c r="Q185" s="1579">
        <v>1</v>
      </c>
      <c r="R185" s="2233">
        <v>350000</v>
      </c>
      <c r="S185" s="1546" t="s">
        <v>3256</v>
      </c>
      <c r="U185" s="2178"/>
      <c r="V185" s="2179"/>
      <c r="W185" s="2179"/>
      <c r="X185" s="2179"/>
    </row>
    <row r="186" spans="1:24" s="2177" customFormat="1" ht="12.95" customHeight="1">
      <c r="A186" s="2232">
        <f t="shared" si="6"/>
        <v>127</v>
      </c>
      <c r="B186" s="2174">
        <v>2</v>
      </c>
      <c r="C186" s="2174">
        <v>8</v>
      </c>
      <c r="D186" s="2174">
        <v>2</v>
      </c>
      <c r="E186" s="2174">
        <v>1</v>
      </c>
      <c r="F186" s="2174">
        <v>68</v>
      </c>
      <c r="G186" s="894">
        <v>71</v>
      </c>
      <c r="H186" s="894" t="s">
        <v>997</v>
      </c>
      <c r="I186" s="894" t="s">
        <v>2640</v>
      </c>
      <c r="J186" s="894"/>
      <c r="K186" s="894" t="s">
        <v>2650</v>
      </c>
      <c r="L186" s="894" t="s">
        <v>143</v>
      </c>
      <c r="M186" s="2170">
        <v>2012</v>
      </c>
      <c r="N186" s="894"/>
      <c r="O186" s="894" t="s">
        <v>2558</v>
      </c>
      <c r="P186" s="894" t="s">
        <v>133</v>
      </c>
      <c r="Q186" s="1579">
        <v>1</v>
      </c>
      <c r="R186" s="2233">
        <v>350000</v>
      </c>
      <c r="S186" s="1546" t="s">
        <v>3256</v>
      </c>
      <c r="U186" s="2178"/>
      <c r="V186" s="2236"/>
      <c r="W186" s="2234"/>
      <c r="X186" s="2179"/>
    </row>
    <row r="187" spans="1:24" s="2177" customFormat="1" ht="12.95" customHeight="1">
      <c r="A187" s="2232">
        <f>A186+1</f>
        <v>128</v>
      </c>
      <c r="B187" s="2174">
        <v>2</v>
      </c>
      <c r="C187" s="2174">
        <v>8</v>
      </c>
      <c r="D187" s="2174">
        <v>2</v>
      </c>
      <c r="E187" s="2174">
        <v>1</v>
      </c>
      <c r="F187" s="2174">
        <v>68</v>
      </c>
      <c r="G187" s="894">
        <v>72</v>
      </c>
      <c r="H187" s="894" t="s">
        <v>997</v>
      </c>
      <c r="I187" s="894" t="s">
        <v>2640</v>
      </c>
      <c r="J187" s="894"/>
      <c r="K187" s="894" t="s">
        <v>2650</v>
      </c>
      <c r="L187" s="894" t="s">
        <v>143</v>
      </c>
      <c r="M187" s="2170">
        <v>2012</v>
      </c>
      <c r="N187" s="894"/>
      <c r="O187" s="894" t="s">
        <v>2558</v>
      </c>
      <c r="P187" s="894" t="s">
        <v>133</v>
      </c>
      <c r="Q187" s="1579">
        <v>1</v>
      </c>
      <c r="R187" s="2233">
        <v>350000</v>
      </c>
      <c r="S187" s="1546" t="s">
        <v>3256</v>
      </c>
      <c r="U187" s="2178"/>
      <c r="V187" s="2179"/>
      <c r="W187" s="2179"/>
      <c r="X187" s="2179"/>
    </row>
    <row r="188" spans="1:24" s="2177" customFormat="1" ht="12.95" customHeight="1">
      <c r="A188" s="2232">
        <f t="shared" ref="A188:A195" si="7">A187+1</f>
        <v>129</v>
      </c>
      <c r="B188" s="2174">
        <v>2</v>
      </c>
      <c r="C188" s="2174">
        <v>8</v>
      </c>
      <c r="D188" s="2174">
        <v>2</v>
      </c>
      <c r="E188" s="2174">
        <v>1</v>
      </c>
      <c r="F188" s="2174">
        <v>68</v>
      </c>
      <c r="G188" s="894">
        <v>73</v>
      </c>
      <c r="H188" s="894" t="s">
        <v>997</v>
      </c>
      <c r="I188" s="894" t="s">
        <v>2640</v>
      </c>
      <c r="J188" s="894"/>
      <c r="K188" s="894" t="s">
        <v>2650</v>
      </c>
      <c r="L188" s="894" t="s">
        <v>143</v>
      </c>
      <c r="M188" s="2170">
        <v>2012</v>
      </c>
      <c r="N188" s="894"/>
      <c r="O188" s="894" t="s">
        <v>2558</v>
      </c>
      <c r="P188" s="894" t="s">
        <v>133</v>
      </c>
      <c r="Q188" s="1579">
        <v>1</v>
      </c>
      <c r="R188" s="2233">
        <v>350000</v>
      </c>
      <c r="S188" s="1546" t="s">
        <v>3256</v>
      </c>
      <c r="U188" s="2178"/>
      <c r="V188" s="2179"/>
      <c r="W188" s="2179"/>
      <c r="X188" s="2179"/>
    </row>
    <row r="189" spans="1:24" s="2177" customFormat="1" ht="12.95" customHeight="1">
      <c r="A189" s="2232">
        <f t="shared" si="7"/>
        <v>130</v>
      </c>
      <c r="B189" s="2174">
        <v>2</v>
      </c>
      <c r="C189" s="2174">
        <v>8</v>
      </c>
      <c r="D189" s="2174">
        <v>2</v>
      </c>
      <c r="E189" s="2174">
        <v>1</v>
      </c>
      <c r="F189" s="2174">
        <v>68</v>
      </c>
      <c r="G189" s="894">
        <v>74</v>
      </c>
      <c r="H189" s="894" t="s">
        <v>997</v>
      </c>
      <c r="I189" s="894" t="s">
        <v>2640</v>
      </c>
      <c r="J189" s="894"/>
      <c r="K189" s="894" t="s">
        <v>2650</v>
      </c>
      <c r="L189" s="894" t="s">
        <v>143</v>
      </c>
      <c r="M189" s="2170">
        <v>2012</v>
      </c>
      <c r="N189" s="894"/>
      <c r="O189" s="894" t="s">
        <v>2558</v>
      </c>
      <c r="P189" s="894" t="s">
        <v>133</v>
      </c>
      <c r="Q189" s="1579">
        <v>1</v>
      </c>
      <c r="R189" s="2233">
        <v>350000</v>
      </c>
      <c r="S189" s="1546" t="s">
        <v>3256</v>
      </c>
      <c r="T189" s="2238"/>
      <c r="U189" s="2178"/>
      <c r="V189" s="2179"/>
      <c r="W189" s="2179"/>
      <c r="X189" s="2179"/>
    </row>
    <row r="190" spans="1:24" s="2177" customFormat="1" ht="12.95" customHeight="1">
      <c r="A190" s="2232">
        <f t="shared" si="7"/>
        <v>131</v>
      </c>
      <c r="B190" s="2174">
        <v>2</v>
      </c>
      <c r="C190" s="2174">
        <v>8</v>
      </c>
      <c r="D190" s="2174">
        <v>2</v>
      </c>
      <c r="E190" s="2174">
        <v>1</v>
      </c>
      <c r="F190" s="2174">
        <v>68</v>
      </c>
      <c r="G190" s="894">
        <v>75</v>
      </c>
      <c r="H190" s="894" t="s">
        <v>997</v>
      </c>
      <c r="I190" s="894" t="s">
        <v>2640</v>
      </c>
      <c r="J190" s="894"/>
      <c r="K190" s="894" t="s">
        <v>2650</v>
      </c>
      <c r="L190" s="894" t="s">
        <v>143</v>
      </c>
      <c r="M190" s="2170">
        <v>2012</v>
      </c>
      <c r="N190" s="894"/>
      <c r="O190" s="894" t="s">
        <v>2558</v>
      </c>
      <c r="P190" s="894" t="s">
        <v>133</v>
      </c>
      <c r="Q190" s="1579">
        <v>1</v>
      </c>
      <c r="R190" s="2233">
        <v>350000</v>
      </c>
      <c r="S190" s="1546" t="s">
        <v>3256</v>
      </c>
      <c r="T190" s="2238"/>
      <c r="U190" s="2178"/>
      <c r="V190" s="2179"/>
      <c r="W190" s="2179"/>
      <c r="X190" s="2179"/>
    </row>
    <row r="191" spans="1:24" s="2177" customFormat="1" ht="12.95" customHeight="1">
      <c r="A191" s="2232">
        <f t="shared" si="7"/>
        <v>132</v>
      </c>
      <c r="B191" s="2174">
        <v>2</v>
      </c>
      <c r="C191" s="2174">
        <v>8</v>
      </c>
      <c r="D191" s="2174">
        <v>2</v>
      </c>
      <c r="E191" s="2174">
        <v>1</v>
      </c>
      <c r="F191" s="2174">
        <v>68</v>
      </c>
      <c r="G191" s="894">
        <v>76</v>
      </c>
      <c r="H191" s="894" t="s">
        <v>997</v>
      </c>
      <c r="I191" s="894" t="s">
        <v>2640</v>
      </c>
      <c r="J191" s="894"/>
      <c r="K191" s="894" t="s">
        <v>2650</v>
      </c>
      <c r="L191" s="894" t="s">
        <v>143</v>
      </c>
      <c r="M191" s="2170">
        <v>2012</v>
      </c>
      <c r="N191" s="894"/>
      <c r="O191" s="894" t="s">
        <v>2558</v>
      </c>
      <c r="P191" s="894" t="s">
        <v>133</v>
      </c>
      <c r="Q191" s="1579">
        <v>1</v>
      </c>
      <c r="R191" s="2233">
        <v>350000</v>
      </c>
      <c r="S191" s="1546" t="s">
        <v>3256</v>
      </c>
      <c r="T191" s="2238"/>
      <c r="U191" s="2178"/>
      <c r="V191" s="2179"/>
      <c r="W191" s="2179"/>
      <c r="X191" s="2179"/>
    </row>
    <row r="192" spans="1:24" s="2177" customFormat="1" ht="12.95" customHeight="1">
      <c r="A192" s="2232">
        <f t="shared" si="7"/>
        <v>133</v>
      </c>
      <c r="B192" s="2174">
        <v>2</v>
      </c>
      <c r="C192" s="2174">
        <v>8</v>
      </c>
      <c r="D192" s="2174">
        <v>2</v>
      </c>
      <c r="E192" s="2174">
        <v>1</v>
      </c>
      <c r="F192" s="2174">
        <v>68</v>
      </c>
      <c r="G192" s="894">
        <v>77</v>
      </c>
      <c r="H192" s="894" t="s">
        <v>997</v>
      </c>
      <c r="I192" s="894" t="s">
        <v>2640</v>
      </c>
      <c r="J192" s="894"/>
      <c r="K192" s="894" t="s">
        <v>2650</v>
      </c>
      <c r="L192" s="894" t="s">
        <v>143</v>
      </c>
      <c r="M192" s="2170">
        <v>2012</v>
      </c>
      <c r="N192" s="894"/>
      <c r="O192" s="894" t="s">
        <v>2558</v>
      </c>
      <c r="P192" s="894" t="s">
        <v>133</v>
      </c>
      <c r="Q192" s="1579">
        <v>1</v>
      </c>
      <c r="R192" s="2233">
        <v>350000</v>
      </c>
      <c r="S192" s="1546" t="s">
        <v>3256</v>
      </c>
      <c r="U192" s="2178"/>
      <c r="V192" s="2179"/>
      <c r="W192" s="2179"/>
      <c r="X192" s="2179"/>
    </row>
    <row r="193" spans="1:24" s="2177" customFormat="1" ht="12.95" customHeight="1">
      <c r="A193" s="2232">
        <f t="shared" si="7"/>
        <v>134</v>
      </c>
      <c r="B193" s="2174">
        <v>2</v>
      </c>
      <c r="C193" s="2174">
        <v>8</v>
      </c>
      <c r="D193" s="2174">
        <v>2</v>
      </c>
      <c r="E193" s="2174">
        <v>1</v>
      </c>
      <c r="F193" s="2174">
        <v>68</v>
      </c>
      <c r="G193" s="894">
        <v>78</v>
      </c>
      <c r="H193" s="894" t="s">
        <v>997</v>
      </c>
      <c r="I193" s="894" t="s">
        <v>2640</v>
      </c>
      <c r="J193" s="894"/>
      <c r="K193" s="894" t="s">
        <v>2650</v>
      </c>
      <c r="L193" s="894" t="s">
        <v>143</v>
      </c>
      <c r="M193" s="2170">
        <v>2012</v>
      </c>
      <c r="N193" s="894"/>
      <c r="O193" s="894" t="s">
        <v>2558</v>
      </c>
      <c r="P193" s="894" t="s">
        <v>133</v>
      </c>
      <c r="Q193" s="1579">
        <v>1</v>
      </c>
      <c r="R193" s="2233">
        <v>350000</v>
      </c>
      <c r="S193" s="1546" t="s">
        <v>3256</v>
      </c>
      <c r="U193" s="2178"/>
      <c r="V193" s="2179"/>
      <c r="W193" s="2179"/>
      <c r="X193" s="2179"/>
    </row>
    <row r="194" spans="1:24" s="2177" customFormat="1" ht="12.95" customHeight="1">
      <c r="A194" s="2232">
        <f t="shared" si="7"/>
        <v>135</v>
      </c>
      <c r="B194" s="2174">
        <v>2</v>
      </c>
      <c r="C194" s="2174">
        <v>8</v>
      </c>
      <c r="D194" s="2174">
        <v>2</v>
      </c>
      <c r="E194" s="2174">
        <v>1</v>
      </c>
      <c r="F194" s="2174">
        <v>68</v>
      </c>
      <c r="G194" s="894">
        <v>79</v>
      </c>
      <c r="H194" s="894" t="s">
        <v>997</v>
      </c>
      <c r="I194" s="894" t="s">
        <v>2640</v>
      </c>
      <c r="J194" s="894"/>
      <c r="K194" s="894" t="s">
        <v>2650</v>
      </c>
      <c r="L194" s="894" t="s">
        <v>143</v>
      </c>
      <c r="M194" s="2170">
        <v>2012</v>
      </c>
      <c r="N194" s="894"/>
      <c r="O194" s="894" t="s">
        <v>2558</v>
      </c>
      <c r="P194" s="894" t="s">
        <v>133</v>
      </c>
      <c r="Q194" s="1579">
        <v>1</v>
      </c>
      <c r="R194" s="2233">
        <v>350000</v>
      </c>
      <c r="S194" s="1546" t="s">
        <v>3256</v>
      </c>
      <c r="U194" s="2178"/>
      <c r="V194" s="2179"/>
      <c r="W194" s="2179"/>
      <c r="X194" s="2179"/>
    </row>
    <row r="195" spans="1:24" s="2177" customFormat="1" ht="12.95" customHeight="1">
      <c r="A195" s="2232">
        <f t="shared" si="7"/>
        <v>136</v>
      </c>
      <c r="B195" s="2174">
        <v>2</v>
      </c>
      <c r="C195" s="2174">
        <v>8</v>
      </c>
      <c r="D195" s="2174">
        <v>2</v>
      </c>
      <c r="E195" s="2174">
        <v>1</v>
      </c>
      <c r="F195" s="2174">
        <v>68</v>
      </c>
      <c r="G195" s="894">
        <v>80</v>
      </c>
      <c r="H195" s="894" t="s">
        <v>997</v>
      </c>
      <c r="I195" s="894" t="s">
        <v>2640</v>
      </c>
      <c r="J195" s="894"/>
      <c r="K195" s="894" t="s">
        <v>2650</v>
      </c>
      <c r="L195" s="894" t="s">
        <v>143</v>
      </c>
      <c r="M195" s="2170">
        <v>2012</v>
      </c>
      <c r="N195" s="894"/>
      <c r="O195" s="894" t="s">
        <v>2558</v>
      </c>
      <c r="P195" s="894" t="s">
        <v>133</v>
      </c>
      <c r="Q195" s="1579">
        <v>1</v>
      </c>
      <c r="R195" s="2233">
        <v>350000</v>
      </c>
      <c r="S195" s="1546" t="s">
        <v>3256</v>
      </c>
      <c r="U195" s="2178"/>
      <c r="V195" s="2236"/>
      <c r="W195" s="2234"/>
      <c r="X195" s="2179"/>
    </row>
    <row r="196" spans="1:24" s="2177" customFormat="1" ht="12.95" customHeight="1">
      <c r="A196" s="2232">
        <f t="shared" si="6"/>
        <v>137</v>
      </c>
      <c r="B196" s="2174">
        <v>2</v>
      </c>
      <c r="C196" s="2174">
        <v>8</v>
      </c>
      <c r="D196" s="2174">
        <v>2</v>
      </c>
      <c r="E196" s="2174">
        <v>1</v>
      </c>
      <c r="F196" s="2174">
        <v>68</v>
      </c>
      <c r="G196" s="894">
        <v>81</v>
      </c>
      <c r="H196" s="894" t="s">
        <v>997</v>
      </c>
      <c r="I196" s="894" t="s">
        <v>2640</v>
      </c>
      <c r="J196" s="894"/>
      <c r="K196" s="894" t="s">
        <v>2650</v>
      </c>
      <c r="L196" s="894" t="s">
        <v>143</v>
      </c>
      <c r="M196" s="2170">
        <v>2012</v>
      </c>
      <c r="N196" s="894"/>
      <c r="O196" s="894" t="s">
        <v>2558</v>
      </c>
      <c r="P196" s="894" t="s">
        <v>133</v>
      </c>
      <c r="Q196" s="1579">
        <v>1</v>
      </c>
      <c r="R196" s="2233">
        <v>350000</v>
      </c>
      <c r="S196" s="1546" t="s">
        <v>3256</v>
      </c>
      <c r="U196" s="2178"/>
      <c r="V196" s="2179"/>
      <c r="W196" s="2179"/>
      <c r="X196" s="2179"/>
    </row>
    <row r="197" spans="1:24" s="2177" customFormat="1" ht="12.95" customHeight="1">
      <c r="A197" s="2232">
        <f t="shared" si="6"/>
        <v>138</v>
      </c>
      <c r="B197" s="2174">
        <v>2</v>
      </c>
      <c r="C197" s="2174">
        <v>8</v>
      </c>
      <c r="D197" s="2174">
        <v>2</v>
      </c>
      <c r="E197" s="2174">
        <v>1</v>
      </c>
      <c r="F197" s="2174">
        <v>68</v>
      </c>
      <c r="G197" s="894">
        <v>82</v>
      </c>
      <c r="H197" s="894" t="s">
        <v>997</v>
      </c>
      <c r="I197" s="894" t="s">
        <v>2640</v>
      </c>
      <c r="J197" s="894"/>
      <c r="K197" s="894" t="s">
        <v>2650</v>
      </c>
      <c r="L197" s="894" t="s">
        <v>143</v>
      </c>
      <c r="M197" s="2170">
        <v>2012</v>
      </c>
      <c r="N197" s="894"/>
      <c r="O197" s="894" t="s">
        <v>2558</v>
      </c>
      <c r="P197" s="894" t="s">
        <v>133</v>
      </c>
      <c r="Q197" s="1579">
        <v>1</v>
      </c>
      <c r="R197" s="2233">
        <v>350000</v>
      </c>
      <c r="S197" s="1546" t="s">
        <v>3256</v>
      </c>
      <c r="U197" s="2178"/>
      <c r="V197" s="2179"/>
      <c r="W197" s="2179"/>
      <c r="X197" s="2179"/>
    </row>
    <row r="198" spans="1:24" s="2177" customFormat="1" ht="12.95" customHeight="1">
      <c r="A198" s="2232">
        <f t="shared" si="6"/>
        <v>139</v>
      </c>
      <c r="B198" s="2174">
        <v>2</v>
      </c>
      <c r="C198" s="2174">
        <v>8</v>
      </c>
      <c r="D198" s="2174">
        <v>2</v>
      </c>
      <c r="E198" s="2174">
        <v>1</v>
      </c>
      <c r="F198" s="2174">
        <v>68</v>
      </c>
      <c r="G198" s="894">
        <v>83</v>
      </c>
      <c r="H198" s="894" t="s">
        <v>997</v>
      </c>
      <c r="I198" s="894" t="s">
        <v>2640</v>
      </c>
      <c r="J198" s="894"/>
      <c r="K198" s="894" t="s">
        <v>2650</v>
      </c>
      <c r="L198" s="894" t="s">
        <v>143</v>
      </c>
      <c r="M198" s="2170">
        <v>2012</v>
      </c>
      <c r="N198" s="894"/>
      <c r="O198" s="894" t="s">
        <v>2558</v>
      </c>
      <c r="P198" s="894" t="s">
        <v>133</v>
      </c>
      <c r="Q198" s="1579">
        <v>1</v>
      </c>
      <c r="R198" s="2233">
        <v>350000</v>
      </c>
      <c r="S198" s="1546" t="s">
        <v>3256</v>
      </c>
      <c r="U198" s="2178"/>
      <c r="V198" s="2179"/>
      <c r="W198" s="2179"/>
      <c r="X198" s="2179"/>
    </row>
    <row r="199" spans="1:24" s="2177" customFormat="1" ht="12.95" customHeight="1">
      <c r="A199" s="2232">
        <f t="shared" si="6"/>
        <v>140</v>
      </c>
      <c r="B199" s="2174">
        <v>2</v>
      </c>
      <c r="C199" s="2174">
        <v>8</v>
      </c>
      <c r="D199" s="2174">
        <v>2</v>
      </c>
      <c r="E199" s="2174">
        <v>1</v>
      </c>
      <c r="F199" s="2174">
        <v>68</v>
      </c>
      <c r="G199" s="894">
        <v>84</v>
      </c>
      <c r="H199" s="894" t="s">
        <v>997</v>
      </c>
      <c r="I199" s="894" t="s">
        <v>2640</v>
      </c>
      <c r="J199" s="894"/>
      <c r="K199" s="894" t="s">
        <v>2650</v>
      </c>
      <c r="L199" s="894" t="s">
        <v>143</v>
      </c>
      <c r="M199" s="2170">
        <v>2012</v>
      </c>
      <c r="N199" s="894"/>
      <c r="O199" s="894" t="s">
        <v>2558</v>
      </c>
      <c r="P199" s="894" t="s">
        <v>133</v>
      </c>
      <c r="Q199" s="1579">
        <v>1</v>
      </c>
      <c r="R199" s="2233">
        <v>350000</v>
      </c>
      <c r="S199" s="1546" t="s">
        <v>3256</v>
      </c>
      <c r="U199" s="2178"/>
      <c r="V199" s="2179"/>
      <c r="W199" s="2179"/>
      <c r="X199" s="2179"/>
    </row>
    <row r="200" spans="1:24" s="2177" customFormat="1" ht="12.95" customHeight="1">
      <c r="A200" s="2232">
        <f t="shared" si="6"/>
        <v>141</v>
      </c>
      <c r="B200" s="2174">
        <v>2</v>
      </c>
      <c r="C200" s="2174">
        <v>8</v>
      </c>
      <c r="D200" s="2174">
        <v>2</v>
      </c>
      <c r="E200" s="2174">
        <v>1</v>
      </c>
      <c r="F200" s="2174">
        <v>68</v>
      </c>
      <c r="G200" s="894">
        <v>85</v>
      </c>
      <c r="H200" s="894" t="s">
        <v>997</v>
      </c>
      <c r="I200" s="894" t="s">
        <v>2640</v>
      </c>
      <c r="J200" s="894"/>
      <c r="K200" s="894" t="s">
        <v>2650</v>
      </c>
      <c r="L200" s="894" t="s">
        <v>143</v>
      </c>
      <c r="M200" s="2170">
        <v>2012</v>
      </c>
      <c r="N200" s="894"/>
      <c r="O200" s="894" t="s">
        <v>2558</v>
      </c>
      <c r="P200" s="894" t="s">
        <v>133</v>
      </c>
      <c r="Q200" s="1579">
        <v>1</v>
      </c>
      <c r="R200" s="2233">
        <v>350000</v>
      </c>
      <c r="S200" s="1546" t="s">
        <v>3256</v>
      </c>
      <c r="U200" s="2178"/>
      <c r="V200" s="2179"/>
      <c r="W200" s="2179"/>
      <c r="X200" s="2179"/>
    </row>
    <row r="201" spans="1:24" s="2177" customFormat="1" ht="12.95" customHeight="1">
      <c r="A201" s="2232">
        <f t="shared" si="6"/>
        <v>142</v>
      </c>
      <c r="B201" s="2174">
        <v>2</v>
      </c>
      <c r="C201" s="2174">
        <v>8</v>
      </c>
      <c r="D201" s="2174">
        <v>2</v>
      </c>
      <c r="E201" s="2174">
        <v>1</v>
      </c>
      <c r="F201" s="2174">
        <v>68</v>
      </c>
      <c r="G201" s="894">
        <v>86</v>
      </c>
      <c r="H201" s="894" t="s">
        <v>997</v>
      </c>
      <c r="I201" s="894" t="s">
        <v>2640</v>
      </c>
      <c r="J201" s="894"/>
      <c r="K201" s="894" t="s">
        <v>2650</v>
      </c>
      <c r="L201" s="894" t="s">
        <v>143</v>
      </c>
      <c r="M201" s="2170">
        <v>2012</v>
      </c>
      <c r="N201" s="894"/>
      <c r="O201" s="894" t="s">
        <v>2558</v>
      </c>
      <c r="P201" s="894" t="s">
        <v>133</v>
      </c>
      <c r="Q201" s="1579">
        <v>1</v>
      </c>
      <c r="R201" s="2233">
        <v>350000</v>
      </c>
      <c r="S201" s="1546" t="s">
        <v>3256</v>
      </c>
      <c r="U201" s="2178"/>
      <c r="V201" s="2179"/>
      <c r="W201" s="2179"/>
      <c r="X201" s="2179"/>
    </row>
    <row r="202" spans="1:24" s="2177" customFormat="1" ht="12.95" customHeight="1">
      <c r="A202" s="2232">
        <f t="shared" si="6"/>
        <v>143</v>
      </c>
      <c r="B202" s="2174">
        <v>2</v>
      </c>
      <c r="C202" s="2174">
        <v>8</v>
      </c>
      <c r="D202" s="2174">
        <v>2</v>
      </c>
      <c r="E202" s="2174">
        <v>1</v>
      </c>
      <c r="F202" s="2174">
        <v>68</v>
      </c>
      <c r="G202" s="894">
        <v>87</v>
      </c>
      <c r="H202" s="894" t="s">
        <v>997</v>
      </c>
      <c r="I202" s="894" t="s">
        <v>2640</v>
      </c>
      <c r="J202" s="894"/>
      <c r="K202" s="894" t="s">
        <v>2650</v>
      </c>
      <c r="L202" s="894" t="s">
        <v>143</v>
      </c>
      <c r="M202" s="2170">
        <v>2012</v>
      </c>
      <c r="N202" s="894"/>
      <c r="O202" s="894" t="s">
        <v>2558</v>
      </c>
      <c r="P202" s="894" t="s">
        <v>133</v>
      </c>
      <c r="Q202" s="1579">
        <v>1</v>
      </c>
      <c r="R202" s="2233">
        <v>350000</v>
      </c>
      <c r="S202" s="1546" t="s">
        <v>3256</v>
      </c>
      <c r="U202" s="2178"/>
      <c r="V202" s="2179"/>
      <c r="W202" s="2179"/>
      <c r="X202" s="2179"/>
    </row>
    <row r="203" spans="1:24" s="2177" customFormat="1" ht="12.95" customHeight="1">
      <c r="A203" s="2232">
        <f t="shared" si="6"/>
        <v>144</v>
      </c>
      <c r="B203" s="2174">
        <v>2</v>
      </c>
      <c r="C203" s="2174">
        <v>8</v>
      </c>
      <c r="D203" s="2174">
        <v>2</v>
      </c>
      <c r="E203" s="2174">
        <v>1</v>
      </c>
      <c r="F203" s="2174">
        <v>68</v>
      </c>
      <c r="G203" s="894">
        <v>88</v>
      </c>
      <c r="H203" s="894" t="s">
        <v>997</v>
      </c>
      <c r="I203" s="894" t="s">
        <v>2640</v>
      </c>
      <c r="J203" s="894"/>
      <c r="K203" s="894" t="s">
        <v>2650</v>
      </c>
      <c r="L203" s="894" t="s">
        <v>143</v>
      </c>
      <c r="M203" s="2170">
        <v>2012</v>
      </c>
      <c r="N203" s="894"/>
      <c r="O203" s="894" t="s">
        <v>2558</v>
      </c>
      <c r="P203" s="894" t="s">
        <v>133</v>
      </c>
      <c r="Q203" s="1579">
        <v>1</v>
      </c>
      <c r="R203" s="2233">
        <v>350000</v>
      </c>
      <c r="S203" s="1546" t="s">
        <v>3256</v>
      </c>
      <c r="U203" s="2178"/>
      <c r="V203" s="2179"/>
      <c r="W203" s="2179"/>
      <c r="X203" s="2179"/>
    </row>
    <row r="204" spans="1:24" s="2177" customFormat="1" ht="12.95" customHeight="1">
      <c r="A204" s="2232">
        <f t="shared" si="6"/>
        <v>145</v>
      </c>
      <c r="B204" s="2174">
        <v>2</v>
      </c>
      <c r="C204" s="2174">
        <v>8</v>
      </c>
      <c r="D204" s="2174">
        <v>2</v>
      </c>
      <c r="E204" s="2174">
        <v>1</v>
      </c>
      <c r="F204" s="2174">
        <v>68</v>
      </c>
      <c r="G204" s="894">
        <v>89</v>
      </c>
      <c r="H204" s="894" t="s">
        <v>997</v>
      </c>
      <c r="I204" s="894" t="s">
        <v>2640</v>
      </c>
      <c r="J204" s="894"/>
      <c r="K204" s="894" t="s">
        <v>2650</v>
      </c>
      <c r="L204" s="894" t="s">
        <v>143</v>
      </c>
      <c r="M204" s="2170">
        <v>2012</v>
      </c>
      <c r="N204" s="894"/>
      <c r="O204" s="894" t="s">
        <v>2558</v>
      </c>
      <c r="P204" s="894" t="s">
        <v>133</v>
      </c>
      <c r="Q204" s="1579">
        <v>1</v>
      </c>
      <c r="R204" s="2233">
        <v>350000</v>
      </c>
      <c r="S204" s="1546" t="s">
        <v>3256</v>
      </c>
      <c r="U204" s="2178"/>
      <c r="V204" s="2179"/>
      <c r="W204" s="2179"/>
      <c r="X204" s="2179"/>
    </row>
    <row r="205" spans="1:24" s="2177" customFormat="1" ht="12.95" customHeight="1">
      <c r="A205" s="2232">
        <f t="shared" si="6"/>
        <v>146</v>
      </c>
      <c r="B205" s="2174">
        <v>2</v>
      </c>
      <c r="C205" s="2174">
        <v>8</v>
      </c>
      <c r="D205" s="2174">
        <v>2</v>
      </c>
      <c r="E205" s="2174">
        <v>1</v>
      </c>
      <c r="F205" s="2174">
        <v>68</v>
      </c>
      <c r="G205" s="894">
        <v>90</v>
      </c>
      <c r="H205" s="894" t="s">
        <v>997</v>
      </c>
      <c r="I205" s="894" t="s">
        <v>2640</v>
      </c>
      <c r="J205" s="894"/>
      <c r="K205" s="894" t="s">
        <v>2650</v>
      </c>
      <c r="L205" s="894" t="s">
        <v>143</v>
      </c>
      <c r="M205" s="2170">
        <v>2012</v>
      </c>
      <c r="N205" s="894"/>
      <c r="O205" s="894" t="s">
        <v>2558</v>
      </c>
      <c r="P205" s="894" t="s">
        <v>133</v>
      </c>
      <c r="Q205" s="1579">
        <v>1</v>
      </c>
      <c r="R205" s="2233">
        <v>350000</v>
      </c>
      <c r="S205" s="1546" t="s">
        <v>3256</v>
      </c>
      <c r="U205" s="2178"/>
      <c r="V205" s="2179"/>
      <c r="W205" s="2179"/>
      <c r="X205" s="2179"/>
    </row>
    <row r="206" spans="1:24" s="2177" customFormat="1" ht="12.95" customHeight="1">
      <c r="A206" s="2232">
        <f t="shared" si="6"/>
        <v>147</v>
      </c>
      <c r="B206" s="2174">
        <v>2</v>
      </c>
      <c r="C206" s="2174">
        <v>8</v>
      </c>
      <c r="D206" s="2174">
        <v>2</v>
      </c>
      <c r="E206" s="2174">
        <v>1</v>
      </c>
      <c r="F206" s="2174">
        <v>68</v>
      </c>
      <c r="G206" s="894">
        <v>91</v>
      </c>
      <c r="H206" s="894" t="s">
        <v>997</v>
      </c>
      <c r="I206" s="894" t="s">
        <v>2640</v>
      </c>
      <c r="J206" s="894"/>
      <c r="K206" s="894" t="s">
        <v>2650</v>
      </c>
      <c r="L206" s="894" t="s">
        <v>143</v>
      </c>
      <c r="M206" s="2170">
        <v>2012</v>
      </c>
      <c r="N206" s="894"/>
      <c r="O206" s="894" t="s">
        <v>2558</v>
      </c>
      <c r="P206" s="894" t="s">
        <v>133</v>
      </c>
      <c r="Q206" s="1579">
        <v>1</v>
      </c>
      <c r="R206" s="2233">
        <v>350000</v>
      </c>
      <c r="S206" s="1546" t="s">
        <v>2925</v>
      </c>
      <c r="U206" s="2178"/>
      <c r="V206" s="2179"/>
      <c r="W206" s="2179"/>
      <c r="X206" s="2179"/>
    </row>
    <row r="207" spans="1:24" s="2177" customFormat="1" ht="12.95" customHeight="1">
      <c r="A207" s="2232">
        <f t="shared" si="6"/>
        <v>148</v>
      </c>
      <c r="B207" s="2174">
        <v>2</v>
      </c>
      <c r="C207" s="2174">
        <v>8</v>
      </c>
      <c r="D207" s="2174">
        <v>2</v>
      </c>
      <c r="E207" s="2174">
        <v>1</v>
      </c>
      <c r="F207" s="2174">
        <v>68</v>
      </c>
      <c r="G207" s="894">
        <v>91</v>
      </c>
      <c r="H207" s="894" t="s">
        <v>3143</v>
      </c>
      <c r="I207" s="894"/>
      <c r="J207" s="894"/>
      <c r="K207" s="894" t="s">
        <v>139</v>
      </c>
      <c r="L207" s="894" t="s">
        <v>143</v>
      </c>
      <c r="M207" s="2170">
        <v>2016</v>
      </c>
      <c r="N207" s="894"/>
      <c r="O207" s="894" t="s">
        <v>2624</v>
      </c>
      <c r="P207" s="894" t="s">
        <v>133</v>
      </c>
      <c r="Q207" s="1579">
        <v>8</v>
      </c>
      <c r="R207" s="2233">
        <v>2877600</v>
      </c>
      <c r="S207" s="1546" t="s">
        <v>2925</v>
      </c>
      <c r="U207" s="2178"/>
      <c r="V207" s="2179"/>
      <c r="W207" s="2179"/>
      <c r="X207" s="2179"/>
    </row>
    <row r="208" spans="1:24" s="2177" customFormat="1" ht="12.95" customHeight="1">
      <c r="A208" s="2232">
        <f t="shared" si="6"/>
        <v>149</v>
      </c>
      <c r="B208" s="2174">
        <v>2</v>
      </c>
      <c r="C208" s="2174">
        <v>8</v>
      </c>
      <c r="D208" s="2174">
        <v>2</v>
      </c>
      <c r="E208" s="2174">
        <v>1</v>
      </c>
      <c r="F208" s="2174">
        <v>75</v>
      </c>
      <c r="G208" s="894">
        <v>1</v>
      </c>
      <c r="H208" s="894" t="s">
        <v>2709</v>
      </c>
      <c r="I208" s="894" t="s">
        <v>2644</v>
      </c>
      <c r="J208" s="894"/>
      <c r="K208" s="894" t="s">
        <v>420</v>
      </c>
      <c r="L208" s="894" t="s">
        <v>143</v>
      </c>
      <c r="M208" s="2170">
        <v>2000</v>
      </c>
      <c r="N208" s="894"/>
      <c r="O208" s="894" t="s">
        <v>2624</v>
      </c>
      <c r="P208" s="894" t="s">
        <v>2547</v>
      </c>
      <c r="Q208" s="1579">
        <v>1</v>
      </c>
      <c r="R208" s="2233">
        <v>250000</v>
      </c>
      <c r="S208" s="1546" t="s">
        <v>2864</v>
      </c>
      <c r="U208" s="2178"/>
      <c r="V208" s="2179"/>
      <c r="W208" s="2179"/>
      <c r="X208" s="2179"/>
    </row>
    <row r="209" spans="1:24" s="2177" customFormat="1" ht="12.95" customHeight="1">
      <c r="A209" s="2232">
        <f t="shared" si="6"/>
        <v>150</v>
      </c>
      <c r="B209" s="2174">
        <v>2</v>
      </c>
      <c r="C209" s="2174">
        <v>8</v>
      </c>
      <c r="D209" s="2174">
        <v>2</v>
      </c>
      <c r="E209" s="2174">
        <v>1</v>
      </c>
      <c r="F209" s="2174">
        <v>68</v>
      </c>
      <c r="G209" s="2240"/>
      <c r="H209" s="2240" t="s">
        <v>2371</v>
      </c>
      <c r="I209" s="2240"/>
      <c r="J209" s="2240"/>
      <c r="K209" s="2240" t="s">
        <v>139</v>
      </c>
      <c r="L209" s="2240" t="s">
        <v>2792</v>
      </c>
      <c r="M209" s="2241">
        <v>2016</v>
      </c>
      <c r="N209" s="2240"/>
      <c r="O209" s="2240" t="s">
        <v>2624</v>
      </c>
      <c r="P209" s="2240" t="s">
        <v>133</v>
      </c>
      <c r="Q209" s="2242">
        <v>4</v>
      </c>
      <c r="R209" s="2243">
        <v>1474000</v>
      </c>
      <c r="S209" s="2244" t="s">
        <v>2925</v>
      </c>
      <c r="U209" s="2178"/>
      <c r="V209" s="2179"/>
      <c r="W209" s="2179"/>
      <c r="X209" s="2179"/>
    </row>
    <row r="210" spans="1:24" s="2177" customFormat="1" ht="12.95" customHeight="1">
      <c r="A210" s="2232">
        <f t="shared" si="6"/>
        <v>151</v>
      </c>
      <c r="B210" s="2174">
        <v>2</v>
      </c>
      <c r="C210" s="2174">
        <v>8</v>
      </c>
      <c r="D210" s="2174">
        <v>2</v>
      </c>
      <c r="E210" s="2174">
        <v>1</v>
      </c>
      <c r="F210" s="2174">
        <v>68</v>
      </c>
      <c r="G210" s="2240"/>
      <c r="H210" s="2240" t="s">
        <v>3044</v>
      </c>
      <c r="I210" s="2240"/>
      <c r="J210" s="2240"/>
      <c r="K210" s="2240" t="s">
        <v>420</v>
      </c>
      <c r="L210" s="2240" t="s">
        <v>2792</v>
      </c>
      <c r="M210" s="2241">
        <v>2015</v>
      </c>
      <c r="N210" s="2240"/>
      <c r="O210" s="2240" t="s">
        <v>2558</v>
      </c>
      <c r="P210" s="2240" t="s">
        <v>133</v>
      </c>
      <c r="Q210" s="2242">
        <v>1</v>
      </c>
      <c r="R210" s="2243">
        <v>322000</v>
      </c>
      <c r="S210" s="2244" t="s">
        <v>2925</v>
      </c>
      <c r="U210" s="2178"/>
      <c r="V210" s="2179"/>
      <c r="W210" s="2179"/>
      <c r="X210" s="2179"/>
    </row>
    <row r="211" spans="1:24" s="2177" customFormat="1" ht="12.95" customHeight="1">
      <c r="A211" s="2232">
        <f t="shared" si="6"/>
        <v>152</v>
      </c>
      <c r="B211" s="2174">
        <v>2</v>
      </c>
      <c r="C211" s="2174">
        <v>8</v>
      </c>
      <c r="D211" s="2174">
        <v>2</v>
      </c>
      <c r="E211" s="2174">
        <v>1</v>
      </c>
      <c r="F211" s="2174">
        <v>68</v>
      </c>
      <c r="G211" s="2240"/>
      <c r="H211" s="2240" t="s">
        <v>3069</v>
      </c>
      <c r="I211" s="2240"/>
      <c r="J211" s="2240"/>
      <c r="K211" s="2240" t="s">
        <v>2660</v>
      </c>
      <c r="L211" s="2240" t="s">
        <v>2792</v>
      </c>
      <c r="M211" s="2241">
        <v>2015</v>
      </c>
      <c r="N211" s="2240"/>
      <c r="O211" s="2240" t="s">
        <v>2558</v>
      </c>
      <c r="P211" s="2240" t="s">
        <v>133</v>
      </c>
      <c r="Q211" s="2242">
        <v>2</v>
      </c>
      <c r="R211" s="2243">
        <v>486200</v>
      </c>
      <c r="S211" s="2244" t="s">
        <v>2925</v>
      </c>
      <c r="U211" s="2178"/>
      <c r="V211" s="2179"/>
      <c r="W211" s="2179"/>
      <c r="X211" s="2179"/>
    </row>
    <row r="212" spans="1:24" s="2177" customFormat="1" ht="12.95" customHeight="1">
      <c r="A212" s="2232">
        <f t="shared" si="6"/>
        <v>153</v>
      </c>
      <c r="B212" s="2174">
        <v>2</v>
      </c>
      <c r="C212" s="2174">
        <v>8</v>
      </c>
      <c r="D212" s="2174">
        <v>2</v>
      </c>
      <c r="E212" s="2174">
        <v>1</v>
      </c>
      <c r="F212" s="2174">
        <v>68</v>
      </c>
      <c r="G212" s="2240"/>
      <c r="H212" s="2240" t="s">
        <v>3109</v>
      </c>
      <c r="I212" s="2240"/>
      <c r="J212" s="2240"/>
      <c r="K212" s="2240" t="s">
        <v>2660</v>
      </c>
      <c r="L212" s="2240" t="s">
        <v>2792</v>
      </c>
      <c r="M212" s="2241">
        <v>2016</v>
      </c>
      <c r="N212" s="2240"/>
      <c r="O212" s="2240" t="s">
        <v>2558</v>
      </c>
      <c r="P212" s="2240" t="s">
        <v>133</v>
      </c>
      <c r="Q212" s="2242">
        <v>2</v>
      </c>
      <c r="R212" s="2243">
        <v>2308000</v>
      </c>
      <c r="S212" s="2244" t="s">
        <v>2925</v>
      </c>
      <c r="U212" s="2178"/>
      <c r="V212" s="2179"/>
      <c r="W212" s="2179"/>
      <c r="X212" s="2179"/>
    </row>
    <row r="213" spans="1:24" s="2177" customFormat="1" ht="12.95" customHeight="1">
      <c r="A213" s="2232">
        <f t="shared" si="6"/>
        <v>154</v>
      </c>
      <c r="B213" s="2245">
        <v>2</v>
      </c>
      <c r="C213" s="2245">
        <v>8</v>
      </c>
      <c r="D213" s="2245">
        <v>1</v>
      </c>
      <c r="E213" s="2245">
        <v>2</v>
      </c>
      <c r="F213" s="2245">
        <v>14</v>
      </c>
      <c r="G213" s="1804">
        <v>1</v>
      </c>
      <c r="H213" s="1804" t="s">
        <v>2712</v>
      </c>
      <c r="I213" s="1804"/>
      <c r="J213" s="1804"/>
      <c r="K213" s="1804" t="s">
        <v>2713</v>
      </c>
      <c r="L213" s="1804" t="s">
        <v>143</v>
      </c>
      <c r="M213" s="2246">
        <v>1986</v>
      </c>
      <c r="N213" s="1804"/>
      <c r="O213" s="1804" t="s">
        <v>2558</v>
      </c>
      <c r="P213" s="1804" t="s">
        <v>133</v>
      </c>
      <c r="Q213" s="2247">
        <v>1</v>
      </c>
      <c r="R213" s="2248">
        <v>50000</v>
      </c>
      <c r="S213" s="2249" t="s">
        <v>2865</v>
      </c>
      <c r="U213" s="2178"/>
      <c r="V213" s="2179"/>
      <c r="W213" s="2179"/>
      <c r="X213" s="2179"/>
    </row>
    <row r="214" spans="1:24" s="2177" customFormat="1" ht="12.95" customHeight="1">
      <c r="A214" s="2232">
        <f t="shared" si="6"/>
        <v>155</v>
      </c>
      <c r="B214" s="2174">
        <v>2</v>
      </c>
      <c r="C214" s="2174">
        <v>8</v>
      </c>
      <c r="D214" s="2174">
        <v>1</v>
      </c>
      <c r="E214" s="2174">
        <v>2</v>
      </c>
      <c r="F214" s="2174">
        <v>14</v>
      </c>
      <c r="G214" s="894">
        <v>2</v>
      </c>
      <c r="H214" s="894" t="s">
        <v>2712</v>
      </c>
      <c r="I214" s="894"/>
      <c r="J214" s="894"/>
      <c r="K214" s="894" t="s">
        <v>2713</v>
      </c>
      <c r="L214" s="894" t="s">
        <v>143</v>
      </c>
      <c r="M214" s="2170">
        <v>1986</v>
      </c>
      <c r="N214" s="894"/>
      <c r="O214" s="894" t="s">
        <v>2558</v>
      </c>
      <c r="P214" s="894" t="s">
        <v>133</v>
      </c>
      <c r="Q214" s="1579">
        <v>1</v>
      </c>
      <c r="R214" s="2233">
        <v>50000</v>
      </c>
      <c r="S214" s="1546" t="s">
        <v>2865</v>
      </c>
      <c r="U214" s="2178"/>
      <c r="V214" s="2179"/>
      <c r="W214" s="2234"/>
      <c r="X214" s="2179"/>
    </row>
    <row r="215" spans="1:24" s="2177" customFormat="1" ht="12.95" customHeight="1">
      <c r="A215" s="2232">
        <f t="shared" ref="A215:A224" si="8">A214+1</f>
        <v>156</v>
      </c>
      <c r="B215" s="2174">
        <v>2</v>
      </c>
      <c r="C215" s="2174">
        <v>8</v>
      </c>
      <c r="D215" s="2174">
        <v>1</v>
      </c>
      <c r="E215" s="2174">
        <v>2</v>
      </c>
      <c r="F215" s="2174">
        <v>14</v>
      </c>
      <c r="G215" s="894">
        <v>3</v>
      </c>
      <c r="H215" s="894" t="s">
        <v>2712</v>
      </c>
      <c r="I215" s="894"/>
      <c r="J215" s="894"/>
      <c r="K215" s="894" t="s">
        <v>2713</v>
      </c>
      <c r="L215" s="894" t="s">
        <v>143</v>
      </c>
      <c r="M215" s="2170">
        <v>1986</v>
      </c>
      <c r="N215" s="894"/>
      <c r="O215" s="894" t="s">
        <v>2558</v>
      </c>
      <c r="P215" s="894" t="s">
        <v>133</v>
      </c>
      <c r="Q215" s="1579">
        <v>1</v>
      </c>
      <c r="R215" s="2233">
        <v>50000</v>
      </c>
      <c r="S215" s="1546" t="s">
        <v>2865</v>
      </c>
      <c r="U215" s="2178"/>
      <c r="V215" s="2179"/>
      <c r="W215" s="2234"/>
      <c r="X215" s="2179"/>
    </row>
    <row r="216" spans="1:24" s="2177" customFormat="1" ht="12.95" customHeight="1">
      <c r="A216" s="2232">
        <f t="shared" si="8"/>
        <v>157</v>
      </c>
      <c r="B216" s="2174">
        <v>2</v>
      </c>
      <c r="C216" s="2174">
        <v>8</v>
      </c>
      <c r="D216" s="2174">
        <v>1</v>
      </c>
      <c r="E216" s="2174">
        <v>2</v>
      </c>
      <c r="F216" s="2174">
        <v>14</v>
      </c>
      <c r="G216" s="894">
        <v>7</v>
      </c>
      <c r="H216" s="894" t="s">
        <v>2715</v>
      </c>
      <c r="I216" s="894"/>
      <c r="J216" s="894"/>
      <c r="K216" s="894" t="s">
        <v>2713</v>
      </c>
      <c r="L216" s="894" t="s">
        <v>143</v>
      </c>
      <c r="M216" s="2170">
        <v>1992</v>
      </c>
      <c r="N216" s="894"/>
      <c r="O216" s="894" t="s">
        <v>2558</v>
      </c>
      <c r="P216" s="894" t="s">
        <v>133</v>
      </c>
      <c r="Q216" s="1579">
        <v>1</v>
      </c>
      <c r="R216" s="2233">
        <v>10000</v>
      </c>
      <c r="S216" s="1546" t="s">
        <v>2865</v>
      </c>
      <c r="U216" s="2178"/>
      <c r="V216" s="2179"/>
      <c r="W216" s="2234"/>
      <c r="X216" s="2179"/>
    </row>
    <row r="217" spans="1:24" s="2177" customFormat="1" ht="12.95" customHeight="1">
      <c r="A217" s="2232">
        <f t="shared" si="8"/>
        <v>158</v>
      </c>
      <c r="B217" s="2174">
        <v>2</v>
      </c>
      <c r="C217" s="2174">
        <v>8</v>
      </c>
      <c r="D217" s="2174">
        <v>1</v>
      </c>
      <c r="E217" s="2174">
        <v>2</v>
      </c>
      <c r="F217" s="2174">
        <v>14</v>
      </c>
      <c r="G217" s="894">
        <v>8</v>
      </c>
      <c r="H217" s="894" t="s">
        <v>2715</v>
      </c>
      <c r="I217" s="894"/>
      <c r="J217" s="894"/>
      <c r="K217" s="894" t="s">
        <v>2713</v>
      </c>
      <c r="L217" s="894" t="s">
        <v>143</v>
      </c>
      <c r="M217" s="2170">
        <v>1992</v>
      </c>
      <c r="N217" s="894"/>
      <c r="O217" s="894" t="s">
        <v>2558</v>
      </c>
      <c r="P217" s="894" t="s">
        <v>133</v>
      </c>
      <c r="Q217" s="1579">
        <v>1</v>
      </c>
      <c r="R217" s="2233">
        <v>10000</v>
      </c>
      <c r="S217" s="1546" t="s">
        <v>2865</v>
      </c>
      <c r="U217" s="2178"/>
      <c r="V217" s="2179"/>
      <c r="W217" s="2234"/>
      <c r="X217" s="2179"/>
    </row>
    <row r="218" spans="1:24" s="2177" customFormat="1" ht="12.95" customHeight="1">
      <c r="A218" s="2232">
        <f t="shared" si="8"/>
        <v>159</v>
      </c>
      <c r="B218" s="2174">
        <v>2</v>
      </c>
      <c r="C218" s="2174">
        <v>8</v>
      </c>
      <c r="D218" s="2174">
        <v>1</v>
      </c>
      <c r="E218" s="2174">
        <v>2</v>
      </c>
      <c r="F218" s="2174">
        <v>14</v>
      </c>
      <c r="G218" s="894">
        <v>9</v>
      </c>
      <c r="H218" s="894" t="s">
        <v>2716</v>
      </c>
      <c r="I218" s="894"/>
      <c r="J218" s="894"/>
      <c r="K218" s="894" t="s">
        <v>2713</v>
      </c>
      <c r="L218" s="894" t="s">
        <v>143</v>
      </c>
      <c r="M218" s="2170">
        <v>1986</v>
      </c>
      <c r="N218" s="894"/>
      <c r="O218" s="894" t="s">
        <v>2558</v>
      </c>
      <c r="P218" s="894" t="s">
        <v>133</v>
      </c>
      <c r="Q218" s="1579">
        <v>1</v>
      </c>
      <c r="R218" s="2233">
        <v>20000</v>
      </c>
      <c r="S218" s="1546" t="s">
        <v>2865</v>
      </c>
      <c r="U218" s="2178"/>
      <c r="V218" s="2179"/>
      <c r="W218" s="2234"/>
      <c r="X218" s="2179"/>
    </row>
    <row r="219" spans="1:24" s="2177" customFormat="1" ht="12.95" customHeight="1">
      <c r="A219" s="2232">
        <f t="shared" si="8"/>
        <v>160</v>
      </c>
      <c r="B219" s="2174">
        <v>2</v>
      </c>
      <c r="C219" s="2174">
        <v>8</v>
      </c>
      <c r="D219" s="2174">
        <v>1</v>
      </c>
      <c r="E219" s="2174">
        <v>2</v>
      </c>
      <c r="F219" s="2174">
        <v>14</v>
      </c>
      <c r="G219" s="894">
        <v>10</v>
      </c>
      <c r="H219" s="894" t="s">
        <v>2716</v>
      </c>
      <c r="I219" s="894"/>
      <c r="J219" s="894"/>
      <c r="K219" s="894" t="s">
        <v>2713</v>
      </c>
      <c r="L219" s="894" t="s">
        <v>143</v>
      </c>
      <c r="M219" s="2170">
        <v>1986</v>
      </c>
      <c r="N219" s="894"/>
      <c r="O219" s="894" t="s">
        <v>2558</v>
      </c>
      <c r="P219" s="894" t="s">
        <v>133</v>
      </c>
      <c r="Q219" s="1579">
        <v>1</v>
      </c>
      <c r="R219" s="2233">
        <v>20000</v>
      </c>
      <c r="S219" s="1546" t="s">
        <v>2865</v>
      </c>
      <c r="U219" s="2178"/>
      <c r="V219" s="2179"/>
      <c r="W219" s="2234"/>
      <c r="X219" s="2179"/>
    </row>
    <row r="220" spans="1:24" s="2177" customFormat="1" ht="12.95" customHeight="1">
      <c r="A220" s="2232">
        <f t="shared" si="8"/>
        <v>161</v>
      </c>
      <c r="B220" s="2174">
        <v>2</v>
      </c>
      <c r="C220" s="2174">
        <v>8</v>
      </c>
      <c r="D220" s="2174">
        <v>1</v>
      </c>
      <c r="E220" s="2174">
        <v>2</v>
      </c>
      <c r="F220" s="2174">
        <v>14</v>
      </c>
      <c r="G220" s="894">
        <v>11</v>
      </c>
      <c r="H220" s="894" t="s">
        <v>2717</v>
      </c>
      <c r="I220" s="894"/>
      <c r="J220" s="894"/>
      <c r="K220" s="894" t="s">
        <v>2713</v>
      </c>
      <c r="L220" s="894" t="s">
        <v>143</v>
      </c>
      <c r="M220" s="2170">
        <v>1992</v>
      </c>
      <c r="N220" s="894"/>
      <c r="O220" s="894" t="s">
        <v>2558</v>
      </c>
      <c r="P220" s="894" t="s">
        <v>133</v>
      </c>
      <c r="Q220" s="1579">
        <v>1</v>
      </c>
      <c r="R220" s="2233">
        <v>10000</v>
      </c>
      <c r="S220" s="1546" t="s">
        <v>2865</v>
      </c>
      <c r="U220" s="2178"/>
      <c r="V220" s="2179"/>
      <c r="W220" s="2234"/>
      <c r="X220" s="2179"/>
    </row>
    <row r="221" spans="1:24" s="2177" customFormat="1" ht="12.95" customHeight="1">
      <c r="A221" s="2232">
        <f t="shared" si="8"/>
        <v>162</v>
      </c>
      <c r="B221" s="2174">
        <v>2</v>
      </c>
      <c r="C221" s="2174">
        <v>8</v>
      </c>
      <c r="D221" s="2174">
        <v>1</v>
      </c>
      <c r="E221" s="2174">
        <v>2</v>
      </c>
      <c r="F221" s="2174">
        <v>14</v>
      </c>
      <c r="G221" s="894">
        <v>12</v>
      </c>
      <c r="H221" s="894" t="s">
        <v>2717</v>
      </c>
      <c r="I221" s="894"/>
      <c r="J221" s="894"/>
      <c r="K221" s="894" t="s">
        <v>2713</v>
      </c>
      <c r="L221" s="894" t="s">
        <v>143</v>
      </c>
      <c r="M221" s="2170">
        <v>1992</v>
      </c>
      <c r="N221" s="894"/>
      <c r="O221" s="894" t="s">
        <v>2558</v>
      </c>
      <c r="P221" s="894" t="s">
        <v>133</v>
      </c>
      <c r="Q221" s="1579">
        <v>1</v>
      </c>
      <c r="R221" s="2233">
        <v>10000</v>
      </c>
      <c r="S221" s="1546" t="s">
        <v>2865</v>
      </c>
      <c r="U221" s="2178"/>
      <c r="V221" s="2179"/>
      <c r="W221" s="2234"/>
      <c r="X221" s="2179"/>
    </row>
    <row r="222" spans="1:24" s="2177" customFormat="1" ht="12.95" customHeight="1">
      <c r="A222" s="2232">
        <f t="shared" si="8"/>
        <v>163</v>
      </c>
      <c r="B222" s="2174">
        <v>2</v>
      </c>
      <c r="C222" s="2174">
        <v>8</v>
      </c>
      <c r="D222" s="2174">
        <v>1</v>
      </c>
      <c r="E222" s="2174">
        <v>2</v>
      </c>
      <c r="F222" s="2174">
        <v>14</v>
      </c>
      <c r="G222" s="894">
        <v>13</v>
      </c>
      <c r="H222" s="894" t="s">
        <v>2717</v>
      </c>
      <c r="I222" s="894"/>
      <c r="J222" s="894"/>
      <c r="K222" s="894" t="s">
        <v>2713</v>
      </c>
      <c r="L222" s="894" t="s">
        <v>143</v>
      </c>
      <c r="M222" s="2170">
        <v>1992</v>
      </c>
      <c r="N222" s="894"/>
      <c r="O222" s="894" t="s">
        <v>2558</v>
      </c>
      <c r="P222" s="894" t="s">
        <v>133</v>
      </c>
      <c r="Q222" s="1579">
        <v>1</v>
      </c>
      <c r="R222" s="2233">
        <v>10000</v>
      </c>
      <c r="S222" s="1546" t="s">
        <v>2865</v>
      </c>
      <c r="U222" s="2178"/>
      <c r="V222" s="2179"/>
      <c r="W222" s="2234"/>
      <c r="X222" s="2179"/>
    </row>
    <row r="223" spans="1:24" s="2177" customFormat="1" ht="12.95" customHeight="1">
      <c r="A223" s="2232">
        <f t="shared" si="8"/>
        <v>164</v>
      </c>
      <c r="B223" s="2174">
        <v>2</v>
      </c>
      <c r="C223" s="2174">
        <v>8</v>
      </c>
      <c r="D223" s="2174">
        <v>1</v>
      </c>
      <c r="E223" s="2174">
        <v>2</v>
      </c>
      <c r="F223" s="2174">
        <v>14</v>
      </c>
      <c r="G223" s="894">
        <v>14</v>
      </c>
      <c r="H223" s="894" t="s">
        <v>2717</v>
      </c>
      <c r="I223" s="894"/>
      <c r="J223" s="894"/>
      <c r="K223" s="894" t="s">
        <v>2713</v>
      </c>
      <c r="L223" s="894" t="s">
        <v>143</v>
      </c>
      <c r="M223" s="2170">
        <v>1992</v>
      </c>
      <c r="N223" s="894"/>
      <c r="O223" s="894" t="s">
        <v>2558</v>
      </c>
      <c r="P223" s="894" t="s">
        <v>133</v>
      </c>
      <c r="Q223" s="1579">
        <v>1</v>
      </c>
      <c r="R223" s="2233">
        <v>10000</v>
      </c>
      <c r="S223" s="1546" t="s">
        <v>2865</v>
      </c>
      <c r="U223" s="2178"/>
      <c r="V223" s="2179"/>
      <c r="W223" s="2234"/>
      <c r="X223" s="2179"/>
    </row>
    <row r="224" spans="1:24" s="2177" customFormat="1" ht="12.95" customHeight="1">
      <c r="A224" s="2232">
        <f t="shared" si="8"/>
        <v>165</v>
      </c>
      <c r="B224" s="2174">
        <v>2</v>
      </c>
      <c r="C224" s="2174">
        <v>8</v>
      </c>
      <c r="D224" s="2174">
        <v>1</v>
      </c>
      <c r="E224" s="2174">
        <v>2</v>
      </c>
      <c r="F224" s="2174">
        <v>14</v>
      </c>
      <c r="G224" s="894">
        <v>15</v>
      </c>
      <c r="H224" s="894" t="s">
        <v>2717</v>
      </c>
      <c r="I224" s="894"/>
      <c r="J224" s="894"/>
      <c r="K224" s="894" t="s">
        <v>2713</v>
      </c>
      <c r="L224" s="894" t="s">
        <v>143</v>
      </c>
      <c r="M224" s="2170">
        <v>1992</v>
      </c>
      <c r="N224" s="894"/>
      <c r="O224" s="894" t="s">
        <v>2558</v>
      </c>
      <c r="P224" s="894" t="s">
        <v>133</v>
      </c>
      <c r="Q224" s="1579">
        <v>1</v>
      </c>
      <c r="R224" s="2233">
        <v>10000</v>
      </c>
      <c r="S224" s="1546" t="s">
        <v>2865</v>
      </c>
      <c r="U224" s="2178"/>
      <c r="V224" s="2179"/>
      <c r="W224" s="2234"/>
      <c r="X224" s="2179"/>
    </row>
    <row r="225" spans="1:24" s="2177" customFormat="1" ht="12.95" customHeight="1">
      <c r="A225" s="2232">
        <f t="shared" ref="A225:A239" si="9">A224+1</f>
        <v>166</v>
      </c>
      <c r="B225" s="2174">
        <v>2</v>
      </c>
      <c r="C225" s="2174">
        <v>8</v>
      </c>
      <c r="D225" s="2174">
        <v>1</v>
      </c>
      <c r="E225" s="2174">
        <v>2</v>
      </c>
      <c r="F225" s="2174">
        <v>14</v>
      </c>
      <c r="G225" s="894">
        <v>16</v>
      </c>
      <c r="H225" s="894" t="s">
        <v>2718</v>
      </c>
      <c r="I225" s="894" t="s">
        <v>789</v>
      </c>
      <c r="J225" s="894"/>
      <c r="K225" s="894" t="s">
        <v>2713</v>
      </c>
      <c r="L225" s="894" t="s">
        <v>143</v>
      </c>
      <c r="M225" s="2170">
        <v>1993</v>
      </c>
      <c r="N225" s="894"/>
      <c r="O225" s="894" t="s">
        <v>2558</v>
      </c>
      <c r="P225" s="894" t="s">
        <v>133</v>
      </c>
      <c r="Q225" s="1579">
        <v>1</v>
      </c>
      <c r="R225" s="2233">
        <v>20000</v>
      </c>
      <c r="S225" s="1546" t="s">
        <v>2865</v>
      </c>
      <c r="U225" s="2178"/>
      <c r="V225" s="2179"/>
      <c r="W225" s="2234"/>
      <c r="X225" s="2179"/>
    </row>
    <row r="226" spans="1:24" s="2177" customFormat="1" ht="12.95" customHeight="1">
      <c r="A226" s="2232">
        <f t="shared" si="9"/>
        <v>167</v>
      </c>
      <c r="B226" s="2174">
        <v>2</v>
      </c>
      <c r="C226" s="2174">
        <v>8</v>
      </c>
      <c r="D226" s="2174">
        <v>1</v>
      </c>
      <c r="E226" s="2174">
        <v>2</v>
      </c>
      <c r="F226" s="2174">
        <v>14</v>
      </c>
      <c r="G226" s="894">
        <v>17</v>
      </c>
      <c r="H226" s="894" t="s">
        <v>2718</v>
      </c>
      <c r="I226" s="894" t="s">
        <v>789</v>
      </c>
      <c r="J226" s="894"/>
      <c r="K226" s="894" t="s">
        <v>2713</v>
      </c>
      <c r="L226" s="894" t="s">
        <v>143</v>
      </c>
      <c r="M226" s="2170">
        <v>1993</v>
      </c>
      <c r="N226" s="894"/>
      <c r="O226" s="894" t="s">
        <v>2558</v>
      </c>
      <c r="P226" s="894" t="s">
        <v>133</v>
      </c>
      <c r="Q226" s="1579">
        <v>1</v>
      </c>
      <c r="R226" s="2233">
        <v>20000</v>
      </c>
      <c r="S226" s="1546" t="s">
        <v>2865</v>
      </c>
      <c r="U226" s="2178"/>
      <c r="V226" s="2179"/>
      <c r="W226" s="2234"/>
      <c r="X226" s="2179"/>
    </row>
    <row r="227" spans="1:24" s="2177" customFormat="1" ht="12.95" customHeight="1">
      <c r="A227" s="2232">
        <f t="shared" si="9"/>
        <v>168</v>
      </c>
      <c r="B227" s="2174">
        <v>2</v>
      </c>
      <c r="C227" s="2174">
        <v>8</v>
      </c>
      <c r="D227" s="2174">
        <v>1</v>
      </c>
      <c r="E227" s="2174">
        <v>2</v>
      </c>
      <c r="F227" s="2174">
        <v>14</v>
      </c>
      <c r="G227" s="894">
        <v>18</v>
      </c>
      <c r="H227" s="894" t="s">
        <v>2718</v>
      </c>
      <c r="I227" s="894" t="s">
        <v>789</v>
      </c>
      <c r="J227" s="894"/>
      <c r="K227" s="894" t="s">
        <v>2713</v>
      </c>
      <c r="L227" s="894" t="s">
        <v>143</v>
      </c>
      <c r="M227" s="2170">
        <v>1993</v>
      </c>
      <c r="N227" s="894"/>
      <c r="O227" s="894" t="s">
        <v>2558</v>
      </c>
      <c r="P227" s="894" t="s">
        <v>133</v>
      </c>
      <c r="Q227" s="1579">
        <v>1</v>
      </c>
      <c r="R227" s="2233">
        <v>20000</v>
      </c>
      <c r="S227" s="1546" t="s">
        <v>2865</v>
      </c>
      <c r="U227" s="2178"/>
      <c r="V227" s="2179"/>
      <c r="W227" s="2234"/>
      <c r="X227" s="2179"/>
    </row>
    <row r="228" spans="1:24" s="2177" customFormat="1" ht="12.95" customHeight="1">
      <c r="A228" s="2232">
        <f>A227+1</f>
        <v>169</v>
      </c>
      <c r="B228" s="2174">
        <v>2</v>
      </c>
      <c r="C228" s="2174">
        <v>8</v>
      </c>
      <c r="D228" s="2174">
        <v>1</v>
      </c>
      <c r="E228" s="2174">
        <v>2</v>
      </c>
      <c r="F228" s="2174">
        <v>14</v>
      </c>
      <c r="G228" s="894">
        <v>19</v>
      </c>
      <c r="H228" s="894" t="s">
        <v>2718</v>
      </c>
      <c r="I228" s="894" t="s">
        <v>789</v>
      </c>
      <c r="J228" s="894"/>
      <c r="K228" s="894" t="s">
        <v>2713</v>
      </c>
      <c r="L228" s="894" t="s">
        <v>143</v>
      </c>
      <c r="M228" s="2170">
        <v>1993</v>
      </c>
      <c r="N228" s="894"/>
      <c r="O228" s="894" t="s">
        <v>2558</v>
      </c>
      <c r="P228" s="894" t="s">
        <v>133</v>
      </c>
      <c r="Q228" s="1579">
        <v>1</v>
      </c>
      <c r="R228" s="2233">
        <v>20000</v>
      </c>
      <c r="S228" s="1546" t="s">
        <v>2865</v>
      </c>
      <c r="U228" s="2178"/>
      <c r="V228" s="2179"/>
      <c r="W228" s="2234"/>
      <c r="X228" s="2179"/>
    </row>
    <row r="229" spans="1:24" s="2177" customFormat="1" ht="12.95" customHeight="1">
      <c r="A229" s="2232">
        <f t="shared" si="9"/>
        <v>170</v>
      </c>
      <c r="B229" s="2174">
        <v>2</v>
      </c>
      <c r="C229" s="2174">
        <v>8</v>
      </c>
      <c r="D229" s="2174">
        <v>1</v>
      </c>
      <c r="E229" s="2174">
        <v>2</v>
      </c>
      <c r="F229" s="2174">
        <v>14</v>
      </c>
      <c r="G229" s="894">
        <v>20</v>
      </c>
      <c r="H229" s="894" t="s">
        <v>2718</v>
      </c>
      <c r="I229" s="894" t="s">
        <v>789</v>
      </c>
      <c r="J229" s="894"/>
      <c r="K229" s="894" t="s">
        <v>2713</v>
      </c>
      <c r="L229" s="894" t="s">
        <v>143</v>
      </c>
      <c r="M229" s="2170">
        <v>1993</v>
      </c>
      <c r="N229" s="894"/>
      <c r="O229" s="894" t="s">
        <v>2558</v>
      </c>
      <c r="P229" s="894" t="s">
        <v>133</v>
      </c>
      <c r="Q229" s="1579">
        <v>1</v>
      </c>
      <c r="R229" s="2233">
        <v>20000</v>
      </c>
      <c r="S229" s="1546" t="s">
        <v>2865</v>
      </c>
      <c r="U229" s="2178"/>
      <c r="V229" s="2179"/>
      <c r="W229" s="2234"/>
      <c r="X229" s="2179"/>
    </row>
    <row r="230" spans="1:24" s="2177" customFormat="1" ht="12.95" customHeight="1">
      <c r="A230" s="2232">
        <f t="shared" si="9"/>
        <v>171</v>
      </c>
      <c r="B230" s="2174">
        <v>2</v>
      </c>
      <c r="C230" s="2174">
        <v>8</v>
      </c>
      <c r="D230" s="2174">
        <v>1</v>
      </c>
      <c r="E230" s="2174">
        <v>2</v>
      </c>
      <c r="F230" s="2174">
        <v>14</v>
      </c>
      <c r="G230" s="894">
        <v>21</v>
      </c>
      <c r="H230" s="894" t="s">
        <v>2718</v>
      </c>
      <c r="I230" s="894" t="s">
        <v>789</v>
      </c>
      <c r="J230" s="894"/>
      <c r="K230" s="894" t="s">
        <v>2713</v>
      </c>
      <c r="L230" s="894" t="s">
        <v>143</v>
      </c>
      <c r="M230" s="2170">
        <v>1993</v>
      </c>
      <c r="N230" s="894"/>
      <c r="O230" s="894" t="s">
        <v>2558</v>
      </c>
      <c r="P230" s="894" t="s">
        <v>133</v>
      </c>
      <c r="Q230" s="1579">
        <v>1</v>
      </c>
      <c r="R230" s="2233">
        <v>20000</v>
      </c>
      <c r="S230" s="1546" t="s">
        <v>2865</v>
      </c>
      <c r="U230" s="2178"/>
      <c r="V230" s="2179"/>
      <c r="W230" s="2234"/>
      <c r="X230" s="2179"/>
    </row>
    <row r="231" spans="1:24" s="2177" customFormat="1" ht="12.95" customHeight="1">
      <c r="A231" s="2232">
        <f t="shared" si="9"/>
        <v>172</v>
      </c>
      <c r="B231" s="2174">
        <v>2</v>
      </c>
      <c r="C231" s="2174">
        <v>8</v>
      </c>
      <c r="D231" s="2174">
        <v>1</v>
      </c>
      <c r="E231" s="2174">
        <v>2</v>
      </c>
      <c r="F231" s="2174">
        <v>14</v>
      </c>
      <c r="G231" s="894">
        <v>22</v>
      </c>
      <c r="H231" s="894" t="s">
        <v>2718</v>
      </c>
      <c r="I231" s="894" t="s">
        <v>789</v>
      </c>
      <c r="J231" s="894"/>
      <c r="K231" s="894" t="s">
        <v>2713</v>
      </c>
      <c r="L231" s="894" t="s">
        <v>143</v>
      </c>
      <c r="M231" s="2170">
        <v>1993</v>
      </c>
      <c r="N231" s="894"/>
      <c r="O231" s="894" t="s">
        <v>2558</v>
      </c>
      <c r="P231" s="894" t="s">
        <v>133</v>
      </c>
      <c r="Q231" s="1579">
        <v>1</v>
      </c>
      <c r="R231" s="2233">
        <v>20000</v>
      </c>
      <c r="S231" s="1546" t="s">
        <v>2865</v>
      </c>
      <c r="U231" s="2178"/>
      <c r="V231" s="2179"/>
      <c r="W231" s="2234"/>
      <c r="X231" s="2179"/>
    </row>
    <row r="232" spans="1:24" s="2177" customFormat="1" ht="12.95" customHeight="1">
      <c r="A232" s="2232">
        <f t="shared" si="9"/>
        <v>173</v>
      </c>
      <c r="B232" s="2174">
        <v>2</v>
      </c>
      <c r="C232" s="2174">
        <v>8</v>
      </c>
      <c r="D232" s="2174">
        <v>1</v>
      </c>
      <c r="E232" s="2174">
        <v>2</v>
      </c>
      <c r="F232" s="2174">
        <v>14</v>
      </c>
      <c r="G232" s="894">
        <v>23</v>
      </c>
      <c r="H232" s="894" t="s">
        <v>2718</v>
      </c>
      <c r="I232" s="894" t="s">
        <v>789</v>
      </c>
      <c r="J232" s="894"/>
      <c r="K232" s="894" t="s">
        <v>2713</v>
      </c>
      <c r="L232" s="894" t="s">
        <v>143</v>
      </c>
      <c r="M232" s="2170">
        <v>1993</v>
      </c>
      <c r="N232" s="894"/>
      <c r="O232" s="894" t="s">
        <v>2558</v>
      </c>
      <c r="P232" s="894" t="s">
        <v>133</v>
      </c>
      <c r="Q232" s="1579">
        <v>1</v>
      </c>
      <c r="R232" s="2233">
        <v>20000</v>
      </c>
      <c r="S232" s="1546" t="s">
        <v>2865</v>
      </c>
      <c r="U232" s="2178"/>
      <c r="V232" s="2179"/>
      <c r="W232" s="2234"/>
      <c r="X232" s="2179"/>
    </row>
    <row r="233" spans="1:24" s="2177" customFormat="1" ht="12.95" customHeight="1">
      <c r="A233" s="2232">
        <f t="shared" si="9"/>
        <v>174</v>
      </c>
      <c r="B233" s="2174">
        <v>2</v>
      </c>
      <c r="C233" s="2174">
        <v>8</v>
      </c>
      <c r="D233" s="2174">
        <v>1</v>
      </c>
      <c r="E233" s="2174">
        <v>2</v>
      </c>
      <c r="F233" s="2174">
        <v>14</v>
      </c>
      <c r="G233" s="894">
        <v>24</v>
      </c>
      <c r="H233" s="894" t="s">
        <v>2718</v>
      </c>
      <c r="I233" s="894" t="s">
        <v>789</v>
      </c>
      <c r="J233" s="894"/>
      <c r="K233" s="894" t="s">
        <v>2713</v>
      </c>
      <c r="L233" s="894" t="s">
        <v>143</v>
      </c>
      <c r="M233" s="2170">
        <v>1993</v>
      </c>
      <c r="N233" s="894"/>
      <c r="O233" s="894" t="s">
        <v>2558</v>
      </c>
      <c r="P233" s="894" t="s">
        <v>133</v>
      </c>
      <c r="Q233" s="1579">
        <v>1</v>
      </c>
      <c r="R233" s="2233">
        <v>20000</v>
      </c>
      <c r="S233" s="1546" t="s">
        <v>2865</v>
      </c>
      <c r="U233" s="2178"/>
      <c r="V233" s="2179"/>
      <c r="W233" s="2234"/>
      <c r="X233" s="2179"/>
    </row>
    <row r="234" spans="1:24" s="2177" customFormat="1" ht="12.95" customHeight="1">
      <c r="A234" s="2232">
        <f t="shared" si="9"/>
        <v>175</v>
      </c>
      <c r="B234" s="2174">
        <v>2</v>
      </c>
      <c r="C234" s="2174">
        <v>8</v>
      </c>
      <c r="D234" s="2174">
        <v>1</v>
      </c>
      <c r="E234" s="2174">
        <v>2</v>
      </c>
      <c r="F234" s="2174">
        <v>14</v>
      </c>
      <c r="G234" s="894">
        <v>25</v>
      </c>
      <c r="H234" s="894" t="s">
        <v>2719</v>
      </c>
      <c r="I234" s="894"/>
      <c r="J234" s="894"/>
      <c r="K234" s="894" t="s">
        <v>2713</v>
      </c>
      <c r="L234" s="894" t="s">
        <v>143</v>
      </c>
      <c r="M234" s="2170">
        <v>1986</v>
      </c>
      <c r="N234" s="894"/>
      <c r="O234" s="894" t="s">
        <v>2558</v>
      </c>
      <c r="P234" s="894" t="s">
        <v>133</v>
      </c>
      <c r="Q234" s="1579">
        <v>1</v>
      </c>
      <c r="R234" s="2233">
        <v>20000</v>
      </c>
      <c r="S234" s="1546" t="s">
        <v>2865</v>
      </c>
      <c r="U234" s="2178"/>
      <c r="V234" s="2179"/>
      <c r="W234" s="2234"/>
      <c r="X234" s="2179"/>
    </row>
    <row r="235" spans="1:24" s="2177" customFormat="1" ht="12.95" customHeight="1">
      <c r="A235" s="2232">
        <f t="shared" si="9"/>
        <v>176</v>
      </c>
      <c r="B235" s="2174">
        <v>2</v>
      </c>
      <c r="C235" s="2174">
        <v>8</v>
      </c>
      <c r="D235" s="2174">
        <v>1</v>
      </c>
      <c r="E235" s="2174">
        <v>2</v>
      </c>
      <c r="F235" s="2174">
        <v>14</v>
      </c>
      <c r="G235" s="894">
        <v>26</v>
      </c>
      <c r="H235" s="894" t="s">
        <v>2720</v>
      </c>
      <c r="I235" s="894"/>
      <c r="J235" s="894"/>
      <c r="K235" s="894" t="s">
        <v>2713</v>
      </c>
      <c r="L235" s="894" t="s">
        <v>143</v>
      </c>
      <c r="M235" s="2170">
        <v>1992</v>
      </c>
      <c r="N235" s="894"/>
      <c r="O235" s="894" t="s">
        <v>2558</v>
      </c>
      <c r="P235" s="894" t="s">
        <v>133</v>
      </c>
      <c r="Q235" s="1579">
        <v>1</v>
      </c>
      <c r="R235" s="2233">
        <v>10000</v>
      </c>
      <c r="S235" s="1546" t="s">
        <v>2865</v>
      </c>
      <c r="U235" s="2178"/>
      <c r="V235" s="2179"/>
      <c r="W235" s="2234"/>
      <c r="X235" s="2179"/>
    </row>
    <row r="236" spans="1:24" s="2177" customFormat="1" ht="12.95" customHeight="1">
      <c r="A236" s="2232">
        <f t="shared" si="9"/>
        <v>177</v>
      </c>
      <c r="B236" s="2174">
        <v>2</v>
      </c>
      <c r="C236" s="2174">
        <v>8</v>
      </c>
      <c r="D236" s="2174">
        <v>1</v>
      </c>
      <c r="E236" s="2174">
        <v>2</v>
      </c>
      <c r="F236" s="2174">
        <v>14</v>
      </c>
      <c r="G236" s="894">
        <v>27</v>
      </c>
      <c r="H236" s="894" t="s">
        <v>2720</v>
      </c>
      <c r="I236" s="894"/>
      <c r="J236" s="894"/>
      <c r="K236" s="894" t="s">
        <v>2713</v>
      </c>
      <c r="L236" s="894" t="s">
        <v>143</v>
      </c>
      <c r="M236" s="2170">
        <v>1992</v>
      </c>
      <c r="N236" s="894"/>
      <c r="O236" s="894" t="s">
        <v>2558</v>
      </c>
      <c r="P236" s="894" t="s">
        <v>133</v>
      </c>
      <c r="Q236" s="1579">
        <v>1</v>
      </c>
      <c r="R236" s="2233">
        <v>10000</v>
      </c>
      <c r="S236" s="1546" t="s">
        <v>2865</v>
      </c>
      <c r="U236" s="2178"/>
      <c r="V236" s="2179"/>
      <c r="W236" s="2234"/>
      <c r="X236" s="2179"/>
    </row>
    <row r="237" spans="1:24" s="2177" customFormat="1" ht="12.95" customHeight="1">
      <c r="A237" s="2232">
        <f t="shared" si="9"/>
        <v>178</v>
      </c>
      <c r="B237" s="2174">
        <v>2</v>
      </c>
      <c r="C237" s="2174">
        <v>8</v>
      </c>
      <c r="D237" s="2174">
        <v>1</v>
      </c>
      <c r="E237" s="2174">
        <v>2</v>
      </c>
      <c r="F237" s="2174">
        <v>14</v>
      </c>
      <c r="G237" s="894">
        <v>28</v>
      </c>
      <c r="H237" s="894" t="s">
        <v>2720</v>
      </c>
      <c r="I237" s="894"/>
      <c r="J237" s="894"/>
      <c r="K237" s="894" t="s">
        <v>2713</v>
      </c>
      <c r="L237" s="894" t="s">
        <v>143</v>
      </c>
      <c r="M237" s="2170">
        <v>1992</v>
      </c>
      <c r="N237" s="894"/>
      <c r="O237" s="894" t="s">
        <v>2558</v>
      </c>
      <c r="P237" s="894" t="s">
        <v>133</v>
      </c>
      <c r="Q237" s="1579">
        <v>1</v>
      </c>
      <c r="R237" s="2233">
        <v>10000</v>
      </c>
      <c r="S237" s="1546" t="s">
        <v>2865</v>
      </c>
      <c r="U237" s="2178"/>
      <c r="V237" s="2179"/>
      <c r="W237" s="2234"/>
      <c r="X237" s="2179"/>
    </row>
    <row r="238" spans="1:24" s="2177" customFormat="1" ht="12.95" customHeight="1">
      <c r="A238" s="2232">
        <f t="shared" si="9"/>
        <v>179</v>
      </c>
      <c r="B238" s="2174">
        <v>2</v>
      </c>
      <c r="C238" s="2174">
        <v>8</v>
      </c>
      <c r="D238" s="2174">
        <v>1</v>
      </c>
      <c r="E238" s="2174">
        <v>2</v>
      </c>
      <c r="F238" s="2174">
        <v>14</v>
      </c>
      <c r="G238" s="894">
        <v>29</v>
      </c>
      <c r="H238" s="894" t="s">
        <v>2720</v>
      </c>
      <c r="I238" s="894"/>
      <c r="J238" s="894"/>
      <c r="K238" s="894" t="s">
        <v>2713</v>
      </c>
      <c r="L238" s="894" t="s">
        <v>143</v>
      </c>
      <c r="M238" s="2170">
        <v>1992</v>
      </c>
      <c r="N238" s="894"/>
      <c r="O238" s="894" t="s">
        <v>2558</v>
      </c>
      <c r="P238" s="894" t="s">
        <v>133</v>
      </c>
      <c r="Q238" s="1579">
        <v>1</v>
      </c>
      <c r="R238" s="2233">
        <v>10000</v>
      </c>
      <c r="S238" s="1546" t="s">
        <v>2865</v>
      </c>
      <c r="U238" s="2178"/>
      <c r="V238" s="2179"/>
      <c r="W238" s="2234"/>
      <c r="X238" s="2179"/>
    </row>
    <row r="239" spans="1:24" s="2177" customFormat="1" ht="12.95" customHeight="1">
      <c r="A239" s="2232">
        <f t="shared" si="9"/>
        <v>180</v>
      </c>
      <c r="B239" s="2174">
        <v>2</v>
      </c>
      <c r="C239" s="2174">
        <v>8</v>
      </c>
      <c r="D239" s="2174">
        <v>1</v>
      </c>
      <c r="E239" s="2174">
        <v>2</v>
      </c>
      <c r="F239" s="2174">
        <v>14</v>
      </c>
      <c r="G239" s="894">
        <v>30</v>
      </c>
      <c r="H239" s="894" t="s">
        <v>2721</v>
      </c>
      <c r="I239" s="894"/>
      <c r="J239" s="894"/>
      <c r="K239" s="894" t="s">
        <v>420</v>
      </c>
      <c r="L239" s="894" t="s">
        <v>143</v>
      </c>
      <c r="M239" s="2170">
        <v>1993</v>
      </c>
      <c r="N239" s="894"/>
      <c r="O239" s="894" t="s">
        <v>2558</v>
      </c>
      <c r="P239" s="894" t="s">
        <v>133</v>
      </c>
      <c r="Q239" s="1579">
        <v>1</v>
      </c>
      <c r="R239" s="2233">
        <v>10000</v>
      </c>
      <c r="S239" s="1546" t="s">
        <v>2865</v>
      </c>
      <c r="U239" s="2178"/>
      <c r="V239" s="2179"/>
      <c r="W239" s="2234"/>
      <c r="X239" s="2179"/>
    </row>
    <row r="240" spans="1:24" s="2177" customFormat="1" ht="12.95" customHeight="1">
      <c r="A240" s="2232">
        <f>A239+1</f>
        <v>181</v>
      </c>
      <c r="B240" s="2174">
        <v>2</v>
      </c>
      <c r="C240" s="2174">
        <v>8</v>
      </c>
      <c r="D240" s="2174">
        <v>1</v>
      </c>
      <c r="E240" s="2174">
        <v>2</v>
      </c>
      <c r="F240" s="2174">
        <v>14</v>
      </c>
      <c r="G240" s="894">
        <v>31</v>
      </c>
      <c r="H240" s="894" t="s">
        <v>2721</v>
      </c>
      <c r="I240" s="894"/>
      <c r="J240" s="894"/>
      <c r="K240" s="894" t="s">
        <v>420</v>
      </c>
      <c r="L240" s="894" t="s">
        <v>143</v>
      </c>
      <c r="M240" s="2170">
        <v>1993</v>
      </c>
      <c r="N240" s="894"/>
      <c r="O240" s="894" t="s">
        <v>2558</v>
      </c>
      <c r="P240" s="894" t="s">
        <v>133</v>
      </c>
      <c r="Q240" s="1579">
        <v>1</v>
      </c>
      <c r="R240" s="2233">
        <v>10000</v>
      </c>
      <c r="S240" s="1546" t="s">
        <v>2865</v>
      </c>
      <c r="U240" s="2178"/>
      <c r="V240" s="2179"/>
      <c r="W240" s="2234"/>
      <c r="X240" s="2179"/>
    </row>
    <row r="241" spans="1:24" s="2177" customFormat="1" ht="12.95" customHeight="1">
      <c r="A241" s="2232">
        <f t="shared" ref="A241:A304" si="10">A240+1</f>
        <v>182</v>
      </c>
      <c r="B241" s="2174">
        <v>2</v>
      </c>
      <c r="C241" s="2174">
        <v>8</v>
      </c>
      <c r="D241" s="2174">
        <v>1</v>
      </c>
      <c r="E241" s="2174">
        <v>2</v>
      </c>
      <c r="F241" s="2174">
        <v>14</v>
      </c>
      <c r="G241" s="894">
        <v>32</v>
      </c>
      <c r="H241" s="894" t="s">
        <v>2721</v>
      </c>
      <c r="I241" s="894"/>
      <c r="J241" s="894"/>
      <c r="K241" s="894" t="s">
        <v>420</v>
      </c>
      <c r="L241" s="894" t="s">
        <v>143</v>
      </c>
      <c r="M241" s="2170">
        <v>1993</v>
      </c>
      <c r="N241" s="894"/>
      <c r="O241" s="894" t="s">
        <v>2558</v>
      </c>
      <c r="P241" s="894" t="s">
        <v>133</v>
      </c>
      <c r="Q241" s="1579">
        <v>1</v>
      </c>
      <c r="R241" s="2233">
        <v>10000</v>
      </c>
      <c r="S241" s="1546" t="s">
        <v>2865</v>
      </c>
      <c r="U241" s="2178"/>
      <c r="V241" s="2179"/>
      <c r="W241" s="2234"/>
      <c r="X241" s="2179"/>
    </row>
    <row r="242" spans="1:24" s="2177" customFormat="1" ht="12.95" customHeight="1">
      <c r="A242" s="2232">
        <f t="shared" si="10"/>
        <v>183</v>
      </c>
      <c r="B242" s="2174">
        <v>2</v>
      </c>
      <c r="C242" s="2174">
        <v>8</v>
      </c>
      <c r="D242" s="2174">
        <v>1</v>
      </c>
      <c r="E242" s="2174">
        <v>2</v>
      </c>
      <c r="F242" s="2174">
        <v>14</v>
      </c>
      <c r="G242" s="894">
        <v>33</v>
      </c>
      <c r="H242" s="894" t="s">
        <v>1794</v>
      </c>
      <c r="I242" s="894"/>
      <c r="J242" s="894"/>
      <c r="K242" s="894" t="s">
        <v>2713</v>
      </c>
      <c r="L242" s="894" t="s">
        <v>143</v>
      </c>
      <c r="M242" s="2170">
        <v>1993</v>
      </c>
      <c r="N242" s="894"/>
      <c r="O242" s="894" t="s">
        <v>2558</v>
      </c>
      <c r="P242" s="894" t="s">
        <v>133</v>
      </c>
      <c r="Q242" s="1579">
        <v>1</v>
      </c>
      <c r="R242" s="2233">
        <v>10000</v>
      </c>
      <c r="S242" s="1546" t="s">
        <v>2865</v>
      </c>
      <c r="U242" s="2178"/>
      <c r="V242" s="2179"/>
      <c r="W242" s="2234"/>
      <c r="X242" s="2179"/>
    </row>
    <row r="243" spans="1:24" s="2177" customFormat="1" ht="12.95" customHeight="1">
      <c r="A243" s="2232">
        <f t="shared" si="10"/>
        <v>184</v>
      </c>
      <c r="B243" s="2174">
        <v>2</v>
      </c>
      <c r="C243" s="2174">
        <v>8</v>
      </c>
      <c r="D243" s="2174">
        <v>1</v>
      </c>
      <c r="E243" s="2174">
        <v>2</v>
      </c>
      <c r="F243" s="2174">
        <v>14</v>
      </c>
      <c r="G243" s="894">
        <v>34</v>
      </c>
      <c r="H243" s="894" t="s">
        <v>1794</v>
      </c>
      <c r="I243" s="894"/>
      <c r="J243" s="894"/>
      <c r="K243" s="894" t="s">
        <v>2713</v>
      </c>
      <c r="L243" s="894" t="s">
        <v>143</v>
      </c>
      <c r="M243" s="2170">
        <v>1993</v>
      </c>
      <c r="N243" s="894"/>
      <c r="O243" s="894" t="s">
        <v>2558</v>
      </c>
      <c r="P243" s="894" t="s">
        <v>133</v>
      </c>
      <c r="Q243" s="1579">
        <v>1</v>
      </c>
      <c r="R243" s="2233">
        <v>10000</v>
      </c>
      <c r="S243" s="1546" t="s">
        <v>2865</v>
      </c>
      <c r="U243" s="2178"/>
      <c r="V243" s="2179"/>
      <c r="W243" s="2234"/>
      <c r="X243" s="2179"/>
    </row>
    <row r="244" spans="1:24" s="2177" customFormat="1" ht="12.95" customHeight="1">
      <c r="A244" s="2232">
        <f t="shared" si="10"/>
        <v>185</v>
      </c>
      <c r="B244" s="2174">
        <v>2</v>
      </c>
      <c r="C244" s="2174">
        <v>8</v>
      </c>
      <c r="D244" s="2174">
        <v>1</v>
      </c>
      <c r="E244" s="2174">
        <v>2</v>
      </c>
      <c r="F244" s="2174">
        <v>14</v>
      </c>
      <c r="G244" s="894">
        <v>35</v>
      </c>
      <c r="H244" s="894" t="s">
        <v>1794</v>
      </c>
      <c r="I244" s="894"/>
      <c r="J244" s="894"/>
      <c r="K244" s="894" t="s">
        <v>2713</v>
      </c>
      <c r="L244" s="894" t="s">
        <v>143</v>
      </c>
      <c r="M244" s="2170">
        <v>1993</v>
      </c>
      <c r="N244" s="894"/>
      <c r="O244" s="894" t="s">
        <v>2558</v>
      </c>
      <c r="P244" s="894" t="s">
        <v>133</v>
      </c>
      <c r="Q244" s="1579">
        <v>1</v>
      </c>
      <c r="R244" s="2233">
        <v>10000</v>
      </c>
      <c r="S244" s="1546" t="s">
        <v>2865</v>
      </c>
      <c r="U244" s="2178"/>
      <c r="V244" s="2179"/>
      <c r="W244" s="2234"/>
      <c r="X244" s="2179"/>
    </row>
    <row r="245" spans="1:24" s="2177" customFormat="1" ht="12.95" customHeight="1">
      <c r="A245" s="2232">
        <f t="shared" si="10"/>
        <v>186</v>
      </c>
      <c r="B245" s="2174">
        <v>2</v>
      </c>
      <c r="C245" s="2174">
        <v>8</v>
      </c>
      <c r="D245" s="2174">
        <v>1</v>
      </c>
      <c r="E245" s="2174">
        <v>2</v>
      </c>
      <c r="F245" s="2174">
        <v>14</v>
      </c>
      <c r="G245" s="894">
        <v>36</v>
      </c>
      <c r="H245" s="894" t="s">
        <v>1794</v>
      </c>
      <c r="I245" s="894"/>
      <c r="J245" s="894"/>
      <c r="K245" s="894" t="s">
        <v>2713</v>
      </c>
      <c r="L245" s="894" t="s">
        <v>143</v>
      </c>
      <c r="M245" s="2170">
        <v>1993</v>
      </c>
      <c r="N245" s="894"/>
      <c r="O245" s="894" t="s">
        <v>2558</v>
      </c>
      <c r="P245" s="894" t="s">
        <v>133</v>
      </c>
      <c r="Q245" s="1579">
        <v>1</v>
      </c>
      <c r="R245" s="2233">
        <v>10000</v>
      </c>
      <c r="S245" s="1546" t="s">
        <v>2865</v>
      </c>
      <c r="U245" s="2178"/>
      <c r="V245" s="2179"/>
      <c r="W245" s="2234"/>
      <c r="X245" s="2179"/>
    </row>
    <row r="246" spans="1:24" s="2177" customFormat="1" ht="12.95" customHeight="1">
      <c r="A246" s="2232">
        <f t="shared" si="10"/>
        <v>187</v>
      </c>
      <c r="B246" s="2174">
        <v>2</v>
      </c>
      <c r="C246" s="2174">
        <v>8</v>
      </c>
      <c r="D246" s="2174">
        <v>1</v>
      </c>
      <c r="E246" s="2174">
        <v>2</v>
      </c>
      <c r="F246" s="2174">
        <v>14</v>
      </c>
      <c r="G246" s="894">
        <v>37</v>
      </c>
      <c r="H246" s="894" t="s">
        <v>1794</v>
      </c>
      <c r="I246" s="894"/>
      <c r="J246" s="894"/>
      <c r="K246" s="894" t="s">
        <v>2713</v>
      </c>
      <c r="L246" s="894" t="s">
        <v>143</v>
      </c>
      <c r="M246" s="2170">
        <v>1993</v>
      </c>
      <c r="N246" s="894"/>
      <c r="O246" s="894" t="s">
        <v>2558</v>
      </c>
      <c r="P246" s="894" t="s">
        <v>133</v>
      </c>
      <c r="Q246" s="1579">
        <v>1</v>
      </c>
      <c r="R246" s="2233">
        <v>10000</v>
      </c>
      <c r="S246" s="1546" t="s">
        <v>2865</v>
      </c>
      <c r="U246" s="2178"/>
      <c r="V246" s="2179"/>
      <c r="W246" s="2234"/>
      <c r="X246" s="2179"/>
    </row>
    <row r="247" spans="1:24" s="2177" customFormat="1" ht="12.95" customHeight="1">
      <c r="A247" s="2232">
        <f t="shared" si="10"/>
        <v>188</v>
      </c>
      <c r="B247" s="2174">
        <v>2</v>
      </c>
      <c r="C247" s="2174">
        <v>8</v>
      </c>
      <c r="D247" s="2174">
        <v>1</v>
      </c>
      <c r="E247" s="2174">
        <v>2</v>
      </c>
      <c r="F247" s="2174">
        <v>14</v>
      </c>
      <c r="G247" s="894">
        <v>38</v>
      </c>
      <c r="H247" s="894" t="s">
        <v>1794</v>
      </c>
      <c r="I247" s="894"/>
      <c r="J247" s="894"/>
      <c r="K247" s="894" t="s">
        <v>2713</v>
      </c>
      <c r="L247" s="894" t="s">
        <v>143</v>
      </c>
      <c r="M247" s="2170">
        <v>1993</v>
      </c>
      <c r="N247" s="894"/>
      <c r="O247" s="894" t="s">
        <v>2558</v>
      </c>
      <c r="P247" s="894" t="s">
        <v>133</v>
      </c>
      <c r="Q247" s="1579">
        <v>1</v>
      </c>
      <c r="R247" s="2233">
        <v>10000</v>
      </c>
      <c r="S247" s="1546" t="s">
        <v>2865</v>
      </c>
      <c r="U247" s="2178"/>
      <c r="V247" s="2179"/>
      <c r="W247" s="2234"/>
      <c r="X247" s="2179"/>
    </row>
    <row r="248" spans="1:24" s="2177" customFormat="1" ht="12.95" customHeight="1">
      <c r="A248" s="2232">
        <f t="shared" si="10"/>
        <v>189</v>
      </c>
      <c r="B248" s="2174">
        <v>2</v>
      </c>
      <c r="C248" s="2174">
        <v>8</v>
      </c>
      <c r="D248" s="2174">
        <v>1</v>
      </c>
      <c r="E248" s="2174">
        <v>2</v>
      </c>
      <c r="F248" s="2174">
        <v>14</v>
      </c>
      <c r="G248" s="894">
        <v>39</v>
      </c>
      <c r="H248" s="894" t="s">
        <v>1794</v>
      </c>
      <c r="I248" s="894"/>
      <c r="J248" s="894"/>
      <c r="K248" s="894" t="s">
        <v>2713</v>
      </c>
      <c r="L248" s="894" t="s">
        <v>143</v>
      </c>
      <c r="M248" s="2170">
        <v>1993</v>
      </c>
      <c r="N248" s="894"/>
      <c r="O248" s="894" t="s">
        <v>2558</v>
      </c>
      <c r="P248" s="894" t="s">
        <v>133</v>
      </c>
      <c r="Q248" s="1579">
        <v>1</v>
      </c>
      <c r="R248" s="2233">
        <v>10000</v>
      </c>
      <c r="S248" s="1546" t="s">
        <v>2865</v>
      </c>
      <c r="U248" s="2178"/>
      <c r="V248" s="2179"/>
      <c r="W248" s="2234"/>
      <c r="X248" s="2179"/>
    </row>
    <row r="249" spans="1:24" s="2177" customFormat="1" ht="12.95" customHeight="1">
      <c r="A249" s="2232">
        <f t="shared" si="10"/>
        <v>190</v>
      </c>
      <c r="B249" s="2174">
        <v>2</v>
      </c>
      <c r="C249" s="2174">
        <v>8</v>
      </c>
      <c r="D249" s="2174">
        <v>1</v>
      </c>
      <c r="E249" s="2174">
        <v>2</v>
      </c>
      <c r="F249" s="2174">
        <v>14</v>
      </c>
      <c r="G249" s="894">
        <v>40</v>
      </c>
      <c r="H249" s="894" t="s">
        <v>1794</v>
      </c>
      <c r="I249" s="894"/>
      <c r="J249" s="894"/>
      <c r="K249" s="894" t="s">
        <v>2713</v>
      </c>
      <c r="L249" s="894" t="s">
        <v>143</v>
      </c>
      <c r="M249" s="2170">
        <v>1993</v>
      </c>
      <c r="N249" s="894"/>
      <c r="O249" s="894" t="s">
        <v>2558</v>
      </c>
      <c r="P249" s="894" t="s">
        <v>133</v>
      </c>
      <c r="Q249" s="1579">
        <v>1</v>
      </c>
      <c r="R249" s="2233">
        <v>10000</v>
      </c>
      <c r="S249" s="1546" t="s">
        <v>2865</v>
      </c>
      <c r="U249" s="2178"/>
      <c r="V249" s="2179"/>
      <c r="W249" s="2234"/>
      <c r="X249" s="2179"/>
    </row>
    <row r="250" spans="1:24" s="2177" customFormat="1" ht="12.95" customHeight="1">
      <c r="A250" s="2232">
        <f>A249+1</f>
        <v>191</v>
      </c>
      <c r="B250" s="2174">
        <v>2</v>
      </c>
      <c r="C250" s="2174">
        <v>8</v>
      </c>
      <c r="D250" s="2174">
        <v>1</v>
      </c>
      <c r="E250" s="2174">
        <v>2</v>
      </c>
      <c r="F250" s="2174">
        <v>14</v>
      </c>
      <c r="G250" s="894">
        <v>41</v>
      </c>
      <c r="H250" s="894" t="s">
        <v>1794</v>
      </c>
      <c r="I250" s="894"/>
      <c r="J250" s="894"/>
      <c r="K250" s="894" t="s">
        <v>2713</v>
      </c>
      <c r="L250" s="894" t="s">
        <v>143</v>
      </c>
      <c r="M250" s="2170">
        <v>1993</v>
      </c>
      <c r="N250" s="894"/>
      <c r="O250" s="894" t="s">
        <v>2558</v>
      </c>
      <c r="P250" s="894" t="s">
        <v>133</v>
      </c>
      <c r="Q250" s="1579">
        <v>1</v>
      </c>
      <c r="R250" s="2233">
        <v>10000</v>
      </c>
      <c r="S250" s="1546" t="s">
        <v>2865</v>
      </c>
      <c r="U250" s="2178"/>
      <c r="V250" s="2179"/>
      <c r="W250" s="2234"/>
      <c r="X250" s="2179"/>
    </row>
    <row r="251" spans="1:24" s="2177" customFormat="1" ht="12.95" customHeight="1">
      <c r="A251" s="2232">
        <f t="shared" si="10"/>
        <v>192</v>
      </c>
      <c r="B251" s="2174">
        <v>2</v>
      </c>
      <c r="C251" s="2174">
        <v>8</v>
      </c>
      <c r="D251" s="2174">
        <v>1</v>
      </c>
      <c r="E251" s="2174">
        <v>2</v>
      </c>
      <c r="F251" s="2174">
        <v>14</v>
      </c>
      <c r="G251" s="894">
        <v>42</v>
      </c>
      <c r="H251" s="894" t="s">
        <v>2671</v>
      </c>
      <c r="I251" s="894" t="s">
        <v>2722</v>
      </c>
      <c r="J251" s="894"/>
      <c r="K251" s="894" t="s">
        <v>2713</v>
      </c>
      <c r="L251" s="894" t="s">
        <v>143</v>
      </c>
      <c r="M251" s="2170">
        <v>1993</v>
      </c>
      <c r="N251" s="894"/>
      <c r="O251" s="894" t="s">
        <v>2558</v>
      </c>
      <c r="P251" s="894" t="s">
        <v>133</v>
      </c>
      <c r="Q251" s="1579">
        <v>1</v>
      </c>
      <c r="R251" s="2233">
        <v>10000</v>
      </c>
      <c r="S251" s="1546" t="s">
        <v>2865</v>
      </c>
      <c r="U251" s="2178"/>
      <c r="V251" s="2179"/>
      <c r="W251" s="2234"/>
      <c r="X251" s="2179"/>
    </row>
    <row r="252" spans="1:24" s="2177" customFormat="1" ht="12.95" customHeight="1">
      <c r="A252" s="2232">
        <f t="shared" si="10"/>
        <v>193</v>
      </c>
      <c r="B252" s="2174">
        <v>2</v>
      </c>
      <c r="C252" s="2174">
        <v>8</v>
      </c>
      <c r="D252" s="2174">
        <v>1</v>
      </c>
      <c r="E252" s="2174">
        <v>2</v>
      </c>
      <c r="F252" s="2174">
        <v>14</v>
      </c>
      <c r="G252" s="894">
        <v>43</v>
      </c>
      <c r="H252" s="894" t="s">
        <v>2671</v>
      </c>
      <c r="I252" s="894" t="s">
        <v>2722</v>
      </c>
      <c r="J252" s="894"/>
      <c r="K252" s="894" t="s">
        <v>2713</v>
      </c>
      <c r="L252" s="894" t="s">
        <v>143</v>
      </c>
      <c r="M252" s="2170">
        <v>1993</v>
      </c>
      <c r="N252" s="894"/>
      <c r="O252" s="894" t="s">
        <v>2558</v>
      </c>
      <c r="P252" s="894" t="s">
        <v>133</v>
      </c>
      <c r="Q252" s="1579">
        <v>1</v>
      </c>
      <c r="R252" s="2233">
        <v>10000</v>
      </c>
      <c r="S252" s="1546" t="s">
        <v>2865</v>
      </c>
      <c r="U252" s="2178"/>
      <c r="V252" s="2179"/>
      <c r="W252" s="2234"/>
      <c r="X252" s="2179"/>
    </row>
    <row r="253" spans="1:24" s="2177" customFormat="1" ht="12.95" customHeight="1">
      <c r="A253" s="2232">
        <f t="shared" si="10"/>
        <v>194</v>
      </c>
      <c r="B253" s="2174">
        <v>2</v>
      </c>
      <c r="C253" s="2174">
        <v>8</v>
      </c>
      <c r="D253" s="2174">
        <v>1</v>
      </c>
      <c r="E253" s="2174">
        <v>2</v>
      </c>
      <c r="F253" s="2174">
        <v>14</v>
      </c>
      <c r="G253" s="894">
        <v>44</v>
      </c>
      <c r="H253" s="894" t="s">
        <v>2671</v>
      </c>
      <c r="I253" s="894" t="s">
        <v>2722</v>
      </c>
      <c r="J253" s="894"/>
      <c r="K253" s="894" t="s">
        <v>2713</v>
      </c>
      <c r="L253" s="894" t="s">
        <v>143</v>
      </c>
      <c r="M253" s="2170">
        <v>1993</v>
      </c>
      <c r="N253" s="894"/>
      <c r="O253" s="894" t="s">
        <v>2558</v>
      </c>
      <c r="P253" s="894" t="s">
        <v>133</v>
      </c>
      <c r="Q253" s="1579">
        <v>1</v>
      </c>
      <c r="R253" s="2233">
        <v>10000</v>
      </c>
      <c r="S253" s="1546" t="s">
        <v>2865</v>
      </c>
      <c r="U253" s="2178"/>
      <c r="V253" s="2179"/>
      <c r="W253" s="2234"/>
      <c r="X253" s="2179"/>
    </row>
    <row r="254" spans="1:24" s="2177" customFormat="1" ht="12.95" customHeight="1">
      <c r="A254" s="2232">
        <f t="shared" si="10"/>
        <v>195</v>
      </c>
      <c r="B254" s="2174">
        <v>2</v>
      </c>
      <c r="C254" s="2174">
        <v>8</v>
      </c>
      <c r="D254" s="2174">
        <v>1</v>
      </c>
      <c r="E254" s="2174">
        <v>2</v>
      </c>
      <c r="F254" s="2174">
        <v>14</v>
      </c>
      <c r="G254" s="894">
        <v>45</v>
      </c>
      <c r="H254" s="894" t="s">
        <v>2671</v>
      </c>
      <c r="I254" s="894" t="s">
        <v>2722</v>
      </c>
      <c r="J254" s="894"/>
      <c r="K254" s="894" t="s">
        <v>2713</v>
      </c>
      <c r="L254" s="894" t="s">
        <v>143</v>
      </c>
      <c r="M254" s="2170">
        <v>1993</v>
      </c>
      <c r="N254" s="894"/>
      <c r="O254" s="894" t="s">
        <v>2558</v>
      </c>
      <c r="P254" s="894" t="s">
        <v>133</v>
      </c>
      <c r="Q254" s="1579">
        <v>1</v>
      </c>
      <c r="R254" s="2233">
        <v>10000</v>
      </c>
      <c r="S254" s="1546" t="s">
        <v>2865</v>
      </c>
      <c r="U254" s="2178"/>
      <c r="V254" s="2179"/>
      <c r="W254" s="2234"/>
      <c r="X254" s="2179"/>
    </row>
    <row r="255" spans="1:24" s="2177" customFormat="1" ht="12.95" customHeight="1">
      <c r="A255" s="2232">
        <f t="shared" si="10"/>
        <v>196</v>
      </c>
      <c r="B255" s="2174">
        <v>2</v>
      </c>
      <c r="C255" s="2174">
        <v>8</v>
      </c>
      <c r="D255" s="2174">
        <v>1</v>
      </c>
      <c r="E255" s="2174">
        <v>2</v>
      </c>
      <c r="F255" s="2174">
        <v>14</v>
      </c>
      <c r="G255" s="894">
        <v>46</v>
      </c>
      <c r="H255" s="894" t="s">
        <v>2671</v>
      </c>
      <c r="I255" s="894" t="s">
        <v>2722</v>
      </c>
      <c r="J255" s="894"/>
      <c r="K255" s="894" t="s">
        <v>2713</v>
      </c>
      <c r="L255" s="894" t="s">
        <v>143</v>
      </c>
      <c r="M255" s="2170">
        <v>1993</v>
      </c>
      <c r="N255" s="894"/>
      <c r="O255" s="894" t="s">
        <v>2558</v>
      </c>
      <c r="P255" s="894" t="s">
        <v>133</v>
      </c>
      <c r="Q255" s="1579">
        <v>1</v>
      </c>
      <c r="R255" s="2233">
        <v>10000</v>
      </c>
      <c r="S255" s="1546" t="s">
        <v>2865</v>
      </c>
      <c r="U255" s="2178"/>
      <c r="V255" s="2179"/>
      <c r="W255" s="2234"/>
      <c r="X255" s="2179"/>
    </row>
    <row r="256" spans="1:24" s="2177" customFormat="1" ht="12.95" customHeight="1">
      <c r="A256" s="2232">
        <f t="shared" si="10"/>
        <v>197</v>
      </c>
      <c r="B256" s="2174">
        <v>2</v>
      </c>
      <c r="C256" s="2174">
        <v>8</v>
      </c>
      <c r="D256" s="2174">
        <v>1</v>
      </c>
      <c r="E256" s="2174">
        <v>2</v>
      </c>
      <c r="F256" s="2174">
        <v>14</v>
      </c>
      <c r="G256" s="894">
        <v>47</v>
      </c>
      <c r="H256" s="894" t="s">
        <v>2671</v>
      </c>
      <c r="I256" s="894" t="s">
        <v>2722</v>
      </c>
      <c r="J256" s="894"/>
      <c r="K256" s="894" t="s">
        <v>2713</v>
      </c>
      <c r="L256" s="894" t="s">
        <v>143</v>
      </c>
      <c r="M256" s="2170">
        <v>1993</v>
      </c>
      <c r="N256" s="894"/>
      <c r="O256" s="894" t="s">
        <v>2558</v>
      </c>
      <c r="P256" s="894" t="s">
        <v>133</v>
      </c>
      <c r="Q256" s="1579">
        <v>1</v>
      </c>
      <c r="R256" s="2233">
        <v>10000</v>
      </c>
      <c r="S256" s="1546" t="s">
        <v>2865</v>
      </c>
      <c r="U256" s="2178"/>
      <c r="V256" s="2179"/>
      <c r="W256" s="2234"/>
      <c r="X256" s="2179"/>
    </row>
    <row r="257" spans="1:24" s="2177" customFormat="1" ht="12.95" customHeight="1">
      <c r="A257" s="2232">
        <f t="shared" si="10"/>
        <v>198</v>
      </c>
      <c r="B257" s="2174">
        <v>2</v>
      </c>
      <c r="C257" s="2174">
        <v>8</v>
      </c>
      <c r="D257" s="2174">
        <v>1</v>
      </c>
      <c r="E257" s="2174">
        <v>2</v>
      </c>
      <c r="F257" s="2174">
        <v>14</v>
      </c>
      <c r="G257" s="894">
        <v>48</v>
      </c>
      <c r="H257" s="894" t="s">
        <v>2671</v>
      </c>
      <c r="I257" s="894" t="s">
        <v>2722</v>
      </c>
      <c r="J257" s="894"/>
      <c r="K257" s="894" t="s">
        <v>2713</v>
      </c>
      <c r="L257" s="894" t="s">
        <v>143</v>
      </c>
      <c r="M257" s="2170">
        <v>1993</v>
      </c>
      <c r="N257" s="894"/>
      <c r="O257" s="894" t="s">
        <v>2558</v>
      </c>
      <c r="P257" s="894" t="s">
        <v>133</v>
      </c>
      <c r="Q257" s="1579">
        <v>1</v>
      </c>
      <c r="R257" s="2233">
        <v>10000</v>
      </c>
      <c r="S257" s="1546" t="s">
        <v>2865</v>
      </c>
      <c r="U257" s="2178"/>
      <c r="V257" s="2179"/>
      <c r="W257" s="2234"/>
      <c r="X257" s="2179"/>
    </row>
    <row r="258" spans="1:24" s="2177" customFormat="1" ht="12.95" customHeight="1">
      <c r="A258" s="2232">
        <f t="shared" si="10"/>
        <v>199</v>
      </c>
      <c r="B258" s="2174">
        <v>2</v>
      </c>
      <c r="C258" s="2174">
        <v>8</v>
      </c>
      <c r="D258" s="2174">
        <v>1</v>
      </c>
      <c r="E258" s="2174">
        <v>2</v>
      </c>
      <c r="F258" s="2174">
        <v>14</v>
      </c>
      <c r="G258" s="894">
        <v>49</v>
      </c>
      <c r="H258" s="894" t="s">
        <v>2671</v>
      </c>
      <c r="I258" s="894" t="s">
        <v>2722</v>
      </c>
      <c r="J258" s="894"/>
      <c r="K258" s="894" t="s">
        <v>2713</v>
      </c>
      <c r="L258" s="894" t="s">
        <v>143</v>
      </c>
      <c r="M258" s="2170">
        <v>1993</v>
      </c>
      <c r="N258" s="894"/>
      <c r="O258" s="894" t="s">
        <v>2558</v>
      </c>
      <c r="P258" s="894" t="s">
        <v>133</v>
      </c>
      <c r="Q258" s="1579">
        <v>1</v>
      </c>
      <c r="R258" s="2233">
        <v>10000</v>
      </c>
      <c r="S258" s="1546" t="s">
        <v>2865</v>
      </c>
      <c r="U258" s="2178"/>
      <c r="V258" s="2179"/>
      <c r="W258" s="2234"/>
      <c r="X258" s="2179"/>
    </row>
    <row r="259" spans="1:24" s="2177" customFormat="1" ht="12.95" customHeight="1">
      <c r="A259" s="2232">
        <f t="shared" si="10"/>
        <v>200</v>
      </c>
      <c r="B259" s="2174">
        <v>2</v>
      </c>
      <c r="C259" s="2174">
        <v>8</v>
      </c>
      <c r="D259" s="2174">
        <v>1</v>
      </c>
      <c r="E259" s="2174">
        <v>2</v>
      </c>
      <c r="F259" s="2174">
        <v>14</v>
      </c>
      <c r="G259" s="894">
        <v>51</v>
      </c>
      <c r="H259" s="894" t="s">
        <v>1068</v>
      </c>
      <c r="I259" s="894"/>
      <c r="J259" s="894"/>
      <c r="K259" s="894" t="s">
        <v>2713</v>
      </c>
      <c r="L259" s="894" t="s">
        <v>143</v>
      </c>
      <c r="M259" s="2170">
        <v>1993</v>
      </c>
      <c r="N259" s="894"/>
      <c r="O259" s="894" t="s">
        <v>2558</v>
      </c>
      <c r="P259" s="894" t="s">
        <v>133</v>
      </c>
      <c r="Q259" s="1579">
        <v>1</v>
      </c>
      <c r="R259" s="2233">
        <v>10000</v>
      </c>
      <c r="S259" s="1546" t="s">
        <v>2865</v>
      </c>
      <c r="U259" s="2178"/>
      <c r="V259" s="2179"/>
      <c r="W259" s="2234"/>
      <c r="X259" s="2179"/>
    </row>
    <row r="260" spans="1:24" s="2177" customFormat="1" ht="12.95" customHeight="1">
      <c r="A260" s="2232">
        <f>A259+1</f>
        <v>201</v>
      </c>
      <c r="B260" s="2174">
        <v>2</v>
      </c>
      <c r="C260" s="2174">
        <v>8</v>
      </c>
      <c r="D260" s="2174">
        <v>1</v>
      </c>
      <c r="E260" s="2174">
        <v>2</v>
      </c>
      <c r="F260" s="2174">
        <v>14</v>
      </c>
      <c r="G260" s="894">
        <v>52</v>
      </c>
      <c r="H260" s="894" t="s">
        <v>1068</v>
      </c>
      <c r="I260" s="894"/>
      <c r="J260" s="894"/>
      <c r="K260" s="894" t="s">
        <v>2713</v>
      </c>
      <c r="L260" s="894" t="s">
        <v>143</v>
      </c>
      <c r="M260" s="2170">
        <v>1993</v>
      </c>
      <c r="N260" s="894"/>
      <c r="O260" s="894" t="s">
        <v>2558</v>
      </c>
      <c r="P260" s="894" t="s">
        <v>133</v>
      </c>
      <c r="Q260" s="1579">
        <v>1</v>
      </c>
      <c r="R260" s="2233">
        <v>10000</v>
      </c>
      <c r="S260" s="1546" t="s">
        <v>2865</v>
      </c>
      <c r="U260" s="2178"/>
      <c r="V260" s="2179"/>
      <c r="W260" s="2234"/>
      <c r="X260" s="2179"/>
    </row>
    <row r="261" spans="1:24" s="2177" customFormat="1" ht="12.95" customHeight="1">
      <c r="A261" s="2232">
        <f t="shared" si="10"/>
        <v>202</v>
      </c>
      <c r="B261" s="2174">
        <v>2</v>
      </c>
      <c r="C261" s="2174">
        <v>8</v>
      </c>
      <c r="D261" s="2174">
        <v>1</v>
      </c>
      <c r="E261" s="2174">
        <v>2</v>
      </c>
      <c r="F261" s="2174">
        <v>14</v>
      </c>
      <c r="G261" s="894">
        <v>53</v>
      </c>
      <c r="H261" s="894" t="s">
        <v>1068</v>
      </c>
      <c r="I261" s="894"/>
      <c r="J261" s="894"/>
      <c r="K261" s="894" t="s">
        <v>2713</v>
      </c>
      <c r="L261" s="894" t="s">
        <v>143</v>
      </c>
      <c r="M261" s="2170">
        <v>1993</v>
      </c>
      <c r="N261" s="894"/>
      <c r="O261" s="894" t="s">
        <v>2558</v>
      </c>
      <c r="P261" s="894" t="s">
        <v>133</v>
      </c>
      <c r="Q261" s="1579">
        <v>1</v>
      </c>
      <c r="R261" s="2233">
        <v>10000</v>
      </c>
      <c r="S261" s="1546" t="s">
        <v>2865</v>
      </c>
      <c r="U261" s="2178"/>
      <c r="V261" s="2179"/>
      <c r="W261" s="2234"/>
      <c r="X261" s="2179"/>
    </row>
    <row r="262" spans="1:24" s="2177" customFormat="1" ht="12.95" customHeight="1">
      <c r="A262" s="2232">
        <f t="shared" si="10"/>
        <v>203</v>
      </c>
      <c r="B262" s="2174">
        <v>2</v>
      </c>
      <c r="C262" s="2174">
        <v>8</v>
      </c>
      <c r="D262" s="2174">
        <v>1</v>
      </c>
      <c r="E262" s="2174">
        <v>2</v>
      </c>
      <c r="F262" s="2174">
        <v>14</v>
      </c>
      <c r="G262" s="894">
        <v>54</v>
      </c>
      <c r="H262" s="894" t="s">
        <v>1068</v>
      </c>
      <c r="I262" s="894"/>
      <c r="J262" s="894"/>
      <c r="K262" s="894" t="s">
        <v>2713</v>
      </c>
      <c r="L262" s="894" t="s">
        <v>143</v>
      </c>
      <c r="M262" s="2170">
        <v>1993</v>
      </c>
      <c r="N262" s="894"/>
      <c r="O262" s="894" t="s">
        <v>2558</v>
      </c>
      <c r="P262" s="894" t="s">
        <v>133</v>
      </c>
      <c r="Q262" s="1579">
        <v>1</v>
      </c>
      <c r="R262" s="2233">
        <v>10000</v>
      </c>
      <c r="S262" s="1546" t="s">
        <v>2865</v>
      </c>
      <c r="U262" s="2178"/>
      <c r="V262" s="2179"/>
      <c r="W262" s="2234"/>
      <c r="X262" s="2179"/>
    </row>
    <row r="263" spans="1:24" s="2177" customFormat="1" ht="12.95" customHeight="1">
      <c r="A263" s="2232">
        <f t="shared" si="10"/>
        <v>204</v>
      </c>
      <c r="B263" s="2174">
        <v>2</v>
      </c>
      <c r="C263" s="2174">
        <v>8</v>
      </c>
      <c r="D263" s="2174">
        <v>1</v>
      </c>
      <c r="E263" s="2174">
        <v>2</v>
      </c>
      <c r="F263" s="2174">
        <v>14</v>
      </c>
      <c r="G263" s="894">
        <v>55</v>
      </c>
      <c r="H263" s="894" t="s">
        <v>1068</v>
      </c>
      <c r="I263" s="894"/>
      <c r="J263" s="894"/>
      <c r="K263" s="894" t="s">
        <v>2713</v>
      </c>
      <c r="L263" s="894" t="s">
        <v>143</v>
      </c>
      <c r="M263" s="2170">
        <v>1993</v>
      </c>
      <c r="N263" s="894"/>
      <c r="O263" s="894" t="s">
        <v>2558</v>
      </c>
      <c r="P263" s="894" t="s">
        <v>133</v>
      </c>
      <c r="Q263" s="1579">
        <v>1</v>
      </c>
      <c r="R263" s="2233">
        <v>10000</v>
      </c>
      <c r="S263" s="1546" t="s">
        <v>2865</v>
      </c>
      <c r="U263" s="2178"/>
      <c r="V263" s="2179"/>
      <c r="W263" s="2234"/>
      <c r="X263" s="2179"/>
    </row>
    <row r="264" spans="1:24" s="2177" customFormat="1" ht="12.95" customHeight="1">
      <c r="A264" s="2232">
        <f t="shared" si="10"/>
        <v>205</v>
      </c>
      <c r="B264" s="2174">
        <v>2</v>
      </c>
      <c r="C264" s="2174">
        <v>8</v>
      </c>
      <c r="D264" s="2174">
        <v>1</v>
      </c>
      <c r="E264" s="2174">
        <v>2</v>
      </c>
      <c r="F264" s="2174">
        <v>14</v>
      </c>
      <c r="G264" s="894">
        <v>56</v>
      </c>
      <c r="H264" s="894" t="s">
        <v>1068</v>
      </c>
      <c r="I264" s="894"/>
      <c r="J264" s="894"/>
      <c r="K264" s="894" t="s">
        <v>2713</v>
      </c>
      <c r="L264" s="894" t="s">
        <v>143</v>
      </c>
      <c r="M264" s="2170">
        <v>1993</v>
      </c>
      <c r="N264" s="894"/>
      <c r="O264" s="894" t="s">
        <v>2558</v>
      </c>
      <c r="P264" s="894" t="s">
        <v>133</v>
      </c>
      <c r="Q264" s="1579">
        <v>1</v>
      </c>
      <c r="R264" s="2233">
        <v>10000</v>
      </c>
      <c r="S264" s="1546" t="s">
        <v>2865</v>
      </c>
      <c r="U264" s="2178"/>
      <c r="V264" s="2179"/>
      <c r="W264" s="2234"/>
      <c r="X264" s="2179"/>
    </row>
    <row r="265" spans="1:24" s="2177" customFormat="1" ht="12.95" customHeight="1">
      <c r="A265" s="2232">
        <f t="shared" si="10"/>
        <v>206</v>
      </c>
      <c r="B265" s="2174">
        <v>2</v>
      </c>
      <c r="C265" s="2174">
        <v>8</v>
      </c>
      <c r="D265" s="2174">
        <v>1</v>
      </c>
      <c r="E265" s="2174">
        <v>2</v>
      </c>
      <c r="F265" s="2174">
        <v>14</v>
      </c>
      <c r="G265" s="894">
        <v>59</v>
      </c>
      <c r="H265" s="894" t="s">
        <v>2723</v>
      </c>
      <c r="I265" s="894"/>
      <c r="J265" s="894"/>
      <c r="K265" s="894" t="s">
        <v>2713</v>
      </c>
      <c r="L265" s="894" t="s">
        <v>143</v>
      </c>
      <c r="M265" s="2170">
        <v>1993</v>
      </c>
      <c r="N265" s="894"/>
      <c r="O265" s="894" t="s">
        <v>2624</v>
      </c>
      <c r="P265" s="894" t="s">
        <v>133</v>
      </c>
      <c r="Q265" s="1579">
        <v>1</v>
      </c>
      <c r="R265" s="2233">
        <v>50000</v>
      </c>
      <c r="S265" s="1546" t="s">
        <v>2865</v>
      </c>
      <c r="U265" s="2178"/>
      <c r="V265" s="2179"/>
      <c r="W265" s="2234"/>
      <c r="X265" s="2179"/>
    </row>
    <row r="266" spans="1:24" s="2177" customFormat="1" ht="12.95" customHeight="1">
      <c r="A266" s="2232">
        <f t="shared" si="10"/>
        <v>207</v>
      </c>
      <c r="B266" s="2174">
        <v>2</v>
      </c>
      <c r="C266" s="2174">
        <v>8</v>
      </c>
      <c r="D266" s="2174">
        <v>1</v>
      </c>
      <c r="E266" s="2174">
        <v>2</v>
      </c>
      <c r="F266" s="2174">
        <v>14</v>
      </c>
      <c r="G266" s="894">
        <v>60</v>
      </c>
      <c r="H266" s="894" t="s">
        <v>2723</v>
      </c>
      <c r="I266" s="894"/>
      <c r="J266" s="894"/>
      <c r="K266" s="894" t="s">
        <v>2713</v>
      </c>
      <c r="L266" s="894" t="s">
        <v>143</v>
      </c>
      <c r="M266" s="2170">
        <v>1993</v>
      </c>
      <c r="N266" s="894"/>
      <c r="O266" s="894" t="s">
        <v>2624</v>
      </c>
      <c r="P266" s="894" t="s">
        <v>133</v>
      </c>
      <c r="Q266" s="1579">
        <v>1</v>
      </c>
      <c r="R266" s="2233">
        <v>50000</v>
      </c>
      <c r="S266" s="1546" t="s">
        <v>2865</v>
      </c>
      <c r="U266" s="2178"/>
      <c r="V266" s="2179"/>
      <c r="W266" s="2234"/>
      <c r="X266" s="2179"/>
    </row>
    <row r="267" spans="1:24" s="2177" customFormat="1" ht="12.95" customHeight="1">
      <c r="A267" s="2232">
        <f t="shared" si="10"/>
        <v>208</v>
      </c>
      <c r="B267" s="2174">
        <v>2</v>
      </c>
      <c r="C267" s="2174">
        <v>8</v>
      </c>
      <c r="D267" s="2174">
        <v>1</v>
      </c>
      <c r="E267" s="2174">
        <v>2</v>
      </c>
      <c r="F267" s="2174">
        <v>14</v>
      </c>
      <c r="G267" s="894">
        <v>61</v>
      </c>
      <c r="H267" s="894" t="s">
        <v>2724</v>
      </c>
      <c r="I267" s="894"/>
      <c r="J267" s="894"/>
      <c r="K267" s="894" t="s">
        <v>2713</v>
      </c>
      <c r="L267" s="894" t="s">
        <v>143</v>
      </c>
      <c r="M267" s="2170">
        <v>1993</v>
      </c>
      <c r="N267" s="894"/>
      <c r="O267" s="894" t="s">
        <v>2558</v>
      </c>
      <c r="P267" s="894" t="s">
        <v>133</v>
      </c>
      <c r="Q267" s="1579">
        <v>1</v>
      </c>
      <c r="R267" s="2233">
        <v>10000</v>
      </c>
      <c r="S267" s="1546" t="s">
        <v>2865</v>
      </c>
      <c r="U267" s="2178"/>
      <c r="V267" s="2179"/>
      <c r="W267" s="2234"/>
      <c r="X267" s="2179"/>
    </row>
    <row r="268" spans="1:24" s="2177" customFormat="1" ht="12.95" customHeight="1">
      <c r="A268" s="2232">
        <f>A267+1</f>
        <v>209</v>
      </c>
      <c r="B268" s="2174">
        <v>2</v>
      </c>
      <c r="C268" s="2174">
        <v>8</v>
      </c>
      <c r="D268" s="2174">
        <v>1</v>
      </c>
      <c r="E268" s="2174">
        <v>2</v>
      </c>
      <c r="F268" s="2174">
        <v>14</v>
      </c>
      <c r="G268" s="894">
        <v>62</v>
      </c>
      <c r="H268" s="894" t="s">
        <v>2725</v>
      </c>
      <c r="I268" s="894"/>
      <c r="J268" s="894"/>
      <c r="K268" s="894" t="s">
        <v>2713</v>
      </c>
      <c r="L268" s="894" t="s">
        <v>143</v>
      </c>
      <c r="M268" s="2170">
        <v>1993</v>
      </c>
      <c r="N268" s="894"/>
      <c r="O268" s="894" t="s">
        <v>2558</v>
      </c>
      <c r="P268" s="894" t="s">
        <v>133</v>
      </c>
      <c r="Q268" s="1579">
        <v>1</v>
      </c>
      <c r="R268" s="2233">
        <v>20000</v>
      </c>
      <c r="S268" s="1546" t="s">
        <v>2865</v>
      </c>
      <c r="U268" s="2178"/>
      <c r="V268" s="2236"/>
      <c r="W268" s="2234"/>
      <c r="X268" s="2179"/>
    </row>
    <row r="269" spans="1:24" s="2177" customFormat="1" ht="12.95" customHeight="1">
      <c r="A269" s="2232">
        <f t="shared" si="10"/>
        <v>210</v>
      </c>
      <c r="B269" s="2174">
        <v>2</v>
      </c>
      <c r="C269" s="2174">
        <v>8</v>
      </c>
      <c r="D269" s="2174">
        <v>1</v>
      </c>
      <c r="E269" s="2174">
        <v>2</v>
      </c>
      <c r="F269" s="2174">
        <v>14</v>
      </c>
      <c r="G269" s="894">
        <v>62</v>
      </c>
      <c r="H269" s="894" t="s">
        <v>3058</v>
      </c>
      <c r="I269" s="894"/>
      <c r="J269" s="894"/>
      <c r="K269" s="894" t="s">
        <v>2713</v>
      </c>
      <c r="L269" s="894" t="s">
        <v>2792</v>
      </c>
      <c r="M269" s="2170">
        <v>2015</v>
      </c>
      <c r="N269" s="894"/>
      <c r="O269" s="894" t="s">
        <v>2558</v>
      </c>
      <c r="P269" s="894" t="s">
        <v>133</v>
      </c>
      <c r="Q269" s="1579">
        <v>1</v>
      </c>
      <c r="R269" s="2233">
        <v>3000000</v>
      </c>
      <c r="S269" s="1546" t="s">
        <v>2865</v>
      </c>
      <c r="U269" s="2178"/>
      <c r="V269" s="2179"/>
      <c r="W269" s="2179"/>
      <c r="X269" s="2179"/>
    </row>
    <row r="270" spans="1:24" s="2177" customFormat="1" ht="12.95" customHeight="1">
      <c r="A270" s="2232">
        <f t="shared" si="10"/>
        <v>211</v>
      </c>
      <c r="B270" s="2174">
        <v>2</v>
      </c>
      <c r="C270" s="2174">
        <v>8</v>
      </c>
      <c r="D270" s="2174">
        <v>1</v>
      </c>
      <c r="E270" s="2174">
        <v>2</v>
      </c>
      <c r="F270" s="2174">
        <v>14</v>
      </c>
      <c r="G270" s="894">
        <v>62</v>
      </c>
      <c r="H270" s="894" t="s">
        <v>3059</v>
      </c>
      <c r="I270" s="894"/>
      <c r="J270" s="894"/>
      <c r="K270" s="894" t="s">
        <v>2713</v>
      </c>
      <c r="L270" s="894" t="s">
        <v>2792</v>
      </c>
      <c r="M270" s="2170">
        <v>2015</v>
      </c>
      <c r="N270" s="894"/>
      <c r="O270" s="894" t="s">
        <v>2558</v>
      </c>
      <c r="P270" s="894" t="s">
        <v>133</v>
      </c>
      <c r="Q270" s="1579">
        <v>1</v>
      </c>
      <c r="R270" s="2233">
        <v>3000000</v>
      </c>
      <c r="S270" s="1546" t="s">
        <v>2865</v>
      </c>
      <c r="U270" s="2178"/>
      <c r="V270" s="2179"/>
      <c r="W270" s="2179"/>
      <c r="X270" s="2179"/>
    </row>
    <row r="271" spans="1:24" s="2177" customFormat="1" ht="12.95" customHeight="1">
      <c r="A271" s="2232">
        <f>A270+1</f>
        <v>212</v>
      </c>
      <c r="B271" s="2174">
        <v>2</v>
      </c>
      <c r="C271" s="2174">
        <v>8</v>
      </c>
      <c r="D271" s="2174">
        <v>1</v>
      </c>
      <c r="E271" s="2174">
        <v>2</v>
      </c>
      <c r="F271" s="2174">
        <v>14</v>
      </c>
      <c r="G271" s="894">
        <v>62</v>
      </c>
      <c r="H271" s="894" t="s">
        <v>3060</v>
      </c>
      <c r="I271" s="894"/>
      <c r="J271" s="894"/>
      <c r="K271" s="894" t="s">
        <v>2713</v>
      </c>
      <c r="L271" s="894" t="s">
        <v>2792</v>
      </c>
      <c r="M271" s="2170">
        <v>2015</v>
      </c>
      <c r="N271" s="894"/>
      <c r="O271" s="894" t="s">
        <v>2558</v>
      </c>
      <c r="P271" s="894" t="s">
        <v>133</v>
      </c>
      <c r="Q271" s="1579">
        <v>1</v>
      </c>
      <c r="R271" s="2233">
        <v>2000000</v>
      </c>
      <c r="S271" s="1546" t="s">
        <v>2865</v>
      </c>
      <c r="U271" s="2178"/>
      <c r="V271" s="2179"/>
      <c r="W271" s="2179"/>
      <c r="X271" s="2179"/>
    </row>
    <row r="272" spans="1:24" s="2177" customFormat="1" ht="12.95" customHeight="1">
      <c r="A272" s="2232">
        <f t="shared" si="10"/>
        <v>213</v>
      </c>
      <c r="B272" s="2174"/>
      <c r="C272" s="2174"/>
      <c r="D272" s="2174"/>
      <c r="E272" s="2174"/>
      <c r="F272" s="2174"/>
      <c r="G272" s="894">
        <v>63</v>
      </c>
      <c r="H272" s="2250" t="s">
        <v>2726</v>
      </c>
      <c r="I272" s="894"/>
      <c r="J272" s="894"/>
      <c r="K272" s="894"/>
      <c r="L272" s="894"/>
      <c r="M272" s="2170"/>
      <c r="N272" s="894"/>
      <c r="O272" s="894"/>
      <c r="P272" s="894"/>
      <c r="Q272" s="1579"/>
      <c r="R272" s="2233">
        <v>1396500</v>
      </c>
      <c r="S272" s="1546"/>
      <c r="U272" s="2178" t="s">
        <v>2790</v>
      </c>
      <c r="V272" s="2179"/>
      <c r="W272" s="2179"/>
      <c r="X272" s="2179"/>
    </row>
    <row r="273" spans="1:24" s="2177" customFormat="1" ht="12.95" customHeight="1">
      <c r="A273" s="2232"/>
      <c r="B273" s="2174">
        <v>2</v>
      </c>
      <c r="C273" s="2174">
        <v>8</v>
      </c>
      <c r="D273" s="2174">
        <v>1</v>
      </c>
      <c r="E273" s="2174">
        <v>2</v>
      </c>
      <c r="F273" s="2174">
        <v>14</v>
      </c>
      <c r="G273" s="894"/>
      <c r="H273" s="894" t="s">
        <v>2727</v>
      </c>
      <c r="I273" s="894" t="s">
        <v>1011</v>
      </c>
      <c r="J273" s="894"/>
      <c r="K273" s="894" t="s">
        <v>2713</v>
      </c>
      <c r="L273" s="894" t="s">
        <v>143</v>
      </c>
      <c r="M273" s="2170">
        <v>2007</v>
      </c>
      <c r="N273" s="894"/>
      <c r="O273" s="894" t="s">
        <v>2558</v>
      </c>
      <c r="P273" s="894" t="s">
        <v>133</v>
      </c>
      <c r="Q273" s="1579">
        <v>1</v>
      </c>
      <c r="R273" s="2233"/>
      <c r="S273" s="1546" t="s">
        <v>2865</v>
      </c>
      <c r="U273" s="2178"/>
      <c r="V273" s="2179"/>
      <c r="W273" s="2179"/>
      <c r="X273" s="2179"/>
    </row>
    <row r="274" spans="1:24" s="2177" customFormat="1" ht="12.95" customHeight="1">
      <c r="A274" s="2232"/>
      <c r="B274" s="2174">
        <v>2</v>
      </c>
      <c r="C274" s="2174">
        <v>8</v>
      </c>
      <c r="D274" s="2174">
        <v>1</v>
      </c>
      <c r="E274" s="2174">
        <v>2</v>
      </c>
      <c r="F274" s="2174">
        <v>14</v>
      </c>
      <c r="G274" s="894"/>
      <c r="H274" s="894" t="s">
        <v>2728</v>
      </c>
      <c r="I274" s="894" t="s">
        <v>1011</v>
      </c>
      <c r="J274" s="894"/>
      <c r="K274" s="894" t="s">
        <v>2713</v>
      </c>
      <c r="L274" s="894" t="s">
        <v>143</v>
      </c>
      <c r="M274" s="2170">
        <v>2007</v>
      </c>
      <c r="N274" s="894"/>
      <c r="O274" s="894" t="s">
        <v>2558</v>
      </c>
      <c r="P274" s="894" t="s">
        <v>133</v>
      </c>
      <c r="Q274" s="1579">
        <v>1</v>
      </c>
      <c r="R274" s="2233"/>
      <c r="S274" s="1546" t="s">
        <v>2865</v>
      </c>
      <c r="U274" s="2178"/>
      <c r="V274" s="2179"/>
      <c r="W274" s="2179"/>
      <c r="X274" s="2179"/>
    </row>
    <row r="275" spans="1:24" s="2177" customFormat="1" ht="12.95" customHeight="1">
      <c r="A275" s="2232"/>
      <c r="B275" s="2174">
        <v>2</v>
      </c>
      <c r="C275" s="2174">
        <v>8</v>
      </c>
      <c r="D275" s="2174">
        <v>1</v>
      </c>
      <c r="E275" s="2174">
        <v>2</v>
      </c>
      <c r="F275" s="2174">
        <v>14</v>
      </c>
      <c r="G275" s="894"/>
      <c r="H275" s="894" t="s">
        <v>2729</v>
      </c>
      <c r="I275" s="894" t="s">
        <v>1011</v>
      </c>
      <c r="J275" s="894"/>
      <c r="K275" s="894" t="s">
        <v>2713</v>
      </c>
      <c r="L275" s="894" t="s">
        <v>143</v>
      </c>
      <c r="M275" s="2170">
        <v>2007</v>
      </c>
      <c r="N275" s="894"/>
      <c r="O275" s="894" t="s">
        <v>2558</v>
      </c>
      <c r="P275" s="894" t="s">
        <v>133</v>
      </c>
      <c r="Q275" s="1579">
        <v>1</v>
      </c>
      <c r="R275" s="2233"/>
      <c r="S275" s="1546" t="s">
        <v>2865</v>
      </c>
      <c r="U275" s="2178"/>
      <c r="V275" s="2179"/>
      <c r="W275" s="2179"/>
      <c r="X275" s="2179"/>
    </row>
    <row r="276" spans="1:24" s="2177" customFormat="1" ht="12.95" customHeight="1">
      <c r="A276" s="2232"/>
      <c r="B276" s="2174">
        <v>2</v>
      </c>
      <c r="C276" s="2174">
        <v>8</v>
      </c>
      <c r="D276" s="2174">
        <v>1</v>
      </c>
      <c r="E276" s="2174">
        <v>2</v>
      </c>
      <c r="F276" s="2174">
        <v>14</v>
      </c>
      <c r="G276" s="894"/>
      <c r="H276" s="894" t="s">
        <v>2730</v>
      </c>
      <c r="I276" s="894" t="s">
        <v>1011</v>
      </c>
      <c r="J276" s="894"/>
      <c r="K276" s="894" t="s">
        <v>2713</v>
      </c>
      <c r="L276" s="894" t="s">
        <v>143</v>
      </c>
      <c r="M276" s="2170">
        <v>2007</v>
      </c>
      <c r="N276" s="894"/>
      <c r="O276" s="894" t="s">
        <v>2558</v>
      </c>
      <c r="P276" s="894" t="s">
        <v>133</v>
      </c>
      <c r="Q276" s="1579">
        <v>1</v>
      </c>
      <c r="R276" s="2233"/>
      <c r="S276" s="1546" t="s">
        <v>2865</v>
      </c>
      <c r="U276" s="2178"/>
      <c r="V276" s="2179"/>
      <c r="W276" s="2179"/>
      <c r="X276" s="2179"/>
    </row>
    <row r="277" spans="1:24" s="2177" customFormat="1" ht="12.95" customHeight="1">
      <c r="A277" s="2232"/>
      <c r="B277" s="2174">
        <v>2</v>
      </c>
      <c r="C277" s="2174">
        <v>8</v>
      </c>
      <c r="D277" s="2174">
        <v>1</v>
      </c>
      <c r="E277" s="2174">
        <v>2</v>
      </c>
      <c r="F277" s="2174">
        <v>14</v>
      </c>
      <c r="G277" s="894"/>
      <c r="H277" s="894" t="s">
        <v>2731</v>
      </c>
      <c r="I277" s="894" t="s">
        <v>1011</v>
      </c>
      <c r="J277" s="894"/>
      <c r="K277" s="894" t="s">
        <v>2713</v>
      </c>
      <c r="L277" s="894" t="s">
        <v>143</v>
      </c>
      <c r="M277" s="2170">
        <v>2007</v>
      </c>
      <c r="N277" s="894"/>
      <c r="O277" s="894" t="s">
        <v>2558</v>
      </c>
      <c r="P277" s="894" t="s">
        <v>133</v>
      </c>
      <c r="Q277" s="1579">
        <v>1</v>
      </c>
      <c r="R277" s="2233"/>
      <c r="S277" s="1546" t="s">
        <v>2865</v>
      </c>
      <c r="U277" s="2178"/>
      <c r="V277" s="2179"/>
      <c r="W277" s="2179"/>
      <c r="X277" s="2179"/>
    </row>
    <row r="278" spans="1:24" s="2177" customFormat="1" ht="12.95" customHeight="1">
      <c r="A278" s="2232"/>
      <c r="B278" s="2174">
        <v>2</v>
      </c>
      <c r="C278" s="2174">
        <v>8</v>
      </c>
      <c r="D278" s="2174">
        <v>1</v>
      </c>
      <c r="E278" s="2174">
        <v>2</v>
      </c>
      <c r="F278" s="2174">
        <v>14</v>
      </c>
      <c r="G278" s="894"/>
      <c r="H278" s="894" t="s">
        <v>2732</v>
      </c>
      <c r="I278" s="894" t="s">
        <v>1011</v>
      </c>
      <c r="J278" s="894"/>
      <c r="K278" s="894" t="s">
        <v>2713</v>
      </c>
      <c r="L278" s="894" t="s">
        <v>143</v>
      </c>
      <c r="M278" s="2170">
        <v>2007</v>
      </c>
      <c r="N278" s="894"/>
      <c r="O278" s="894" t="s">
        <v>2558</v>
      </c>
      <c r="P278" s="894" t="s">
        <v>133</v>
      </c>
      <c r="Q278" s="1579">
        <v>1</v>
      </c>
      <c r="R278" s="2233"/>
      <c r="S278" s="1546" t="s">
        <v>2865</v>
      </c>
      <c r="U278" s="2178"/>
      <c r="V278" s="2179"/>
      <c r="W278" s="2179"/>
      <c r="X278" s="2179"/>
    </row>
    <row r="279" spans="1:24" s="2177" customFormat="1" ht="12.95" customHeight="1">
      <c r="A279" s="2232"/>
      <c r="B279" s="2174">
        <v>2</v>
      </c>
      <c r="C279" s="2174">
        <v>8</v>
      </c>
      <c r="D279" s="2174">
        <v>1</v>
      </c>
      <c r="E279" s="2174">
        <v>2</v>
      </c>
      <c r="F279" s="2174">
        <v>14</v>
      </c>
      <c r="G279" s="894"/>
      <c r="H279" s="894" t="s">
        <v>2733</v>
      </c>
      <c r="I279" s="894" t="s">
        <v>1011</v>
      </c>
      <c r="J279" s="894"/>
      <c r="K279" s="894" t="s">
        <v>2713</v>
      </c>
      <c r="L279" s="894" t="s">
        <v>143</v>
      </c>
      <c r="M279" s="2170">
        <v>2007</v>
      </c>
      <c r="N279" s="894"/>
      <c r="O279" s="894" t="s">
        <v>2558</v>
      </c>
      <c r="P279" s="894" t="s">
        <v>133</v>
      </c>
      <c r="Q279" s="1579">
        <v>1</v>
      </c>
      <c r="R279" s="2233"/>
      <c r="S279" s="1546" t="s">
        <v>2865</v>
      </c>
      <c r="U279" s="2178"/>
      <c r="V279" s="2179"/>
      <c r="W279" s="2179"/>
      <c r="X279" s="2179"/>
    </row>
    <row r="280" spans="1:24" s="2177" customFormat="1" ht="12.95" customHeight="1">
      <c r="A280" s="2232"/>
      <c r="B280" s="2174">
        <v>2</v>
      </c>
      <c r="C280" s="2174">
        <v>8</v>
      </c>
      <c r="D280" s="2174">
        <v>1</v>
      </c>
      <c r="E280" s="2174">
        <v>2</v>
      </c>
      <c r="F280" s="2174">
        <v>14</v>
      </c>
      <c r="G280" s="894"/>
      <c r="H280" s="894" t="s">
        <v>2734</v>
      </c>
      <c r="I280" s="894" t="s">
        <v>1011</v>
      </c>
      <c r="J280" s="894"/>
      <c r="K280" s="894" t="s">
        <v>2713</v>
      </c>
      <c r="L280" s="894" t="s">
        <v>143</v>
      </c>
      <c r="M280" s="2170">
        <v>2007</v>
      </c>
      <c r="N280" s="894"/>
      <c r="O280" s="894" t="s">
        <v>2558</v>
      </c>
      <c r="P280" s="894" t="s">
        <v>133</v>
      </c>
      <c r="Q280" s="1579">
        <v>1</v>
      </c>
      <c r="R280" s="2233"/>
      <c r="S280" s="1546" t="s">
        <v>2865</v>
      </c>
      <c r="U280" s="2178"/>
      <c r="V280" s="2179"/>
      <c r="W280" s="2179"/>
      <c r="X280" s="2179"/>
    </row>
    <row r="281" spans="1:24" s="2177" customFormat="1" ht="12.95" customHeight="1">
      <c r="A281" s="2232">
        <f>A272+1</f>
        <v>214</v>
      </c>
      <c r="B281" s="2174"/>
      <c r="C281" s="2174"/>
      <c r="D281" s="2174"/>
      <c r="E281" s="2174"/>
      <c r="F281" s="2174"/>
      <c r="G281" s="894">
        <v>71</v>
      </c>
      <c r="H281" s="2250" t="s">
        <v>2735</v>
      </c>
      <c r="I281" s="894"/>
      <c r="J281" s="894"/>
      <c r="K281" s="894"/>
      <c r="L281" s="894"/>
      <c r="M281" s="2170"/>
      <c r="N281" s="894"/>
      <c r="O281" s="894"/>
      <c r="P281" s="894"/>
      <c r="Q281" s="1579"/>
      <c r="R281" s="2233">
        <v>510000</v>
      </c>
      <c r="S281" s="1546"/>
      <c r="U281" s="2178"/>
      <c r="V281" s="2179"/>
      <c r="W281" s="2179"/>
      <c r="X281" s="2179"/>
    </row>
    <row r="282" spans="1:24" s="2177" customFormat="1" ht="12.95" customHeight="1">
      <c r="A282" s="2232"/>
      <c r="B282" s="2174">
        <v>2</v>
      </c>
      <c r="C282" s="2174">
        <v>8</v>
      </c>
      <c r="D282" s="2174">
        <v>1</v>
      </c>
      <c r="E282" s="2174">
        <v>2</v>
      </c>
      <c r="F282" s="2174">
        <v>14</v>
      </c>
      <c r="G282" s="894"/>
      <c r="H282" s="894" t="s">
        <v>2736</v>
      </c>
      <c r="I282" s="894" t="s">
        <v>2737</v>
      </c>
      <c r="J282" s="894"/>
      <c r="K282" s="894" t="s">
        <v>2713</v>
      </c>
      <c r="L282" s="894" t="s">
        <v>143</v>
      </c>
      <c r="M282" s="2170">
        <v>2007</v>
      </c>
      <c r="N282" s="894"/>
      <c r="O282" s="894" t="s">
        <v>2558</v>
      </c>
      <c r="P282" s="894" t="s">
        <v>133</v>
      </c>
      <c r="Q282" s="1579">
        <v>1</v>
      </c>
      <c r="R282" s="2233"/>
      <c r="S282" s="1546" t="s">
        <v>2865</v>
      </c>
      <c r="U282" s="2178"/>
      <c r="V282" s="2179"/>
      <c r="W282" s="2179"/>
      <c r="X282" s="2179"/>
    </row>
    <row r="283" spans="1:24" s="2177" customFormat="1" ht="12.95" customHeight="1">
      <c r="A283" s="2232"/>
      <c r="B283" s="2174">
        <v>2</v>
      </c>
      <c r="C283" s="2174">
        <v>8</v>
      </c>
      <c r="D283" s="2174">
        <v>1</v>
      </c>
      <c r="E283" s="2174">
        <v>2</v>
      </c>
      <c r="F283" s="2174">
        <v>14</v>
      </c>
      <c r="G283" s="894"/>
      <c r="H283" s="894" t="s">
        <v>2738</v>
      </c>
      <c r="I283" s="894" t="s">
        <v>2737</v>
      </c>
      <c r="J283" s="894"/>
      <c r="K283" s="894" t="s">
        <v>2713</v>
      </c>
      <c r="L283" s="894" t="s">
        <v>143</v>
      </c>
      <c r="M283" s="2170">
        <v>2007</v>
      </c>
      <c r="N283" s="894"/>
      <c r="O283" s="894" t="s">
        <v>2558</v>
      </c>
      <c r="P283" s="894" t="s">
        <v>133</v>
      </c>
      <c r="Q283" s="1579">
        <v>1</v>
      </c>
      <c r="R283" s="2233"/>
      <c r="S283" s="1546" t="s">
        <v>2865</v>
      </c>
      <c r="U283" s="2178"/>
      <c r="V283" s="2179"/>
      <c r="W283" s="2179"/>
      <c r="X283" s="2179"/>
    </row>
    <row r="284" spans="1:24" s="2177" customFormat="1" ht="12.95" customHeight="1">
      <c r="A284" s="2232"/>
      <c r="B284" s="2174">
        <v>2</v>
      </c>
      <c r="C284" s="2174">
        <v>8</v>
      </c>
      <c r="D284" s="2174">
        <v>1</v>
      </c>
      <c r="E284" s="2174">
        <v>2</v>
      </c>
      <c r="F284" s="2174">
        <v>14</v>
      </c>
      <c r="G284" s="894"/>
      <c r="H284" s="894" t="s">
        <v>2739</v>
      </c>
      <c r="I284" s="894" t="s">
        <v>2737</v>
      </c>
      <c r="J284" s="894"/>
      <c r="K284" s="894" t="s">
        <v>2713</v>
      </c>
      <c r="L284" s="894" t="s">
        <v>143</v>
      </c>
      <c r="M284" s="2170">
        <v>2007</v>
      </c>
      <c r="N284" s="894"/>
      <c r="O284" s="894" t="s">
        <v>2558</v>
      </c>
      <c r="P284" s="894" t="s">
        <v>133</v>
      </c>
      <c r="Q284" s="1579">
        <v>1</v>
      </c>
      <c r="R284" s="2233"/>
      <c r="S284" s="1546" t="s">
        <v>2865</v>
      </c>
      <c r="U284" s="2178"/>
      <c r="V284" s="2179"/>
      <c r="W284" s="2179"/>
      <c r="X284" s="2179"/>
    </row>
    <row r="285" spans="1:24" s="2177" customFormat="1" ht="12.95" customHeight="1">
      <c r="A285" s="2232"/>
      <c r="B285" s="2174">
        <v>2</v>
      </c>
      <c r="C285" s="2174">
        <v>8</v>
      </c>
      <c r="D285" s="2174">
        <v>1</v>
      </c>
      <c r="E285" s="2174">
        <v>2</v>
      </c>
      <c r="F285" s="2174">
        <v>14</v>
      </c>
      <c r="G285" s="894"/>
      <c r="H285" s="894" t="s">
        <v>2740</v>
      </c>
      <c r="I285" s="894" t="s">
        <v>2737</v>
      </c>
      <c r="J285" s="894"/>
      <c r="K285" s="894" t="s">
        <v>2713</v>
      </c>
      <c r="L285" s="894" t="s">
        <v>143</v>
      </c>
      <c r="M285" s="2170">
        <v>2007</v>
      </c>
      <c r="N285" s="894"/>
      <c r="O285" s="894" t="s">
        <v>2558</v>
      </c>
      <c r="P285" s="894" t="s">
        <v>133</v>
      </c>
      <c r="Q285" s="1579">
        <v>1</v>
      </c>
      <c r="R285" s="2233"/>
      <c r="S285" s="1546" t="s">
        <v>2865</v>
      </c>
      <c r="U285" s="2178"/>
      <c r="V285" s="2179"/>
      <c r="W285" s="2179"/>
      <c r="X285" s="2179"/>
    </row>
    <row r="286" spans="1:24" s="2177" customFormat="1" ht="12.95" customHeight="1">
      <c r="A286" s="2232"/>
      <c r="B286" s="2174">
        <v>2</v>
      </c>
      <c r="C286" s="2174">
        <v>8</v>
      </c>
      <c r="D286" s="2174">
        <v>1</v>
      </c>
      <c r="E286" s="2174">
        <v>2</v>
      </c>
      <c r="F286" s="2174">
        <v>14</v>
      </c>
      <c r="G286" s="894"/>
      <c r="H286" s="894" t="s">
        <v>2741</v>
      </c>
      <c r="I286" s="894" t="s">
        <v>2737</v>
      </c>
      <c r="J286" s="894"/>
      <c r="K286" s="894" t="s">
        <v>2713</v>
      </c>
      <c r="L286" s="894" t="s">
        <v>143</v>
      </c>
      <c r="M286" s="2170">
        <v>2007</v>
      </c>
      <c r="N286" s="894"/>
      <c r="O286" s="894" t="s">
        <v>2558</v>
      </c>
      <c r="P286" s="894" t="s">
        <v>133</v>
      </c>
      <c r="Q286" s="1579">
        <v>1</v>
      </c>
      <c r="R286" s="2233"/>
      <c r="S286" s="1546" t="s">
        <v>2865</v>
      </c>
      <c r="U286" s="2178"/>
      <c r="V286" s="2179"/>
      <c r="W286" s="2179"/>
      <c r="X286" s="2179"/>
    </row>
    <row r="287" spans="1:24" s="2177" customFormat="1" ht="12.95" customHeight="1">
      <c r="A287" s="2232"/>
      <c r="B287" s="2174">
        <v>2</v>
      </c>
      <c r="C287" s="2174">
        <v>8</v>
      </c>
      <c r="D287" s="2174">
        <v>1</v>
      </c>
      <c r="E287" s="2174">
        <v>2</v>
      </c>
      <c r="F287" s="2174">
        <v>14</v>
      </c>
      <c r="G287" s="894"/>
      <c r="H287" s="894" t="s">
        <v>2742</v>
      </c>
      <c r="I287" s="894" t="s">
        <v>2737</v>
      </c>
      <c r="J287" s="894"/>
      <c r="K287" s="894" t="s">
        <v>2713</v>
      </c>
      <c r="L287" s="894" t="s">
        <v>143</v>
      </c>
      <c r="M287" s="2170">
        <v>2007</v>
      </c>
      <c r="N287" s="894"/>
      <c r="O287" s="894" t="s">
        <v>2558</v>
      </c>
      <c r="P287" s="894" t="s">
        <v>133</v>
      </c>
      <c r="Q287" s="1579">
        <v>1</v>
      </c>
      <c r="R287" s="2233"/>
      <c r="S287" s="1546" t="s">
        <v>2865</v>
      </c>
      <c r="U287" s="2178"/>
      <c r="V287" s="2179"/>
      <c r="W287" s="2179"/>
      <c r="X287" s="2179"/>
    </row>
    <row r="288" spans="1:24" s="2177" customFormat="1" ht="12.95" customHeight="1">
      <c r="A288" s="2232">
        <f>A281+1</f>
        <v>215</v>
      </c>
      <c r="B288" s="2174"/>
      <c r="C288" s="2174"/>
      <c r="D288" s="2174"/>
      <c r="E288" s="2174"/>
      <c r="F288" s="2174"/>
      <c r="G288" s="894">
        <v>72</v>
      </c>
      <c r="H288" s="2250" t="s">
        <v>2743</v>
      </c>
      <c r="I288" s="894"/>
      <c r="J288" s="894"/>
      <c r="K288" s="894"/>
      <c r="L288" s="894"/>
      <c r="M288" s="2170"/>
      <c r="N288" s="894"/>
      <c r="O288" s="894" t="s">
        <v>2624</v>
      </c>
      <c r="P288" s="894"/>
      <c r="Q288" s="1579"/>
      <c r="R288" s="2233">
        <v>1163800</v>
      </c>
      <c r="S288" s="1546"/>
      <c r="U288" s="2178"/>
      <c r="V288" s="2179"/>
      <c r="W288" s="2179"/>
      <c r="X288" s="2179"/>
    </row>
    <row r="289" spans="1:24" s="2177" customFormat="1" ht="12.95" customHeight="1">
      <c r="A289" s="2232"/>
      <c r="B289" s="2174">
        <v>2</v>
      </c>
      <c r="C289" s="2174">
        <v>8</v>
      </c>
      <c r="D289" s="2174">
        <v>1</v>
      </c>
      <c r="E289" s="2174">
        <v>2</v>
      </c>
      <c r="F289" s="2174">
        <v>14</v>
      </c>
      <c r="G289" s="894"/>
      <c r="H289" s="894" t="s">
        <v>2744</v>
      </c>
      <c r="I289" s="894" t="s">
        <v>1011</v>
      </c>
      <c r="J289" s="894"/>
      <c r="K289" s="894" t="s">
        <v>2713</v>
      </c>
      <c r="L289" s="894" t="s">
        <v>143</v>
      </c>
      <c r="M289" s="2170">
        <v>2007</v>
      </c>
      <c r="N289" s="894"/>
      <c r="O289" s="894" t="s">
        <v>2558</v>
      </c>
      <c r="P289" s="894" t="s">
        <v>133</v>
      </c>
      <c r="Q289" s="1579">
        <v>2</v>
      </c>
      <c r="R289" s="2233"/>
      <c r="S289" s="1546" t="s">
        <v>2865</v>
      </c>
      <c r="T289" s="2177">
        <v>2</v>
      </c>
      <c r="U289" s="2178"/>
      <c r="V289" s="2179"/>
      <c r="W289" s="2179"/>
      <c r="X289" s="2179"/>
    </row>
    <row r="290" spans="1:24" s="2177" customFormat="1" ht="12.95" customHeight="1">
      <c r="A290" s="2232"/>
      <c r="B290" s="2174">
        <v>2</v>
      </c>
      <c r="C290" s="2174">
        <v>8</v>
      </c>
      <c r="D290" s="2174">
        <v>1</v>
      </c>
      <c r="E290" s="2174">
        <v>2</v>
      </c>
      <c r="F290" s="2174">
        <v>14</v>
      </c>
      <c r="G290" s="894"/>
      <c r="H290" s="894" t="s">
        <v>2745</v>
      </c>
      <c r="I290" s="894" t="s">
        <v>1011</v>
      </c>
      <c r="J290" s="894"/>
      <c r="K290" s="894" t="s">
        <v>2713</v>
      </c>
      <c r="L290" s="894" t="s">
        <v>143</v>
      </c>
      <c r="M290" s="2170">
        <v>2007</v>
      </c>
      <c r="N290" s="894"/>
      <c r="O290" s="894" t="s">
        <v>2558</v>
      </c>
      <c r="P290" s="894" t="s">
        <v>133</v>
      </c>
      <c r="Q290" s="1579">
        <v>2</v>
      </c>
      <c r="R290" s="2233"/>
      <c r="S290" s="1546" t="s">
        <v>2865</v>
      </c>
      <c r="U290" s="2178"/>
      <c r="V290" s="2179"/>
      <c r="W290" s="2179"/>
      <c r="X290" s="2179"/>
    </row>
    <row r="291" spans="1:24" s="2177" customFormat="1" ht="12.95" customHeight="1">
      <c r="A291" s="2232"/>
      <c r="B291" s="2174">
        <v>2</v>
      </c>
      <c r="C291" s="2174">
        <v>8</v>
      </c>
      <c r="D291" s="2174">
        <v>1</v>
      </c>
      <c r="E291" s="2174">
        <v>2</v>
      </c>
      <c r="F291" s="2174">
        <v>14</v>
      </c>
      <c r="G291" s="894"/>
      <c r="H291" s="894" t="s">
        <v>2746</v>
      </c>
      <c r="I291" s="894" t="s">
        <v>1011</v>
      </c>
      <c r="J291" s="894"/>
      <c r="K291" s="894" t="s">
        <v>2713</v>
      </c>
      <c r="L291" s="894" t="s">
        <v>143</v>
      </c>
      <c r="M291" s="2170">
        <v>2007</v>
      </c>
      <c r="N291" s="894"/>
      <c r="O291" s="894" t="s">
        <v>2558</v>
      </c>
      <c r="P291" s="894" t="s">
        <v>133</v>
      </c>
      <c r="Q291" s="1579">
        <v>1</v>
      </c>
      <c r="R291" s="2233"/>
      <c r="S291" s="1546" t="s">
        <v>2865</v>
      </c>
      <c r="U291" s="2178"/>
      <c r="V291" s="2236"/>
      <c r="W291" s="2234"/>
      <c r="X291" s="2179"/>
    </row>
    <row r="292" spans="1:24" s="2177" customFormat="1" ht="12.95" customHeight="1">
      <c r="A292" s="2232">
        <f>A288+1</f>
        <v>216</v>
      </c>
      <c r="B292" s="2174">
        <v>2</v>
      </c>
      <c r="C292" s="2174">
        <v>8</v>
      </c>
      <c r="D292" s="2174">
        <v>1</v>
      </c>
      <c r="E292" s="2174">
        <v>2</v>
      </c>
      <c r="F292" s="2174">
        <v>14</v>
      </c>
      <c r="G292" s="894">
        <v>73</v>
      </c>
      <c r="H292" s="894" t="s">
        <v>1060</v>
      </c>
      <c r="I292" s="894"/>
      <c r="J292" s="894"/>
      <c r="K292" s="894" t="s">
        <v>2713</v>
      </c>
      <c r="L292" s="894" t="s">
        <v>143</v>
      </c>
      <c r="M292" s="2170">
        <v>2000</v>
      </c>
      <c r="N292" s="894"/>
      <c r="O292" s="894" t="s">
        <v>2624</v>
      </c>
      <c r="P292" s="894" t="s">
        <v>133</v>
      </c>
      <c r="Q292" s="1579">
        <v>1</v>
      </c>
      <c r="R292" s="2233">
        <v>30000</v>
      </c>
      <c r="S292" s="1546" t="s">
        <v>2865</v>
      </c>
      <c r="U292" s="2178"/>
      <c r="V292" s="2179"/>
      <c r="W292" s="2234"/>
      <c r="X292" s="2179"/>
    </row>
    <row r="293" spans="1:24" s="2177" customFormat="1" ht="12.95" customHeight="1">
      <c r="A293" s="2232">
        <f t="shared" si="10"/>
        <v>217</v>
      </c>
      <c r="B293" s="2174">
        <v>2</v>
      </c>
      <c r="C293" s="2174">
        <v>8</v>
      </c>
      <c r="D293" s="2174">
        <v>1</v>
      </c>
      <c r="E293" s="2174">
        <v>2</v>
      </c>
      <c r="F293" s="2174">
        <v>17</v>
      </c>
      <c r="G293" s="894">
        <v>74</v>
      </c>
      <c r="H293" s="894" t="s">
        <v>2747</v>
      </c>
      <c r="I293" s="894"/>
      <c r="J293" s="894"/>
      <c r="K293" s="894" t="s">
        <v>2713</v>
      </c>
      <c r="L293" s="894" t="s">
        <v>143</v>
      </c>
      <c r="M293" s="2170">
        <v>1993</v>
      </c>
      <c r="N293" s="894"/>
      <c r="O293" s="894" t="s">
        <v>2558</v>
      </c>
      <c r="P293" s="894" t="s">
        <v>133</v>
      </c>
      <c r="Q293" s="1579">
        <v>1</v>
      </c>
      <c r="R293" s="2233">
        <v>10000</v>
      </c>
      <c r="S293" s="1546" t="s">
        <v>2865</v>
      </c>
      <c r="U293" s="2178"/>
      <c r="V293" s="2179"/>
      <c r="W293" s="2234"/>
      <c r="X293" s="2179"/>
    </row>
    <row r="294" spans="1:24" s="2177" customFormat="1" ht="12.95" customHeight="1">
      <c r="A294" s="2232">
        <f t="shared" si="10"/>
        <v>218</v>
      </c>
      <c r="B294" s="2174">
        <v>2</v>
      </c>
      <c r="C294" s="2174">
        <v>8</v>
      </c>
      <c r="D294" s="2174">
        <v>1</v>
      </c>
      <c r="E294" s="2174">
        <v>3</v>
      </c>
      <c r="F294" s="2174">
        <v>65</v>
      </c>
      <c r="G294" s="894">
        <v>75</v>
      </c>
      <c r="H294" s="894" t="s">
        <v>2748</v>
      </c>
      <c r="I294" s="894"/>
      <c r="J294" s="894"/>
      <c r="K294" s="894" t="s">
        <v>2713</v>
      </c>
      <c r="L294" s="894" t="s">
        <v>143</v>
      </c>
      <c r="M294" s="2170">
        <v>1992</v>
      </c>
      <c r="N294" s="894"/>
      <c r="O294" s="894" t="s">
        <v>2558</v>
      </c>
      <c r="P294" s="894" t="s">
        <v>133</v>
      </c>
      <c r="Q294" s="1579">
        <v>1</v>
      </c>
      <c r="R294" s="2233">
        <v>25000</v>
      </c>
      <c r="S294" s="1546" t="s">
        <v>2865</v>
      </c>
      <c r="U294" s="2178"/>
      <c r="V294" s="2179"/>
      <c r="W294" s="2234"/>
      <c r="X294" s="2179"/>
    </row>
    <row r="295" spans="1:24" s="2177" customFormat="1" ht="12.95" customHeight="1">
      <c r="A295" s="2232">
        <f t="shared" si="10"/>
        <v>219</v>
      </c>
      <c r="B295" s="2174">
        <v>2</v>
      </c>
      <c r="C295" s="2174">
        <v>8</v>
      </c>
      <c r="D295" s="2174">
        <v>1</v>
      </c>
      <c r="E295" s="2174">
        <v>3</v>
      </c>
      <c r="F295" s="2174">
        <v>65</v>
      </c>
      <c r="G295" s="894">
        <v>76</v>
      </c>
      <c r="H295" s="894" t="s">
        <v>2748</v>
      </c>
      <c r="I295" s="894"/>
      <c r="J295" s="894"/>
      <c r="K295" s="894" t="s">
        <v>2713</v>
      </c>
      <c r="L295" s="894" t="s">
        <v>143</v>
      </c>
      <c r="M295" s="2170">
        <v>1992</v>
      </c>
      <c r="N295" s="894"/>
      <c r="O295" s="894" t="s">
        <v>2558</v>
      </c>
      <c r="P295" s="894" t="s">
        <v>133</v>
      </c>
      <c r="Q295" s="1579">
        <v>1</v>
      </c>
      <c r="R295" s="2233">
        <v>25000</v>
      </c>
      <c r="S295" s="1546" t="s">
        <v>2865</v>
      </c>
      <c r="U295" s="2178"/>
      <c r="V295" s="2179"/>
      <c r="W295" s="2234"/>
      <c r="X295" s="2179"/>
    </row>
    <row r="296" spans="1:24" s="2177" customFormat="1" ht="12.95" customHeight="1">
      <c r="A296" s="2232">
        <f t="shared" si="10"/>
        <v>220</v>
      </c>
      <c r="B296" s="2174">
        <v>2</v>
      </c>
      <c r="C296" s="2174">
        <v>8</v>
      </c>
      <c r="D296" s="2174">
        <v>1</v>
      </c>
      <c r="E296" s="2174">
        <v>3</v>
      </c>
      <c r="F296" s="2174">
        <v>65</v>
      </c>
      <c r="G296" s="894">
        <v>77</v>
      </c>
      <c r="H296" s="894" t="s">
        <v>2748</v>
      </c>
      <c r="I296" s="894"/>
      <c r="J296" s="894"/>
      <c r="K296" s="894" t="s">
        <v>2713</v>
      </c>
      <c r="L296" s="894" t="s">
        <v>143</v>
      </c>
      <c r="M296" s="2170">
        <v>1992</v>
      </c>
      <c r="N296" s="894"/>
      <c r="O296" s="894" t="s">
        <v>2558</v>
      </c>
      <c r="P296" s="894" t="s">
        <v>133</v>
      </c>
      <c r="Q296" s="1579">
        <v>1</v>
      </c>
      <c r="R296" s="2233">
        <v>25000</v>
      </c>
      <c r="S296" s="1546" t="s">
        <v>2865</v>
      </c>
      <c r="U296" s="2178"/>
      <c r="V296" s="2179"/>
      <c r="W296" s="2234"/>
      <c r="X296" s="2179"/>
    </row>
    <row r="297" spans="1:24" s="2177" customFormat="1" ht="12.95" customHeight="1">
      <c r="A297" s="2232">
        <f t="shared" si="10"/>
        <v>221</v>
      </c>
      <c r="B297" s="2174">
        <v>2</v>
      </c>
      <c r="C297" s="2174">
        <v>8</v>
      </c>
      <c r="D297" s="2174">
        <v>1</v>
      </c>
      <c r="E297" s="2174">
        <v>3</v>
      </c>
      <c r="F297" s="2174">
        <v>65</v>
      </c>
      <c r="G297" s="894">
        <v>78</v>
      </c>
      <c r="H297" s="894" t="s">
        <v>2748</v>
      </c>
      <c r="I297" s="894"/>
      <c r="J297" s="894"/>
      <c r="K297" s="894" t="s">
        <v>2713</v>
      </c>
      <c r="L297" s="894" t="s">
        <v>143</v>
      </c>
      <c r="M297" s="2170">
        <v>1992</v>
      </c>
      <c r="N297" s="894"/>
      <c r="O297" s="894" t="s">
        <v>2558</v>
      </c>
      <c r="P297" s="894" t="s">
        <v>133</v>
      </c>
      <c r="Q297" s="1579">
        <v>1</v>
      </c>
      <c r="R297" s="2233">
        <v>25000</v>
      </c>
      <c r="S297" s="1546" t="s">
        <v>2865</v>
      </c>
      <c r="U297" s="2178"/>
      <c r="V297" s="2179"/>
      <c r="W297" s="2234"/>
      <c r="X297" s="2179"/>
    </row>
    <row r="298" spans="1:24" s="2177" customFormat="1" ht="12.95" customHeight="1">
      <c r="A298" s="2232">
        <f>A297+1</f>
        <v>222</v>
      </c>
      <c r="B298" s="2174">
        <v>2</v>
      </c>
      <c r="C298" s="2174">
        <v>8</v>
      </c>
      <c r="D298" s="2174">
        <v>1</v>
      </c>
      <c r="E298" s="2174">
        <v>3</v>
      </c>
      <c r="F298" s="2174">
        <v>65</v>
      </c>
      <c r="G298" s="894">
        <v>79</v>
      </c>
      <c r="H298" s="894" t="s">
        <v>2748</v>
      </c>
      <c r="I298" s="894"/>
      <c r="J298" s="894"/>
      <c r="K298" s="894" t="s">
        <v>2713</v>
      </c>
      <c r="L298" s="894" t="s">
        <v>143</v>
      </c>
      <c r="M298" s="2170">
        <v>1992</v>
      </c>
      <c r="N298" s="894"/>
      <c r="O298" s="894" t="s">
        <v>2558</v>
      </c>
      <c r="P298" s="894" t="s">
        <v>133</v>
      </c>
      <c r="Q298" s="1579">
        <v>1</v>
      </c>
      <c r="R298" s="2233">
        <v>25000</v>
      </c>
      <c r="S298" s="1546" t="s">
        <v>2865</v>
      </c>
      <c r="U298" s="2178"/>
      <c r="V298" s="2179"/>
      <c r="W298" s="2179"/>
      <c r="X298" s="2179"/>
    </row>
    <row r="299" spans="1:24" s="2177" customFormat="1" ht="12.95" customHeight="1">
      <c r="A299" s="2232">
        <f>A298+1</f>
        <v>223</v>
      </c>
      <c r="B299" s="2174">
        <v>2</v>
      </c>
      <c r="C299" s="2174">
        <v>8</v>
      </c>
      <c r="D299" s="2174">
        <v>1</v>
      </c>
      <c r="E299" s="2174">
        <v>1</v>
      </c>
      <c r="F299" s="2174">
        <v>4</v>
      </c>
      <c r="G299" s="894">
        <v>82</v>
      </c>
      <c r="H299" s="894" t="s">
        <v>1090</v>
      </c>
      <c r="I299" s="894"/>
      <c r="J299" s="894"/>
      <c r="K299" s="894" t="s">
        <v>2713</v>
      </c>
      <c r="L299" s="894" t="s">
        <v>143</v>
      </c>
      <c r="M299" s="2170">
        <v>2000</v>
      </c>
      <c r="N299" s="894"/>
      <c r="O299" s="894" t="s">
        <v>2558</v>
      </c>
      <c r="P299" s="894" t="s">
        <v>133</v>
      </c>
      <c r="Q299" s="1579">
        <v>1</v>
      </c>
      <c r="R299" s="2233">
        <v>50000</v>
      </c>
      <c r="S299" s="1546" t="s">
        <v>2865</v>
      </c>
      <c r="U299" s="2178"/>
      <c r="V299" s="2179"/>
      <c r="W299" s="2234"/>
      <c r="X299" s="2179"/>
    </row>
    <row r="300" spans="1:24" ht="12.95" customHeight="1">
      <c r="A300" s="1196"/>
      <c r="B300" s="1198"/>
      <c r="C300" s="1198"/>
      <c r="D300" s="1198"/>
      <c r="E300" s="1198"/>
      <c r="F300" s="1198"/>
      <c r="G300" s="1199"/>
      <c r="H300" s="1199"/>
      <c r="I300" s="1199"/>
      <c r="J300" s="1199"/>
      <c r="K300" s="1199"/>
      <c r="L300" s="1199"/>
      <c r="M300" s="1200"/>
      <c r="N300" s="1199"/>
      <c r="O300" s="1199"/>
      <c r="P300" s="1199"/>
      <c r="Q300" s="1201"/>
      <c r="R300" s="1202"/>
      <c r="S300" s="1203"/>
      <c r="U300" s="877"/>
      <c r="V300" s="802"/>
      <c r="W300" s="802"/>
      <c r="X300" s="802"/>
    </row>
    <row r="301" spans="1:24" s="2177" customFormat="1" ht="12.95" customHeight="1">
      <c r="A301" s="2251">
        <v>1</v>
      </c>
      <c r="B301" s="2245">
        <v>2</v>
      </c>
      <c r="C301" s="2245">
        <v>8</v>
      </c>
      <c r="D301" s="2245">
        <v>1</v>
      </c>
      <c r="E301" s="2245">
        <v>1</v>
      </c>
      <c r="F301" s="2245">
        <v>8</v>
      </c>
      <c r="G301" s="1804">
        <v>84</v>
      </c>
      <c r="H301" s="1804" t="s">
        <v>69</v>
      </c>
      <c r="I301" s="1804"/>
      <c r="J301" s="1804"/>
      <c r="K301" s="1804" t="s">
        <v>2660</v>
      </c>
      <c r="L301" s="1804" t="s">
        <v>143</v>
      </c>
      <c r="M301" s="2246">
        <v>1990</v>
      </c>
      <c r="N301" s="1804"/>
      <c r="O301" s="1804" t="s">
        <v>2558</v>
      </c>
      <c r="P301" s="1804" t="s">
        <v>133</v>
      </c>
      <c r="Q301" s="2247">
        <v>1</v>
      </c>
      <c r="R301" s="2248">
        <v>25000</v>
      </c>
      <c r="S301" s="2249" t="s">
        <v>2866</v>
      </c>
      <c r="U301" s="2178"/>
      <c r="V301" s="2179"/>
      <c r="W301" s="2179"/>
      <c r="X301" s="2179"/>
    </row>
    <row r="302" spans="1:24" s="2177" customFormat="1" ht="12.95" customHeight="1">
      <c r="A302" s="2232">
        <f t="shared" si="10"/>
        <v>2</v>
      </c>
      <c r="B302" s="2174">
        <v>2</v>
      </c>
      <c r="C302" s="2174">
        <v>8</v>
      </c>
      <c r="D302" s="2174">
        <v>1</v>
      </c>
      <c r="E302" s="2174">
        <v>1</v>
      </c>
      <c r="F302" s="2174">
        <v>8</v>
      </c>
      <c r="G302" s="894">
        <v>85</v>
      </c>
      <c r="H302" s="894" t="s">
        <v>69</v>
      </c>
      <c r="I302" s="894"/>
      <c r="J302" s="894"/>
      <c r="K302" s="894" t="s">
        <v>2660</v>
      </c>
      <c r="L302" s="894" t="s">
        <v>143</v>
      </c>
      <c r="M302" s="2170">
        <v>1990</v>
      </c>
      <c r="N302" s="894"/>
      <c r="O302" s="894" t="s">
        <v>2558</v>
      </c>
      <c r="P302" s="894" t="s">
        <v>133</v>
      </c>
      <c r="Q302" s="1579">
        <v>1</v>
      </c>
      <c r="R302" s="2233">
        <v>25000</v>
      </c>
      <c r="S302" s="1546" t="s">
        <v>2866</v>
      </c>
      <c r="U302" s="2178"/>
      <c r="V302" s="2179"/>
      <c r="W302" s="2234"/>
      <c r="X302" s="2179"/>
    </row>
    <row r="303" spans="1:24" s="2177" customFormat="1" ht="12.95" customHeight="1">
      <c r="A303" s="2232">
        <f t="shared" si="10"/>
        <v>3</v>
      </c>
      <c r="B303" s="2174">
        <v>2</v>
      </c>
      <c r="C303" s="2174">
        <v>8</v>
      </c>
      <c r="D303" s="2174">
        <v>1</v>
      </c>
      <c r="E303" s="2174">
        <v>1</v>
      </c>
      <c r="F303" s="2174">
        <v>8</v>
      </c>
      <c r="G303" s="894">
        <v>86</v>
      </c>
      <c r="H303" s="894" t="s">
        <v>69</v>
      </c>
      <c r="I303" s="894"/>
      <c r="J303" s="894"/>
      <c r="K303" s="894" t="s">
        <v>2660</v>
      </c>
      <c r="L303" s="894" t="s">
        <v>143</v>
      </c>
      <c r="M303" s="2170">
        <v>1990</v>
      </c>
      <c r="N303" s="894"/>
      <c r="O303" s="894" t="s">
        <v>2558</v>
      </c>
      <c r="P303" s="894" t="s">
        <v>133</v>
      </c>
      <c r="Q303" s="1579">
        <v>1</v>
      </c>
      <c r="R303" s="2233">
        <v>25000</v>
      </c>
      <c r="S303" s="1546" t="s">
        <v>2866</v>
      </c>
      <c r="U303" s="2178"/>
      <c r="V303" s="2179"/>
      <c r="W303" s="2234"/>
      <c r="X303" s="2179"/>
    </row>
    <row r="304" spans="1:24" s="2177" customFormat="1" ht="12.95" customHeight="1">
      <c r="A304" s="2232">
        <f t="shared" si="10"/>
        <v>4</v>
      </c>
      <c r="B304" s="2174">
        <v>2</v>
      </c>
      <c r="C304" s="2174">
        <v>8</v>
      </c>
      <c r="D304" s="2174">
        <v>1</v>
      </c>
      <c r="E304" s="2174">
        <v>1</v>
      </c>
      <c r="F304" s="2174">
        <v>9</v>
      </c>
      <c r="G304" s="894">
        <v>87</v>
      </c>
      <c r="H304" s="894" t="s">
        <v>2645</v>
      </c>
      <c r="I304" s="894" t="s">
        <v>2661</v>
      </c>
      <c r="J304" s="894"/>
      <c r="K304" s="894" t="s">
        <v>424</v>
      </c>
      <c r="L304" s="894" t="s">
        <v>143</v>
      </c>
      <c r="M304" s="2170">
        <v>1998</v>
      </c>
      <c r="N304" s="894"/>
      <c r="O304" s="894" t="s">
        <v>2558</v>
      </c>
      <c r="P304" s="894" t="s">
        <v>2547</v>
      </c>
      <c r="Q304" s="1579">
        <v>1</v>
      </c>
      <c r="R304" s="2233">
        <v>350000</v>
      </c>
      <c r="S304" s="1546" t="s">
        <v>2866</v>
      </c>
      <c r="U304" s="2178"/>
      <c r="V304" s="2179"/>
      <c r="W304" s="2234"/>
      <c r="X304" s="2179"/>
    </row>
    <row r="305" spans="1:24" s="2177" customFormat="1" ht="12.95" customHeight="1">
      <c r="A305" s="2232">
        <f t="shared" ref="A305:A324" si="11">A304+1</f>
        <v>5</v>
      </c>
      <c r="B305" s="2174">
        <v>2</v>
      </c>
      <c r="C305" s="2174">
        <v>8</v>
      </c>
      <c r="D305" s="2174">
        <v>1</v>
      </c>
      <c r="E305" s="2174">
        <v>1</v>
      </c>
      <c r="F305" s="2174">
        <v>17</v>
      </c>
      <c r="G305" s="894">
        <v>89</v>
      </c>
      <c r="H305" s="894" t="s">
        <v>2664</v>
      </c>
      <c r="I305" s="894"/>
      <c r="J305" s="894"/>
      <c r="K305" s="894" t="s">
        <v>2630</v>
      </c>
      <c r="L305" s="894" t="s">
        <v>143</v>
      </c>
      <c r="M305" s="2170">
        <v>1986</v>
      </c>
      <c r="N305" s="894"/>
      <c r="O305" s="894" t="s">
        <v>2558</v>
      </c>
      <c r="P305" s="894" t="s">
        <v>133</v>
      </c>
      <c r="Q305" s="1579">
        <v>1</v>
      </c>
      <c r="R305" s="2233">
        <v>25000</v>
      </c>
      <c r="S305" s="1546" t="s">
        <v>3257</v>
      </c>
      <c r="U305" s="2178" t="s">
        <v>2866</v>
      </c>
      <c r="V305" s="2179"/>
      <c r="W305" s="2179"/>
      <c r="X305" s="2179"/>
    </row>
    <row r="306" spans="1:24" s="2177" customFormat="1" ht="12.95" customHeight="1">
      <c r="A306" s="2232">
        <f t="shared" si="11"/>
        <v>6</v>
      </c>
      <c r="B306" s="2174">
        <v>2</v>
      </c>
      <c r="C306" s="2174">
        <v>8</v>
      </c>
      <c r="D306" s="2174">
        <v>1</v>
      </c>
      <c r="E306" s="2174">
        <v>1</v>
      </c>
      <c r="F306" s="2174">
        <v>33</v>
      </c>
      <c r="G306" s="894">
        <v>90</v>
      </c>
      <c r="H306" s="894" t="s">
        <v>2649</v>
      </c>
      <c r="I306" s="894"/>
      <c r="J306" s="894"/>
      <c r="K306" s="894" t="s">
        <v>2660</v>
      </c>
      <c r="L306" s="894" t="s">
        <v>143</v>
      </c>
      <c r="M306" s="2170">
        <v>2009</v>
      </c>
      <c r="N306" s="894"/>
      <c r="O306" s="894" t="s">
        <v>2624</v>
      </c>
      <c r="P306" s="894" t="s">
        <v>133</v>
      </c>
      <c r="Q306" s="1579">
        <v>1</v>
      </c>
      <c r="R306" s="2233">
        <v>1015000</v>
      </c>
      <c r="S306" s="1546" t="s">
        <v>3257</v>
      </c>
      <c r="U306" s="2178" t="s">
        <v>2866</v>
      </c>
      <c r="V306" s="2179"/>
      <c r="W306" s="2234"/>
      <c r="X306" s="2179"/>
    </row>
    <row r="307" spans="1:24" s="2177" customFormat="1" ht="12.95" customHeight="1">
      <c r="A307" s="2232">
        <f t="shared" si="11"/>
        <v>7</v>
      </c>
      <c r="B307" s="2174">
        <v>2</v>
      </c>
      <c r="C307" s="2174">
        <v>8</v>
      </c>
      <c r="D307" s="2174">
        <v>1</v>
      </c>
      <c r="E307" s="2174">
        <v>1</v>
      </c>
      <c r="F307" s="2174">
        <v>33</v>
      </c>
      <c r="G307" s="894">
        <v>91</v>
      </c>
      <c r="H307" s="894" t="s">
        <v>2649</v>
      </c>
      <c r="I307" s="894"/>
      <c r="J307" s="894"/>
      <c r="K307" s="894" t="s">
        <v>2660</v>
      </c>
      <c r="L307" s="894" t="s">
        <v>143</v>
      </c>
      <c r="M307" s="2170">
        <v>2012</v>
      </c>
      <c r="N307" s="894"/>
      <c r="O307" s="894" t="s">
        <v>2624</v>
      </c>
      <c r="P307" s="894" t="s">
        <v>133</v>
      </c>
      <c r="Q307" s="1579">
        <v>1</v>
      </c>
      <c r="R307" s="2233">
        <v>963600</v>
      </c>
      <c r="S307" s="1546" t="s">
        <v>3257</v>
      </c>
      <c r="U307" s="2178" t="s">
        <v>2866</v>
      </c>
      <c r="V307" s="2179"/>
      <c r="W307" s="2179"/>
      <c r="X307" s="2179"/>
    </row>
    <row r="308" spans="1:24" s="2177" customFormat="1" ht="12.95" customHeight="1">
      <c r="A308" s="2232">
        <f t="shared" si="11"/>
        <v>8</v>
      </c>
      <c r="B308" s="2174">
        <v>2</v>
      </c>
      <c r="C308" s="2174">
        <v>8</v>
      </c>
      <c r="D308" s="2174">
        <v>1</v>
      </c>
      <c r="E308" s="2174">
        <v>1</v>
      </c>
      <c r="F308" s="2174">
        <v>33</v>
      </c>
      <c r="G308" s="894">
        <v>92</v>
      </c>
      <c r="H308" s="894" t="s">
        <v>2649</v>
      </c>
      <c r="I308" s="894"/>
      <c r="J308" s="894"/>
      <c r="K308" s="894" t="s">
        <v>2660</v>
      </c>
      <c r="L308" s="894" t="s">
        <v>143</v>
      </c>
      <c r="M308" s="2170">
        <v>2012</v>
      </c>
      <c r="N308" s="894"/>
      <c r="O308" s="894" t="s">
        <v>2624</v>
      </c>
      <c r="P308" s="894" t="s">
        <v>133</v>
      </c>
      <c r="Q308" s="1579">
        <v>1</v>
      </c>
      <c r="R308" s="2233">
        <v>2453000</v>
      </c>
      <c r="S308" s="1546" t="s">
        <v>3257</v>
      </c>
      <c r="U308" s="2178" t="s">
        <v>2866</v>
      </c>
      <c r="V308" s="2179"/>
      <c r="W308" s="2179"/>
      <c r="X308" s="2179"/>
    </row>
    <row r="309" spans="1:24" s="2177" customFormat="1" ht="12.95" customHeight="1">
      <c r="A309" s="2232">
        <f t="shared" si="11"/>
        <v>9</v>
      </c>
      <c r="B309" s="2174">
        <v>2</v>
      </c>
      <c r="C309" s="2174">
        <v>8</v>
      </c>
      <c r="D309" s="2174">
        <v>1</v>
      </c>
      <c r="E309" s="2174">
        <v>2</v>
      </c>
      <c r="F309" s="2174">
        <v>14</v>
      </c>
      <c r="G309" s="894">
        <v>93</v>
      </c>
      <c r="H309" s="894" t="s">
        <v>2750</v>
      </c>
      <c r="I309" s="894"/>
      <c r="J309" s="894"/>
      <c r="K309" s="894" t="s">
        <v>2660</v>
      </c>
      <c r="L309" s="894" t="s">
        <v>143</v>
      </c>
      <c r="M309" s="2170">
        <v>1990</v>
      </c>
      <c r="N309" s="894"/>
      <c r="O309" s="894" t="s">
        <v>2558</v>
      </c>
      <c r="P309" s="894" t="s">
        <v>133</v>
      </c>
      <c r="Q309" s="1579">
        <v>1</v>
      </c>
      <c r="R309" s="2233">
        <v>20000</v>
      </c>
      <c r="S309" s="1546" t="s">
        <v>3257</v>
      </c>
      <c r="U309" s="2178" t="s">
        <v>2866</v>
      </c>
      <c r="V309" s="2179"/>
      <c r="W309" s="2234"/>
      <c r="X309" s="2179"/>
    </row>
    <row r="310" spans="1:24" s="2177" customFormat="1" ht="12.95" customHeight="1">
      <c r="A310" s="2232">
        <f t="shared" si="11"/>
        <v>10</v>
      </c>
      <c r="B310" s="2174">
        <v>2</v>
      </c>
      <c r="C310" s="2174">
        <v>8</v>
      </c>
      <c r="D310" s="2174">
        <v>1</v>
      </c>
      <c r="E310" s="2174">
        <v>2</v>
      </c>
      <c r="F310" s="2174">
        <v>14</v>
      </c>
      <c r="G310" s="894">
        <v>94</v>
      </c>
      <c r="H310" s="894" t="s">
        <v>2750</v>
      </c>
      <c r="I310" s="894"/>
      <c r="J310" s="894"/>
      <c r="K310" s="894" t="s">
        <v>2660</v>
      </c>
      <c r="L310" s="894" t="s">
        <v>143</v>
      </c>
      <c r="M310" s="2170">
        <v>1990</v>
      </c>
      <c r="N310" s="894"/>
      <c r="O310" s="894" t="s">
        <v>2558</v>
      </c>
      <c r="P310" s="894" t="s">
        <v>133</v>
      </c>
      <c r="Q310" s="1579">
        <v>1</v>
      </c>
      <c r="R310" s="2233">
        <v>20000</v>
      </c>
      <c r="S310" s="1546" t="s">
        <v>3257</v>
      </c>
      <c r="U310" s="2178" t="s">
        <v>2866</v>
      </c>
      <c r="V310" s="2236"/>
      <c r="W310" s="2234"/>
      <c r="X310" s="2179"/>
    </row>
    <row r="311" spans="1:24" s="2177" customFormat="1" ht="12.95" customHeight="1">
      <c r="A311" s="2232">
        <f t="shared" si="11"/>
        <v>11</v>
      </c>
      <c r="B311" s="2174">
        <v>2</v>
      </c>
      <c r="C311" s="2174">
        <v>8</v>
      </c>
      <c r="D311" s="2174">
        <v>1</v>
      </c>
      <c r="E311" s="2174">
        <v>2</v>
      </c>
      <c r="F311" s="2174">
        <v>14</v>
      </c>
      <c r="G311" s="894">
        <v>95</v>
      </c>
      <c r="H311" s="894" t="s">
        <v>2750</v>
      </c>
      <c r="I311" s="894"/>
      <c r="J311" s="894"/>
      <c r="K311" s="894" t="s">
        <v>2660</v>
      </c>
      <c r="L311" s="894" t="s">
        <v>143</v>
      </c>
      <c r="M311" s="2170">
        <v>1990</v>
      </c>
      <c r="N311" s="894"/>
      <c r="O311" s="894" t="s">
        <v>2558</v>
      </c>
      <c r="P311" s="894" t="s">
        <v>133</v>
      </c>
      <c r="Q311" s="1579">
        <v>1</v>
      </c>
      <c r="R311" s="2233">
        <v>20000</v>
      </c>
      <c r="S311" s="1546" t="s">
        <v>3257</v>
      </c>
      <c r="U311" s="2178" t="s">
        <v>2866</v>
      </c>
      <c r="V311" s="2236"/>
      <c r="W311" s="2234"/>
      <c r="X311" s="2179"/>
    </row>
    <row r="312" spans="1:24" s="2177" customFormat="1" ht="12.95" customHeight="1">
      <c r="A312" s="2232">
        <f t="shared" si="11"/>
        <v>12</v>
      </c>
      <c r="B312" s="2174">
        <v>2</v>
      </c>
      <c r="C312" s="2174">
        <v>8</v>
      </c>
      <c r="D312" s="2174">
        <v>1</v>
      </c>
      <c r="E312" s="2174">
        <v>2</v>
      </c>
      <c r="F312" s="2174">
        <v>17</v>
      </c>
      <c r="G312" s="894">
        <v>96</v>
      </c>
      <c r="H312" s="894" t="s">
        <v>2570</v>
      </c>
      <c r="I312" s="894"/>
      <c r="J312" s="894"/>
      <c r="K312" s="894" t="s">
        <v>2630</v>
      </c>
      <c r="L312" s="894" t="s">
        <v>143</v>
      </c>
      <c r="M312" s="2170">
        <v>1990</v>
      </c>
      <c r="N312" s="894"/>
      <c r="O312" s="894" t="s">
        <v>2558</v>
      </c>
      <c r="P312" s="894" t="s">
        <v>133</v>
      </c>
      <c r="Q312" s="1579">
        <v>1</v>
      </c>
      <c r="R312" s="2233">
        <v>20000</v>
      </c>
      <c r="S312" s="1546" t="s">
        <v>3257</v>
      </c>
      <c r="U312" s="2178" t="s">
        <v>2866</v>
      </c>
      <c r="V312" s="2179"/>
      <c r="W312" s="2234"/>
      <c r="X312" s="2179"/>
    </row>
    <row r="313" spans="1:24" s="2177" customFormat="1" ht="12.95" customHeight="1">
      <c r="A313" s="2232">
        <f t="shared" si="11"/>
        <v>13</v>
      </c>
      <c r="B313" s="2174">
        <v>2</v>
      </c>
      <c r="C313" s="2174">
        <v>8</v>
      </c>
      <c r="D313" s="2174">
        <v>1</v>
      </c>
      <c r="E313" s="2174">
        <v>2</v>
      </c>
      <c r="F313" s="2174">
        <v>17</v>
      </c>
      <c r="G313" s="894">
        <v>97</v>
      </c>
      <c r="H313" s="894" t="s">
        <v>2570</v>
      </c>
      <c r="I313" s="894"/>
      <c r="J313" s="894"/>
      <c r="K313" s="894" t="s">
        <v>2630</v>
      </c>
      <c r="L313" s="894" t="s">
        <v>143</v>
      </c>
      <c r="M313" s="2170">
        <v>1990</v>
      </c>
      <c r="N313" s="894"/>
      <c r="O313" s="894" t="s">
        <v>2558</v>
      </c>
      <c r="P313" s="894" t="s">
        <v>133</v>
      </c>
      <c r="Q313" s="1579">
        <v>1</v>
      </c>
      <c r="R313" s="2233">
        <v>20000</v>
      </c>
      <c r="S313" s="1546" t="s">
        <v>3257</v>
      </c>
      <c r="U313" s="2178" t="s">
        <v>2866</v>
      </c>
      <c r="V313" s="2236"/>
      <c r="W313" s="2234"/>
      <c r="X313" s="2179"/>
    </row>
    <row r="314" spans="1:24" s="2177" customFormat="1" ht="12.95" customHeight="1">
      <c r="A314" s="2232">
        <f t="shared" si="11"/>
        <v>14</v>
      </c>
      <c r="B314" s="2174">
        <v>2</v>
      </c>
      <c r="C314" s="2174">
        <v>8</v>
      </c>
      <c r="D314" s="2174">
        <v>1</v>
      </c>
      <c r="E314" s="2174">
        <v>2</v>
      </c>
      <c r="F314" s="2174">
        <v>17</v>
      </c>
      <c r="G314" s="894">
        <v>98</v>
      </c>
      <c r="H314" s="894" t="s">
        <v>2570</v>
      </c>
      <c r="I314" s="894"/>
      <c r="J314" s="894"/>
      <c r="K314" s="894" t="s">
        <v>2630</v>
      </c>
      <c r="L314" s="894" t="s">
        <v>143</v>
      </c>
      <c r="M314" s="2170">
        <v>1990</v>
      </c>
      <c r="N314" s="894"/>
      <c r="O314" s="894" t="s">
        <v>2558</v>
      </c>
      <c r="P314" s="894" t="s">
        <v>133</v>
      </c>
      <c r="Q314" s="1579">
        <v>1</v>
      </c>
      <c r="R314" s="2233">
        <v>20000</v>
      </c>
      <c r="S314" s="1546" t="s">
        <v>3257</v>
      </c>
      <c r="U314" s="2178" t="s">
        <v>2866</v>
      </c>
      <c r="V314" s="2179"/>
      <c r="W314" s="2234"/>
      <c r="X314" s="2179"/>
    </row>
    <row r="315" spans="1:24" s="2177" customFormat="1" ht="12.95" customHeight="1">
      <c r="A315" s="2232">
        <f t="shared" si="11"/>
        <v>15</v>
      </c>
      <c r="B315" s="2174">
        <v>2</v>
      </c>
      <c r="C315" s="2174">
        <v>8</v>
      </c>
      <c r="D315" s="2174">
        <v>1</v>
      </c>
      <c r="E315" s="2174">
        <v>2</v>
      </c>
      <c r="F315" s="2174">
        <v>17</v>
      </c>
      <c r="G315" s="894">
        <v>99</v>
      </c>
      <c r="H315" s="894" t="s">
        <v>2654</v>
      </c>
      <c r="I315" s="894"/>
      <c r="J315" s="894"/>
      <c r="K315" s="894" t="s">
        <v>2630</v>
      </c>
      <c r="L315" s="894" t="s">
        <v>143</v>
      </c>
      <c r="M315" s="2170">
        <v>1990</v>
      </c>
      <c r="N315" s="894"/>
      <c r="O315" s="894" t="s">
        <v>2558</v>
      </c>
      <c r="P315" s="894" t="s">
        <v>133</v>
      </c>
      <c r="Q315" s="1579">
        <v>1</v>
      </c>
      <c r="R315" s="2233">
        <v>25000</v>
      </c>
      <c r="S315" s="1546" t="s">
        <v>3257</v>
      </c>
      <c r="U315" s="2178" t="s">
        <v>2866</v>
      </c>
      <c r="V315" s="2236"/>
      <c r="W315" s="2234"/>
      <c r="X315" s="2179"/>
    </row>
    <row r="316" spans="1:24" s="2177" customFormat="1" ht="12.95" customHeight="1">
      <c r="A316" s="2232">
        <f t="shared" si="11"/>
        <v>16</v>
      </c>
      <c r="B316" s="2174">
        <v>2</v>
      </c>
      <c r="C316" s="2174">
        <v>8</v>
      </c>
      <c r="D316" s="2174">
        <v>1</v>
      </c>
      <c r="E316" s="2174">
        <v>2</v>
      </c>
      <c r="F316" s="2174">
        <v>17</v>
      </c>
      <c r="G316" s="894">
        <v>100</v>
      </c>
      <c r="H316" s="894" t="s">
        <v>2654</v>
      </c>
      <c r="I316" s="894"/>
      <c r="J316" s="894"/>
      <c r="K316" s="894" t="s">
        <v>2630</v>
      </c>
      <c r="L316" s="894" t="s">
        <v>143</v>
      </c>
      <c r="M316" s="2170">
        <v>1990</v>
      </c>
      <c r="N316" s="894"/>
      <c r="O316" s="894" t="s">
        <v>2558</v>
      </c>
      <c r="P316" s="894" t="s">
        <v>133</v>
      </c>
      <c r="Q316" s="1579">
        <v>1</v>
      </c>
      <c r="R316" s="2233">
        <v>25000</v>
      </c>
      <c r="S316" s="1546" t="s">
        <v>3257</v>
      </c>
      <c r="U316" s="2178" t="s">
        <v>2866</v>
      </c>
      <c r="V316" s="2236"/>
      <c r="W316" s="2234"/>
      <c r="X316" s="2179"/>
    </row>
    <row r="317" spans="1:24" s="2177" customFormat="1" ht="12.95" customHeight="1">
      <c r="A317" s="2232">
        <f t="shared" si="11"/>
        <v>17</v>
      </c>
      <c r="B317" s="2174">
        <v>2</v>
      </c>
      <c r="C317" s="2174">
        <v>8</v>
      </c>
      <c r="D317" s="2174">
        <v>1</v>
      </c>
      <c r="E317" s="2174">
        <v>2</v>
      </c>
      <c r="F317" s="2174">
        <v>17</v>
      </c>
      <c r="G317" s="894">
        <v>101</v>
      </c>
      <c r="H317" s="894" t="s">
        <v>2751</v>
      </c>
      <c r="I317" s="894"/>
      <c r="J317" s="894"/>
      <c r="K317" s="894" t="s">
        <v>2660</v>
      </c>
      <c r="L317" s="894" t="s">
        <v>143</v>
      </c>
      <c r="M317" s="2170">
        <v>1990</v>
      </c>
      <c r="N317" s="894"/>
      <c r="O317" s="894" t="s">
        <v>2558</v>
      </c>
      <c r="P317" s="894" t="s">
        <v>133</v>
      </c>
      <c r="Q317" s="1579">
        <v>1</v>
      </c>
      <c r="R317" s="2233">
        <v>25000</v>
      </c>
      <c r="S317" s="1546" t="s">
        <v>3257</v>
      </c>
      <c r="U317" s="2178" t="s">
        <v>2866</v>
      </c>
      <c r="V317" s="2179"/>
      <c r="W317" s="2234"/>
      <c r="X317" s="2179"/>
    </row>
    <row r="318" spans="1:24" s="2177" customFormat="1" ht="12.95" customHeight="1">
      <c r="A318" s="2232">
        <f t="shared" si="11"/>
        <v>18</v>
      </c>
      <c r="B318" s="2174">
        <v>2</v>
      </c>
      <c r="C318" s="2174">
        <v>8</v>
      </c>
      <c r="D318" s="2174">
        <v>1</v>
      </c>
      <c r="E318" s="2174">
        <v>2</v>
      </c>
      <c r="F318" s="2174">
        <v>17</v>
      </c>
      <c r="G318" s="894">
        <v>102</v>
      </c>
      <c r="H318" s="894" t="s">
        <v>2655</v>
      </c>
      <c r="I318" s="894"/>
      <c r="J318" s="894"/>
      <c r="K318" s="894" t="s">
        <v>2630</v>
      </c>
      <c r="L318" s="894" t="s">
        <v>143</v>
      </c>
      <c r="M318" s="2170">
        <v>1990</v>
      </c>
      <c r="N318" s="894"/>
      <c r="O318" s="894" t="s">
        <v>2558</v>
      </c>
      <c r="P318" s="894" t="s">
        <v>133</v>
      </c>
      <c r="Q318" s="1579">
        <v>1</v>
      </c>
      <c r="R318" s="2233">
        <v>25000</v>
      </c>
      <c r="S318" s="1546" t="s">
        <v>3257</v>
      </c>
      <c r="U318" s="2178" t="s">
        <v>2866</v>
      </c>
      <c r="V318" s="2179"/>
      <c r="W318" s="2234"/>
      <c r="X318" s="2179"/>
    </row>
    <row r="319" spans="1:24" s="2177" customFormat="1" ht="12.95" customHeight="1">
      <c r="A319" s="2232">
        <f t="shared" si="11"/>
        <v>19</v>
      </c>
      <c r="B319" s="2174">
        <v>2</v>
      </c>
      <c r="C319" s="2174">
        <v>8</v>
      </c>
      <c r="D319" s="2174">
        <v>1</v>
      </c>
      <c r="E319" s="2174">
        <v>2</v>
      </c>
      <c r="F319" s="2174">
        <v>17</v>
      </c>
      <c r="G319" s="894">
        <v>103</v>
      </c>
      <c r="H319" s="894" t="s">
        <v>2671</v>
      </c>
      <c r="I319" s="894"/>
      <c r="J319" s="894"/>
      <c r="K319" s="894" t="s">
        <v>2630</v>
      </c>
      <c r="L319" s="894" t="s">
        <v>143</v>
      </c>
      <c r="M319" s="2170">
        <v>1990</v>
      </c>
      <c r="N319" s="894"/>
      <c r="O319" s="894" t="s">
        <v>2558</v>
      </c>
      <c r="P319" s="894" t="s">
        <v>133</v>
      </c>
      <c r="Q319" s="1579">
        <v>1</v>
      </c>
      <c r="R319" s="2233">
        <v>20000</v>
      </c>
      <c r="S319" s="1546" t="s">
        <v>3257</v>
      </c>
      <c r="U319" s="2178" t="s">
        <v>2866</v>
      </c>
      <c r="V319" s="2179"/>
      <c r="W319" s="2234"/>
      <c r="X319" s="2179"/>
    </row>
    <row r="320" spans="1:24" s="2177" customFormat="1" ht="12.95" customHeight="1">
      <c r="A320" s="2232">
        <f t="shared" si="11"/>
        <v>20</v>
      </c>
      <c r="B320" s="2174">
        <v>2</v>
      </c>
      <c r="C320" s="2174">
        <v>8</v>
      </c>
      <c r="D320" s="2174">
        <v>1</v>
      </c>
      <c r="E320" s="2174">
        <v>3</v>
      </c>
      <c r="F320" s="2174">
        <v>4</v>
      </c>
      <c r="G320" s="894">
        <v>106</v>
      </c>
      <c r="H320" s="894" t="s">
        <v>2752</v>
      </c>
      <c r="I320" s="894"/>
      <c r="J320" s="894"/>
      <c r="K320" s="894" t="s">
        <v>2660</v>
      </c>
      <c r="L320" s="894" t="s">
        <v>143</v>
      </c>
      <c r="M320" s="2170">
        <v>1990</v>
      </c>
      <c r="N320" s="894"/>
      <c r="O320" s="894" t="s">
        <v>2558</v>
      </c>
      <c r="P320" s="894" t="s">
        <v>133</v>
      </c>
      <c r="Q320" s="1579">
        <v>1</v>
      </c>
      <c r="R320" s="2233">
        <v>25000</v>
      </c>
      <c r="S320" s="1546" t="s">
        <v>3257</v>
      </c>
      <c r="U320" s="2178" t="s">
        <v>2547</v>
      </c>
      <c r="V320" s="2179"/>
      <c r="W320" s="2234"/>
      <c r="X320" s="2179"/>
    </row>
    <row r="321" spans="1:24" s="2177" customFormat="1" ht="12.95" customHeight="1">
      <c r="A321" s="2232">
        <f t="shared" si="11"/>
        <v>21</v>
      </c>
      <c r="B321" s="2174">
        <v>2</v>
      </c>
      <c r="C321" s="2174">
        <v>8</v>
      </c>
      <c r="D321" s="2174">
        <v>1</v>
      </c>
      <c r="E321" s="2174">
        <v>3</v>
      </c>
      <c r="F321" s="2174">
        <v>4</v>
      </c>
      <c r="G321" s="894">
        <v>2</v>
      </c>
      <c r="H321" s="894" t="s">
        <v>2752</v>
      </c>
      <c r="I321" s="894"/>
      <c r="J321" s="894"/>
      <c r="K321" s="894" t="s">
        <v>2660</v>
      </c>
      <c r="L321" s="894" t="s">
        <v>143</v>
      </c>
      <c r="M321" s="2170">
        <v>1990</v>
      </c>
      <c r="N321" s="894"/>
      <c r="O321" s="894" t="s">
        <v>2558</v>
      </c>
      <c r="P321" s="894" t="s">
        <v>133</v>
      </c>
      <c r="Q321" s="1579">
        <v>1</v>
      </c>
      <c r="R321" s="2233">
        <v>25000</v>
      </c>
      <c r="S321" s="1546" t="s">
        <v>3257</v>
      </c>
      <c r="U321" s="2178" t="s">
        <v>2547</v>
      </c>
      <c r="V321" s="2179"/>
      <c r="W321" s="2234"/>
      <c r="X321" s="2179"/>
    </row>
    <row r="322" spans="1:24" s="2177" customFormat="1" ht="12.95" customHeight="1">
      <c r="A322" s="2232">
        <f t="shared" si="11"/>
        <v>22</v>
      </c>
      <c r="B322" s="2174">
        <v>2</v>
      </c>
      <c r="C322" s="2174">
        <v>8</v>
      </c>
      <c r="D322" s="2174">
        <v>1</v>
      </c>
      <c r="E322" s="2174">
        <v>3</v>
      </c>
      <c r="F322" s="2174">
        <v>4</v>
      </c>
      <c r="G322" s="894">
        <v>3</v>
      </c>
      <c r="H322" s="894" t="s">
        <v>2753</v>
      </c>
      <c r="I322" s="894"/>
      <c r="J322" s="894"/>
      <c r="K322" s="894" t="s">
        <v>2660</v>
      </c>
      <c r="L322" s="894" t="s">
        <v>143</v>
      </c>
      <c r="M322" s="2170">
        <v>1990</v>
      </c>
      <c r="N322" s="894"/>
      <c r="O322" s="894" t="s">
        <v>2558</v>
      </c>
      <c r="P322" s="894" t="s">
        <v>133</v>
      </c>
      <c r="Q322" s="1579">
        <v>1</v>
      </c>
      <c r="R322" s="2233">
        <v>25000</v>
      </c>
      <c r="S322" s="1546" t="s">
        <v>3257</v>
      </c>
      <c r="U322" s="2178" t="s">
        <v>2547</v>
      </c>
      <c r="V322" s="2179"/>
      <c r="W322" s="2234"/>
      <c r="X322" s="2179"/>
    </row>
    <row r="323" spans="1:24" s="2177" customFormat="1" ht="12.95" customHeight="1">
      <c r="A323" s="2232">
        <f t="shared" si="11"/>
        <v>23</v>
      </c>
      <c r="B323" s="2174">
        <v>2</v>
      </c>
      <c r="C323" s="2174">
        <v>8</v>
      </c>
      <c r="D323" s="2174">
        <v>1</v>
      </c>
      <c r="E323" s="2174">
        <v>3</v>
      </c>
      <c r="F323" s="2174">
        <v>4</v>
      </c>
      <c r="G323" s="894">
        <v>4</v>
      </c>
      <c r="H323" s="894" t="s">
        <v>2753</v>
      </c>
      <c r="I323" s="894"/>
      <c r="J323" s="894"/>
      <c r="K323" s="894" t="s">
        <v>2660</v>
      </c>
      <c r="L323" s="894" t="s">
        <v>143</v>
      </c>
      <c r="M323" s="2170">
        <v>1990</v>
      </c>
      <c r="N323" s="894"/>
      <c r="O323" s="894" t="s">
        <v>2558</v>
      </c>
      <c r="P323" s="894" t="s">
        <v>133</v>
      </c>
      <c r="Q323" s="1579">
        <v>1</v>
      </c>
      <c r="R323" s="2233">
        <v>25000</v>
      </c>
      <c r="S323" s="1546" t="s">
        <v>3257</v>
      </c>
      <c r="U323" s="2178" t="s">
        <v>2547</v>
      </c>
      <c r="V323" s="2179"/>
      <c r="W323" s="2234"/>
      <c r="X323" s="2179"/>
    </row>
    <row r="324" spans="1:24" s="2177" customFormat="1" ht="12.95" customHeight="1">
      <c r="A324" s="2232">
        <f t="shared" si="11"/>
        <v>24</v>
      </c>
      <c r="B324" s="2174">
        <v>2</v>
      </c>
      <c r="C324" s="2174">
        <v>8</v>
      </c>
      <c r="D324" s="2174">
        <v>1</v>
      </c>
      <c r="E324" s="2174">
        <v>3</v>
      </c>
      <c r="F324" s="2174">
        <v>4</v>
      </c>
      <c r="G324" s="894">
        <v>5</v>
      </c>
      <c r="H324" s="894" t="s">
        <v>2754</v>
      </c>
      <c r="I324" s="894"/>
      <c r="J324" s="894"/>
      <c r="K324" s="894" t="s">
        <v>2660</v>
      </c>
      <c r="L324" s="894" t="s">
        <v>143</v>
      </c>
      <c r="M324" s="2170">
        <v>1990</v>
      </c>
      <c r="N324" s="894"/>
      <c r="O324" s="894" t="s">
        <v>2558</v>
      </c>
      <c r="P324" s="894" t="s">
        <v>133</v>
      </c>
      <c r="Q324" s="1579">
        <v>1</v>
      </c>
      <c r="R324" s="2233">
        <v>25000</v>
      </c>
      <c r="S324" s="1546" t="s">
        <v>3257</v>
      </c>
      <c r="U324" s="2178" t="s">
        <v>2547</v>
      </c>
      <c r="V324" s="2179"/>
      <c r="W324" s="2234"/>
      <c r="X324" s="2179"/>
    </row>
    <row r="325" spans="1:24" s="2177" customFormat="1" ht="12.95" customHeight="1">
      <c r="A325" s="2232">
        <f>A324+1</f>
        <v>25</v>
      </c>
      <c r="B325" s="2174">
        <v>2</v>
      </c>
      <c r="C325" s="2174">
        <v>8</v>
      </c>
      <c r="D325" s="2174">
        <v>1</v>
      </c>
      <c r="E325" s="2174">
        <v>3</v>
      </c>
      <c r="F325" s="2174">
        <v>4</v>
      </c>
      <c r="G325" s="894">
        <v>6</v>
      </c>
      <c r="H325" s="894" t="s">
        <v>2754</v>
      </c>
      <c r="I325" s="894"/>
      <c r="J325" s="894"/>
      <c r="K325" s="894" t="s">
        <v>2660</v>
      </c>
      <c r="L325" s="894" t="s">
        <v>143</v>
      </c>
      <c r="M325" s="2170">
        <v>1990</v>
      </c>
      <c r="N325" s="894"/>
      <c r="O325" s="894" t="s">
        <v>2558</v>
      </c>
      <c r="P325" s="894" t="s">
        <v>133</v>
      </c>
      <c r="Q325" s="1579">
        <v>1</v>
      </c>
      <c r="R325" s="2233">
        <v>25000</v>
      </c>
      <c r="S325" s="1546" t="s">
        <v>3257</v>
      </c>
      <c r="U325" s="2178" t="s">
        <v>2547</v>
      </c>
      <c r="V325" s="2179"/>
      <c r="W325" s="2234"/>
      <c r="X325" s="2179"/>
    </row>
    <row r="326" spans="1:24" s="2177" customFormat="1" ht="12.95" customHeight="1">
      <c r="A326" s="2232">
        <f>A325+1</f>
        <v>26</v>
      </c>
      <c r="B326" s="2174">
        <v>2</v>
      </c>
      <c r="C326" s="2174">
        <v>8</v>
      </c>
      <c r="D326" s="2174">
        <v>1</v>
      </c>
      <c r="E326" s="2174">
        <v>3</v>
      </c>
      <c r="F326" s="2174">
        <v>4</v>
      </c>
      <c r="G326" s="894">
        <v>7</v>
      </c>
      <c r="H326" s="894" t="s">
        <v>2755</v>
      </c>
      <c r="I326" s="894"/>
      <c r="J326" s="894"/>
      <c r="K326" s="894" t="s">
        <v>2630</v>
      </c>
      <c r="L326" s="894" t="s">
        <v>143</v>
      </c>
      <c r="M326" s="2170">
        <v>1990</v>
      </c>
      <c r="N326" s="894"/>
      <c r="O326" s="894" t="s">
        <v>2558</v>
      </c>
      <c r="P326" s="894" t="s">
        <v>133</v>
      </c>
      <c r="Q326" s="1579">
        <v>1</v>
      </c>
      <c r="R326" s="2233">
        <v>20000</v>
      </c>
      <c r="S326" s="1546" t="s">
        <v>3257</v>
      </c>
      <c r="U326" s="2178" t="s">
        <v>2547</v>
      </c>
      <c r="V326" s="2179"/>
      <c r="W326" s="2234"/>
      <c r="X326" s="2179"/>
    </row>
    <row r="327" spans="1:24" s="2177" customFormat="1" ht="12.95" customHeight="1">
      <c r="A327" s="2232">
        <f>A326+1</f>
        <v>27</v>
      </c>
      <c r="B327" s="2174">
        <v>2</v>
      </c>
      <c r="C327" s="2174">
        <v>8</v>
      </c>
      <c r="D327" s="2174">
        <v>1</v>
      </c>
      <c r="E327" s="2174">
        <v>3</v>
      </c>
      <c r="F327" s="2174">
        <v>4</v>
      </c>
      <c r="G327" s="894">
        <v>8</v>
      </c>
      <c r="H327" s="894" t="s">
        <v>2755</v>
      </c>
      <c r="I327" s="894"/>
      <c r="J327" s="894"/>
      <c r="K327" s="894" t="s">
        <v>2630</v>
      </c>
      <c r="L327" s="894" t="s">
        <v>143</v>
      </c>
      <c r="M327" s="2170">
        <v>1990</v>
      </c>
      <c r="N327" s="894"/>
      <c r="O327" s="894" t="s">
        <v>2558</v>
      </c>
      <c r="P327" s="894" t="s">
        <v>133</v>
      </c>
      <c r="Q327" s="1579">
        <v>1</v>
      </c>
      <c r="R327" s="2233">
        <v>20000</v>
      </c>
      <c r="S327" s="1546" t="s">
        <v>3257</v>
      </c>
      <c r="U327" s="2178" t="s">
        <v>2547</v>
      </c>
      <c r="V327" s="2179"/>
      <c r="W327" s="2234"/>
      <c r="X327" s="2179"/>
    </row>
    <row r="328" spans="1:24" s="2177" customFormat="1" ht="12.95" customHeight="1">
      <c r="A328" s="2232">
        <f>A327+1</f>
        <v>28</v>
      </c>
      <c r="B328" s="2174">
        <v>2</v>
      </c>
      <c r="C328" s="2174">
        <v>8</v>
      </c>
      <c r="D328" s="2174">
        <v>1</v>
      </c>
      <c r="E328" s="2174">
        <v>3</v>
      </c>
      <c r="F328" s="2174">
        <v>4</v>
      </c>
      <c r="G328" s="894">
        <v>9</v>
      </c>
      <c r="H328" s="894" t="s">
        <v>2755</v>
      </c>
      <c r="I328" s="894"/>
      <c r="J328" s="894"/>
      <c r="K328" s="894" t="s">
        <v>2630</v>
      </c>
      <c r="L328" s="894" t="s">
        <v>143</v>
      </c>
      <c r="M328" s="2170">
        <v>1990</v>
      </c>
      <c r="N328" s="894"/>
      <c r="O328" s="894" t="s">
        <v>2558</v>
      </c>
      <c r="P328" s="894" t="s">
        <v>133</v>
      </c>
      <c r="Q328" s="1579">
        <v>1</v>
      </c>
      <c r="R328" s="2233">
        <v>20000</v>
      </c>
      <c r="S328" s="1546" t="s">
        <v>3257</v>
      </c>
      <c r="U328" s="2178" t="s">
        <v>2547</v>
      </c>
      <c r="V328" s="2179"/>
      <c r="W328" s="2234"/>
      <c r="X328" s="2179"/>
    </row>
    <row r="329" spans="1:24" s="2177" customFormat="1" ht="12.95" customHeight="1">
      <c r="A329" s="2232">
        <f t="shared" ref="A329:A361" si="12">A328+1</f>
        <v>29</v>
      </c>
      <c r="B329" s="2174">
        <v>2</v>
      </c>
      <c r="C329" s="2174">
        <v>8</v>
      </c>
      <c r="D329" s="2174">
        <v>1</v>
      </c>
      <c r="E329" s="2174">
        <v>3</v>
      </c>
      <c r="F329" s="2174">
        <v>4</v>
      </c>
      <c r="G329" s="894">
        <v>10</v>
      </c>
      <c r="H329" s="894" t="s">
        <v>2755</v>
      </c>
      <c r="I329" s="894"/>
      <c r="J329" s="894"/>
      <c r="K329" s="894" t="s">
        <v>2630</v>
      </c>
      <c r="L329" s="894" t="s">
        <v>143</v>
      </c>
      <c r="M329" s="2170">
        <v>1990</v>
      </c>
      <c r="N329" s="894"/>
      <c r="O329" s="894" t="s">
        <v>2558</v>
      </c>
      <c r="P329" s="894" t="s">
        <v>133</v>
      </c>
      <c r="Q329" s="1579">
        <v>1</v>
      </c>
      <c r="R329" s="2233">
        <v>20000</v>
      </c>
      <c r="S329" s="1546" t="s">
        <v>3257</v>
      </c>
      <c r="U329" s="2178" t="s">
        <v>2547</v>
      </c>
      <c r="V329" s="2179"/>
      <c r="W329" s="2234"/>
      <c r="X329" s="2179"/>
    </row>
    <row r="330" spans="1:24" s="2177" customFormat="1" ht="12.95" customHeight="1">
      <c r="A330" s="2232">
        <f t="shared" si="12"/>
        <v>30</v>
      </c>
      <c r="B330" s="2174">
        <v>2</v>
      </c>
      <c r="C330" s="2174">
        <v>8</v>
      </c>
      <c r="D330" s="2174">
        <v>1</v>
      </c>
      <c r="E330" s="2174">
        <v>3</v>
      </c>
      <c r="F330" s="2174">
        <v>8</v>
      </c>
      <c r="G330" s="894">
        <v>1</v>
      </c>
      <c r="H330" s="894" t="s">
        <v>2756</v>
      </c>
      <c r="I330" s="894"/>
      <c r="J330" s="894"/>
      <c r="K330" s="894" t="s">
        <v>2660</v>
      </c>
      <c r="L330" s="894" t="s">
        <v>143</v>
      </c>
      <c r="M330" s="2170">
        <v>1980</v>
      </c>
      <c r="N330" s="894"/>
      <c r="O330" s="894" t="s">
        <v>2558</v>
      </c>
      <c r="P330" s="894" t="s">
        <v>2547</v>
      </c>
      <c r="Q330" s="1579">
        <v>1</v>
      </c>
      <c r="R330" s="2233">
        <v>50000</v>
      </c>
      <c r="S330" s="1546" t="s">
        <v>3257</v>
      </c>
      <c r="U330" s="2178" t="s">
        <v>2547</v>
      </c>
      <c r="V330" s="2179"/>
      <c r="W330" s="2234"/>
      <c r="X330" s="2179"/>
    </row>
    <row r="331" spans="1:24" s="2177" customFormat="1" ht="12.95" customHeight="1">
      <c r="A331" s="2232">
        <f t="shared" si="12"/>
        <v>31</v>
      </c>
      <c r="B331" s="2174">
        <v>2</v>
      </c>
      <c r="C331" s="2174">
        <v>8</v>
      </c>
      <c r="D331" s="2174">
        <v>1</v>
      </c>
      <c r="E331" s="2174">
        <v>3</v>
      </c>
      <c r="F331" s="2174">
        <v>8</v>
      </c>
      <c r="G331" s="894">
        <v>2</v>
      </c>
      <c r="H331" s="894" t="s">
        <v>2757</v>
      </c>
      <c r="I331" s="894"/>
      <c r="J331" s="894"/>
      <c r="K331" s="894" t="s">
        <v>2630</v>
      </c>
      <c r="L331" s="894" t="s">
        <v>143</v>
      </c>
      <c r="M331" s="2170">
        <v>1990</v>
      </c>
      <c r="N331" s="894"/>
      <c r="O331" s="894" t="s">
        <v>2558</v>
      </c>
      <c r="P331" s="894" t="s">
        <v>133</v>
      </c>
      <c r="Q331" s="1579">
        <v>1</v>
      </c>
      <c r="R331" s="2233">
        <v>25000</v>
      </c>
      <c r="S331" s="1546" t="s">
        <v>3257</v>
      </c>
      <c r="U331" s="2178" t="s">
        <v>2547</v>
      </c>
      <c r="V331" s="2179"/>
      <c r="W331" s="2234"/>
      <c r="X331" s="2179"/>
    </row>
    <row r="332" spans="1:24" s="2177" customFormat="1" ht="12.95" customHeight="1">
      <c r="A332" s="2232">
        <f t="shared" si="12"/>
        <v>32</v>
      </c>
      <c r="B332" s="2174">
        <v>2</v>
      </c>
      <c r="C332" s="2174">
        <v>8</v>
      </c>
      <c r="D332" s="2174">
        <v>1</v>
      </c>
      <c r="E332" s="2174">
        <v>3</v>
      </c>
      <c r="F332" s="2174">
        <v>8</v>
      </c>
      <c r="G332" s="894">
        <v>3</v>
      </c>
      <c r="H332" s="894" t="s">
        <v>2757</v>
      </c>
      <c r="I332" s="894"/>
      <c r="J332" s="894"/>
      <c r="K332" s="894" t="s">
        <v>2630</v>
      </c>
      <c r="L332" s="894" t="s">
        <v>143</v>
      </c>
      <c r="M332" s="2170">
        <v>1990</v>
      </c>
      <c r="N332" s="894"/>
      <c r="O332" s="894" t="s">
        <v>2558</v>
      </c>
      <c r="P332" s="894" t="s">
        <v>133</v>
      </c>
      <c r="Q332" s="1579">
        <v>1</v>
      </c>
      <c r="R332" s="2233">
        <v>25000</v>
      </c>
      <c r="S332" s="1546" t="s">
        <v>3257</v>
      </c>
      <c r="U332" s="2178" t="s">
        <v>2547</v>
      </c>
      <c r="V332" s="2179"/>
      <c r="W332" s="2234"/>
      <c r="X332" s="2179"/>
    </row>
    <row r="333" spans="1:24" s="2177" customFormat="1" ht="12.95" customHeight="1">
      <c r="A333" s="2232">
        <f t="shared" si="12"/>
        <v>33</v>
      </c>
      <c r="B333" s="2174">
        <v>2</v>
      </c>
      <c r="C333" s="2174">
        <v>8</v>
      </c>
      <c r="D333" s="2174">
        <v>1</v>
      </c>
      <c r="E333" s="2174">
        <v>3</v>
      </c>
      <c r="F333" s="2174">
        <v>8</v>
      </c>
      <c r="G333" s="894">
        <v>4</v>
      </c>
      <c r="H333" s="894" t="s">
        <v>2758</v>
      </c>
      <c r="I333" s="894"/>
      <c r="J333" s="894"/>
      <c r="K333" s="894" t="s">
        <v>2630</v>
      </c>
      <c r="L333" s="894" t="s">
        <v>143</v>
      </c>
      <c r="M333" s="2170">
        <v>1990</v>
      </c>
      <c r="N333" s="894"/>
      <c r="O333" s="894" t="s">
        <v>2558</v>
      </c>
      <c r="P333" s="894" t="s">
        <v>133</v>
      </c>
      <c r="Q333" s="1579">
        <v>1</v>
      </c>
      <c r="R333" s="2233">
        <v>25000</v>
      </c>
      <c r="S333" s="1546" t="s">
        <v>3257</v>
      </c>
      <c r="U333" s="2178" t="s">
        <v>2547</v>
      </c>
      <c r="V333" s="2179"/>
      <c r="W333" s="2234"/>
      <c r="X333" s="2179"/>
    </row>
    <row r="334" spans="1:24" s="2177" customFormat="1" ht="12.95" customHeight="1">
      <c r="A334" s="2232">
        <f t="shared" si="12"/>
        <v>34</v>
      </c>
      <c r="B334" s="2174">
        <v>2</v>
      </c>
      <c r="C334" s="2174">
        <v>8</v>
      </c>
      <c r="D334" s="2174">
        <v>1</v>
      </c>
      <c r="E334" s="2174">
        <v>3</v>
      </c>
      <c r="F334" s="2174">
        <v>8</v>
      </c>
      <c r="G334" s="894">
        <v>5</v>
      </c>
      <c r="H334" s="894" t="s">
        <v>2759</v>
      </c>
      <c r="I334" s="894"/>
      <c r="J334" s="894"/>
      <c r="K334" s="894" t="s">
        <v>2630</v>
      </c>
      <c r="L334" s="894" t="s">
        <v>143</v>
      </c>
      <c r="M334" s="2170">
        <v>1990</v>
      </c>
      <c r="N334" s="894"/>
      <c r="O334" s="894" t="s">
        <v>2558</v>
      </c>
      <c r="P334" s="894" t="s">
        <v>133</v>
      </c>
      <c r="Q334" s="1579">
        <v>1</v>
      </c>
      <c r="R334" s="2233">
        <v>20000</v>
      </c>
      <c r="S334" s="1546" t="s">
        <v>3257</v>
      </c>
      <c r="U334" s="2178" t="s">
        <v>2547</v>
      </c>
      <c r="V334" s="2179"/>
      <c r="W334" s="2234"/>
      <c r="X334" s="2179"/>
    </row>
    <row r="335" spans="1:24" s="2177" customFormat="1" ht="12.95" customHeight="1">
      <c r="A335" s="2232">
        <f t="shared" si="12"/>
        <v>35</v>
      </c>
      <c r="B335" s="2174">
        <v>2</v>
      </c>
      <c r="C335" s="2174">
        <v>8</v>
      </c>
      <c r="D335" s="2174">
        <v>1</v>
      </c>
      <c r="E335" s="2174">
        <v>3</v>
      </c>
      <c r="F335" s="2174">
        <v>8</v>
      </c>
      <c r="G335" s="894">
        <v>6</v>
      </c>
      <c r="H335" s="894" t="s">
        <v>2759</v>
      </c>
      <c r="I335" s="894"/>
      <c r="J335" s="894"/>
      <c r="K335" s="894" t="s">
        <v>2630</v>
      </c>
      <c r="L335" s="894" t="s">
        <v>143</v>
      </c>
      <c r="M335" s="2170">
        <v>1990</v>
      </c>
      <c r="N335" s="894"/>
      <c r="O335" s="894" t="s">
        <v>2558</v>
      </c>
      <c r="P335" s="894" t="s">
        <v>133</v>
      </c>
      <c r="Q335" s="1579">
        <v>1</v>
      </c>
      <c r="R335" s="2233">
        <v>20000</v>
      </c>
      <c r="S335" s="1546" t="s">
        <v>3257</v>
      </c>
      <c r="U335" s="2178" t="s">
        <v>2547</v>
      </c>
      <c r="V335" s="2179"/>
      <c r="W335" s="2234"/>
      <c r="X335" s="2179"/>
    </row>
    <row r="336" spans="1:24" s="2177" customFormat="1" ht="12.95" customHeight="1">
      <c r="A336" s="2232">
        <f t="shared" si="12"/>
        <v>36</v>
      </c>
      <c r="B336" s="2174">
        <v>2</v>
      </c>
      <c r="C336" s="2174">
        <v>8</v>
      </c>
      <c r="D336" s="2174">
        <v>1</v>
      </c>
      <c r="E336" s="2174">
        <v>3</v>
      </c>
      <c r="F336" s="2174">
        <v>8</v>
      </c>
      <c r="G336" s="894">
        <v>7</v>
      </c>
      <c r="H336" s="894" t="s">
        <v>2760</v>
      </c>
      <c r="I336" s="894"/>
      <c r="J336" s="894"/>
      <c r="K336" s="894" t="s">
        <v>2660</v>
      </c>
      <c r="L336" s="894" t="s">
        <v>143</v>
      </c>
      <c r="M336" s="2170">
        <v>1990</v>
      </c>
      <c r="N336" s="894"/>
      <c r="O336" s="894" t="s">
        <v>2558</v>
      </c>
      <c r="P336" s="894" t="s">
        <v>133</v>
      </c>
      <c r="Q336" s="1579">
        <v>1</v>
      </c>
      <c r="R336" s="2233">
        <v>50000</v>
      </c>
      <c r="S336" s="1546" t="s">
        <v>3257</v>
      </c>
      <c r="U336" s="2178" t="s">
        <v>2547</v>
      </c>
      <c r="V336" s="2179"/>
      <c r="W336" s="2234"/>
      <c r="X336" s="2179"/>
    </row>
    <row r="337" spans="1:24" s="2177" customFormat="1" ht="12.95" customHeight="1">
      <c r="A337" s="2232">
        <f t="shared" si="12"/>
        <v>37</v>
      </c>
      <c r="B337" s="2174">
        <v>2</v>
      </c>
      <c r="C337" s="2174">
        <v>8</v>
      </c>
      <c r="D337" s="2174">
        <v>1</v>
      </c>
      <c r="E337" s="2174">
        <v>3</v>
      </c>
      <c r="F337" s="2174">
        <v>8</v>
      </c>
      <c r="G337" s="894">
        <v>8</v>
      </c>
      <c r="H337" s="894" t="s">
        <v>2760</v>
      </c>
      <c r="I337" s="894"/>
      <c r="J337" s="894"/>
      <c r="K337" s="894" t="s">
        <v>2660</v>
      </c>
      <c r="L337" s="894" t="s">
        <v>143</v>
      </c>
      <c r="M337" s="2170">
        <v>1990</v>
      </c>
      <c r="N337" s="894"/>
      <c r="O337" s="894" t="s">
        <v>2558</v>
      </c>
      <c r="P337" s="894" t="s">
        <v>133</v>
      </c>
      <c r="Q337" s="1579">
        <v>1</v>
      </c>
      <c r="R337" s="2233">
        <v>50000</v>
      </c>
      <c r="S337" s="1546" t="s">
        <v>3257</v>
      </c>
      <c r="U337" s="2178" t="s">
        <v>2547</v>
      </c>
      <c r="V337" s="2179"/>
      <c r="W337" s="2234"/>
      <c r="X337" s="2179"/>
    </row>
    <row r="338" spans="1:24" s="2177" customFormat="1" ht="12.95" customHeight="1">
      <c r="A338" s="2232">
        <f t="shared" si="12"/>
        <v>38</v>
      </c>
      <c r="B338" s="2174">
        <v>2</v>
      </c>
      <c r="C338" s="2174">
        <v>8</v>
      </c>
      <c r="D338" s="2174">
        <v>1</v>
      </c>
      <c r="E338" s="2174">
        <v>3</v>
      </c>
      <c r="F338" s="2174">
        <v>8</v>
      </c>
      <c r="G338" s="894">
        <v>9</v>
      </c>
      <c r="H338" s="894" t="s">
        <v>2760</v>
      </c>
      <c r="I338" s="894"/>
      <c r="J338" s="894"/>
      <c r="K338" s="894" t="s">
        <v>2660</v>
      </c>
      <c r="L338" s="894" t="s">
        <v>143</v>
      </c>
      <c r="M338" s="2170">
        <v>1990</v>
      </c>
      <c r="N338" s="894"/>
      <c r="O338" s="894" t="s">
        <v>2558</v>
      </c>
      <c r="P338" s="894" t="s">
        <v>133</v>
      </c>
      <c r="Q338" s="1579">
        <v>1</v>
      </c>
      <c r="R338" s="2233">
        <v>50000</v>
      </c>
      <c r="S338" s="1546" t="s">
        <v>3257</v>
      </c>
      <c r="U338" s="2178" t="s">
        <v>2547</v>
      </c>
      <c r="V338" s="2179"/>
      <c r="W338" s="2234"/>
      <c r="X338" s="2179"/>
    </row>
    <row r="339" spans="1:24" s="2177" customFormat="1" ht="12.95" customHeight="1">
      <c r="A339" s="2232">
        <f t="shared" si="12"/>
        <v>39</v>
      </c>
      <c r="B339" s="2174">
        <v>2</v>
      </c>
      <c r="C339" s="2174">
        <v>8</v>
      </c>
      <c r="D339" s="2174">
        <v>1</v>
      </c>
      <c r="E339" s="2174">
        <v>3</v>
      </c>
      <c r="F339" s="2174">
        <v>8</v>
      </c>
      <c r="G339" s="894">
        <v>10</v>
      </c>
      <c r="H339" s="894" t="s">
        <v>1794</v>
      </c>
      <c r="I339" s="894"/>
      <c r="J339" s="894"/>
      <c r="K339" s="894" t="s">
        <v>2660</v>
      </c>
      <c r="L339" s="894" t="s">
        <v>143</v>
      </c>
      <c r="M339" s="2170">
        <v>1990</v>
      </c>
      <c r="N339" s="894"/>
      <c r="O339" s="894" t="s">
        <v>2558</v>
      </c>
      <c r="P339" s="894" t="s">
        <v>133</v>
      </c>
      <c r="Q339" s="1579">
        <v>1</v>
      </c>
      <c r="R339" s="2233">
        <v>25000</v>
      </c>
      <c r="S339" s="1546" t="s">
        <v>3257</v>
      </c>
      <c r="U339" s="2178" t="s">
        <v>2547</v>
      </c>
      <c r="V339" s="2179"/>
      <c r="W339" s="2234"/>
      <c r="X339" s="2179"/>
    </row>
    <row r="340" spans="1:24" s="2177" customFormat="1" ht="12.95" customHeight="1">
      <c r="A340" s="2232">
        <f t="shared" si="12"/>
        <v>40</v>
      </c>
      <c r="B340" s="2174">
        <v>2</v>
      </c>
      <c r="C340" s="2174">
        <v>8</v>
      </c>
      <c r="D340" s="2174">
        <v>1</v>
      </c>
      <c r="E340" s="2174">
        <v>3</v>
      </c>
      <c r="F340" s="2174">
        <v>65</v>
      </c>
      <c r="G340" s="894">
        <v>3</v>
      </c>
      <c r="H340" s="894" t="s">
        <v>2635</v>
      </c>
      <c r="I340" s="894" t="s">
        <v>2762</v>
      </c>
      <c r="J340" s="894"/>
      <c r="K340" s="894" t="s">
        <v>2660</v>
      </c>
      <c r="L340" s="894" t="s">
        <v>143</v>
      </c>
      <c r="M340" s="2170">
        <v>2008</v>
      </c>
      <c r="N340" s="894"/>
      <c r="O340" s="894" t="s">
        <v>2624</v>
      </c>
      <c r="P340" s="894" t="s">
        <v>133</v>
      </c>
      <c r="Q340" s="1579">
        <v>1</v>
      </c>
      <c r="R340" s="2233">
        <v>9515000</v>
      </c>
      <c r="S340" s="1546" t="s">
        <v>3257</v>
      </c>
      <c r="U340" s="2178" t="s">
        <v>2547</v>
      </c>
      <c r="V340" s="2179"/>
      <c r="W340" s="2179"/>
      <c r="X340" s="2179"/>
    </row>
    <row r="341" spans="1:24" s="2177" customFormat="1" ht="12.95" customHeight="1">
      <c r="A341" s="2232">
        <f t="shared" si="12"/>
        <v>41</v>
      </c>
      <c r="B341" s="2174">
        <v>2</v>
      </c>
      <c r="C341" s="2174">
        <v>8</v>
      </c>
      <c r="D341" s="2174">
        <v>1</v>
      </c>
      <c r="E341" s="2174">
        <v>3</v>
      </c>
      <c r="F341" s="2174">
        <v>65</v>
      </c>
      <c r="G341" s="894">
        <v>5</v>
      </c>
      <c r="H341" s="894" t="s">
        <v>2763</v>
      </c>
      <c r="I341" s="894"/>
      <c r="J341" s="894"/>
      <c r="K341" s="894" t="s">
        <v>2660</v>
      </c>
      <c r="L341" s="894" t="s">
        <v>143</v>
      </c>
      <c r="M341" s="2170">
        <v>1990</v>
      </c>
      <c r="N341" s="894"/>
      <c r="O341" s="894" t="s">
        <v>2558</v>
      </c>
      <c r="P341" s="894" t="s">
        <v>2547</v>
      </c>
      <c r="Q341" s="1579">
        <v>1</v>
      </c>
      <c r="R341" s="2233">
        <v>50000</v>
      </c>
      <c r="S341" s="1546" t="s">
        <v>3257</v>
      </c>
      <c r="U341" s="2178" t="s">
        <v>2547</v>
      </c>
      <c r="V341" s="2179"/>
      <c r="W341" s="2179"/>
      <c r="X341" s="2179"/>
    </row>
    <row r="342" spans="1:24" s="2177" customFormat="1" ht="12.95" customHeight="1">
      <c r="A342" s="2232">
        <f t="shared" si="12"/>
        <v>42</v>
      </c>
      <c r="B342" s="2174">
        <v>2</v>
      </c>
      <c r="C342" s="2174">
        <v>8</v>
      </c>
      <c r="D342" s="2174">
        <v>1</v>
      </c>
      <c r="E342" s="2174">
        <v>3</v>
      </c>
      <c r="F342" s="2174">
        <v>65</v>
      </c>
      <c r="G342" s="894">
        <v>7</v>
      </c>
      <c r="H342" s="894" t="s">
        <v>3068</v>
      </c>
      <c r="I342" s="894" t="s">
        <v>922</v>
      </c>
      <c r="J342" s="894"/>
      <c r="K342" s="894" t="s">
        <v>2660</v>
      </c>
      <c r="L342" s="894" t="s">
        <v>2792</v>
      </c>
      <c r="M342" s="2170">
        <v>2015</v>
      </c>
      <c r="N342" s="894"/>
      <c r="O342" s="894" t="s">
        <v>2558</v>
      </c>
      <c r="P342" s="894" t="s">
        <v>133</v>
      </c>
      <c r="Q342" s="1579">
        <v>1</v>
      </c>
      <c r="R342" s="2233">
        <v>3510009</v>
      </c>
      <c r="S342" s="1546" t="s">
        <v>3257</v>
      </c>
      <c r="U342" s="2178" t="s">
        <v>2866</v>
      </c>
      <c r="V342" s="2179"/>
      <c r="W342" s="2179"/>
      <c r="X342" s="2179"/>
    </row>
    <row r="343" spans="1:24" s="2177" customFormat="1" ht="12.95" customHeight="1">
      <c r="A343" s="2232">
        <f t="shared" si="12"/>
        <v>43</v>
      </c>
      <c r="B343" s="2174">
        <v>2</v>
      </c>
      <c r="C343" s="2174">
        <v>8</v>
      </c>
      <c r="D343" s="2174">
        <v>1</v>
      </c>
      <c r="E343" s="2174">
        <v>3</v>
      </c>
      <c r="F343" s="2174">
        <v>65</v>
      </c>
      <c r="G343" s="894">
        <v>9</v>
      </c>
      <c r="H343" s="894" t="s">
        <v>1060</v>
      </c>
      <c r="I343" s="894"/>
      <c r="J343" s="894"/>
      <c r="K343" s="894" t="s">
        <v>2630</v>
      </c>
      <c r="L343" s="894" t="s">
        <v>143</v>
      </c>
      <c r="M343" s="2170">
        <v>1990</v>
      </c>
      <c r="N343" s="894"/>
      <c r="O343" s="894" t="s">
        <v>2624</v>
      </c>
      <c r="P343" s="894" t="s">
        <v>133</v>
      </c>
      <c r="Q343" s="1579">
        <v>1</v>
      </c>
      <c r="R343" s="2233">
        <v>50000</v>
      </c>
      <c r="S343" s="1546" t="s">
        <v>3257</v>
      </c>
      <c r="U343" s="2178" t="s">
        <v>2547</v>
      </c>
      <c r="V343" s="2179"/>
      <c r="W343" s="2234"/>
      <c r="X343" s="2179"/>
    </row>
    <row r="344" spans="1:24" s="2177" customFormat="1" ht="12.95" customHeight="1">
      <c r="A344" s="2232">
        <f t="shared" si="12"/>
        <v>44</v>
      </c>
      <c r="B344" s="2174">
        <v>2</v>
      </c>
      <c r="C344" s="2174">
        <v>8</v>
      </c>
      <c r="D344" s="2174">
        <v>1</v>
      </c>
      <c r="E344" s="2174">
        <v>3</v>
      </c>
      <c r="F344" s="2174">
        <v>65</v>
      </c>
      <c r="G344" s="894">
        <v>10</v>
      </c>
      <c r="H344" s="894" t="s">
        <v>2766</v>
      </c>
      <c r="I344" s="894"/>
      <c r="J344" s="894"/>
      <c r="K344" s="894" t="s">
        <v>2660</v>
      </c>
      <c r="L344" s="894" t="s">
        <v>143</v>
      </c>
      <c r="M344" s="2170">
        <v>1990</v>
      </c>
      <c r="N344" s="894"/>
      <c r="O344" s="894" t="s">
        <v>2558</v>
      </c>
      <c r="P344" s="894" t="s">
        <v>133</v>
      </c>
      <c r="Q344" s="1579">
        <v>1</v>
      </c>
      <c r="R344" s="2233">
        <v>25000</v>
      </c>
      <c r="S344" s="1546" t="s">
        <v>3257</v>
      </c>
      <c r="U344" s="2178" t="s">
        <v>2547</v>
      </c>
      <c r="V344" s="2179"/>
      <c r="W344" s="2234"/>
      <c r="X344" s="2179"/>
    </row>
    <row r="345" spans="1:24" s="2177" customFormat="1" ht="12.95" customHeight="1">
      <c r="A345" s="2232">
        <f t="shared" si="12"/>
        <v>45</v>
      </c>
      <c r="B345" s="2174">
        <v>2</v>
      </c>
      <c r="C345" s="2174">
        <v>8</v>
      </c>
      <c r="D345" s="2174">
        <v>1</v>
      </c>
      <c r="E345" s="2174">
        <v>3</v>
      </c>
      <c r="F345" s="2174">
        <v>65</v>
      </c>
      <c r="G345" s="894">
        <v>11</v>
      </c>
      <c r="H345" s="894" t="s">
        <v>2766</v>
      </c>
      <c r="I345" s="894"/>
      <c r="J345" s="894"/>
      <c r="K345" s="894" t="s">
        <v>2660</v>
      </c>
      <c r="L345" s="894" t="s">
        <v>143</v>
      </c>
      <c r="M345" s="2170">
        <v>1990</v>
      </c>
      <c r="N345" s="894"/>
      <c r="O345" s="894" t="s">
        <v>2558</v>
      </c>
      <c r="P345" s="894" t="s">
        <v>133</v>
      </c>
      <c r="Q345" s="1579">
        <v>1</v>
      </c>
      <c r="R345" s="2233">
        <v>25000</v>
      </c>
      <c r="S345" s="1546" t="s">
        <v>3257</v>
      </c>
      <c r="U345" s="2178" t="s">
        <v>2547</v>
      </c>
      <c r="V345" s="2179"/>
      <c r="W345" s="2179"/>
      <c r="X345" s="2179"/>
    </row>
    <row r="346" spans="1:24" s="2177" customFormat="1" ht="12.95" customHeight="1">
      <c r="A346" s="2232">
        <f t="shared" si="12"/>
        <v>46</v>
      </c>
      <c r="B346" s="2174">
        <v>2</v>
      </c>
      <c r="C346" s="2174">
        <v>8</v>
      </c>
      <c r="D346" s="2174">
        <v>1</v>
      </c>
      <c r="E346" s="2174">
        <v>3</v>
      </c>
      <c r="F346" s="2174">
        <v>65</v>
      </c>
      <c r="G346" s="894">
        <v>12</v>
      </c>
      <c r="H346" s="894" t="s">
        <v>1023</v>
      </c>
      <c r="I346" s="894"/>
      <c r="J346" s="894"/>
      <c r="K346" s="894" t="s">
        <v>2630</v>
      </c>
      <c r="L346" s="894" t="s">
        <v>143</v>
      </c>
      <c r="M346" s="2170">
        <v>2007</v>
      </c>
      <c r="N346" s="894"/>
      <c r="O346" s="894" t="s">
        <v>2624</v>
      </c>
      <c r="P346" s="894" t="s">
        <v>2547</v>
      </c>
      <c r="Q346" s="1579">
        <v>1</v>
      </c>
      <c r="R346" s="2233">
        <v>676163</v>
      </c>
      <c r="S346" s="1546" t="s">
        <v>3257</v>
      </c>
      <c r="U346" s="2178" t="s">
        <v>2547</v>
      </c>
      <c r="V346" s="2179"/>
      <c r="W346" s="2179"/>
      <c r="X346" s="2179"/>
    </row>
    <row r="347" spans="1:24" s="2177" customFormat="1" ht="12.95" customHeight="1">
      <c r="A347" s="2232">
        <f t="shared" si="12"/>
        <v>47</v>
      </c>
      <c r="B347" s="2174">
        <v>2</v>
      </c>
      <c r="C347" s="2174">
        <v>8</v>
      </c>
      <c r="D347" s="2174">
        <v>1</v>
      </c>
      <c r="E347" s="2174">
        <v>3</v>
      </c>
      <c r="F347" s="2174">
        <v>65</v>
      </c>
      <c r="G347" s="894">
        <v>13</v>
      </c>
      <c r="H347" s="894" t="s">
        <v>2647</v>
      </c>
      <c r="I347" s="894"/>
      <c r="J347" s="894"/>
      <c r="K347" s="894" t="s">
        <v>2660</v>
      </c>
      <c r="L347" s="894" t="s">
        <v>143</v>
      </c>
      <c r="M347" s="2170">
        <v>2008</v>
      </c>
      <c r="N347" s="894"/>
      <c r="O347" s="894" t="s">
        <v>2624</v>
      </c>
      <c r="P347" s="894" t="s">
        <v>133</v>
      </c>
      <c r="Q347" s="1579">
        <v>1</v>
      </c>
      <c r="R347" s="2233">
        <v>1750000</v>
      </c>
      <c r="S347" s="1546" t="s">
        <v>3257</v>
      </c>
      <c r="U347" s="2178" t="s">
        <v>2547</v>
      </c>
      <c r="V347" s="2179"/>
      <c r="W347" s="2179"/>
      <c r="X347" s="2179"/>
    </row>
    <row r="348" spans="1:24" s="2177" customFormat="1" ht="12.95" customHeight="1">
      <c r="A348" s="2232">
        <f t="shared" si="12"/>
        <v>48</v>
      </c>
      <c r="B348" s="2174">
        <v>2</v>
      </c>
      <c r="C348" s="2174">
        <v>8</v>
      </c>
      <c r="D348" s="2174">
        <v>1</v>
      </c>
      <c r="E348" s="2174">
        <v>3</v>
      </c>
      <c r="F348" s="2174">
        <v>65</v>
      </c>
      <c r="G348" s="894">
        <v>14</v>
      </c>
      <c r="H348" s="894" t="s">
        <v>2647</v>
      </c>
      <c r="I348" s="894"/>
      <c r="J348" s="894"/>
      <c r="K348" s="894" t="s">
        <v>2660</v>
      </c>
      <c r="L348" s="894" t="s">
        <v>143</v>
      </c>
      <c r="M348" s="2170">
        <v>2008</v>
      </c>
      <c r="N348" s="894"/>
      <c r="O348" s="894" t="s">
        <v>2624</v>
      </c>
      <c r="P348" s="894" t="s">
        <v>133</v>
      </c>
      <c r="Q348" s="1579">
        <v>1</v>
      </c>
      <c r="R348" s="2233">
        <v>1750000</v>
      </c>
      <c r="S348" s="1546" t="s">
        <v>3257</v>
      </c>
      <c r="U348" s="2178" t="s">
        <v>2547</v>
      </c>
      <c r="V348" s="2179"/>
      <c r="W348" s="2179"/>
      <c r="X348" s="2179"/>
    </row>
    <row r="349" spans="1:24" s="2177" customFormat="1" ht="12.95" customHeight="1">
      <c r="A349" s="2232">
        <f t="shared" si="12"/>
        <v>49</v>
      </c>
      <c r="B349" s="2174">
        <v>2</v>
      </c>
      <c r="C349" s="2174">
        <v>8</v>
      </c>
      <c r="D349" s="2174">
        <v>2</v>
      </c>
      <c r="E349" s="2174">
        <v>1</v>
      </c>
      <c r="F349" s="2174">
        <v>1</v>
      </c>
      <c r="G349" s="894">
        <v>3</v>
      </c>
      <c r="H349" s="894" t="s">
        <v>2768</v>
      </c>
      <c r="I349" s="894"/>
      <c r="J349" s="894"/>
      <c r="K349" s="894" t="s">
        <v>2660</v>
      </c>
      <c r="L349" s="894" t="s">
        <v>143</v>
      </c>
      <c r="M349" s="2170">
        <v>2011</v>
      </c>
      <c r="N349" s="894"/>
      <c r="O349" s="894" t="s">
        <v>2624</v>
      </c>
      <c r="P349" s="894" t="s">
        <v>133</v>
      </c>
      <c r="Q349" s="1579">
        <v>1</v>
      </c>
      <c r="R349" s="2233">
        <v>2445210</v>
      </c>
      <c r="S349" s="1546" t="s">
        <v>3257</v>
      </c>
      <c r="U349" s="2178" t="s">
        <v>2547</v>
      </c>
      <c r="V349" s="2179"/>
      <c r="W349" s="2179"/>
      <c r="X349" s="2179"/>
    </row>
    <row r="350" spans="1:24" s="2177" customFormat="1" ht="12.95" customHeight="1">
      <c r="A350" s="2232">
        <f t="shared" si="12"/>
        <v>50</v>
      </c>
      <c r="B350" s="2174">
        <v>2</v>
      </c>
      <c r="C350" s="2174">
        <v>8</v>
      </c>
      <c r="D350" s="2174">
        <v>2</v>
      </c>
      <c r="E350" s="2174">
        <v>1</v>
      </c>
      <c r="F350" s="2174">
        <v>1</v>
      </c>
      <c r="G350" s="894">
        <v>4</v>
      </c>
      <c r="H350" s="894" t="s">
        <v>2768</v>
      </c>
      <c r="I350" s="894"/>
      <c r="J350" s="894"/>
      <c r="K350" s="894" t="s">
        <v>2660</v>
      </c>
      <c r="L350" s="894" t="s">
        <v>143</v>
      </c>
      <c r="M350" s="2170">
        <v>2011</v>
      </c>
      <c r="N350" s="894"/>
      <c r="O350" s="894" t="s">
        <v>2624</v>
      </c>
      <c r="P350" s="894" t="s">
        <v>133</v>
      </c>
      <c r="Q350" s="1579">
        <v>1</v>
      </c>
      <c r="R350" s="2233">
        <v>2445210</v>
      </c>
      <c r="S350" s="1546" t="s">
        <v>3257</v>
      </c>
      <c r="U350" s="2178" t="s">
        <v>2547</v>
      </c>
      <c r="V350" s="2179"/>
      <c r="W350" s="2179"/>
      <c r="X350" s="2179"/>
    </row>
    <row r="351" spans="1:24" s="2177" customFormat="1" ht="12.95" customHeight="1">
      <c r="A351" s="2232">
        <f t="shared" si="12"/>
        <v>51</v>
      </c>
      <c r="B351" s="2174">
        <v>2</v>
      </c>
      <c r="C351" s="2174">
        <v>8</v>
      </c>
      <c r="D351" s="2174">
        <v>2</v>
      </c>
      <c r="E351" s="2174">
        <v>1</v>
      </c>
      <c r="F351" s="2174">
        <v>1</v>
      </c>
      <c r="G351" s="894">
        <v>5</v>
      </c>
      <c r="H351" s="894" t="s">
        <v>2768</v>
      </c>
      <c r="I351" s="894"/>
      <c r="J351" s="894"/>
      <c r="K351" s="894" t="s">
        <v>2660</v>
      </c>
      <c r="L351" s="894" t="s">
        <v>143</v>
      </c>
      <c r="M351" s="2170">
        <v>2012</v>
      </c>
      <c r="N351" s="894"/>
      <c r="O351" s="894" t="s">
        <v>2624</v>
      </c>
      <c r="P351" s="894" t="s">
        <v>133</v>
      </c>
      <c r="Q351" s="1579">
        <v>1</v>
      </c>
      <c r="R351" s="2233">
        <v>3880250</v>
      </c>
      <c r="S351" s="1546" t="s">
        <v>3257</v>
      </c>
      <c r="U351" s="2178" t="s">
        <v>2547</v>
      </c>
      <c r="V351" s="2179"/>
      <c r="W351" s="2179"/>
      <c r="X351" s="2179"/>
    </row>
    <row r="352" spans="1:24" s="2177" customFormat="1" ht="12.95" customHeight="1">
      <c r="A352" s="2232">
        <f t="shared" si="12"/>
        <v>52</v>
      </c>
      <c r="B352" s="2174">
        <v>2</v>
      </c>
      <c r="C352" s="2174">
        <v>8</v>
      </c>
      <c r="D352" s="2174">
        <v>2</v>
      </c>
      <c r="E352" s="2174">
        <v>1</v>
      </c>
      <c r="F352" s="2174">
        <v>1</v>
      </c>
      <c r="G352" s="894">
        <v>6</v>
      </c>
      <c r="H352" s="894" t="s">
        <v>2768</v>
      </c>
      <c r="I352" s="894"/>
      <c r="J352" s="894"/>
      <c r="K352" s="894" t="s">
        <v>2660</v>
      </c>
      <c r="L352" s="894" t="s">
        <v>143</v>
      </c>
      <c r="M352" s="2170">
        <v>2012</v>
      </c>
      <c r="N352" s="894"/>
      <c r="O352" s="894" t="s">
        <v>2624</v>
      </c>
      <c r="P352" s="894" t="s">
        <v>133</v>
      </c>
      <c r="Q352" s="1579">
        <v>1</v>
      </c>
      <c r="R352" s="2233">
        <v>4427500</v>
      </c>
      <c r="S352" s="1546" t="s">
        <v>3257</v>
      </c>
      <c r="U352" s="2178" t="s">
        <v>2547</v>
      </c>
      <c r="V352" s="2179"/>
      <c r="W352" s="2179"/>
      <c r="X352" s="2179"/>
    </row>
    <row r="353" spans="1:24" s="2177" customFormat="1" ht="12.95" customHeight="1">
      <c r="A353" s="2232">
        <f t="shared" si="12"/>
        <v>53</v>
      </c>
      <c r="B353" s="2174">
        <v>2</v>
      </c>
      <c r="C353" s="2174">
        <v>8</v>
      </c>
      <c r="D353" s="2174">
        <v>2</v>
      </c>
      <c r="E353" s="2174">
        <v>1</v>
      </c>
      <c r="F353" s="2174">
        <v>4</v>
      </c>
      <c r="G353" s="894">
        <v>1</v>
      </c>
      <c r="H353" s="894" t="s">
        <v>1090</v>
      </c>
      <c r="I353" s="894"/>
      <c r="J353" s="894"/>
      <c r="K353" s="894" t="s">
        <v>2549</v>
      </c>
      <c r="L353" s="894" t="s">
        <v>143</v>
      </c>
      <c r="M353" s="2170">
        <v>2000</v>
      </c>
      <c r="N353" s="894"/>
      <c r="O353" s="894" t="s">
        <v>2558</v>
      </c>
      <c r="P353" s="894" t="s">
        <v>133</v>
      </c>
      <c r="Q353" s="1579">
        <v>1</v>
      </c>
      <c r="R353" s="2233">
        <v>50000</v>
      </c>
      <c r="S353" s="1546" t="s">
        <v>3257</v>
      </c>
      <c r="U353" s="2178" t="s">
        <v>2547</v>
      </c>
      <c r="V353" s="2179"/>
      <c r="W353" s="2179"/>
      <c r="X353" s="2179"/>
    </row>
    <row r="354" spans="1:24" s="2177" customFormat="1" ht="12.95" customHeight="1">
      <c r="A354" s="2232">
        <f t="shared" si="12"/>
        <v>54</v>
      </c>
      <c r="B354" s="2174">
        <v>2</v>
      </c>
      <c r="C354" s="2174">
        <v>8</v>
      </c>
      <c r="D354" s="2174">
        <v>2</v>
      </c>
      <c r="E354" s="2174">
        <v>1</v>
      </c>
      <c r="F354" s="2174">
        <v>5</v>
      </c>
      <c r="G354" s="894">
        <v>1</v>
      </c>
      <c r="H354" s="894" t="s">
        <v>1748</v>
      </c>
      <c r="I354" s="894" t="s">
        <v>2637</v>
      </c>
      <c r="J354" s="894"/>
      <c r="K354" s="894" t="s">
        <v>424</v>
      </c>
      <c r="L354" s="894" t="s">
        <v>143</v>
      </c>
      <c r="M354" s="2170">
        <v>2005</v>
      </c>
      <c r="N354" s="894"/>
      <c r="O354" s="894" t="s">
        <v>2558</v>
      </c>
      <c r="P354" s="894" t="s">
        <v>2547</v>
      </c>
      <c r="Q354" s="1579">
        <v>1</v>
      </c>
      <c r="R354" s="2233">
        <v>500000</v>
      </c>
      <c r="S354" s="1546" t="s">
        <v>3257</v>
      </c>
      <c r="U354" s="2178" t="s">
        <v>2547</v>
      </c>
      <c r="V354" s="2179"/>
      <c r="W354" s="2234"/>
      <c r="X354" s="2179"/>
    </row>
    <row r="355" spans="1:24" s="2177" customFormat="1" ht="12.95" customHeight="1">
      <c r="A355" s="2232">
        <f t="shared" si="12"/>
        <v>55</v>
      </c>
      <c r="B355" s="2174">
        <v>2</v>
      </c>
      <c r="C355" s="2174">
        <v>8</v>
      </c>
      <c r="D355" s="2174">
        <v>2</v>
      </c>
      <c r="E355" s="2174">
        <v>1</v>
      </c>
      <c r="F355" s="2174">
        <v>5</v>
      </c>
      <c r="G355" s="894">
        <v>2</v>
      </c>
      <c r="H355" s="894" t="s">
        <v>1748</v>
      </c>
      <c r="I355" s="894" t="s">
        <v>917</v>
      </c>
      <c r="J355" s="894"/>
      <c r="K355" s="894" t="s">
        <v>424</v>
      </c>
      <c r="L355" s="894" t="s">
        <v>143</v>
      </c>
      <c r="M355" s="2170">
        <v>2007</v>
      </c>
      <c r="N355" s="894"/>
      <c r="O355" s="894" t="s">
        <v>2558</v>
      </c>
      <c r="P355" s="894" t="s">
        <v>133</v>
      </c>
      <c r="Q355" s="1579">
        <v>1</v>
      </c>
      <c r="R355" s="2233">
        <v>1000000</v>
      </c>
      <c r="S355" s="1546"/>
      <c r="T355" s="2177" t="s">
        <v>1407</v>
      </c>
      <c r="U355" s="2178" t="s">
        <v>2547</v>
      </c>
      <c r="V355" s="2179"/>
      <c r="W355" s="2179"/>
      <c r="X355" s="2179"/>
    </row>
    <row r="356" spans="1:24" s="2177" customFormat="1" ht="12.95" customHeight="1">
      <c r="A356" s="2232">
        <f t="shared" si="12"/>
        <v>56</v>
      </c>
      <c r="B356" s="2174">
        <v>2</v>
      </c>
      <c r="C356" s="2174">
        <v>8</v>
      </c>
      <c r="D356" s="2174">
        <v>2</v>
      </c>
      <c r="E356" s="2174">
        <v>1</v>
      </c>
      <c r="F356" s="2174">
        <v>5</v>
      </c>
      <c r="G356" s="894"/>
      <c r="H356" s="894" t="s">
        <v>3478</v>
      </c>
      <c r="I356" s="894"/>
      <c r="J356" s="894"/>
      <c r="K356" s="894" t="s">
        <v>365</v>
      </c>
      <c r="L356" s="894" t="s">
        <v>143</v>
      </c>
      <c r="M356" s="2170">
        <v>2007</v>
      </c>
      <c r="N356" s="894"/>
      <c r="O356" s="894" t="s">
        <v>2624</v>
      </c>
      <c r="P356" s="894" t="s">
        <v>133</v>
      </c>
      <c r="Q356" s="1579">
        <v>2</v>
      </c>
      <c r="R356" s="2233">
        <v>9325000</v>
      </c>
      <c r="S356" s="1546"/>
      <c r="U356" s="2178"/>
      <c r="V356" s="2179"/>
      <c r="W356" s="2179"/>
      <c r="X356" s="2179"/>
    </row>
    <row r="357" spans="1:24" s="2177" customFormat="1" ht="12.95" customHeight="1">
      <c r="A357" s="2232">
        <f t="shared" si="12"/>
        <v>57</v>
      </c>
      <c r="B357" s="2181">
        <v>2</v>
      </c>
      <c r="C357" s="2181">
        <v>8</v>
      </c>
      <c r="D357" s="2181">
        <v>1</v>
      </c>
      <c r="E357" s="2181">
        <v>2</v>
      </c>
      <c r="F357" s="2181">
        <v>6</v>
      </c>
      <c r="G357" s="2182"/>
      <c r="H357" s="2183" t="s">
        <v>2797</v>
      </c>
      <c r="I357" s="2184"/>
      <c r="J357" s="2184"/>
      <c r="K357" s="2252" t="s">
        <v>139</v>
      </c>
      <c r="L357" s="2186" t="s">
        <v>143</v>
      </c>
      <c r="M357" s="2187">
        <v>2014</v>
      </c>
      <c r="N357" s="894"/>
      <c r="O357" s="2188" t="s">
        <v>1906</v>
      </c>
      <c r="P357" s="2185" t="s">
        <v>133</v>
      </c>
      <c r="Q357" s="2253">
        <v>1</v>
      </c>
      <c r="R357" s="1815">
        <v>6000000</v>
      </c>
      <c r="S357" s="2190" t="s">
        <v>2865</v>
      </c>
      <c r="U357" s="2191"/>
      <c r="V357" s="2179"/>
      <c r="W357" s="2179"/>
      <c r="X357" s="2179"/>
    </row>
    <row r="358" spans="1:24" s="2177" customFormat="1" ht="12.95" customHeight="1">
      <c r="A358" s="2232">
        <f t="shared" si="12"/>
        <v>58</v>
      </c>
      <c r="B358" s="2181">
        <v>2</v>
      </c>
      <c r="C358" s="2181">
        <v>8</v>
      </c>
      <c r="D358" s="2181">
        <v>1</v>
      </c>
      <c r="E358" s="2181">
        <v>2</v>
      </c>
      <c r="F358" s="2181">
        <v>6</v>
      </c>
      <c r="G358" s="2182"/>
      <c r="H358" s="2183" t="s">
        <v>1793</v>
      </c>
      <c r="I358" s="2184"/>
      <c r="J358" s="2184"/>
      <c r="K358" s="2252" t="s">
        <v>139</v>
      </c>
      <c r="L358" s="2186" t="s">
        <v>143</v>
      </c>
      <c r="M358" s="2187">
        <v>2014</v>
      </c>
      <c r="N358" s="894"/>
      <c r="O358" s="2188" t="s">
        <v>1906</v>
      </c>
      <c r="P358" s="2185" t="s">
        <v>133</v>
      </c>
      <c r="Q358" s="2253">
        <v>10</v>
      </c>
      <c r="R358" s="1815">
        <v>300000</v>
      </c>
      <c r="S358" s="2190" t="s">
        <v>2865</v>
      </c>
      <c r="U358" s="2191"/>
      <c r="V358" s="2179"/>
      <c r="W358" s="2254"/>
      <c r="X358" s="2179"/>
    </row>
    <row r="359" spans="1:24" s="2177" customFormat="1" ht="12.95" customHeight="1">
      <c r="A359" s="2232">
        <f t="shared" si="12"/>
        <v>59</v>
      </c>
      <c r="B359" s="2181">
        <v>2</v>
      </c>
      <c r="C359" s="2181">
        <v>8</v>
      </c>
      <c r="D359" s="2181">
        <v>1</v>
      </c>
      <c r="E359" s="2181">
        <v>2</v>
      </c>
      <c r="F359" s="2181">
        <v>6</v>
      </c>
      <c r="G359" s="2182"/>
      <c r="H359" s="2183" t="s">
        <v>1068</v>
      </c>
      <c r="I359" s="2184"/>
      <c r="J359" s="2184"/>
      <c r="K359" s="2252" t="s">
        <v>139</v>
      </c>
      <c r="L359" s="2186" t="s">
        <v>143</v>
      </c>
      <c r="M359" s="2187">
        <v>2014</v>
      </c>
      <c r="N359" s="894"/>
      <c r="O359" s="2188" t="s">
        <v>1906</v>
      </c>
      <c r="P359" s="2185" t="s">
        <v>133</v>
      </c>
      <c r="Q359" s="2253">
        <v>5</v>
      </c>
      <c r="R359" s="1815">
        <v>125000</v>
      </c>
      <c r="S359" s="2190" t="s">
        <v>2865</v>
      </c>
      <c r="U359" s="2191"/>
      <c r="V359" s="2179"/>
      <c r="W359" s="2254"/>
      <c r="X359" s="2179"/>
    </row>
    <row r="360" spans="1:24" s="2177" customFormat="1" ht="12.95" customHeight="1">
      <c r="A360" s="2232">
        <f t="shared" si="12"/>
        <v>60</v>
      </c>
      <c r="B360" s="2181">
        <v>2</v>
      </c>
      <c r="C360" s="2181">
        <v>8</v>
      </c>
      <c r="D360" s="2181">
        <v>1</v>
      </c>
      <c r="E360" s="2181">
        <v>2</v>
      </c>
      <c r="F360" s="2181">
        <v>6</v>
      </c>
      <c r="G360" s="2225"/>
      <c r="H360" s="2256" t="s">
        <v>3273</v>
      </c>
      <c r="I360" s="2224"/>
      <c r="J360" s="2225"/>
      <c r="K360" s="2224"/>
      <c r="L360" s="2224"/>
      <c r="M360" s="2225">
        <v>2016</v>
      </c>
      <c r="N360" s="2225"/>
      <c r="O360" s="2225"/>
      <c r="P360" s="2225"/>
      <c r="Q360" s="1816">
        <v>6</v>
      </c>
      <c r="R360" s="2258">
        <v>5208000</v>
      </c>
      <c r="S360" s="2259"/>
      <c r="U360" s="2260"/>
      <c r="V360" s="2261"/>
      <c r="W360" s="2262">
        <v>1</v>
      </c>
      <c r="X360" s="2179"/>
    </row>
    <row r="361" spans="1:24" s="2177" customFormat="1" ht="12.95" customHeight="1" thickBot="1">
      <c r="A361" s="2232">
        <f t="shared" si="12"/>
        <v>61</v>
      </c>
      <c r="B361" s="2181">
        <v>2</v>
      </c>
      <c r="C361" s="2181">
        <v>8</v>
      </c>
      <c r="D361" s="2181">
        <v>1</v>
      </c>
      <c r="E361" s="2181">
        <v>2</v>
      </c>
      <c r="F361" s="2181">
        <v>6</v>
      </c>
      <c r="G361" s="2225"/>
      <c r="H361" s="2256" t="s">
        <v>1091</v>
      </c>
      <c r="I361" s="2224"/>
      <c r="J361" s="2225"/>
      <c r="K361" s="2224"/>
      <c r="L361" s="2224"/>
      <c r="M361" s="2225">
        <v>2016</v>
      </c>
      <c r="N361" s="2225"/>
      <c r="O361" s="2225"/>
      <c r="P361" s="2225"/>
      <c r="Q361" s="1816">
        <v>15</v>
      </c>
      <c r="R361" s="2258">
        <v>6600000</v>
      </c>
      <c r="S361" s="2259"/>
      <c r="U361" s="2260"/>
      <c r="V361" s="2261"/>
      <c r="W361" s="2262">
        <v>3</v>
      </c>
      <c r="X361" s="2179"/>
    </row>
    <row r="362" spans="1:24" ht="12.95" customHeight="1">
      <c r="A362" s="1820"/>
      <c r="B362" s="1916"/>
      <c r="C362" s="1916"/>
      <c r="D362" s="1916"/>
      <c r="E362" s="1916"/>
      <c r="F362" s="1916"/>
      <c r="G362" s="677"/>
      <c r="H362" s="676" t="s">
        <v>3282</v>
      </c>
      <c r="I362" s="737"/>
      <c r="J362" s="677"/>
      <c r="K362" s="737"/>
      <c r="L362" s="737"/>
      <c r="M362" s="677"/>
      <c r="N362" s="677"/>
      <c r="O362" s="677"/>
      <c r="P362" s="678"/>
      <c r="Q362" s="699">
        <f>SUM(Q363:Q365)</f>
        <v>3</v>
      </c>
      <c r="R362" s="699">
        <f>SUM(R363:R365)</f>
        <v>1200000</v>
      </c>
      <c r="S362" s="1919"/>
      <c r="U362" s="1413"/>
      <c r="V362" s="802"/>
      <c r="W362" s="1921"/>
      <c r="X362" s="802"/>
    </row>
    <row r="363" spans="1:24" s="2177" customFormat="1" ht="12.95" customHeight="1">
      <c r="A363" s="2232">
        <v>1</v>
      </c>
      <c r="B363" s="2223" t="s">
        <v>1911</v>
      </c>
      <c r="C363" s="2223" t="s">
        <v>1914</v>
      </c>
      <c r="D363" s="2223" t="s">
        <v>1543</v>
      </c>
      <c r="E363" s="2223" t="s">
        <v>1911</v>
      </c>
      <c r="F363" s="2223" t="s">
        <v>1430</v>
      </c>
      <c r="G363" s="2175"/>
      <c r="H363" s="2224" t="s">
        <v>1021</v>
      </c>
      <c r="I363" s="2324" t="s">
        <v>305</v>
      </c>
      <c r="J363" s="2225"/>
      <c r="K363" s="2224" t="s">
        <v>419</v>
      </c>
      <c r="L363" s="2224" t="s">
        <v>143</v>
      </c>
      <c r="M363" s="2225">
        <v>2007</v>
      </c>
      <c r="N363" s="2225" t="s">
        <v>1343</v>
      </c>
      <c r="O363" s="893" t="s">
        <v>1906</v>
      </c>
      <c r="P363" s="893" t="s">
        <v>1407</v>
      </c>
      <c r="Q363" s="1805">
        <v>1</v>
      </c>
      <c r="R363" s="1768">
        <v>500000</v>
      </c>
      <c r="S363" s="2190" t="s">
        <v>2904</v>
      </c>
      <c r="T363" s="2177" t="s">
        <v>3286</v>
      </c>
      <c r="U363" s="2191" t="s">
        <v>3208</v>
      </c>
      <c r="V363" s="2179"/>
      <c r="W363" s="2179"/>
      <c r="X363" s="2179"/>
    </row>
    <row r="364" spans="1:24" s="2177" customFormat="1" ht="12.95" customHeight="1">
      <c r="A364" s="2232">
        <f>A363+1</f>
        <v>2</v>
      </c>
      <c r="B364" s="2174">
        <v>2</v>
      </c>
      <c r="C364" s="2174">
        <v>8</v>
      </c>
      <c r="D364" s="2174">
        <v>1</v>
      </c>
      <c r="E364" s="2174">
        <v>1</v>
      </c>
      <c r="F364" s="2174">
        <v>9</v>
      </c>
      <c r="G364" s="894">
        <v>1</v>
      </c>
      <c r="H364" s="894" t="s">
        <v>1368</v>
      </c>
      <c r="I364" s="894"/>
      <c r="J364" s="894"/>
      <c r="K364" s="894" t="s">
        <v>424</v>
      </c>
      <c r="L364" s="894" t="s">
        <v>143</v>
      </c>
      <c r="M364" s="2170">
        <v>1998</v>
      </c>
      <c r="N364" s="894"/>
      <c r="O364" s="894" t="s">
        <v>2558</v>
      </c>
      <c r="P364" s="894" t="s">
        <v>2547</v>
      </c>
      <c r="Q364" s="894">
        <v>1</v>
      </c>
      <c r="R364" s="2264">
        <v>350000</v>
      </c>
      <c r="S364" s="2265" t="s">
        <v>2916</v>
      </c>
      <c r="U364" s="2266"/>
      <c r="V364" s="2179"/>
      <c r="W364" s="2267"/>
      <c r="X364" s="2179"/>
    </row>
    <row r="365" spans="1:24" s="2177" customFormat="1" ht="12.95" customHeight="1" thickBot="1">
      <c r="A365" s="2232">
        <f>A364+1</f>
        <v>3</v>
      </c>
      <c r="B365" s="2174">
        <v>2</v>
      </c>
      <c r="C365" s="2174">
        <v>8</v>
      </c>
      <c r="D365" s="2174">
        <v>1</v>
      </c>
      <c r="E365" s="2174">
        <v>1</v>
      </c>
      <c r="F365" s="2174">
        <v>9</v>
      </c>
      <c r="G365" s="894">
        <v>2</v>
      </c>
      <c r="H365" s="894" t="s">
        <v>1368</v>
      </c>
      <c r="I365" s="894"/>
      <c r="J365" s="894"/>
      <c r="K365" s="894" t="s">
        <v>424</v>
      </c>
      <c r="L365" s="894" t="s">
        <v>143</v>
      </c>
      <c r="M365" s="2170">
        <v>1998</v>
      </c>
      <c r="N365" s="894"/>
      <c r="O365" s="894" t="s">
        <v>2558</v>
      </c>
      <c r="P365" s="894" t="s">
        <v>2547</v>
      </c>
      <c r="Q365" s="2240">
        <v>1</v>
      </c>
      <c r="R365" s="2327">
        <v>350000</v>
      </c>
      <c r="S365" s="2328" t="s">
        <v>2916</v>
      </c>
      <c r="U365" s="2266"/>
      <c r="V365" s="2179"/>
      <c r="W365" s="2179"/>
      <c r="X365" s="2179"/>
    </row>
    <row r="366" spans="1:24" ht="12.95" customHeight="1" thickBot="1">
      <c r="A366" s="1928"/>
      <c r="B366" s="1929"/>
      <c r="C366" s="1929"/>
      <c r="D366" s="1929"/>
      <c r="E366" s="1929"/>
      <c r="F366" s="1929"/>
      <c r="G366" s="1929"/>
      <c r="H366" s="1930" t="s">
        <v>14</v>
      </c>
      <c r="I366" s="1929"/>
      <c r="J366" s="1929"/>
      <c r="K366" s="1929"/>
      <c r="L366" s="1929"/>
      <c r="M366" s="1931"/>
      <c r="N366" s="1929"/>
      <c r="O366" s="1929"/>
      <c r="P366" s="1929"/>
      <c r="Q366" s="2329">
        <f>Q362+Q51+Q17</f>
        <v>435</v>
      </c>
      <c r="R366" s="2329">
        <f>R362+R51+R17</f>
        <v>202070950</v>
      </c>
      <c r="S366" s="1831"/>
      <c r="T366" s="2330"/>
      <c r="U366" s="802"/>
      <c r="V366" s="802"/>
      <c r="W366" s="802"/>
      <c r="X366" s="802"/>
    </row>
    <row r="368" spans="1:24" ht="15" customHeight="1">
      <c r="P368" s="3019" t="s">
        <v>3285</v>
      </c>
      <c r="Q368" s="3019"/>
      <c r="R368" s="3019"/>
    </row>
    <row r="369" spans="2:18" ht="12.75">
      <c r="B369" s="2318"/>
      <c r="H369" s="2325" t="s">
        <v>1883</v>
      </c>
      <c r="Q369" s="2143"/>
      <c r="R369" s="2144"/>
    </row>
    <row r="370" spans="2:18" ht="15" customHeight="1">
      <c r="B370" s="2319"/>
      <c r="C370" s="874"/>
      <c r="D370" s="874"/>
      <c r="E370" s="874"/>
      <c r="F370" s="874"/>
      <c r="H370" s="2326" t="s">
        <v>2889</v>
      </c>
      <c r="P370" s="3020" t="s">
        <v>2887</v>
      </c>
      <c r="Q370" s="3020"/>
      <c r="R370" s="3020"/>
    </row>
    <row r="371" spans="2:18" ht="12.75">
      <c r="B371" s="2144"/>
      <c r="H371" s="2144"/>
      <c r="Q371" s="2146"/>
      <c r="R371" s="2146"/>
    </row>
    <row r="372" spans="2:18" ht="12.75">
      <c r="B372" s="2144"/>
      <c r="H372" s="2144"/>
      <c r="Q372" s="2147"/>
      <c r="R372" s="2148"/>
    </row>
    <row r="373" spans="2:18" ht="12.75">
      <c r="B373" s="2144"/>
      <c r="H373" s="2144"/>
      <c r="Q373" s="2143"/>
      <c r="R373" s="2144"/>
    </row>
    <row r="374" spans="2:18" ht="15" customHeight="1">
      <c r="B374" s="2319"/>
      <c r="C374" s="874"/>
      <c r="D374" s="874"/>
      <c r="E374" s="874"/>
      <c r="H374" s="2326" t="s">
        <v>2848</v>
      </c>
      <c r="P374" s="3020" t="s">
        <v>2888</v>
      </c>
      <c r="Q374" s="3020"/>
      <c r="R374" s="3020"/>
    </row>
    <row r="375" spans="2:18" ht="15" customHeight="1">
      <c r="B375" s="2318"/>
      <c r="H375" s="2325" t="s">
        <v>2832</v>
      </c>
      <c r="P375" s="3019" t="s">
        <v>2830</v>
      </c>
      <c r="Q375" s="3019"/>
      <c r="R375" s="3019"/>
    </row>
  </sheetData>
  <mergeCells count="25">
    <mergeCell ref="P370:R370"/>
    <mergeCell ref="P374:R374"/>
    <mergeCell ref="P375:R375"/>
    <mergeCell ref="Q11:R12"/>
    <mergeCell ref="K12:K15"/>
    <mergeCell ref="Q13:Q15"/>
    <mergeCell ref="R13:R15"/>
    <mergeCell ref="B16:F16"/>
    <mergeCell ref="P368:R368"/>
    <mergeCell ref="A2:S2"/>
    <mergeCell ref="A3:S3"/>
    <mergeCell ref="A10:E10"/>
    <mergeCell ref="A11:G11"/>
    <mergeCell ref="H11:K11"/>
    <mergeCell ref="L11:L15"/>
    <mergeCell ref="M11:M15"/>
    <mergeCell ref="N11:N15"/>
    <mergeCell ref="O11:O15"/>
    <mergeCell ref="P11:P15"/>
    <mergeCell ref="S11:S15"/>
    <mergeCell ref="A12:A15"/>
    <mergeCell ref="B12:F15"/>
    <mergeCell ref="G12:G15"/>
    <mergeCell ref="H12:H15"/>
    <mergeCell ref="I12:I1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L76"/>
  <sheetViews>
    <sheetView topLeftCell="A25" zoomScale="85" zoomScaleNormal="85" workbookViewId="0">
      <selection activeCell="F57" sqref="F57:G57"/>
    </sheetView>
  </sheetViews>
  <sheetFormatPr defaultRowHeight="15"/>
  <cols>
    <col min="1" max="1" width="2.7109375" style="530" customWidth="1"/>
    <col min="2" max="2" width="9.42578125" style="530" customWidth="1"/>
    <col min="3" max="3" width="2" style="572" customWidth="1"/>
    <col min="4" max="4" width="31.42578125" style="530" customWidth="1"/>
    <col min="5" max="6" width="24.7109375" style="530" customWidth="1"/>
    <col min="7" max="7" width="20.7109375" style="530" customWidth="1"/>
    <col min="8" max="8" width="3.85546875" style="530" customWidth="1"/>
    <col min="9" max="9" width="19.140625" style="530" bestFit="1" customWidth="1"/>
    <col min="10" max="10" width="20" style="530" customWidth="1"/>
    <col min="11" max="16384" width="9.140625" style="530"/>
  </cols>
  <sheetData>
    <row r="1" spans="1:12" ht="21.75">
      <c r="A1" s="2808" t="s">
        <v>2508</v>
      </c>
      <c r="B1" s="2808"/>
      <c r="C1" s="2808"/>
      <c r="D1" s="2808"/>
      <c r="E1" s="2808"/>
      <c r="F1" s="2808"/>
      <c r="G1" s="2808"/>
      <c r="H1" s="528"/>
      <c r="I1" s="529"/>
    </row>
    <row r="2" spans="1:12" ht="18.75">
      <c r="A2" s="2809"/>
      <c r="B2" s="2809"/>
      <c r="C2" s="2809"/>
      <c r="D2" s="2809"/>
      <c r="E2" s="2809"/>
      <c r="F2" s="2809"/>
      <c r="G2" s="2809"/>
      <c r="H2" s="528"/>
      <c r="I2" s="531"/>
      <c r="J2" s="532"/>
      <c r="K2" s="533"/>
      <c r="L2" s="533"/>
    </row>
    <row r="3" spans="1:12" ht="23.25">
      <c r="A3" s="2810"/>
      <c r="B3" s="2810"/>
      <c r="C3" s="2810"/>
      <c r="D3" s="2810"/>
      <c r="E3" s="2810"/>
      <c r="F3" s="2810"/>
      <c r="G3" s="2810"/>
      <c r="H3" s="534"/>
      <c r="I3" s="531"/>
      <c r="J3" s="532"/>
      <c r="K3" s="533"/>
      <c r="L3" s="533"/>
    </row>
    <row r="4" spans="1:12" ht="15.75">
      <c r="A4" s="2811"/>
      <c r="B4" s="2811"/>
      <c r="C4" s="2811"/>
      <c r="D4" s="2811"/>
      <c r="E4" s="2811"/>
      <c r="F4" s="2811"/>
      <c r="G4" s="2811"/>
      <c r="H4" s="535"/>
      <c r="I4" s="536"/>
      <c r="J4" s="537"/>
      <c r="K4" s="533"/>
      <c r="L4" s="533"/>
    </row>
    <row r="5" spans="1:12" s="538" customFormat="1" ht="15.75" thickBot="1">
      <c r="A5" s="2812"/>
      <c r="B5" s="2812"/>
      <c r="C5" s="2812"/>
      <c r="D5" s="2812"/>
      <c r="E5" s="2812"/>
      <c r="F5" s="2812"/>
      <c r="G5" s="2812"/>
    </row>
    <row r="6" spans="1:12" ht="15.75" thickTop="1">
      <c r="A6" s="539"/>
      <c r="B6" s="539"/>
      <c r="C6" s="539"/>
      <c r="D6" s="539"/>
      <c r="E6" s="539"/>
      <c r="F6" s="540"/>
      <c r="G6" s="540"/>
    </row>
    <row r="7" spans="1:12" ht="15.75">
      <c r="A7" s="2815" t="s">
        <v>2509</v>
      </c>
      <c r="B7" s="2815"/>
      <c r="C7" s="2815"/>
      <c r="D7" s="2815"/>
      <c r="E7" s="2815"/>
      <c r="F7" s="2815"/>
      <c r="G7" s="2815"/>
      <c r="H7" s="2815"/>
      <c r="I7" s="541"/>
      <c r="J7" s="541"/>
    </row>
    <row r="8" spans="1:12" ht="15.75">
      <c r="A8" s="2815" t="s">
        <v>3112</v>
      </c>
      <c r="B8" s="2815"/>
      <c r="C8" s="2815"/>
      <c r="D8" s="2815"/>
      <c r="E8" s="2815"/>
      <c r="F8" s="2815"/>
      <c r="G8" s="2815"/>
      <c r="H8" s="2815"/>
      <c r="I8" s="2816"/>
      <c r="J8" s="2816"/>
    </row>
    <row r="9" spans="1:12" ht="15.75">
      <c r="A9" s="2815" t="s">
        <v>3530</v>
      </c>
      <c r="B9" s="2815"/>
      <c r="C9" s="2815"/>
      <c r="D9" s="2815"/>
      <c r="E9" s="2815"/>
      <c r="F9" s="2815"/>
      <c r="G9" s="2815"/>
      <c r="H9" s="2815"/>
      <c r="I9" s="2816"/>
      <c r="J9" s="2816"/>
    </row>
    <row r="10" spans="1:12" ht="15.75">
      <c r="A10" s="542"/>
      <c r="B10" s="542"/>
      <c r="C10" s="542"/>
      <c r="D10" s="542"/>
      <c r="E10" s="542"/>
      <c r="F10" s="542"/>
      <c r="G10" s="542"/>
      <c r="H10" s="542"/>
      <c r="I10" s="543"/>
      <c r="J10" s="543"/>
    </row>
    <row r="11" spans="1:12">
      <c r="A11" s="544"/>
      <c r="B11" s="544"/>
      <c r="C11" s="545"/>
      <c r="D11" s="544"/>
      <c r="E11" s="544"/>
      <c r="F11" s="544"/>
      <c r="G11" s="544"/>
      <c r="H11" s="544"/>
    </row>
    <row r="12" spans="1:12" ht="30" customHeight="1">
      <c r="A12" s="2821" t="s">
        <v>3535</v>
      </c>
      <c r="B12" s="2821"/>
      <c r="C12" s="2821"/>
      <c r="D12" s="2821"/>
      <c r="E12" s="2821"/>
      <c r="F12" s="2821"/>
      <c r="G12" s="2821"/>
      <c r="H12" s="546"/>
      <c r="I12" s="540"/>
      <c r="J12" s="540"/>
    </row>
    <row r="13" spans="1:12" ht="8.25" customHeight="1">
      <c r="A13" s="547"/>
      <c r="B13" s="547"/>
      <c r="C13" s="548"/>
      <c r="D13" s="547"/>
      <c r="E13" s="547"/>
      <c r="F13" s="547"/>
      <c r="G13" s="547"/>
      <c r="H13" s="544"/>
    </row>
    <row r="14" spans="1:12">
      <c r="A14" s="547" t="s">
        <v>2510</v>
      </c>
      <c r="B14" s="547" t="s">
        <v>2511</v>
      </c>
      <c r="C14" s="548" t="s">
        <v>2512</v>
      </c>
      <c r="D14" s="526" t="s">
        <v>2841</v>
      </c>
      <c r="E14" s="547"/>
      <c r="F14" s="547"/>
      <c r="G14" s="547"/>
      <c r="H14" s="544"/>
    </row>
    <row r="15" spans="1:12">
      <c r="A15" s="547"/>
      <c r="B15" s="547" t="s">
        <v>2513</v>
      </c>
      <c r="C15" s="548" t="s">
        <v>2512</v>
      </c>
      <c r="D15" s="527" t="s">
        <v>2842</v>
      </c>
      <c r="E15" s="544"/>
      <c r="F15" s="547"/>
      <c r="G15" s="547"/>
      <c r="H15" s="544"/>
    </row>
    <row r="16" spans="1:12">
      <c r="A16" s="547"/>
      <c r="B16" s="547" t="s">
        <v>2514</v>
      </c>
      <c r="C16" s="548" t="s">
        <v>2512</v>
      </c>
      <c r="D16" s="527" t="s">
        <v>2515</v>
      </c>
      <c r="E16" s="547"/>
      <c r="F16" s="547"/>
      <c r="G16" s="547"/>
      <c r="H16" s="544"/>
    </row>
    <row r="17" spans="1:10" ht="33" customHeight="1">
      <c r="A17" s="547"/>
      <c r="B17" s="2822" t="s">
        <v>3113</v>
      </c>
      <c r="C17" s="2822"/>
      <c r="D17" s="2822"/>
      <c r="E17" s="2822"/>
      <c r="F17" s="2822"/>
      <c r="G17" s="2822"/>
      <c r="H17" s="546"/>
      <c r="I17" s="540"/>
      <c r="J17" s="540"/>
    </row>
    <row r="18" spans="1:10" ht="9.9499999999999993" customHeight="1">
      <c r="A18" s="547"/>
      <c r="B18" s="547"/>
      <c r="C18" s="548"/>
      <c r="D18" s="547"/>
      <c r="E18" s="547"/>
      <c r="F18" s="547"/>
      <c r="G18" s="547"/>
      <c r="H18" s="544"/>
    </row>
    <row r="19" spans="1:10">
      <c r="A19" s="547" t="s">
        <v>2504</v>
      </c>
      <c r="B19" s="547" t="s">
        <v>2511</v>
      </c>
      <c r="C19" s="548" t="s">
        <v>2512</v>
      </c>
      <c r="D19" s="525" t="s">
        <v>2843</v>
      </c>
      <c r="E19" s="547"/>
      <c r="F19" s="547"/>
      <c r="G19" s="547"/>
      <c r="H19" s="544"/>
    </row>
    <row r="20" spans="1:10">
      <c r="A20" s="547"/>
      <c r="B20" s="547" t="s">
        <v>2513</v>
      </c>
      <c r="C20" s="548" t="s">
        <v>2512</v>
      </c>
      <c r="D20" s="838" t="s">
        <v>2844</v>
      </c>
      <c r="E20" s="547"/>
      <c r="F20" s="547"/>
      <c r="G20" s="547"/>
      <c r="H20" s="544"/>
    </row>
    <row r="21" spans="1:10">
      <c r="A21" s="547"/>
      <c r="B21" s="547" t="s">
        <v>2514</v>
      </c>
      <c r="C21" s="548" t="s">
        <v>2512</v>
      </c>
      <c r="D21" s="527" t="s">
        <v>2516</v>
      </c>
      <c r="E21" s="547"/>
      <c r="F21" s="547"/>
      <c r="G21" s="547"/>
      <c r="H21" s="544"/>
    </row>
    <row r="22" spans="1:10" ht="34.5" customHeight="1">
      <c r="A22" s="547"/>
      <c r="B22" s="2822" t="s">
        <v>3114</v>
      </c>
      <c r="C22" s="2822"/>
      <c r="D22" s="2822"/>
      <c r="E22" s="2822"/>
      <c r="F22" s="2822"/>
      <c r="G22" s="2822"/>
      <c r="H22" s="544"/>
    </row>
    <row r="23" spans="1:10">
      <c r="A23" s="547"/>
      <c r="B23" s="547"/>
      <c r="C23" s="548"/>
      <c r="D23" s="547"/>
      <c r="E23" s="547"/>
      <c r="F23" s="547"/>
      <c r="G23" s="547"/>
      <c r="H23" s="544"/>
    </row>
    <row r="24" spans="1:10" ht="72.75" customHeight="1">
      <c r="A24" s="2822" t="s">
        <v>3574</v>
      </c>
      <c r="B24" s="2822"/>
      <c r="C24" s="2822"/>
      <c r="D24" s="2822"/>
      <c r="E24" s="2822"/>
      <c r="F24" s="2822"/>
      <c r="G24" s="2822"/>
      <c r="H24" s="546"/>
      <c r="I24" s="540"/>
      <c r="J24" s="540"/>
    </row>
    <row r="25" spans="1:10">
      <c r="A25" s="549"/>
      <c r="B25" s="549"/>
      <c r="C25" s="550"/>
      <c r="D25" s="549"/>
      <c r="E25" s="549"/>
      <c r="F25" s="549"/>
      <c r="G25" s="549"/>
    </row>
    <row r="26" spans="1:10">
      <c r="A26" s="549" t="s">
        <v>2449</v>
      </c>
      <c r="B26" s="549" t="s">
        <v>2517</v>
      </c>
      <c r="C26" s="550"/>
      <c r="D26" s="549"/>
      <c r="E26" s="549"/>
      <c r="F26" s="549"/>
      <c r="G26" s="549"/>
    </row>
    <row r="27" spans="1:10">
      <c r="A27" s="549"/>
      <c r="B27" s="2813" t="s">
        <v>2518</v>
      </c>
      <c r="C27" s="2813" t="s">
        <v>2519</v>
      </c>
      <c r="D27" s="2813"/>
      <c r="E27" s="2814" t="s">
        <v>3573</v>
      </c>
      <c r="F27" s="2814"/>
      <c r="G27" s="2814"/>
    </row>
    <row r="28" spans="1:10">
      <c r="A28" s="549"/>
      <c r="B28" s="2813"/>
      <c r="C28" s="2813"/>
      <c r="D28" s="2813"/>
      <c r="E28" s="551" t="s">
        <v>2457</v>
      </c>
      <c r="F28" s="551" t="s">
        <v>2460</v>
      </c>
      <c r="G28" s="551" t="s">
        <v>2520</v>
      </c>
    </row>
    <row r="29" spans="1:10">
      <c r="A29" s="549"/>
      <c r="B29" s="552" t="s">
        <v>2521</v>
      </c>
      <c r="C29" s="2817" t="s">
        <v>2522</v>
      </c>
      <c r="D29" s="2818"/>
      <c r="E29" s="552" t="s">
        <v>2523</v>
      </c>
      <c r="F29" s="552" t="s">
        <v>2524</v>
      </c>
      <c r="G29" s="552" t="s">
        <v>2525</v>
      </c>
    </row>
    <row r="30" spans="1:10" ht="22.5" customHeight="1">
      <c r="A30" s="549"/>
      <c r="B30" s="1399" t="s">
        <v>2526</v>
      </c>
      <c r="C30" s="2819" t="s">
        <v>2527</v>
      </c>
      <c r="D30" s="2819"/>
      <c r="E30" s="1400">
        <f>SUM(E31:E36)</f>
        <v>4370306384</v>
      </c>
      <c r="F30" s="1400">
        <f>SUM(F31:F36)</f>
        <v>4248428372</v>
      </c>
      <c r="G30" s="1400">
        <f>SUM(G31:G36)</f>
        <v>121878012</v>
      </c>
      <c r="I30" s="2389"/>
      <c r="J30" s="2389"/>
    </row>
    <row r="31" spans="1:10">
      <c r="A31" s="549"/>
      <c r="B31" s="553">
        <v>1</v>
      </c>
      <c r="C31" s="2820" t="s">
        <v>1904</v>
      </c>
      <c r="D31" s="2820"/>
      <c r="E31" s="554">
        <f>'LAMP. REKON 1'!U10</f>
        <v>239100000</v>
      </c>
      <c r="F31" s="554">
        <f>'LAMP. REKON 1'!X10</f>
        <v>239100000</v>
      </c>
      <c r="G31" s="554">
        <f>E31-F31</f>
        <v>0</v>
      </c>
      <c r="I31" s="2389"/>
      <c r="J31" s="2389"/>
    </row>
    <row r="32" spans="1:10">
      <c r="A32" s="549"/>
      <c r="B32" s="553">
        <v>2</v>
      </c>
      <c r="C32" s="2820" t="s">
        <v>135</v>
      </c>
      <c r="D32" s="2820"/>
      <c r="E32" s="554">
        <f>'LAMP. REKON 1'!U12</f>
        <v>1508420659</v>
      </c>
      <c r="F32" s="554">
        <f>'LAMP. REKON 1'!X12</f>
        <v>1404795697</v>
      </c>
      <c r="G32" s="554">
        <f>E32-F32</f>
        <v>103624962</v>
      </c>
      <c r="I32" s="2390"/>
      <c r="J32" s="2389"/>
    </row>
    <row r="33" spans="1:10">
      <c r="A33" s="549"/>
      <c r="B33" s="553">
        <v>3</v>
      </c>
      <c r="C33" s="2820" t="s">
        <v>2528</v>
      </c>
      <c r="D33" s="2820"/>
      <c r="E33" s="554">
        <f>'LAMP. REKON 1'!U23</f>
        <v>2222545800</v>
      </c>
      <c r="F33" s="554">
        <f>'LAMP. REKON 1'!X23</f>
        <v>2204292750</v>
      </c>
      <c r="G33" s="554">
        <f>E33-F33</f>
        <v>18253050</v>
      </c>
      <c r="I33" s="2390"/>
      <c r="J33" s="2389"/>
    </row>
    <row r="34" spans="1:10">
      <c r="A34" s="549"/>
      <c r="B34" s="553">
        <v>4</v>
      </c>
      <c r="C34" s="2820" t="s">
        <v>2529</v>
      </c>
      <c r="D34" s="2820"/>
      <c r="E34" s="554">
        <f>'LAMP. REKON 1'!U27</f>
        <v>400239925</v>
      </c>
      <c r="F34" s="554">
        <f>'LAMP. REKON 1'!X27</f>
        <v>400239925</v>
      </c>
      <c r="G34" s="554">
        <f>E34-F34</f>
        <v>0</v>
      </c>
      <c r="I34" s="2390"/>
      <c r="J34" s="2389"/>
    </row>
    <row r="35" spans="1:10">
      <c r="A35" s="549"/>
      <c r="B35" s="553">
        <v>5</v>
      </c>
      <c r="C35" s="2820" t="s">
        <v>2530</v>
      </c>
      <c r="D35" s="2820"/>
      <c r="E35" s="554">
        <f>'LAMP. REKON 1'!U33</f>
        <v>0</v>
      </c>
      <c r="F35" s="554">
        <f>'LAMP. REKON 1'!X33</f>
        <v>0</v>
      </c>
      <c r="G35" s="554">
        <f>E35-F35</f>
        <v>0</v>
      </c>
      <c r="I35" s="2390"/>
      <c r="J35" s="2389"/>
    </row>
    <row r="36" spans="1:10">
      <c r="A36" s="549"/>
      <c r="B36" s="553">
        <v>6</v>
      </c>
      <c r="C36" s="2820" t="s">
        <v>2531</v>
      </c>
      <c r="D36" s="2820"/>
      <c r="E36" s="554">
        <v>0</v>
      </c>
      <c r="F36" s="554"/>
      <c r="G36" s="554"/>
      <c r="I36" s="2390"/>
      <c r="J36" s="2389"/>
    </row>
    <row r="37" spans="1:10" ht="21" customHeight="1">
      <c r="A37" s="549"/>
      <c r="B37" s="1399" t="s">
        <v>133</v>
      </c>
      <c r="C37" s="2823" t="s">
        <v>2458</v>
      </c>
      <c r="D37" s="2824"/>
      <c r="E37" s="1401">
        <f>E38</f>
        <v>0</v>
      </c>
      <c r="F37" s="1401">
        <f>F38</f>
        <v>0</v>
      </c>
      <c r="G37" s="1401">
        <f>SUM(G38)</f>
        <v>91324962</v>
      </c>
      <c r="I37" s="2390"/>
      <c r="J37" s="2389"/>
    </row>
    <row r="38" spans="1:10" ht="17.25" customHeight="1">
      <c r="A38" s="549"/>
      <c r="B38" s="558">
        <v>1</v>
      </c>
      <c r="C38" s="2827" t="s">
        <v>2532</v>
      </c>
      <c r="D38" s="2828"/>
      <c r="E38" s="559">
        <v>0</v>
      </c>
      <c r="F38" s="560"/>
      <c r="G38" s="560">
        <f>'LAMP. REKON 1'!V10+'LAMP. REKON 1'!V12+'LAMP. REKON 1'!V23+'LAMP. REKON 1'!V27+'LAMP. REKON 1'!V33+'LAMP. REKON 1'!V38</f>
        <v>91324962</v>
      </c>
      <c r="I38" s="2389"/>
      <c r="J38" s="2389"/>
    </row>
    <row r="39" spans="1:10" ht="21" customHeight="1">
      <c r="A39" s="549"/>
      <c r="B39" s="1399" t="s">
        <v>2489</v>
      </c>
      <c r="C39" s="2823" t="s">
        <v>2505</v>
      </c>
      <c r="D39" s="2824"/>
      <c r="E39" s="1401">
        <v>0</v>
      </c>
      <c r="F39" s="1401"/>
      <c r="G39" s="1401">
        <f>'LAMP. REKON 1'!W10+'LAMP. REKON 1'!W12+'LAMP. REKON 1'!W23+'LAMP. REKON 1'!W27+'LAMP. REKON 1'!W33+'LAMP. REKON 1'!W38</f>
        <v>30553050</v>
      </c>
      <c r="I39" s="2389"/>
      <c r="J39" s="2389"/>
    </row>
    <row r="40" spans="1:10">
      <c r="A40" s="549"/>
      <c r="B40" s="551"/>
      <c r="C40" s="561"/>
      <c r="D40" s="562"/>
      <c r="E40" s="563"/>
      <c r="F40" s="564"/>
      <c r="G40" s="565"/>
      <c r="I40" s="2389"/>
      <c r="J40" s="2389"/>
    </row>
    <row r="41" spans="1:10" ht="25.5" customHeight="1">
      <c r="A41" s="549"/>
      <c r="B41" s="1402" t="s">
        <v>2491</v>
      </c>
      <c r="C41" s="2825" t="s">
        <v>2533</v>
      </c>
      <c r="D41" s="2825"/>
      <c r="E41" s="1403">
        <f>SUM(E39+E37+E30)</f>
        <v>4370306384</v>
      </c>
      <c r="F41" s="1403">
        <f>SUM(F39+F37+F30)</f>
        <v>4248428372</v>
      </c>
      <c r="G41" s="1427">
        <f>G30-G37-G39</f>
        <v>0</v>
      </c>
      <c r="I41" s="2389"/>
      <c r="J41" s="2389"/>
    </row>
    <row r="42" spans="1:10">
      <c r="A42" s="549"/>
      <c r="C42" s="550"/>
      <c r="D42" s="2733"/>
      <c r="E42" s="2733"/>
      <c r="F42" s="2733"/>
      <c r="G42" s="2733"/>
      <c r="I42" s="2389"/>
      <c r="J42" s="2389"/>
    </row>
    <row r="43" spans="1:10" ht="17.25" customHeight="1">
      <c r="A43" s="549"/>
      <c r="B43" s="567" t="s">
        <v>2534</v>
      </c>
      <c r="C43" s="568"/>
      <c r="D43" s="2734"/>
      <c r="E43" s="2735"/>
      <c r="F43" s="2735"/>
      <c r="G43" s="2734"/>
      <c r="I43" s="2389"/>
      <c r="J43" s="2389"/>
    </row>
    <row r="44" spans="1:10" ht="7.5" customHeight="1">
      <c r="A44" s="549"/>
      <c r="C44" s="550"/>
      <c r="D44" s="549"/>
      <c r="E44" s="549"/>
      <c r="F44" s="549"/>
      <c r="G44" s="549"/>
      <c r="I44" s="2389"/>
      <c r="J44" s="2389"/>
    </row>
    <row r="45" spans="1:10" ht="6.4" customHeight="1">
      <c r="A45" s="549"/>
      <c r="B45" s="549"/>
      <c r="C45" s="550"/>
      <c r="D45" s="549"/>
      <c r="E45" s="549"/>
      <c r="F45" s="549"/>
      <c r="G45" s="549"/>
      <c r="I45" s="2389"/>
      <c r="J45" s="2389"/>
    </row>
    <row r="46" spans="1:10" ht="15" customHeight="1">
      <c r="A46" s="547" t="s">
        <v>2504</v>
      </c>
      <c r="B46" s="2826" t="s">
        <v>2535</v>
      </c>
      <c r="C46" s="2826"/>
      <c r="D46" s="2826"/>
      <c r="E46" s="2826"/>
      <c r="F46" s="2826"/>
      <c r="G46" s="2826"/>
      <c r="I46" s="2389"/>
      <c r="J46" s="2389"/>
    </row>
    <row r="47" spans="1:10">
      <c r="A47" s="547"/>
      <c r="B47" s="2826"/>
      <c r="C47" s="2826"/>
      <c r="D47" s="2826"/>
      <c r="E47" s="2826"/>
      <c r="F47" s="2826"/>
      <c r="G47" s="2826"/>
      <c r="I47" s="2389"/>
      <c r="J47" s="2389"/>
    </row>
    <row r="48" spans="1:10" ht="12.75" customHeight="1">
      <c r="A48" s="547"/>
      <c r="B48" s="547"/>
      <c r="C48" s="548"/>
      <c r="D48" s="547"/>
      <c r="E48" s="1389"/>
      <c r="F48" s="1389"/>
      <c r="G48" s="547"/>
      <c r="I48" s="2389"/>
      <c r="J48" s="2389"/>
    </row>
    <row r="49" spans="1:10" ht="33.75" customHeight="1">
      <c r="A49" s="2826" t="s">
        <v>3551</v>
      </c>
      <c r="B49" s="2826"/>
      <c r="C49" s="2826"/>
      <c r="D49" s="2826"/>
      <c r="E49" s="2826"/>
      <c r="F49" s="2826"/>
      <c r="G49" s="2826"/>
      <c r="I49" s="2389"/>
      <c r="J49" s="2389"/>
    </row>
    <row r="50" spans="1:10" ht="6.4" customHeight="1">
      <c r="A50" s="547"/>
      <c r="B50" s="547"/>
      <c r="C50" s="548"/>
      <c r="D50" s="547"/>
      <c r="E50" s="547"/>
      <c r="F50" s="547"/>
      <c r="G50" s="547"/>
      <c r="I50" s="2389"/>
      <c r="J50" s="2389"/>
    </row>
    <row r="51" spans="1:10" s="571" customFormat="1">
      <c r="A51" s="547"/>
      <c r="B51" s="569"/>
      <c r="C51" s="569"/>
      <c r="D51" s="569"/>
      <c r="E51" s="1754"/>
      <c r="F51" s="1755"/>
      <c r="G51" s="570"/>
      <c r="H51" s="570"/>
      <c r="I51" s="2390"/>
      <c r="J51" s="2390"/>
    </row>
    <row r="52" spans="1:10">
      <c r="A52" s="544"/>
      <c r="B52" s="2831" t="s">
        <v>2845</v>
      </c>
      <c r="C52" s="2831"/>
      <c r="D52" s="2831"/>
      <c r="E52" s="547"/>
      <c r="F52" s="2831" t="s">
        <v>2846</v>
      </c>
      <c r="G52" s="2831"/>
      <c r="I52" s="2389"/>
      <c r="J52" s="2389"/>
    </row>
    <row r="53" spans="1:10">
      <c r="A53" s="544"/>
      <c r="B53" s="547"/>
      <c r="C53" s="548"/>
      <c r="D53" s="547"/>
      <c r="E53" s="547"/>
      <c r="F53" s="547"/>
      <c r="G53" s="547"/>
      <c r="I53" s="2389"/>
      <c r="J53" s="2389"/>
    </row>
    <row r="54" spans="1:10">
      <c r="A54" s="544"/>
      <c r="B54" s="547"/>
      <c r="C54" s="548"/>
      <c r="D54" s="547"/>
      <c r="E54" s="547"/>
      <c r="F54" s="547"/>
      <c r="G54" s="547"/>
      <c r="I54" s="2389"/>
      <c r="J54" s="2389"/>
    </row>
    <row r="55" spans="1:10">
      <c r="A55" s="544"/>
      <c r="B55" s="547"/>
      <c r="C55" s="548"/>
      <c r="D55" s="547"/>
      <c r="E55" s="547"/>
      <c r="F55" s="547"/>
      <c r="G55" s="547"/>
      <c r="I55" s="2389"/>
      <c r="J55" s="2389"/>
    </row>
    <row r="56" spans="1:10">
      <c r="A56" s="544"/>
      <c r="B56" s="547"/>
      <c r="C56" s="548"/>
      <c r="D56" s="547"/>
      <c r="E56" s="547"/>
      <c r="F56" s="547"/>
      <c r="G56" s="547"/>
      <c r="I56" s="2389"/>
      <c r="J56" s="2389"/>
    </row>
    <row r="57" spans="1:10">
      <c r="A57" s="544"/>
      <c r="B57" s="2829" t="s">
        <v>2841</v>
      </c>
      <c r="C57" s="2829"/>
      <c r="D57" s="2829"/>
      <c r="E57" s="547"/>
      <c r="F57" s="2832" t="s">
        <v>2843</v>
      </c>
      <c r="G57" s="2832"/>
      <c r="I57" s="2389"/>
      <c r="J57" s="2389"/>
    </row>
    <row r="58" spans="1:10">
      <c r="A58" s="544"/>
      <c r="B58" s="2834" t="s">
        <v>2830</v>
      </c>
      <c r="C58" s="2834"/>
      <c r="D58" s="2834"/>
      <c r="E58" s="547"/>
      <c r="F58" s="2833" t="s">
        <v>2847</v>
      </c>
      <c r="G58" s="2833"/>
      <c r="I58" s="2389"/>
      <c r="J58" s="2389"/>
    </row>
    <row r="59" spans="1:10">
      <c r="A59" s="544"/>
      <c r="B59" s="547"/>
      <c r="C59" s="548"/>
      <c r="D59" s="547"/>
      <c r="E59" s="547"/>
      <c r="F59" s="547"/>
      <c r="G59" s="547"/>
      <c r="I59" s="2389"/>
      <c r="J59" s="2389"/>
    </row>
    <row r="60" spans="1:10">
      <c r="A60" s="544"/>
      <c r="B60" s="544"/>
      <c r="C60" s="545"/>
      <c r="D60" s="544"/>
      <c r="E60" s="544"/>
      <c r="F60" s="544"/>
      <c r="G60" s="544"/>
      <c r="I60" s="2389"/>
      <c r="J60" s="2389"/>
    </row>
    <row r="61" spans="1:10">
      <c r="A61" s="2830" t="s">
        <v>2798</v>
      </c>
      <c r="B61" s="2830"/>
      <c r="C61" s="2830"/>
      <c r="D61" s="2830"/>
      <c r="E61" s="2830"/>
      <c r="F61" s="2830"/>
      <c r="G61" s="2830"/>
      <c r="I61" s="2389"/>
      <c r="J61" s="2389"/>
    </row>
    <row r="62" spans="1:10">
      <c r="A62" s="2831" t="s">
        <v>2884</v>
      </c>
      <c r="B62" s="2831"/>
      <c r="C62" s="2831"/>
      <c r="D62" s="2831"/>
      <c r="E62" s="2831"/>
      <c r="F62" s="2831"/>
      <c r="G62" s="2831"/>
    </row>
    <row r="63" spans="1:10">
      <c r="A63" s="547"/>
      <c r="B63" s="544"/>
      <c r="C63" s="545"/>
      <c r="D63" s="544"/>
      <c r="E63" s="544"/>
      <c r="F63" s="544"/>
      <c r="G63" s="544"/>
    </row>
    <row r="64" spans="1:10">
      <c r="A64" s="544"/>
      <c r="B64" s="544"/>
      <c r="C64" s="545"/>
      <c r="D64" s="544"/>
      <c r="E64" s="544"/>
      <c r="F64" s="544"/>
      <c r="G64" s="544"/>
    </row>
    <row r="65" spans="1:7">
      <c r="A65" s="544"/>
      <c r="B65" s="544"/>
      <c r="C65" s="545"/>
      <c r="D65" s="544"/>
      <c r="E65" s="544"/>
      <c r="F65" s="544"/>
      <c r="G65" s="544"/>
    </row>
    <row r="66" spans="1:7">
      <c r="A66" s="544"/>
      <c r="B66" s="544"/>
      <c r="C66" s="545"/>
      <c r="D66" s="544"/>
      <c r="E66" s="544"/>
      <c r="F66" s="544"/>
      <c r="G66" s="544"/>
    </row>
    <row r="67" spans="1:7">
      <c r="A67" s="2829" t="s">
        <v>2848</v>
      </c>
      <c r="B67" s="2829"/>
      <c r="C67" s="2829"/>
      <c r="D67" s="2829"/>
      <c r="E67" s="2829"/>
      <c r="F67" s="2829"/>
      <c r="G67" s="2829"/>
    </row>
    <row r="68" spans="1:7">
      <c r="A68" s="2830" t="s">
        <v>2832</v>
      </c>
      <c r="B68" s="2830"/>
      <c r="C68" s="2830"/>
      <c r="D68" s="2830"/>
      <c r="E68" s="2830"/>
      <c r="F68" s="2830"/>
      <c r="G68" s="2830"/>
    </row>
    <row r="69" spans="1:7">
      <c r="A69" s="544"/>
      <c r="B69" s="544"/>
      <c r="C69" s="545"/>
      <c r="D69" s="544"/>
      <c r="E69" s="544"/>
      <c r="F69" s="544"/>
      <c r="G69" s="544"/>
    </row>
    <row r="70" spans="1:7">
      <c r="A70" s="544"/>
      <c r="B70" s="544"/>
      <c r="C70" s="545"/>
      <c r="D70" s="544"/>
      <c r="E70" s="544"/>
      <c r="F70" s="544"/>
      <c r="G70" s="544"/>
    </row>
    <row r="71" spans="1:7">
      <c r="A71" s="544"/>
      <c r="B71" s="544"/>
      <c r="C71" s="545"/>
      <c r="D71" s="544"/>
      <c r="E71" s="544"/>
      <c r="F71" s="544"/>
      <c r="G71" s="544"/>
    </row>
    <row r="72" spans="1:7">
      <c r="A72" s="544"/>
      <c r="B72" s="544"/>
      <c r="C72" s="545"/>
      <c r="D72" s="544"/>
      <c r="E72" s="544"/>
      <c r="F72" s="544"/>
      <c r="G72" s="544"/>
    </row>
    <row r="73" spans="1:7">
      <c r="A73" s="544"/>
      <c r="B73" s="544"/>
      <c r="C73" s="545"/>
      <c r="D73" s="544"/>
      <c r="E73" s="544"/>
      <c r="F73" s="544"/>
      <c r="G73" s="544"/>
    </row>
    <row r="74" spans="1:7">
      <c r="A74" s="544"/>
      <c r="B74" s="544"/>
      <c r="C74" s="545"/>
      <c r="D74" s="544"/>
      <c r="E74" s="544"/>
      <c r="F74" s="544"/>
      <c r="G74" s="544"/>
    </row>
    <row r="75" spans="1:7">
      <c r="A75" s="544"/>
      <c r="B75" s="544"/>
      <c r="C75" s="545"/>
      <c r="D75" s="544"/>
      <c r="E75" s="544"/>
      <c r="F75" s="544"/>
      <c r="G75" s="544"/>
    </row>
    <row r="76" spans="1:7">
      <c r="A76" s="544"/>
      <c r="B76" s="544"/>
      <c r="C76" s="545"/>
      <c r="D76" s="544"/>
      <c r="E76" s="544"/>
      <c r="F76" s="544"/>
      <c r="G76" s="544"/>
    </row>
  </sheetData>
  <mergeCells count="41">
    <mergeCell ref="A67:G67"/>
    <mergeCell ref="A68:G68"/>
    <mergeCell ref="F52:G52"/>
    <mergeCell ref="F57:G57"/>
    <mergeCell ref="F58:G58"/>
    <mergeCell ref="A61:G61"/>
    <mergeCell ref="A62:G62"/>
    <mergeCell ref="B52:D52"/>
    <mergeCell ref="B57:D57"/>
    <mergeCell ref="B58:D58"/>
    <mergeCell ref="C39:D39"/>
    <mergeCell ref="C41:D41"/>
    <mergeCell ref="B46:G47"/>
    <mergeCell ref="A49:G49"/>
    <mergeCell ref="C34:D34"/>
    <mergeCell ref="C35:D35"/>
    <mergeCell ref="C36:D36"/>
    <mergeCell ref="C37:D37"/>
    <mergeCell ref="C38:D38"/>
    <mergeCell ref="C29:D29"/>
    <mergeCell ref="C30:D30"/>
    <mergeCell ref="C31:D31"/>
    <mergeCell ref="C32:D32"/>
    <mergeCell ref="C33:D33"/>
    <mergeCell ref="C27:D28"/>
    <mergeCell ref="E27:G27"/>
    <mergeCell ref="A7:H7"/>
    <mergeCell ref="A8:H8"/>
    <mergeCell ref="I8:J8"/>
    <mergeCell ref="A9:H9"/>
    <mergeCell ref="I9:J9"/>
    <mergeCell ref="A12:G12"/>
    <mergeCell ref="B17:G17"/>
    <mergeCell ref="B22:G22"/>
    <mergeCell ref="A24:G24"/>
    <mergeCell ref="B27:B28"/>
    <mergeCell ref="A1:G1"/>
    <mergeCell ref="A2:G2"/>
    <mergeCell ref="A3:G3"/>
    <mergeCell ref="A4:G4"/>
    <mergeCell ref="A5:G5"/>
  </mergeCells>
  <printOptions horizontalCentered="1"/>
  <pageMargins left="0.51181102362204722" right="0.43307086614173229" top="0.59055118110236227" bottom="0.43307086614173229" header="0" footer="0"/>
  <pageSetup paperSize="5" scale="75" orientation="portrait" horizontalDpi="4294967293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9:L88"/>
  <sheetViews>
    <sheetView topLeftCell="A34" zoomScale="80" zoomScaleNormal="80" workbookViewId="0">
      <selection activeCell="L51" sqref="L51"/>
    </sheetView>
  </sheetViews>
  <sheetFormatPr defaultRowHeight="15"/>
  <cols>
    <col min="1" max="1" width="2.7109375" style="530" customWidth="1"/>
    <col min="2" max="2" width="9.42578125" style="530" customWidth="1"/>
    <col min="3" max="3" width="2" style="572" customWidth="1"/>
    <col min="4" max="4" width="27.140625" style="530" customWidth="1"/>
    <col min="5" max="6" width="24.7109375" style="530" customWidth="1"/>
    <col min="7" max="7" width="20.7109375" style="530" customWidth="1"/>
    <col min="8" max="8" width="3" style="530" customWidth="1"/>
    <col min="9" max="9" width="19" style="530" bestFit="1" customWidth="1"/>
    <col min="10" max="11" width="9.140625" style="530"/>
    <col min="12" max="12" width="17.140625" style="530" customWidth="1"/>
    <col min="13" max="13" width="9.140625" style="530"/>
    <col min="14" max="14" width="13.5703125" style="530" customWidth="1"/>
    <col min="15" max="16384" width="9.140625" style="530"/>
  </cols>
  <sheetData>
    <row r="9" spans="1:12" ht="24" thickBot="1">
      <c r="A9" s="2838" t="s">
        <v>2536</v>
      </c>
      <c r="B9" s="2838"/>
      <c r="C9" s="2838"/>
      <c r="D9" s="2838"/>
      <c r="E9" s="2838"/>
      <c r="F9" s="2838"/>
      <c r="G9" s="2838"/>
    </row>
    <row r="10" spans="1:12" ht="15.75" thickTop="1">
      <c r="A10" s="573"/>
      <c r="B10" s="573"/>
      <c r="C10" s="574"/>
      <c r="D10" s="573"/>
      <c r="E10" s="573"/>
      <c r="F10" s="573"/>
      <c r="G10" s="573"/>
    </row>
    <row r="12" spans="1:12">
      <c r="A12" s="540"/>
      <c r="B12" s="540"/>
      <c r="C12" s="540"/>
      <c r="D12" s="540"/>
      <c r="E12" s="540"/>
      <c r="F12" s="540"/>
      <c r="G12" s="540"/>
    </row>
    <row r="13" spans="1:12" ht="15.75">
      <c r="A13" s="2839" t="s">
        <v>2537</v>
      </c>
      <c r="B13" s="2839"/>
      <c r="C13" s="2839"/>
      <c r="D13" s="2839"/>
      <c r="E13" s="2839"/>
      <c r="F13" s="2839"/>
      <c r="G13" s="2839"/>
      <c r="H13" s="2839"/>
      <c r="I13" s="541"/>
      <c r="J13" s="541"/>
      <c r="K13" s="541"/>
      <c r="L13" s="541"/>
    </row>
    <row r="14" spans="1:12" ht="15.75">
      <c r="A14" s="2840"/>
      <c r="B14" s="2840"/>
      <c r="C14" s="2840"/>
      <c r="D14" s="2840"/>
      <c r="E14" s="2840"/>
      <c r="F14" s="2840"/>
      <c r="G14" s="2840"/>
      <c r="H14" s="2840"/>
      <c r="I14" s="2816"/>
      <c r="J14" s="2816"/>
      <c r="K14" s="2816"/>
      <c r="L14" s="2816"/>
    </row>
    <row r="15" spans="1:12" ht="15.75">
      <c r="A15" s="575"/>
      <c r="B15" s="575"/>
      <c r="C15" s="575"/>
      <c r="D15" s="575"/>
      <c r="E15" s="575"/>
      <c r="F15" s="575"/>
      <c r="G15" s="575"/>
      <c r="H15" s="575"/>
      <c r="I15" s="543"/>
      <c r="J15" s="543"/>
      <c r="K15" s="543"/>
      <c r="L15" s="543"/>
    </row>
    <row r="16" spans="1:12">
      <c r="A16" s="544"/>
      <c r="B16" s="544"/>
      <c r="C16" s="545"/>
      <c r="D16" s="544"/>
      <c r="E16" s="544"/>
      <c r="F16" s="544"/>
      <c r="G16" s="544"/>
      <c r="H16" s="544"/>
    </row>
    <row r="17" spans="1:12" ht="60.75" customHeight="1">
      <c r="A17" s="2841" t="s">
        <v>3575</v>
      </c>
      <c r="B17" s="2841"/>
      <c r="C17" s="2841"/>
      <c r="D17" s="2841"/>
      <c r="E17" s="2841"/>
      <c r="F17" s="2841"/>
      <c r="G17" s="2841"/>
      <c r="H17" s="546"/>
      <c r="I17" s="540"/>
      <c r="J17" s="540"/>
      <c r="K17" s="540"/>
      <c r="L17" s="540"/>
    </row>
    <row r="18" spans="1:12" ht="12.75" customHeight="1">
      <c r="A18" s="547"/>
      <c r="B18" s="547"/>
      <c r="C18" s="548"/>
      <c r="D18" s="547"/>
      <c r="E18" s="547"/>
      <c r="F18" s="547"/>
      <c r="G18" s="547"/>
      <c r="H18" s="544"/>
    </row>
    <row r="19" spans="1:12" ht="15.75">
      <c r="A19" s="532" t="s">
        <v>2538</v>
      </c>
      <c r="B19" s="549"/>
      <c r="C19" s="550"/>
      <c r="D19" s="549"/>
      <c r="E19" s="549"/>
      <c r="F19" s="549"/>
      <c r="G19" s="549"/>
    </row>
    <row r="20" spans="1:12">
      <c r="A20" s="549"/>
      <c r="B20" s="549"/>
      <c r="C20" s="550"/>
      <c r="D20" s="549"/>
      <c r="E20" s="549"/>
      <c r="F20" s="549"/>
      <c r="G20" s="549"/>
    </row>
    <row r="21" spans="1:12">
      <c r="A21" s="549"/>
      <c r="B21" s="2813" t="s">
        <v>2518</v>
      </c>
      <c r="C21" s="2842" t="s">
        <v>2519</v>
      </c>
      <c r="D21" s="2843"/>
      <c r="E21" s="2814" t="str">
        <f>'BA REKON INTERN'!E27:G27</f>
        <v>Per-30 JUNI 2017</v>
      </c>
      <c r="F21" s="2814"/>
      <c r="G21" s="2814"/>
    </row>
    <row r="22" spans="1:12">
      <c r="A22" s="549"/>
      <c r="B22" s="2813"/>
      <c r="C22" s="2844"/>
      <c r="D22" s="2845"/>
      <c r="E22" s="551" t="s">
        <v>2457</v>
      </c>
      <c r="F22" s="551" t="s">
        <v>2460</v>
      </c>
      <c r="G22" s="551" t="s">
        <v>2520</v>
      </c>
    </row>
    <row r="23" spans="1:12">
      <c r="A23" s="549"/>
      <c r="B23" s="552" t="s">
        <v>2521</v>
      </c>
      <c r="C23" s="2817" t="s">
        <v>2522</v>
      </c>
      <c r="D23" s="2818"/>
      <c r="E23" s="552" t="s">
        <v>2523</v>
      </c>
      <c r="F23" s="552" t="s">
        <v>2524</v>
      </c>
      <c r="G23" s="552" t="s">
        <v>2525</v>
      </c>
    </row>
    <row r="24" spans="1:12" ht="21" customHeight="1">
      <c r="A24" s="549"/>
      <c r="B24" s="1399" t="s">
        <v>2526</v>
      </c>
      <c r="C24" s="2823" t="s">
        <v>2527</v>
      </c>
      <c r="D24" s="2824"/>
      <c r="E24" s="1400">
        <f>SUM(E25:E30)</f>
        <v>4370306384</v>
      </c>
      <c r="F24" s="1400">
        <f>SUM(F25:F30)</f>
        <v>4248428372</v>
      </c>
      <c r="G24" s="1400">
        <f>SUM(G25:G30)</f>
        <v>121878012</v>
      </c>
    </row>
    <row r="25" spans="1:12">
      <c r="A25" s="549"/>
      <c r="B25" s="553">
        <v>1</v>
      </c>
      <c r="C25" s="2836" t="s">
        <v>1904</v>
      </c>
      <c r="D25" s="2837"/>
      <c r="E25" s="554">
        <f>'BA REKON INTERN'!E31</f>
        <v>239100000</v>
      </c>
      <c r="F25" s="554">
        <f>'BA REKON INTERN'!F31</f>
        <v>239100000</v>
      </c>
      <c r="G25" s="554">
        <f t="shared" ref="G25:G30" si="0">E25-F25</f>
        <v>0</v>
      </c>
    </row>
    <row r="26" spans="1:12">
      <c r="A26" s="549"/>
      <c r="B26" s="553">
        <v>2</v>
      </c>
      <c r="C26" s="2836" t="s">
        <v>135</v>
      </c>
      <c r="D26" s="2837"/>
      <c r="E26" s="554">
        <f>'BA REKON INTERN'!E32</f>
        <v>1508420659</v>
      </c>
      <c r="F26" s="554">
        <f>'BA REKON INTERN'!F32</f>
        <v>1404795697</v>
      </c>
      <c r="G26" s="554">
        <f t="shared" si="0"/>
        <v>103624962</v>
      </c>
    </row>
    <row r="27" spans="1:12">
      <c r="A27" s="549"/>
      <c r="B27" s="553">
        <v>3</v>
      </c>
      <c r="C27" s="2836" t="s">
        <v>2528</v>
      </c>
      <c r="D27" s="2837"/>
      <c r="E27" s="554">
        <f>'BA REKON INTERN'!E33</f>
        <v>2222545800</v>
      </c>
      <c r="F27" s="554">
        <f>'BA REKON INTERN'!F33</f>
        <v>2204292750</v>
      </c>
      <c r="G27" s="554">
        <f t="shared" si="0"/>
        <v>18253050</v>
      </c>
    </row>
    <row r="28" spans="1:12">
      <c r="A28" s="549"/>
      <c r="B28" s="553">
        <v>4</v>
      </c>
      <c r="C28" s="2836" t="s">
        <v>2529</v>
      </c>
      <c r="D28" s="2837"/>
      <c r="E28" s="554">
        <f>'BA REKON INTERN'!E34</f>
        <v>400239925</v>
      </c>
      <c r="F28" s="554">
        <f>'BA REKON INTERN'!F34</f>
        <v>400239925</v>
      </c>
      <c r="G28" s="554">
        <f t="shared" si="0"/>
        <v>0</v>
      </c>
    </row>
    <row r="29" spans="1:12">
      <c r="A29" s="549"/>
      <c r="B29" s="553">
        <v>5</v>
      </c>
      <c r="C29" s="2836" t="s">
        <v>2530</v>
      </c>
      <c r="D29" s="2837"/>
      <c r="E29" s="554">
        <f>'BA REKON INTERN'!E35</f>
        <v>0</v>
      </c>
      <c r="F29" s="554">
        <f>'BA REKON INTERN'!F35</f>
        <v>0</v>
      </c>
      <c r="G29" s="554">
        <f t="shared" si="0"/>
        <v>0</v>
      </c>
      <c r="I29" s="555"/>
      <c r="J29" s="556"/>
    </row>
    <row r="30" spans="1:12">
      <c r="A30" s="549"/>
      <c r="B30" s="553">
        <v>6</v>
      </c>
      <c r="C30" s="2836" t="s">
        <v>2531</v>
      </c>
      <c r="D30" s="2837"/>
      <c r="E30" s="554">
        <f>'BA REKON INTERN'!E36</f>
        <v>0</v>
      </c>
      <c r="F30" s="554">
        <f>'BA REKON INTERN'!F36</f>
        <v>0</v>
      </c>
      <c r="G30" s="554">
        <f t="shared" si="0"/>
        <v>0</v>
      </c>
      <c r="I30" s="555"/>
      <c r="L30" s="576"/>
    </row>
    <row r="31" spans="1:12" ht="21" customHeight="1">
      <c r="A31" s="549"/>
      <c r="B31" s="1399" t="s">
        <v>133</v>
      </c>
      <c r="C31" s="2823" t="s">
        <v>2458</v>
      </c>
      <c r="D31" s="2824"/>
      <c r="E31" s="1400">
        <f>SUM(E32:E32)</f>
        <v>0</v>
      </c>
      <c r="F31" s="1401"/>
      <c r="G31" s="1401">
        <f>G32</f>
        <v>91324962</v>
      </c>
      <c r="I31" s="555"/>
    </row>
    <row r="32" spans="1:12" ht="15.75" customHeight="1">
      <c r="A32" s="549"/>
      <c r="B32" s="553">
        <v>1</v>
      </c>
      <c r="C32" s="2836" t="s">
        <v>2532</v>
      </c>
      <c r="D32" s="2837"/>
      <c r="E32" s="554">
        <v>0</v>
      </c>
      <c r="F32" s="577"/>
      <c r="G32" s="557">
        <f>'BA REKON INTERN'!G38</f>
        <v>91324962</v>
      </c>
      <c r="I32" s="555"/>
    </row>
    <row r="33" spans="1:7" ht="21" customHeight="1">
      <c r="A33" s="549"/>
      <c r="B33" s="1399" t="s">
        <v>2489</v>
      </c>
      <c r="C33" s="2823" t="s">
        <v>2505</v>
      </c>
      <c r="D33" s="2824"/>
      <c r="E33" s="1400">
        <f>'BA REKON INTERN'!E39</f>
        <v>0</v>
      </c>
      <c r="F33" s="1426"/>
      <c r="G33" s="1426">
        <f>G34</f>
        <v>30553050</v>
      </c>
    </row>
    <row r="34" spans="1:7">
      <c r="A34" s="549"/>
      <c r="B34" s="551"/>
      <c r="C34" s="561"/>
      <c r="D34" s="562"/>
      <c r="E34" s="563"/>
      <c r="F34" s="564"/>
      <c r="G34" s="1100">
        <f>'BA REKON INTERN'!G39</f>
        <v>30553050</v>
      </c>
    </row>
    <row r="35" spans="1:7" ht="27.75" customHeight="1">
      <c r="A35" s="549"/>
      <c r="B35" s="1399" t="s">
        <v>2491</v>
      </c>
      <c r="C35" s="2823" t="s">
        <v>2533</v>
      </c>
      <c r="D35" s="2824"/>
      <c r="E35" s="1400">
        <f>E33+E31+E24</f>
        <v>4370306384</v>
      </c>
      <c r="F35" s="1400">
        <f>F33+F31+F24</f>
        <v>4248428372</v>
      </c>
      <c r="G35" s="1400">
        <f>G24-G31-G33</f>
        <v>0</v>
      </c>
    </row>
    <row r="36" spans="1:7">
      <c r="A36" s="549"/>
      <c r="C36" s="550"/>
      <c r="D36" s="549"/>
      <c r="E36" s="549"/>
      <c r="F36" s="549"/>
      <c r="G36" s="566"/>
    </row>
    <row r="37" spans="1:7" ht="8.25" customHeight="1">
      <c r="A37" s="549"/>
      <c r="B37" s="567"/>
      <c r="C37" s="550"/>
      <c r="D37" s="549"/>
      <c r="E37" s="549"/>
      <c r="F37" s="549"/>
      <c r="G37" s="549"/>
    </row>
    <row r="38" spans="1:7" ht="6.4" customHeight="1">
      <c r="A38" s="549"/>
      <c r="B38" s="549"/>
      <c r="C38" s="550"/>
      <c r="D38" s="549"/>
      <c r="E38" s="549"/>
      <c r="F38" s="549"/>
      <c r="G38" s="549"/>
    </row>
    <row r="39" spans="1:7" ht="14.45" customHeight="1">
      <c r="A39" s="2835" t="s">
        <v>3576</v>
      </c>
      <c r="B39" s="2835"/>
      <c r="C39" s="2835"/>
      <c r="D39" s="2835"/>
      <c r="E39" s="2835"/>
      <c r="F39" s="2835"/>
      <c r="G39" s="2835"/>
    </row>
    <row r="40" spans="1:7" ht="30.75" customHeight="1">
      <c r="A40" s="2835"/>
      <c r="B40" s="2835"/>
      <c r="C40" s="2835"/>
      <c r="D40" s="2835"/>
      <c r="E40" s="2835"/>
      <c r="F40" s="2835"/>
      <c r="G40" s="2835"/>
    </row>
    <row r="41" spans="1:7" ht="12.75" customHeight="1">
      <c r="A41" s="547"/>
      <c r="B41" s="547"/>
      <c r="C41" s="548"/>
      <c r="D41" s="547"/>
      <c r="E41" s="1389"/>
      <c r="F41" s="1389"/>
      <c r="G41" s="547"/>
    </row>
    <row r="42" spans="1:7" ht="33.75" customHeight="1">
      <c r="A42" s="2849" t="s">
        <v>2539</v>
      </c>
      <c r="B42" s="2849"/>
      <c r="C42" s="2849"/>
      <c r="D42" s="2849"/>
      <c r="E42" s="2849"/>
      <c r="F42" s="2849"/>
      <c r="G42" s="2849"/>
    </row>
    <row r="43" spans="1:7" ht="15" customHeight="1">
      <c r="A43" s="547"/>
      <c r="B43" s="547"/>
      <c r="C43" s="548"/>
      <c r="D43" s="547"/>
      <c r="E43" s="1388"/>
      <c r="F43" s="1388"/>
      <c r="G43" s="547"/>
    </row>
    <row r="44" spans="1:7" ht="15" customHeight="1">
      <c r="A44" s="547"/>
      <c r="B44" s="547"/>
      <c r="C44" s="548"/>
      <c r="D44" s="547"/>
      <c r="E44" s="1756"/>
      <c r="F44" s="1756"/>
      <c r="G44" s="547"/>
    </row>
    <row r="45" spans="1:7" ht="15" customHeight="1">
      <c r="A45" s="547"/>
      <c r="B45" s="547"/>
      <c r="C45" s="548"/>
      <c r="D45" s="547"/>
      <c r="E45" s="547"/>
      <c r="F45" s="547"/>
      <c r="G45" s="547"/>
    </row>
    <row r="46" spans="1:7" ht="15.75">
      <c r="A46" s="547"/>
      <c r="B46" s="2840" t="s">
        <v>2540</v>
      </c>
      <c r="C46" s="2840"/>
      <c r="D46" s="2840"/>
      <c r="E46" s="547"/>
      <c r="F46" s="2850" t="s">
        <v>2897</v>
      </c>
      <c r="G46" s="2850"/>
    </row>
    <row r="47" spans="1:7" ht="15.75">
      <c r="A47" s="547"/>
      <c r="B47" s="2840" t="s">
        <v>3299</v>
      </c>
      <c r="C47" s="2840"/>
      <c r="D47" s="2840"/>
      <c r="E47" s="547"/>
      <c r="F47" s="2815" t="s">
        <v>2827</v>
      </c>
      <c r="G47" s="2815"/>
    </row>
    <row r="48" spans="1:7">
      <c r="A48" s="547"/>
      <c r="B48" s="578"/>
      <c r="C48" s="578"/>
      <c r="D48" s="578"/>
      <c r="E48" s="547"/>
      <c r="F48" s="2846"/>
      <c r="G48" s="2846"/>
    </row>
    <row r="49" spans="1:8">
      <c r="A49" s="547"/>
      <c r="B49" s="578"/>
      <c r="C49" s="578"/>
      <c r="D49" s="578"/>
      <c r="E49" s="547"/>
      <c r="F49" s="579"/>
      <c r="G49" s="579"/>
    </row>
    <row r="50" spans="1:8">
      <c r="A50" s="547"/>
      <c r="B50" s="578"/>
      <c r="C50" s="578"/>
      <c r="D50" s="578"/>
      <c r="E50" s="547"/>
      <c r="F50" s="579"/>
      <c r="G50" s="579"/>
    </row>
    <row r="51" spans="1:8">
      <c r="A51" s="547"/>
      <c r="B51" s="578"/>
      <c r="C51" s="578"/>
      <c r="D51" s="578"/>
      <c r="E51" s="547"/>
      <c r="F51" s="579"/>
      <c r="G51" s="579"/>
    </row>
    <row r="52" spans="1:8" ht="15.75">
      <c r="A52" s="547"/>
      <c r="B52" s="2839" t="s">
        <v>2541</v>
      </c>
      <c r="C52" s="2839"/>
      <c r="D52" s="2839"/>
      <c r="E52" s="580"/>
      <c r="F52" s="2847" t="s">
        <v>2883</v>
      </c>
      <c r="G52" s="2847"/>
      <c r="H52" s="581"/>
    </row>
    <row r="53" spans="1:8" ht="15.75">
      <c r="A53" s="547"/>
      <c r="B53" s="2840" t="s">
        <v>2542</v>
      </c>
      <c r="C53" s="2840"/>
      <c r="D53" s="2840"/>
      <c r="E53" s="580"/>
      <c r="F53" s="2848" t="s">
        <v>2832</v>
      </c>
      <c r="G53" s="2848"/>
      <c r="H53" s="581"/>
    </row>
    <row r="54" spans="1:8">
      <c r="A54" s="547"/>
      <c r="B54" s="547"/>
      <c r="C54" s="548"/>
      <c r="D54" s="547"/>
      <c r="E54" s="582"/>
      <c r="F54" s="582"/>
      <c r="G54" s="547"/>
    </row>
    <row r="55" spans="1:8">
      <c r="A55" s="544"/>
      <c r="B55" s="544"/>
      <c r="C55" s="545"/>
      <c r="D55" s="544"/>
      <c r="E55" s="582"/>
      <c r="F55" s="582"/>
      <c r="G55" s="544"/>
    </row>
    <row r="56" spans="1:8">
      <c r="A56" s="544"/>
      <c r="B56" s="544"/>
      <c r="C56" s="545"/>
      <c r="D56" s="544"/>
      <c r="E56" s="582"/>
      <c r="F56" s="582"/>
      <c r="G56" s="544"/>
    </row>
    <row r="57" spans="1:8">
      <c r="A57" s="544"/>
      <c r="B57" s="544"/>
      <c r="C57" s="545"/>
      <c r="D57" s="544"/>
      <c r="E57" s="582"/>
      <c r="F57" s="582"/>
      <c r="G57" s="544"/>
    </row>
    <row r="58" spans="1:8">
      <c r="A58" s="544"/>
      <c r="B58" s="544"/>
      <c r="C58" s="545"/>
      <c r="D58" s="544"/>
      <c r="E58" s="582"/>
      <c r="F58" s="582"/>
      <c r="G58" s="544"/>
    </row>
    <row r="59" spans="1:8">
      <c r="A59" s="544"/>
      <c r="B59" s="544"/>
      <c r="C59" s="545"/>
      <c r="D59" s="544"/>
      <c r="E59" s="583"/>
      <c r="F59" s="583"/>
      <c r="G59" s="544"/>
    </row>
    <row r="60" spans="1:8">
      <c r="A60" s="544"/>
      <c r="B60" s="544"/>
      <c r="C60" s="545"/>
      <c r="D60" s="544"/>
      <c r="E60" s="582"/>
      <c r="F60" s="582"/>
      <c r="G60" s="544"/>
    </row>
    <row r="61" spans="1:8">
      <c r="A61" s="544"/>
      <c r="B61" s="544"/>
      <c r="C61" s="545"/>
      <c r="D61" s="544"/>
      <c r="E61" s="544"/>
      <c r="F61" s="544"/>
      <c r="G61" s="544"/>
    </row>
    <row r="62" spans="1:8">
      <c r="A62" s="544"/>
      <c r="B62" s="544"/>
      <c r="C62" s="545"/>
      <c r="D62" s="544"/>
      <c r="E62" s="544"/>
      <c r="F62" s="544"/>
      <c r="G62" s="544"/>
    </row>
    <row r="63" spans="1:8">
      <c r="A63" s="544"/>
      <c r="B63" s="544"/>
      <c r="C63" s="545"/>
      <c r="D63" s="544"/>
      <c r="E63" s="544"/>
      <c r="F63" s="544"/>
      <c r="G63" s="544"/>
    </row>
    <row r="64" spans="1:8">
      <c r="A64" s="544"/>
      <c r="B64" s="544"/>
      <c r="C64" s="545"/>
      <c r="D64" s="544"/>
      <c r="E64" s="544"/>
      <c r="F64" s="544"/>
      <c r="G64" s="544"/>
    </row>
    <row r="65" spans="1:7">
      <c r="A65" s="544"/>
      <c r="B65" s="544"/>
      <c r="C65" s="545"/>
      <c r="D65" s="544"/>
      <c r="E65" s="544"/>
      <c r="F65" s="544"/>
      <c r="G65" s="544"/>
    </row>
    <row r="66" spans="1:7">
      <c r="A66" s="544"/>
      <c r="B66" s="544"/>
      <c r="C66" s="545"/>
      <c r="D66" s="544"/>
      <c r="E66" s="544"/>
      <c r="F66" s="544"/>
      <c r="G66" s="544"/>
    </row>
    <row r="67" spans="1:7">
      <c r="A67" s="544"/>
      <c r="B67" s="544"/>
      <c r="C67" s="545"/>
      <c r="D67" s="544"/>
      <c r="E67" s="544"/>
      <c r="F67" s="544"/>
      <c r="G67" s="544"/>
    </row>
    <row r="68" spans="1:7">
      <c r="A68" s="544"/>
      <c r="B68" s="544"/>
      <c r="C68" s="545"/>
      <c r="D68" s="544"/>
      <c r="E68" s="544"/>
      <c r="F68" s="544"/>
      <c r="G68" s="544"/>
    </row>
    <row r="69" spans="1:7">
      <c r="A69" s="544"/>
      <c r="B69" s="544"/>
      <c r="C69" s="545"/>
      <c r="D69" s="544"/>
      <c r="E69" s="544"/>
      <c r="F69" s="544"/>
      <c r="G69" s="544"/>
    </row>
    <row r="70" spans="1:7">
      <c r="A70" s="544"/>
      <c r="B70" s="544"/>
      <c r="C70" s="545"/>
      <c r="D70" s="544"/>
      <c r="E70" s="544"/>
      <c r="F70" s="544"/>
      <c r="G70" s="544"/>
    </row>
    <row r="71" spans="1:7">
      <c r="A71" s="544"/>
      <c r="B71" s="544"/>
      <c r="C71" s="545"/>
      <c r="D71" s="544"/>
      <c r="E71" s="544"/>
      <c r="F71" s="544"/>
      <c r="G71" s="544"/>
    </row>
    <row r="72" spans="1:7">
      <c r="A72" s="544"/>
      <c r="B72" s="544"/>
      <c r="C72" s="545"/>
      <c r="D72" s="544"/>
      <c r="E72" s="544"/>
      <c r="F72" s="544"/>
      <c r="G72" s="544"/>
    </row>
    <row r="73" spans="1:7">
      <c r="A73" s="544"/>
      <c r="B73" s="544"/>
      <c r="C73" s="545"/>
      <c r="D73" s="544"/>
      <c r="E73" s="544"/>
      <c r="F73" s="544"/>
      <c r="G73" s="544"/>
    </row>
    <row r="74" spans="1:7">
      <c r="A74" s="544"/>
      <c r="B74" s="544"/>
      <c r="C74" s="545"/>
      <c r="D74" s="544"/>
      <c r="E74" s="544"/>
      <c r="F74" s="544"/>
      <c r="G74" s="544"/>
    </row>
    <row r="75" spans="1:7">
      <c r="A75" s="544"/>
      <c r="B75" s="544"/>
      <c r="C75" s="545"/>
      <c r="D75" s="544"/>
      <c r="E75" s="544"/>
      <c r="F75" s="544"/>
      <c r="G75" s="544"/>
    </row>
    <row r="76" spans="1:7">
      <c r="A76" s="544"/>
      <c r="B76" s="544"/>
      <c r="C76" s="545"/>
      <c r="D76" s="544"/>
      <c r="E76" s="544"/>
      <c r="F76" s="544"/>
      <c r="G76" s="544"/>
    </row>
    <row r="77" spans="1:7">
      <c r="A77" s="544"/>
      <c r="B77" s="544"/>
      <c r="C77" s="545"/>
      <c r="D77" s="544"/>
      <c r="E77" s="544"/>
      <c r="F77" s="544"/>
      <c r="G77" s="544"/>
    </row>
    <row r="78" spans="1:7">
      <c r="A78" s="544"/>
      <c r="B78" s="544"/>
      <c r="C78" s="545"/>
      <c r="D78" s="544"/>
      <c r="E78" s="544"/>
      <c r="F78" s="544"/>
      <c r="G78" s="544"/>
    </row>
    <row r="79" spans="1:7">
      <c r="A79" s="544"/>
      <c r="B79" s="544"/>
      <c r="C79" s="545"/>
      <c r="D79" s="544"/>
      <c r="E79" s="544"/>
      <c r="F79" s="544"/>
      <c r="G79" s="544"/>
    </row>
    <row r="80" spans="1:7">
      <c r="A80" s="544"/>
      <c r="B80" s="544"/>
      <c r="C80" s="545"/>
      <c r="D80" s="544"/>
      <c r="E80" s="544"/>
      <c r="F80" s="544"/>
      <c r="G80" s="544"/>
    </row>
    <row r="81" spans="1:7">
      <c r="A81" s="544"/>
      <c r="B81" s="544"/>
      <c r="C81" s="545"/>
      <c r="D81" s="544"/>
      <c r="E81" s="544"/>
      <c r="F81" s="544"/>
      <c r="G81" s="544"/>
    </row>
    <row r="82" spans="1:7">
      <c r="A82" s="544"/>
      <c r="B82" s="544"/>
      <c r="C82" s="545"/>
      <c r="D82" s="544"/>
      <c r="E82" s="544"/>
      <c r="F82" s="544"/>
      <c r="G82" s="544"/>
    </row>
    <row r="83" spans="1:7">
      <c r="A83" s="544"/>
      <c r="B83" s="544"/>
      <c r="C83" s="545"/>
      <c r="D83" s="544"/>
      <c r="E83" s="544"/>
      <c r="F83" s="544"/>
      <c r="G83" s="544"/>
    </row>
    <row r="84" spans="1:7">
      <c r="A84" s="544"/>
      <c r="B84" s="544"/>
      <c r="C84" s="545"/>
      <c r="D84" s="544"/>
      <c r="E84" s="544"/>
      <c r="F84" s="544"/>
      <c r="G84" s="544"/>
    </row>
    <row r="85" spans="1:7">
      <c r="A85" s="544"/>
      <c r="B85" s="544"/>
      <c r="C85" s="545"/>
      <c r="D85" s="544"/>
      <c r="E85" s="544"/>
      <c r="F85" s="544"/>
      <c r="G85" s="544"/>
    </row>
    <row r="86" spans="1:7">
      <c r="A86" s="544"/>
      <c r="B86" s="544"/>
      <c r="C86" s="545"/>
      <c r="D86" s="544"/>
      <c r="E86" s="544"/>
      <c r="F86" s="544"/>
      <c r="G86" s="544"/>
    </row>
    <row r="87" spans="1:7">
      <c r="A87" s="544"/>
      <c r="B87" s="544"/>
      <c r="C87" s="545"/>
      <c r="D87" s="544"/>
      <c r="E87" s="544"/>
      <c r="F87" s="544"/>
      <c r="G87" s="544"/>
    </row>
    <row r="88" spans="1:7">
      <c r="A88" s="544"/>
      <c r="B88" s="544"/>
      <c r="C88" s="545"/>
      <c r="D88" s="544"/>
      <c r="E88" s="544"/>
      <c r="F88" s="544"/>
      <c r="G88" s="544"/>
    </row>
  </sheetData>
  <mergeCells count="31">
    <mergeCell ref="F48:G48"/>
    <mergeCell ref="B52:D52"/>
    <mergeCell ref="F52:G52"/>
    <mergeCell ref="B53:D53"/>
    <mergeCell ref="F53:G53"/>
    <mergeCell ref="F47:G47"/>
    <mergeCell ref="B21:B22"/>
    <mergeCell ref="C21:D22"/>
    <mergeCell ref="E21:G21"/>
    <mergeCell ref="C23:D23"/>
    <mergeCell ref="C24:D24"/>
    <mergeCell ref="C29:D29"/>
    <mergeCell ref="C25:D25"/>
    <mergeCell ref="C26:D26"/>
    <mergeCell ref="C27:D27"/>
    <mergeCell ref="C35:D35"/>
    <mergeCell ref="A42:G42"/>
    <mergeCell ref="B46:D46"/>
    <mergeCell ref="F46:G46"/>
    <mergeCell ref="B47:D47"/>
    <mergeCell ref="C28:D28"/>
    <mergeCell ref="A9:G9"/>
    <mergeCell ref="A13:H13"/>
    <mergeCell ref="A14:H14"/>
    <mergeCell ref="I14:L14"/>
    <mergeCell ref="A17:G17"/>
    <mergeCell ref="A39:G40"/>
    <mergeCell ref="C30:D30"/>
    <mergeCell ref="C31:D31"/>
    <mergeCell ref="C32:D32"/>
    <mergeCell ref="C33:D33"/>
  </mergeCells>
  <printOptions horizontalCentered="1"/>
  <pageMargins left="0.51181102362204722" right="0.43307086614173229" top="0.78740157480314965" bottom="0.55118110236220474" header="0" footer="0"/>
  <pageSetup paperSize="5" scale="75" orientation="portrait" horizontalDpi="4294967293" verticalDpi="300" r:id="rId1"/>
  <legacyDrawing r:id="rId2"/>
  <oleObjects>
    <oleObject progId="Word.Picture.8" shapeId="5324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2:R225"/>
  <sheetViews>
    <sheetView topLeftCell="A178" workbookViewId="0">
      <selection activeCell="I208" sqref="I208:I209"/>
    </sheetView>
  </sheetViews>
  <sheetFormatPr defaultRowHeight="15"/>
  <cols>
    <col min="1" max="1" width="5.140625" customWidth="1"/>
    <col min="2" max="2" width="34.5703125" customWidth="1"/>
    <col min="3" max="3" width="12" customWidth="1"/>
    <col min="4" max="4" width="15.85546875" customWidth="1"/>
    <col min="5" max="5" width="14.42578125" customWidth="1"/>
    <col min="6" max="6" width="13.42578125" customWidth="1"/>
    <col min="8" max="8" width="13.7109375" customWidth="1"/>
    <col min="9" max="9" width="21.140625" bestFit="1" customWidth="1"/>
    <col min="10" max="10" width="22.7109375" customWidth="1"/>
    <col min="11" max="11" width="18.5703125" customWidth="1"/>
    <col min="13" max="13" width="23.7109375" customWidth="1"/>
    <col min="14" max="14" width="12.5703125" bestFit="1" customWidth="1"/>
  </cols>
  <sheetData>
    <row r="2" spans="1:18" ht="21">
      <c r="A2" s="2863"/>
      <c r="B2" s="2863"/>
      <c r="C2" s="2863"/>
      <c r="D2" s="2863"/>
      <c r="E2" s="2863"/>
      <c r="F2" s="2863"/>
      <c r="G2" s="2863"/>
      <c r="H2" s="2863"/>
      <c r="I2" s="2864"/>
      <c r="J2" s="2863"/>
      <c r="K2" s="2863"/>
    </row>
    <row r="3" spans="1:18" ht="21">
      <c r="A3" s="2863"/>
      <c r="B3" s="2863"/>
      <c r="C3" s="2863"/>
      <c r="D3" s="2863"/>
      <c r="E3" s="2863"/>
      <c r="F3" s="2863"/>
      <c r="G3" s="2863"/>
      <c r="H3" s="2863"/>
      <c r="I3" s="2864"/>
      <c r="J3" s="2863"/>
      <c r="K3" s="2863"/>
    </row>
    <row r="4" spans="1:18" s="116" customFormat="1" ht="15" customHeight="1">
      <c r="A4" s="2862" t="s">
        <v>1951</v>
      </c>
      <c r="B4" s="2862"/>
      <c r="C4" s="2862"/>
      <c r="D4" s="2862"/>
      <c r="E4" s="2862"/>
      <c r="F4" s="2862"/>
      <c r="G4" s="2862"/>
      <c r="H4" s="2862"/>
      <c r="I4" s="2862"/>
      <c r="J4" s="2862"/>
      <c r="K4" s="2862"/>
      <c r="L4" s="2862"/>
      <c r="M4" s="2862"/>
      <c r="N4" s="2862"/>
      <c r="O4" s="2862"/>
      <c r="P4" s="2862"/>
      <c r="Q4" s="2862"/>
      <c r="R4" s="2862"/>
    </row>
    <row r="5" spans="1:18" s="116" customFormat="1" ht="15" customHeight="1">
      <c r="A5" s="2862" t="s">
        <v>1885</v>
      </c>
      <c r="B5" s="2862"/>
      <c r="C5" s="2862"/>
      <c r="D5" s="2862"/>
      <c r="E5" s="2862"/>
      <c r="F5" s="2862"/>
      <c r="G5" s="2862"/>
      <c r="H5" s="2862"/>
      <c r="I5" s="2862"/>
      <c r="J5" s="2862"/>
      <c r="K5" s="2862"/>
      <c r="L5" s="2862"/>
      <c r="M5" s="2862"/>
      <c r="N5" s="2862"/>
      <c r="O5" s="2862"/>
      <c r="P5" s="2862"/>
      <c r="Q5" s="2862"/>
      <c r="R5" s="2862"/>
    </row>
    <row r="6" spans="1:18" s="116" customFormat="1" ht="15" customHeight="1">
      <c r="A6" s="2862" t="s">
        <v>2395</v>
      </c>
      <c r="B6" s="2862"/>
      <c r="C6" s="2862"/>
      <c r="D6" s="2862"/>
      <c r="E6" s="2862"/>
      <c r="F6" s="2862"/>
      <c r="G6" s="2862"/>
      <c r="H6" s="2862"/>
      <c r="I6" s="2862"/>
      <c r="J6" s="2862"/>
      <c r="K6" s="2862"/>
      <c r="L6" s="2862"/>
      <c r="M6" s="2862"/>
      <c r="N6" s="2862"/>
      <c r="O6" s="2862"/>
      <c r="P6" s="2862"/>
      <c r="Q6" s="2862"/>
      <c r="R6" s="2862"/>
    </row>
    <row r="7" spans="1:18" s="31" customFormat="1" ht="12">
      <c r="A7" s="116"/>
      <c r="B7" s="116"/>
      <c r="C7" s="116"/>
      <c r="D7" s="116"/>
      <c r="E7" s="135"/>
      <c r="F7" s="127"/>
      <c r="G7" s="136"/>
      <c r="H7" s="137"/>
      <c r="I7" s="136"/>
      <c r="J7" s="138"/>
      <c r="K7" s="138"/>
      <c r="L7" s="138"/>
      <c r="M7" s="136"/>
      <c r="N7" s="136"/>
      <c r="O7" s="136"/>
      <c r="P7" s="139"/>
      <c r="Q7" s="136"/>
      <c r="R7" s="140"/>
    </row>
    <row r="8" spans="1:18" s="136" customFormat="1" ht="12">
      <c r="A8" s="116" t="s">
        <v>1</v>
      </c>
      <c r="B8" s="116"/>
      <c r="C8" s="116"/>
      <c r="D8" s="116" t="s">
        <v>2</v>
      </c>
      <c r="F8" s="141"/>
      <c r="H8" s="139"/>
      <c r="P8" s="139"/>
      <c r="R8" s="140"/>
    </row>
    <row r="9" spans="1:18" s="136" customFormat="1" ht="12">
      <c r="A9" s="116" t="s">
        <v>3</v>
      </c>
      <c r="B9" s="116"/>
      <c r="C9" s="116"/>
      <c r="D9" s="116" t="s">
        <v>40</v>
      </c>
      <c r="F9" s="141"/>
      <c r="H9" s="139"/>
      <c r="P9" s="139"/>
      <c r="R9" s="140"/>
    </row>
    <row r="10" spans="1:18" s="136" customFormat="1" ht="12">
      <c r="A10" s="116" t="s">
        <v>4</v>
      </c>
      <c r="B10" s="116"/>
      <c r="C10" s="116"/>
      <c r="D10" s="135" t="s">
        <v>1431</v>
      </c>
      <c r="F10" s="141"/>
      <c r="H10" s="139"/>
      <c r="P10" s="139"/>
      <c r="R10" s="140"/>
    </row>
    <row r="11" spans="1:18" s="136" customFormat="1" ht="12">
      <c r="A11" s="116" t="s">
        <v>5</v>
      </c>
      <c r="B11" s="116"/>
      <c r="C11" s="116"/>
      <c r="D11" s="135" t="s">
        <v>1431</v>
      </c>
      <c r="F11" s="141"/>
      <c r="H11" s="139"/>
      <c r="P11" s="139"/>
      <c r="R11" s="140"/>
    </row>
    <row r="12" spans="1:18" s="136" customFormat="1" ht="15" customHeight="1">
      <c r="A12" s="116" t="s">
        <v>6</v>
      </c>
      <c r="B12" s="116"/>
      <c r="C12" s="116"/>
      <c r="D12" s="135" t="s">
        <v>1432</v>
      </c>
      <c r="F12" s="141"/>
      <c r="H12" s="139"/>
      <c r="P12" s="139"/>
      <c r="R12" s="140"/>
    </row>
    <row r="13" spans="1:18" ht="15.75" thickBot="1">
      <c r="A13" s="32"/>
      <c r="B13" s="33"/>
      <c r="C13" s="33"/>
      <c r="D13" s="33"/>
      <c r="E13" s="33"/>
      <c r="F13" s="34"/>
      <c r="G13" s="35"/>
      <c r="H13" s="36"/>
      <c r="I13" s="36"/>
      <c r="J13" s="37"/>
      <c r="K13" s="33"/>
    </row>
    <row r="14" spans="1:18">
      <c r="A14" s="2865" t="s">
        <v>15</v>
      </c>
      <c r="B14" s="2868" t="s">
        <v>1865</v>
      </c>
      <c r="C14" s="2851" t="s">
        <v>1866</v>
      </c>
      <c r="D14" s="2871"/>
      <c r="E14" s="2851" t="s">
        <v>1867</v>
      </c>
      <c r="F14" s="2871"/>
      <c r="G14" s="2851" t="s">
        <v>34</v>
      </c>
      <c r="H14" s="2852"/>
      <c r="I14" s="2853"/>
      <c r="J14" s="38" t="s">
        <v>1868</v>
      </c>
      <c r="K14" s="2854" t="s">
        <v>1869</v>
      </c>
    </row>
    <row r="15" spans="1:18">
      <c r="A15" s="2866"/>
      <c r="B15" s="2869"/>
      <c r="C15" s="2857" t="s">
        <v>12</v>
      </c>
      <c r="D15" s="2857" t="s">
        <v>7</v>
      </c>
      <c r="E15" s="2857" t="s">
        <v>12</v>
      </c>
      <c r="F15" s="2857" t="s">
        <v>7</v>
      </c>
      <c r="G15" s="41" t="s">
        <v>1870</v>
      </c>
      <c r="H15" s="39" t="s">
        <v>1871</v>
      </c>
      <c r="I15" s="40" t="s">
        <v>1872</v>
      </c>
      <c r="J15" s="41" t="s">
        <v>1873</v>
      </c>
      <c r="K15" s="2855"/>
    </row>
    <row r="16" spans="1:18">
      <c r="A16" s="2867"/>
      <c r="B16" s="2870"/>
      <c r="C16" s="2858"/>
      <c r="D16" s="2858"/>
      <c r="E16" s="2858"/>
      <c r="F16" s="2858"/>
      <c r="G16" s="280" t="s">
        <v>95</v>
      </c>
      <c r="H16" s="42" t="s">
        <v>1874</v>
      </c>
      <c r="I16" s="43" t="s">
        <v>1874</v>
      </c>
      <c r="J16" s="41"/>
      <c r="K16" s="2856"/>
    </row>
    <row r="17" spans="1:11">
      <c r="A17" s="339">
        <v>1</v>
      </c>
      <c r="B17" s="340">
        <v>2</v>
      </c>
      <c r="C17" s="340">
        <v>3</v>
      </c>
      <c r="D17" s="340">
        <v>4</v>
      </c>
      <c r="E17" s="340">
        <v>5</v>
      </c>
      <c r="F17" s="340">
        <v>6</v>
      </c>
      <c r="G17" s="341">
        <v>7</v>
      </c>
      <c r="H17" s="342">
        <v>8</v>
      </c>
      <c r="I17" s="343" t="s">
        <v>1875</v>
      </c>
      <c r="J17" s="340">
        <v>10</v>
      </c>
      <c r="K17" s="340">
        <v>11</v>
      </c>
    </row>
    <row r="18" spans="1:11" ht="15.75" thickBot="1">
      <c r="A18" s="281"/>
      <c r="B18" s="282"/>
      <c r="C18" s="282"/>
      <c r="D18" s="282"/>
      <c r="E18" s="282"/>
      <c r="F18" s="282"/>
      <c r="G18" s="283"/>
      <c r="H18" s="284"/>
      <c r="I18" s="284"/>
      <c r="J18" s="285"/>
      <c r="K18" s="282"/>
    </row>
    <row r="19" spans="1:11">
      <c r="A19" s="50"/>
      <c r="B19" s="51"/>
      <c r="C19" s="51"/>
      <c r="D19" s="52"/>
      <c r="E19" s="51"/>
      <c r="F19" s="51"/>
      <c r="G19" s="53"/>
      <c r="H19" s="54"/>
      <c r="I19" s="55"/>
      <c r="J19" s="52"/>
      <c r="K19" s="56"/>
    </row>
    <row r="20" spans="1:11">
      <c r="A20" s="57"/>
      <c r="B20" s="286" t="s">
        <v>1579</v>
      </c>
      <c r="C20" s="59"/>
      <c r="D20" s="60"/>
      <c r="E20" s="59"/>
      <c r="F20" s="60"/>
      <c r="G20" s="8"/>
      <c r="H20" s="61"/>
      <c r="I20" s="62"/>
      <c r="J20" s="13"/>
      <c r="K20" s="63"/>
    </row>
    <row r="21" spans="1:11">
      <c r="A21" s="57">
        <v>1</v>
      </c>
      <c r="B21" s="312" t="s">
        <v>304</v>
      </c>
      <c r="C21" s="64">
        <v>41372</v>
      </c>
      <c r="D21" s="65" t="s">
        <v>2198</v>
      </c>
      <c r="E21" s="64">
        <v>41372</v>
      </c>
      <c r="F21" s="65"/>
      <c r="G21" s="7">
        <v>1</v>
      </c>
      <c r="H21" s="287">
        <v>800000</v>
      </c>
      <c r="I21" s="287">
        <f>H21*G21</f>
        <v>800000</v>
      </c>
      <c r="J21" s="11" t="s">
        <v>2199</v>
      </c>
      <c r="K21" s="63"/>
    </row>
    <row r="22" spans="1:11">
      <c r="A22" s="57">
        <v>2</v>
      </c>
      <c r="B22" s="312" t="s">
        <v>1607</v>
      </c>
      <c r="C22" s="64">
        <v>41725</v>
      </c>
      <c r="D22" s="65" t="s">
        <v>2200</v>
      </c>
      <c r="E22" s="64">
        <v>41725</v>
      </c>
      <c r="F22" s="65"/>
      <c r="G22" s="7">
        <v>1</v>
      </c>
      <c r="H22" s="287">
        <v>400000</v>
      </c>
      <c r="I22" s="287">
        <f t="shared" ref="I22:I48" si="0">H22*G22</f>
        <v>400000</v>
      </c>
      <c r="J22" s="11" t="s">
        <v>2199</v>
      </c>
      <c r="K22" s="63"/>
    </row>
    <row r="23" spans="1:11">
      <c r="A23" s="57">
        <v>3</v>
      </c>
      <c r="B23" s="5" t="s">
        <v>2201</v>
      </c>
      <c r="C23" s="59">
        <v>41745</v>
      </c>
      <c r="D23" s="60" t="s">
        <v>2202</v>
      </c>
      <c r="E23" s="59">
        <v>41745</v>
      </c>
      <c r="F23" s="60"/>
      <c r="G23" s="8">
        <v>2</v>
      </c>
      <c r="H23" s="288">
        <v>300000</v>
      </c>
      <c r="I23" s="287">
        <f t="shared" si="0"/>
        <v>600000</v>
      </c>
      <c r="J23" s="11" t="s">
        <v>2199</v>
      </c>
      <c r="K23" s="63"/>
    </row>
    <row r="24" spans="1:11">
      <c r="A24" s="57">
        <v>4</v>
      </c>
      <c r="B24" s="312" t="s">
        <v>2203</v>
      </c>
      <c r="C24" s="64">
        <v>41717</v>
      </c>
      <c r="D24" s="65" t="s">
        <v>2204</v>
      </c>
      <c r="E24" s="64">
        <v>41717</v>
      </c>
      <c r="F24" s="65"/>
      <c r="G24" s="7">
        <v>1</v>
      </c>
      <c r="H24" s="287">
        <v>5000000</v>
      </c>
      <c r="I24" s="287">
        <f t="shared" si="0"/>
        <v>5000000</v>
      </c>
      <c r="J24" s="11" t="s">
        <v>2199</v>
      </c>
      <c r="K24" s="63"/>
    </row>
    <row r="25" spans="1:11">
      <c r="A25" s="57">
        <v>5</v>
      </c>
      <c r="B25" s="6" t="s">
        <v>2205</v>
      </c>
      <c r="C25" s="66">
        <v>41768</v>
      </c>
      <c r="D25" s="67" t="s">
        <v>2206</v>
      </c>
      <c r="E25" s="66">
        <v>41768</v>
      </c>
      <c r="F25" s="67"/>
      <c r="G25" s="19">
        <v>1</v>
      </c>
      <c r="H25" s="313">
        <v>3500000</v>
      </c>
      <c r="I25" s="287">
        <f t="shared" si="0"/>
        <v>3500000</v>
      </c>
      <c r="J25" s="11" t="s">
        <v>2199</v>
      </c>
      <c r="K25" s="63"/>
    </row>
    <row r="26" spans="1:11">
      <c r="A26" s="57">
        <v>6</v>
      </c>
      <c r="B26" s="312" t="s">
        <v>2207</v>
      </c>
      <c r="C26" s="64">
        <v>41710</v>
      </c>
      <c r="D26" s="65" t="s">
        <v>2208</v>
      </c>
      <c r="E26" s="64">
        <v>41710</v>
      </c>
      <c r="F26" s="65"/>
      <c r="G26" s="7">
        <v>2</v>
      </c>
      <c r="H26" s="287">
        <v>1600000</v>
      </c>
      <c r="I26" s="287">
        <f t="shared" si="0"/>
        <v>3200000</v>
      </c>
      <c r="J26" s="11" t="s">
        <v>2199</v>
      </c>
      <c r="K26" s="63"/>
    </row>
    <row r="27" spans="1:11" ht="15" customHeight="1">
      <c r="A27" s="57">
        <v>7</v>
      </c>
      <c r="B27" s="314" t="s">
        <v>2209</v>
      </c>
      <c r="C27" s="64">
        <v>41710</v>
      </c>
      <c r="D27" s="65" t="s">
        <v>2210</v>
      </c>
      <c r="E27" s="64">
        <v>41710</v>
      </c>
      <c r="F27" s="65"/>
      <c r="G27" s="7">
        <v>1</v>
      </c>
      <c r="H27" s="287">
        <v>1500000</v>
      </c>
      <c r="I27" s="287">
        <f t="shared" si="0"/>
        <v>1500000</v>
      </c>
      <c r="J27" s="11" t="s">
        <v>2199</v>
      </c>
      <c r="K27" s="63"/>
    </row>
    <row r="28" spans="1:11">
      <c r="A28" s="57">
        <v>8</v>
      </c>
      <c r="B28" s="312" t="s">
        <v>2211</v>
      </c>
      <c r="C28" s="64">
        <v>41741</v>
      </c>
      <c r="D28" s="65" t="s">
        <v>2212</v>
      </c>
      <c r="E28" s="64">
        <v>41741</v>
      </c>
      <c r="F28" s="65"/>
      <c r="G28" s="7">
        <v>1</v>
      </c>
      <c r="H28" s="287">
        <v>1500000</v>
      </c>
      <c r="I28" s="287">
        <f t="shared" si="0"/>
        <v>1500000</v>
      </c>
      <c r="J28" s="11" t="s">
        <v>2213</v>
      </c>
      <c r="K28" s="63"/>
    </row>
    <row r="29" spans="1:11">
      <c r="A29" s="57">
        <v>9</v>
      </c>
      <c r="B29" s="312" t="s">
        <v>2214</v>
      </c>
      <c r="C29" s="64">
        <v>41814</v>
      </c>
      <c r="D29" s="65" t="s">
        <v>2215</v>
      </c>
      <c r="E29" s="64">
        <v>41814</v>
      </c>
      <c r="F29" s="65"/>
      <c r="G29" s="7">
        <v>1</v>
      </c>
      <c r="H29" s="287">
        <v>2000000</v>
      </c>
      <c r="I29" s="287">
        <f t="shared" si="0"/>
        <v>2000000</v>
      </c>
      <c r="J29" s="11" t="s">
        <v>2213</v>
      </c>
      <c r="K29" s="63"/>
    </row>
    <row r="30" spans="1:11">
      <c r="A30" s="57">
        <v>10</v>
      </c>
      <c r="B30" s="312" t="s">
        <v>2419</v>
      </c>
      <c r="C30" s="64">
        <v>41745</v>
      </c>
      <c r="D30" s="65"/>
      <c r="E30" s="64">
        <v>41745</v>
      </c>
      <c r="F30" s="65"/>
      <c r="G30" s="7">
        <v>2</v>
      </c>
      <c r="H30" s="287">
        <v>3519000</v>
      </c>
      <c r="I30" s="287">
        <f t="shared" si="0"/>
        <v>7038000</v>
      </c>
      <c r="J30" s="11" t="s">
        <v>2216</v>
      </c>
      <c r="K30" s="63"/>
    </row>
    <row r="31" spans="1:11">
      <c r="A31" s="57">
        <v>11</v>
      </c>
      <c r="B31" s="312" t="s">
        <v>497</v>
      </c>
      <c r="C31" s="64">
        <v>41688</v>
      </c>
      <c r="D31" s="65" t="s">
        <v>2217</v>
      </c>
      <c r="E31" s="64"/>
      <c r="F31" s="65"/>
      <c r="G31" s="7">
        <v>1</v>
      </c>
      <c r="H31" s="287">
        <v>750000</v>
      </c>
      <c r="I31" s="287">
        <f t="shared" si="0"/>
        <v>750000</v>
      </c>
      <c r="J31" s="11" t="s">
        <v>2218</v>
      </c>
      <c r="K31" s="63"/>
    </row>
    <row r="32" spans="1:11">
      <c r="A32" s="57">
        <v>12</v>
      </c>
      <c r="B32" s="312" t="s">
        <v>2219</v>
      </c>
      <c r="C32" s="66"/>
      <c r="D32" s="65"/>
      <c r="E32" s="64"/>
      <c r="F32" s="65"/>
      <c r="G32" s="7">
        <v>1</v>
      </c>
      <c r="H32" s="287">
        <v>1850000</v>
      </c>
      <c r="I32" s="287">
        <f t="shared" si="0"/>
        <v>1850000</v>
      </c>
      <c r="J32" s="11" t="s">
        <v>2218</v>
      </c>
      <c r="K32" s="63"/>
    </row>
    <row r="33" spans="1:11">
      <c r="A33" s="57">
        <v>13</v>
      </c>
      <c r="B33" s="312" t="s">
        <v>2221</v>
      </c>
      <c r="C33" s="64">
        <v>41806</v>
      </c>
      <c r="D33" s="65" t="s">
        <v>2222</v>
      </c>
      <c r="E33" s="64"/>
      <c r="F33" s="65"/>
      <c r="G33" s="7">
        <v>1</v>
      </c>
      <c r="H33" s="287">
        <v>2500000</v>
      </c>
      <c r="I33" s="287">
        <f t="shared" si="0"/>
        <v>2500000</v>
      </c>
      <c r="J33" s="11" t="s">
        <v>2218</v>
      </c>
      <c r="K33" s="63"/>
    </row>
    <row r="34" spans="1:11">
      <c r="A34" s="57">
        <v>14</v>
      </c>
      <c r="B34" s="312" t="s">
        <v>444</v>
      </c>
      <c r="C34" s="64">
        <v>41806</v>
      </c>
      <c r="D34" s="65" t="s">
        <v>2223</v>
      </c>
      <c r="E34" s="64"/>
      <c r="F34" s="65"/>
      <c r="G34" s="7">
        <v>1</v>
      </c>
      <c r="H34" s="287">
        <v>4200000</v>
      </c>
      <c r="I34" s="287">
        <f t="shared" si="0"/>
        <v>4200000</v>
      </c>
      <c r="J34" s="11" t="s">
        <v>2218</v>
      </c>
      <c r="K34" s="63"/>
    </row>
    <row r="35" spans="1:11">
      <c r="A35" s="57">
        <v>15</v>
      </c>
      <c r="B35" s="312" t="s">
        <v>2224</v>
      </c>
      <c r="C35" s="64">
        <v>41743</v>
      </c>
      <c r="D35" s="65" t="s">
        <v>2225</v>
      </c>
      <c r="E35" s="64"/>
      <c r="F35" s="65"/>
      <c r="G35" s="7">
        <v>1</v>
      </c>
      <c r="H35" s="287">
        <v>1500000</v>
      </c>
      <c r="I35" s="287">
        <f t="shared" si="0"/>
        <v>1500000</v>
      </c>
      <c r="J35" s="11" t="s">
        <v>2226</v>
      </c>
      <c r="K35" s="63"/>
    </row>
    <row r="36" spans="1:11">
      <c r="A36" s="57">
        <v>16</v>
      </c>
      <c r="B36" s="312" t="s">
        <v>692</v>
      </c>
      <c r="C36" s="64">
        <v>41743</v>
      </c>
      <c r="D36" s="65" t="s">
        <v>2225</v>
      </c>
      <c r="E36" s="64"/>
      <c r="F36" s="65"/>
      <c r="G36" s="7">
        <v>10</v>
      </c>
      <c r="H36" s="287">
        <v>55000</v>
      </c>
      <c r="I36" s="287">
        <f t="shared" si="0"/>
        <v>550000</v>
      </c>
      <c r="J36" s="11" t="s">
        <v>2226</v>
      </c>
      <c r="K36" s="63"/>
    </row>
    <row r="37" spans="1:11">
      <c r="A37" s="57">
        <v>17</v>
      </c>
      <c r="B37" s="312" t="s">
        <v>2227</v>
      </c>
      <c r="C37" s="64">
        <v>41743</v>
      </c>
      <c r="D37" s="65" t="s">
        <v>2225</v>
      </c>
      <c r="E37" s="64"/>
      <c r="F37" s="65"/>
      <c r="G37" s="7">
        <v>10</v>
      </c>
      <c r="H37" s="287">
        <v>90000</v>
      </c>
      <c r="I37" s="287">
        <f t="shared" si="0"/>
        <v>900000</v>
      </c>
      <c r="J37" s="11" t="s">
        <v>2226</v>
      </c>
      <c r="K37" s="63"/>
    </row>
    <row r="38" spans="1:11">
      <c r="A38" s="57">
        <v>18</v>
      </c>
      <c r="B38" s="312" t="s">
        <v>2228</v>
      </c>
      <c r="C38" s="64">
        <v>41743</v>
      </c>
      <c r="D38" s="65" t="s">
        <v>2225</v>
      </c>
      <c r="E38" s="64"/>
      <c r="F38" s="65"/>
      <c r="G38" s="7">
        <v>10</v>
      </c>
      <c r="H38" s="287">
        <v>45000</v>
      </c>
      <c r="I38" s="287">
        <f t="shared" si="0"/>
        <v>450000</v>
      </c>
      <c r="J38" s="11" t="s">
        <v>2226</v>
      </c>
      <c r="K38" s="63"/>
    </row>
    <row r="39" spans="1:11">
      <c r="A39" s="57">
        <v>19</v>
      </c>
      <c r="B39" s="312" t="s">
        <v>2231</v>
      </c>
      <c r="C39" s="64">
        <v>41775</v>
      </c>
      <c r="D39" s="65"/>
      <c r="E39" s="64">
        <v>41775</v>
      </c>
      <c r="F39" s="65"/>
      <c r="G39" s="7">
        <v>2</v>
      </c>
      <c r="H39" s="287">
        <v>1150000</v>
      </c>
      <c r="I39" s="287">
        <f t="shared" si="0"/>
        <v>2300000</v>
      </c>
      <c r="J39" s="11" t="s">
        <v>2232</v>
      </c>
      <c r="K39" s="63"/>
    </row>
    <row r="40" spans="1:11">
      <c r="A40" s="57">
        <v>20</v>
      </c>
      <c r="B40" s="312" t="s">
        <v>2234</v>
      </c>
      <c r="C40" s="64">
        <v>41741</v>
      </c>
      <c r="D40" s="65"/>
      <c r="E40" s="64">
        <v>41741</v>
      </c>
      <c r="F40" s="65"/>
      <c r="G40" s="7">
        <v>2</v>
      </c>
      <c r="H40" s="287">
        <v>4100000</v>
      </c>
      <c r="I40" s="287">
        <f t="shared" si="0"/>
        <v>8200000</v>
      </c>
      <c r="J40" s="11" t="s">
        <v>2233</v>
      </c>
      <c r="K40" s="63"/>
    </row>
    <row r="41" spans="1:11">
      <c r="A41" s="57">
        <v>21</v>
      </c>
      <c r="B41" s="312" t="s">
        <v>2235</v>
      </c>
      <c r="C41" s="64">
        <v>41759</v>
      </c>
      <c r="D41" s="65"/>
      <c r="E41" s="64">
        <v>41759</v>
      </c>
      <c r="F41" s="65"/>
      <c r="G41" s="7">
        <v>10</v>
      </c>
      <c r="H41" s="287">
        <v>420000</v>
      </c>
      <c r="I41" s="287">
        <f t="shared" si="0"/>
        <v>4200000</v>
      </c>
      <c r="J41" s="11" t="s">
        <v>2233</v>
      </c>
      <c r="K41" s="63"/>
    </row>
    <row r="42" spans="1:11">
      <c r="A42" s="57">
        <v>22</v>
      </c>
      <c r="B42" s="312" t="s">
        <v>2236</v>
      </c>
      <c r="C42" s="64">
        <v>41759</v>
      </c>
      <c r="D42" s="65"/>
      <c r="E42" s="64">
        <v>41759</v>
      </c>
      <c r="F42" s="65"/>
      <c r="G42" s="7">
        <v>2</v>
      </c>
      <c r="H42" s="287">
        <v>1800000</v>
      </c>
      <c r="I42" s="287">
        <f t="shared" si="0"/>
        <v>3600000</v>
      </c>
      <c r="J42" s="11" t="s">
        <v>2233</v>
      </c>
      <c r="K42" s="63"/>
    </row>
    <row r="43" spans="1:11">
      <c r="A43" s="57">
        <v>23</v>
      </c>
      <c r="B43" s="312" t="s">
        <v>2237</v>
      </c>
      <c r="C43" s="64">
        <v>41759</v>
      </c>
      <c r="D43" s="65"/>
      <c r="E43" s="64">
        <v>41759</v>
      </c>
      <c r="F43" s="65"/>
      <c r="G43" s="7">
        <v>3</v>
      </c>
      <c r="H43" s="287">
        <v>1200000</v>
      </c>
      <c r="I43" s="287">
        <f t="shared" si="0"/>
        <v>3600000</v>
      </c>
      <c r="J43" s="11" t="s">
        <v>2233</v>
      </c>
      <c r="K43" s="63"/>
    </row>
    <row r="44" spans="1:11">
      <c r="A44" s="57">
        <v>24</v>
      </c>
      <c r="B44" s="312" t="s">
        <v>2238</v>
      </c>
      <c r="C44" s="64"/>
      <c r="D44" s="65"/>
      <c r="E44" s="64" t="s">
        <v>2239</v>
      </c>
      <c r="F44" s="65"/>
      <c r="G44" s="7">
        <v>1</v>
      </c>
      <c r="H44" s="287">
        <v>1000000</v>
      </c>
      <c r="I44" s="287">
        <f t="shared" si="0"/>
        <v>1000000</v>
      </c>
      <c r="J44" s="11" t="s">
        <v>2240</v>
      </c>
      <c r="K44" s="63"/>
    </row>
    <row r="45" spans="1:11">
      <c r="A45" s="57">
        <v>25</v>
      </c>
      <c r="B45" s="312" t="s">
        <v>321</v>
      </c>
      <c r="C45" s="64"/>
      <c r="D45" s="65"/>
      <c r="E45" s="64" t="s">
        <v>2239</v>
      </c>
      <c r="F45" s="65"/>
      <c r="G45" s="7">
        <v>1</v>
      </c>
      <c r="H45" s="287">
        <v>400000</v>
      </c>
      <c r="I45" s="287">
        <f t="shared" si="0"/>
        <v>400000</v>
      </c>
      <c r="J45" s="11" t="s">
        <v>2240</v>
      </c>
      <c r="K45" s="63"/>
    </row>
    <row r="46" spans="1:11">
      <c r="A46" s="57">
        <v>26</v>
      </c>
      <c r="B46" s="312" t="s">
        <v>711</v>
      </c>
      <c r="C46" s="64">
        <v>41768</v>
      </c>
      <c r="D46" s="65" t="s">
        <v>2241</v>
      </c>
      <c r="E46" s="64">
        <v>41737</v>
      </c>
      <c r="F46" s="65"/>
      <c r="G46" s="7">
        <v>1</v>
      </c>
      <c r="H46" s="287">
        <v>3500000</v>
      </c>
      <c r="I46" s="287">
        <f t="shared" si="0"/>
        <v>3500000</v>
      </c>
      <c r="J46" s="11" t="s">
        <v>2240</v>
      </c>
      <c r="K46" s="63"/>
    </row>
    <row r="47" spans="1:11">
      <c r="A47" s="57">
        <v>27</v>
      </c>
      <c r="B47" s="312" t="s">
        <v>2242</v>
      </c>
      <c r="C47" s="64">
        <v>41813</v>
      </c>
      <c r="D47" s="65" t="s">
        <v>2243</v>
      </c>
      <c r="E47" s="64">
        <v>41815</v>
      </c>
      <c r="F47" s="65"/>
      <c r="G47" s="7">
        <v>1</v>
      </c>
      <c r="H47" s="287">
        <v>5000000</v>
      </c>
      <c r="I47" s="287">
        <f t="shared" si="0"/>
        <v>5000000</v>
      </c>
      <c r="J47" s="11" t="s">
        <v>2240</v>
      </c>
      <c r="K47" s="63"/>
    </row>
    <row r="48" spans="1:11">
      <c r="A48" s="57">
        <v>28</v>
      </c>
      <c r="B48" s="312" t="s">
        <v>2244</v>
      </c>
      <c r="C48" s="64">
        <v>41712</v>
      </c>
      <c r="D48" s="65" t="s">
        <v>2245</v>
      </c>
      <c r="E48" s="64">
        <v>41712</v>
      </c>
      <c r="F48" s="65"/>
      <c r="G48" s="7">
        <v>1</v>
      </c>
      <c r="H48" s="287">
        <v>800000</v>
      </c>
      <c r="I48" s="287">
        <f t="shared" si="0"/>
        <v>800000</v>
      </c>
      <c r="J48" s="11" t="s">
        <v>2246</v>
      </c>
      <c r="K48" s="63"/>
    </row>
    <row r="49" spans="1:11">
      <c r="A49" s="57">
        <v>29</v>
      </c>
      <c r="B49" s="312" t="s">
        <v>353</v>
      </c>
      <c r="C49" s="64">
        <v>41768</v>
      </c>
      <c r="D49" s="65" t="s">
        <v>2247</v>
      </c>
      <c r="E49" s="64">
        <v>41768</v>
      </c>
      <c r="F49" s="65"/>
      <c r="G49" s="315">
        <v>46</v>
      </c>
      <c r="H49" s="287">
        <v>128260</v>
      </c>
      <c r="I49" s="287">
        <v>5060000</v>
      </c>
      <c r="J49" s="11" t="s">
        <v>2246</v>
      </c>
      <c r="K49" s="63"/>
    </row>
    <row r="50" spans="1:11">
      <c r="A50" s="57">
        <v>30</v>
      </c>
      <c r="B50" s="312" t="s">
        <v>427</v>
      </c>
      <c r="C50" s="64">
        <v>41768</v>
      </c>
      <c r="D50" s="65" t="s">
        <v>2248</v>
      </c>
      <c r="E50" s="64">
        <v>41768</v>
      </c>
      <c r="F50" s="65"/>
      <c r="G50" s="315">
        <v>20</v>
      </c>
      <c r="H50" s="287">
        <v>295000</v>
      </c>
      <c r="I50" s="287">
        <f t="shared" ref="I50:I102" si="1">H50*G50</f>
        <v>5900000</v>
      </c>
      <c r="J50" s="11" t="s">
        <v>2246</v>
      </c>
      <c r="K50" s="63"/>
    </row>
    <row r="51" spans="1:11">
      <c r="A51" s="57">
        <v>31</v>
      </c>
      <c r="B51" s="312" t="s">
        <v>2249</v>
      </c>
      <c r="C51" s="64">
        <v>41712</v>
      </c>
      <c r="D51" s="65" t="s">
        <v>2250</v>
      </c>
      <c r="E51" s="64">
        <v>41711</v>
      </c>
      <c r="F51" s="65" t="s">
        <v>2251</v>
      </c>
      <c r="G51" s="315">
        <v>1</v>
      </c>
      <c r="H51" s="287">
        <v>5000000</v>
      </c>
      <c r="I51" s="287">
        <f t="shared" si="1"/>
        <v>5000000</v>
      </c>
      <c r="J51" s="11" t="s">
        <v>2252</v>
      </c>
      <c r="K51" s="63"/>
    </row>
    <row r="52" spans="1:11">
      <c r="A52" s="57">
        <v>32</v>
      </c>
      <c r="B52" s="312" t="s">
        <v>353</v>
      </c>
      <c r="C52" s="64">
        <v>41789</v>
      </c>
      <c r="D52" s="65" t="s">
        <v>2253</v>
      </c>
      <c r="E52" s="64">
        <v>41785</v>
      </c>
      <c r="F52" s="65"/>
      <c r="G52" s="315">
        <v>1</v>
      </c>
      <c r="H52" s="287">
        <v>935000</v>
      </c>
      <c r="I52" s="287">
        <f t="shared" si="1"/>
        <v>935000</v>
      </c>
      <c r="J52" s="11" t="s">
        <v>2252</v>
      </c>
      <c r="K52" s="63"/>
    </row>
    <row r="53" spans="1:11">
      <c r="A53" s="57">
        <v>33</v>
      </c>
      <c r="B53" s="312" t="s">
        <v>2254</v>
      </c>
      <c r="C53" s="64">
        <v>41789</v>
      </c>
      <c r="D53" s="65" t="s">
        <v>2255</v>
      </c>
      <c r="E53" s="64">
        <v>41785</v>
      </c>
      <c r="F53" s="65"/>
      <c r="G53" s="315">
        <v>1</v>
      </c>
      <c r="H53" s="287">
        <v>800000</v>
      </c>
      <c r="I53" s="287">
        <f t="shared" si="1"/>
        <v>800000</v>
      </c>
      <c r="J53" s="11" t="s">
        <v>2252</v>
      </c>
      <c r="K53" s="63"/>
    </row>
    <row r="54" spans="1:11">
      <c r="A54" s="57">
        <v>34</v>
      </c>
      <c r="B54" s="312" t="s">
        <v>2256</v>
      </c>
      <c r="C54" s="64">
        <v>41789</v>
      </c>
      <c r="D54" s="65" t="s">
        <v>2255</v>
      </c>
      <c r="E54" s="64">
        <v>41785</v>
      </c>
      <c r="F54" s="65"/>
      <c r="G54" s="315">
        <v>1</v>
      </c>
      <c r="H54" s="287">
        <v>1200000</v>
      </c>
      <c r="I54" s="287">
        <f t="shared" si="1"/>
        <v>1200000</v>
      </c>
      <c r="J54" s="11" t="s">
        <v>2252</v>
      </c>
      <c r="K54" s="63"/>
    </row>
    <row r="55" spans="1:11">
      <c r="A55" s="57">
        <v>35</v>
      </c>
      <c r="B55" s="7" t="s">
        <v>2257</v>
      </c>
      <c r="C55" s="64">
        <v>41768</v>
      </c>
      <c r="D55" s="65" t="s">
        <v>2258</v>
      </c>
      <c r="E55" s="64">
        <v>41768</v>
      </c>
      <c r="F55" s="65"/>
      <c r="G55" s="7">
        <v>1</v>
      </c>
      <c r="H55" s="287">
        <v>4000000</v>
      </c>
      <c r="I55" s="287">
        <f t="shared" si="1"/>
        <v>4000000</v>
      </c>
      <c r="J55" s="11" t="s">
        <v>2246</v>
      </c>
      <c r="K55" s="63"/>
    </row>
    <row r="56" spans="1:11">
      <c r="A56" s="57">
        <v>36</v>
      </c>
      <c r="B56" s="7" t="s">
        <v>883</v>
      </c>
      <c r="C56" s="64">
        <v>41814</v>
      </c>
      <c r="D56" s="65" t="s">
        <v>2258</v>
      </c>
      <c r="E56" s="64">
        <v>41814</v>
      </c>
      <c r="F56" s="65"/>
      <c r="G56" s="7">
        <v>1</v>
      </c>
      <c r="H56" s="287">
        <v>500000</v>
      </c>
      <c r="I56" s="287">
        <f t="shared" si="1"/>
        <v>500000</v>
      </c>
      <c r="J56" s="11" t="s">
        <v>2246</v>
      </c>
      <c r="K56" s="63"/>
    </row>
    <row r="57" spans="1:11">
      <c r="A57" s="57">
        <v>37</v>
      </c>
      <c r="B57" s="316" t="s">
        <v>2259</v>
      </c>
      <c r="C57" s="70">
        <v>41855</v>
      </c>
      <c r="D57" s="69" t="s">
        <v>2260</v>
      </c>
      <c r="E57" s="70"/>
      <c r="F57" s="60"/>
      <c r="G57" s="317">
        <v>1</v>
      </c>
      <c r="H57" s="289">
        <v>4255000</v>
      </c>
      <c r="I57" s="290">
        <f t="shared" si="1"/>
        <v>4255000</v>
      </c>
      <c r="J57" s="318" t="s">
        <v>2261</v>
      </c>
      <c r="K57" s="63"/>
    </row>
    <row r="58" spans="1:11">
      <c r="A58" s="57">
        <v>38</v>
      </c>
      <c r="B58" s="316" t="s">
        <v>2262</v>
      </c>
      <c r="C58" s="70"/>
      <c r="D58" s="69"/>
      <c r="E58" s="64">
        <v>41737</v>
      </c>
      <c r="F58" s="60"/>
      <c r="G58" s="317">
        <v>1</v>
      </c>
      <c r="H58" s="319">
        <v>3260000</v>
      </c>
      <c r="I58" s="290">
        <f t="shared" si="1"/>
        <v>3260000</v>
      </c>
      <c r="J58" s="318" t="s">
        <v>2263</v>
      </c>
      <c r="K58" s="63"/>
    </row>
    <row r="59" spans="1:11">
      <c r="A59" s="57">
        <v>39</v>
      </c>
      <c r="B59" s="316" t="s">
        <v>22</v>
      </c>
      <c r="C59" s="70"/>
      <c r="D59" s="69"/>
      <c r="E59" s="64">
        <v>41737</v>
      </c>
      <c r="F59" s="60"/>
      <c r="G59" s="317">
        <v>4</v>
      </c>
      <c r="H59" s="289">
        <v>725000</v>
      </c>
      <c r="I59" s="290">
        <f t="shared" si="1"/>
        <v>2900000</v>
      </c>
      <c r="J59" s="318" t="s">
        <v>2263</v>
      </c>
      <c r="K59" s="63"/>
    </row>
    <row r="60" spans="1:11">
      <c r="A60" s="57">
        <v>40</v>
      </c>
      <c r="B60" s="316" t="s">
        <v>47</v>
      </c>
      <c r="C60" s="70"/>
      <c r="D60" s="69"/>
      <c r="E60" s="64">
        <v>41737</v>
      </c>
      <c r="F60" s="60"/>
      <c r="G60" s="317">
        <v>6</v>
      </c>
      <c r="H60" s="289">
        <v>315000</v>
      </c>
      <c r="I60" s="290">
        <f t="shared" si="1"/>
        <v>1890000</v>
      </c>
      <c r="J60" s="318" t="s">
        <v>2263</v>
      </c>
      <c r="K60" s="63"/>
    </row>
    <row r="61" spans="1:11">
      <c r="A61" s="57">
        <v>41</v>
      </c>
      <c r="B61" s="316" t="s">
        <v>2264</v>
      </c>
      <c r="C61" s="70" t="s">
        <v>2265</v>
      </c>
      <c r="D61" s="69" t="s">
        <v>2266</v>
      </c>
      <c r="E61" s="68" t="s">
        <v>2267</v>
      </c>
      <c r="F61" s="60" t="s">
        <v>2268</v>
      </c>
      <c r="G61" s="20">
        <v>2</v>
      </c>
      <c r="H61" s="319">
        <v>1950000</v>
      </c>
      <c r="I61" s="290">
        <f t="shared" si="1"/>
        <v>3900000</v>
      </c>
      <c r="J61" s="318" t="s">
        <v>2269</v>
      </c>
      <c r="K61" s="63"/>
    </row>
    <row r="62" spans="1:11">
      <c r="A62" s="57">
        <v>42</v>
      </c>
      <c r="B62" s="320" t="s">
        <v>472</v>
      </c>
      <c r="C62" s="59" t="s">
        <v>2270</v>
      </c>
      <c r="D62" s="60" t="s">
        <v>2271</v>
      </c>
      <c r="E62" s="59"/>
      <c r="F62" s="60"/>
      <c r="G62" s="8">
        <v>10</v>
      </c>
      <c r="H62" s="290">
        <v>420000</v>
      </c>
      <c r="I62" s="290">
        <f t="shared" si="1"/>
        <v>4200000</v>
      </c>
      <c r="J62" s="318" t="s">
        <v>2269</v>
      </c>
      <c r="K62" s="63"/>
    </row>
    <row r="63" spans="1:11">
      <c r="A63" s="57">
        <v>43</v>
      </c>
      <c r="B63" s="320" t="s">
        <v>353</v>
      </c>
      <c r="C63" s="59" t="s">
        <v>2272</v>
      </c>
      <c r="D63" s="60"/>
      <c r="E63" s="59"/>
      <c r="F63" s="60"/>
      <c r="G63" s="8">
        <v>50</v>
      </c>
      <c r="H63" s="290">
        <v>45000</v>
      </c>
      <c r="I63" s="290">
        <f t="shared" si="1"/>
        <v>2250000</v>
      </c>
      <c r="J63" s="13" t="s">
        <v>2273</v>
      </c>
      <c r="K63" s="63"/>
    </row>
    <row r="64" spans="1:11">
      <c r="A64" s="57">
        <v>44</v>
      </c>
      <c r="B64" s="320" t="s">
        <v>2274</v>
      </c>
      <c r="C64" s="59" t="s">
        <v>2272</v>
      </c>
      <c r="D64" s="60"/>
      <c r="E64" s="59"/>
      <c r="F64" s="60"/>
      <c r="G64" s="8">
        <v>54</v>
      </c>
      <c r="H64" s="290">
        <v>40000</v>
      </c>
      <c r="I64" s="290">
        <f t="shared" si="1"/>
        <v>2160000</v>
      </c>
      <c r="J64" s="13" t="s">
        <v>2273</v>
      </c>
      <c r="K64" s="63"/>
    </row>
    <row r="65" spans="1:11">
      <c r="A65" s="57">
        <v>45</v>
      </c>
      <c r="B65" s="320" t="s">
        <v>2275</v>
      </c>
      <c r="C65" s="59" t="s">
        <v>2272</v>
      </c>
      <c r="D65" s="60"/>
      <c r="E65" s="59"/>
      <c r="F65" s="60"/>
      <c r="G65" s="8">
        <v>6</v>
      </c>
      <c r="H65" s="290">
        <v>94900</v>
      </c>
      <c r="I65" s="290">
        <f t="shared" si="1"/>
        <v>569400</v>
      </c>
      <c r="J65" s="13" t="s">
        <v>2273</v>
      </c>
      <c r="K65" s="63"/>
    </row>
    <row r="66" spans="1:11">
      <c r="A66" s="57">
        <v>46</v>
      </c>
      <c r="B66" s="320" t="s">
        <v>2276</v>
      </c>
      <c r="C66" s="59" t="s">
        <v>2272</v>
      </c>
      <c r="D66" s="60"/>
      <c r="E66" s="59"/>
      <c r="F66" s="60"/>
      <c r="G66" s="321">
        <v>13</v>
      </c>
      <c r="H66" s="290">
        <v>65000</v>
      </c>
      <c r="I66" s="290">
        <v>877500</v>
      </c>
      <c r="J66" s="13" t="s">
        <v>2273</v>
      </c>
      <c r="K66" s="63"/>
    </row>
    <row r="67" spans="1:11">
      <c r="A67" s="57">
        <v>47</v>
      </c>
      <c r="B67" s="320" t="s">
        <v>427</v>
      </c>
      <c r="C67" s="59" t="s">
        <v>2272</v>
      </c>
      <c r="D67" s="60"/>
      <c r="E67" s="59"/>
      <c r="F67" s="60"/>
      <c r="G67" s="8">
        <v>10</v>
      </c>
      <c r="H67" s="290">
        <v>100000</v>
      </c>
      <c r="I67" s="290">
        <f t="shared" si="1"/>
        <v>1000000</v>
      </c>
      <c r="J67" s="13" t="s">
        <v>2273</v>
      </c>
      <c r="K67" s="63"/>
    </row>
    <row r="68" spans="1:11">
      <c r="A68" s="57">
        <v>48</v>
      </c>
      <c r="B68" s="314" t="s">
        <v>427</v>
      </c>
      <c r="C68" s="64"/>
      <c r="D68" s="65"/>
      <c r="E68" s="64">
        <v>41710</v>
      </c>
      <c r="F68" s="65"/>
      <c r="G68" s="7">
        <v>8</v>
      </c>
      <c r="H68" s="287">
        <v>400000</v>
      </c>
      <c r="I68" s="287">
        <f t="shared" si="1"/>
        <v>3200000</v>
      </c>
      <c r="J68" s="11" t="s">
        <v>2277</v>
      </c>
      <c r="K68" s="63"/>
    </row>
    <row r="69" spans="1:11">
      <c r="A69" s="57">
        <v>49</v>
      </c>
      <c r="B69" s="312" t="s">
        <v>2278</v>
      </c>
      <c r="C69" s="64"/>
      <c r="D69" s="65"/>
      <c r="E69" s="64">
        <v>41709</v>
      </c>
      <c r="F69" s="65"/>
      <c r="G69" s="7">
        <v>1</v>
      </c>
      <c r="H69" s="322">
        <v>3000000</v>
      </c>
      <c r="I69" s="287">
        <f t="shared" si="1"/>
        <v>3000000</v>
      </c>
      <c r="J69" s="11" t="s">
        <v>2277</v>
      </c>
      <c r="K69" s="63"/>
    </row>
    <row r="70" spans="1:11">
      <c r="A70" s="57">
        <v>50</v>
      </c>
      <c r="B70" s="312" t="s">
        <v>2279</v>
      </c>
      <c r="C70" s="64"/>
      <c r="D70" s="65"/>
      <c r="E70" s="64">
        <v>41709</v>
      </c>
      <c r="F70" s="65"/>
      <c r="G70" s="7">
        <v>1</v>
      </c>
      <c r="H70" s="287">
        <v>3150000</v>
      </c>
      <c r="I70" s="287">
        <f t="shared" si="1"/>
        <v>3150000</v>
      </c>
      <c r="J70" s="11" t="s">
        <v>2277</v>
      </c>
      <c r="K70" s="63"/>
    </row>
    <row r="71" spans="1:11">
      <c r="A71" s="57">
        <v>51</v>
      </c>
      <c r="B71" s="312" t="s">
        <v>421</v>
      </c>
      <c r="C71" s="64"/>
      <c r="D71" s="65"/>
      <c r="E71" s="64">
        <v>41710</v>
      </c>
      <c r="F71" s="65"/>
      <c r="G71" s="7">
        <v>2</v>
      </c>
      <c r="H71" s="287">
        <v>3000000</v>
      </c>
      <c r="I71" s="287">
        <f t="shared" si="1"/>
        <v>6000000</v>
      </c>
      <c r="J71" s="11" t="s">
        <v>2277</v>
      </c>
      <c r="K71" s="63"/>
    </row>
    <row r="72" spans="1:11">
      <c r="A72" s="57">
        <v>52</v>
      </c>
      <c r="B72" s="7" t="s">
        <v>2280</v>
      </c>
      <c r="C72" s="64"/>
      <c r="D72" s="65"/>
      <c r="E72" s="64">
        <v>41743</v>
      </c>
      <c r="F72" s="65" t="s">
        <v>2281</v>
      </c>
      <c r="G72" s="7">
        <v>3</v>
      </c>
      <c r="H72" s="287">
        <v>1700000</v>
      </c>
      <c r="I72" s="287">
        <f t="shared" si="1"/>
        <v>5100000</v>
      </c>
      <c r="J72" s="11" t="s">
        <v>2282</v>
      </c>
      <c r="K72" s="63"/>
    </row>
    <row r="73" spans="1:11">
      <c r="A73" s="57">
        <v>53</v>
      </c>
      <c r="B73" s="7" t="s">
        <v>2283</v>
      </c>
      <c r="C73" s="64"/>
      <c r="D73" s="65"/>
      <c r="E73" s="64"/>
      <c r="F73" s="65"/>
      <c r="G73" s="7">
        <v>1</v>
      </c>
      <c r="H73" s="287">
        <v>1600000</v>
      </c>
      <c r="I73" s="287">
        <f t="shared" si="1"/>
        <v>1600000</v>
      </c>
      <c r="J73" s="11" t="s">
        <v>2284</v>
      </c>
      <c r="K73" s="63"/>
    </row>
    <row r="74" spans="1:11">
      <c r="A74" s="57">
        <v>54</v>
      </c>
      <c r="B74" s="7" t="s">
        <v>1625</v>
      </c>
      <c r="C74" s="64"/>
      <c r="D74" s="65"/>
      <c r="E74" s="64"/>
      <c r="F74" s="65"/>
      <c r="G74" s="7">
        <v>1</v>
      </c>
      <c r="H74" s="287">
        <v>3500000</v>
      </c>
      <c r="I74" s="287">
        <f t="shared" si="1"/>
        <v>3500000</v>
      </c>
      <c r="J74" s="11" t="s">
        <v>2284</v>
      </c>
      <c r="K74" s="63"/>
    </row>
    <row r="75" spans="1:11">
      <c r="A75" s="57">
        <v>55</v>
      </c>
      <c r="B75" s="7" t="s">
        <v>2285</v>
      </c>
      <c r="C75" s="64">
        <v>41789</v>
      </c>
      <c r="D75" s="65"/>
      <c r="E75" s="64"/>
      <c r="F75" s="65"/>
      <c r="G75" s="7">
        <v>2</v>
      </c>
      <c r="H75" s="287">
        <v>450000</v>
      </c>
      <c r="I75" s="287">
        <f t="shared" si="1"/>
        <v>900000</v>
      </c>
      <c r="J75" s="11" t="s">
        <v>2286</v>
      </c>
      <c r="K75" s="63"/>
    </row>
    <row r="76" spans="1:11">
      <c r="A76" s="57">
        <v>56</v>
      </c>
      <c r="B76" s="7" t="s">
        <v>2287</v>
      </c>
      <c r="C76" s="64">
        <v>41709</v>
      </c>
      <c r="D76" s="65"/>
      <c r="E76" s="64"/>
      <c r="F76" s="65"/>
      <c r="G76" s="7">
        <v>1</v>
      </c>
      <c r="H76" s="287">
        <v>1000000</v>
      </c>
      <c r="I76" s="287">
        <f t="shared" si="1"/>
        <v>1000000</v>
      </c>
      <c r="J76" s="11" t="s">
        <v>2286</v>
      </c>
      <c r="K76" s="63"/>
    </row>
    <row r="77" spans="1:11">
      <c r="A77" s="57">
        <v>57</v>
      </c>
      <c r="B77" s="7" t="s">
        <v>2288</v>
      </c>
      <c r="C77" s="64">
        <v>41787</v>
      </c>
      <c r="D77" s="65"/>
      <c r="E77" s="64"/>
      <c r="F77" s="65"/>
      <c r="G77" s="7">
        <v>1</v>
      </c>
      <c r="H77" s="287">
        <v>3500000</v>
      </c>
      <c r="I77" s="287">
        <f t="shared" si="1"/>
        <v>3500000</v>
      </c>
      <c r="J77" s="11" t="s">
        <v>2286</v>
      </c>
      <c r="K77" s="63"/>
    </row>
    <row r="78" spans="1:11">
      <c r="A78" s="57">
        <v>58</v>
      </c>
      <c r="B78" s="7" t="s">
        <v>2289</v>
      </c>
      <c r="C78" s="64">
        <v>41737</v>
      </c>
      <c r="D78" s="65"/>
      <c r="E78" s="64"/>
      <c r="F78" s="65"/>
      <c r="G78" s="7">
        <v>3</v>
      </c>
      <c r="H78" s="287">
        <v>450000</v>
      </c>
      <c r="I78" s="287">
        <f t="shared" si="1"/>
        <v>1350000</v>
      </c>
      <c r="J78" s="11" t="s">
        <v>2286</v>
      </c>
      <c r="K78" s="63"/>
    </row>
    <row r="79" spans="1:11">
      <c r="A79" s="57">
        <v>59</v>
      </c>
      <c r="B79" s="7" t="s">
        <v>2290</v>
      </c>
      <c r="C79" s="64">
        <v>41781</v>
      </c>
      <c r="D79" s="65"/>
      <c r="E79" s="64"/>
      <c r="F79" s="65"/>
      <c r="G79" s="7">
        <v>5</v>
      </c>
      <c r="H79" s="287">
        <v>4000000</v>
      </c>
      <c r="I79" s="287">
        <f t="shared" si="1"/>
        <v>20000000</v>
      </c>
      <c r="J79" s="11" t="s">
        <v>297</v>
      </c>
      <c r="K79" s="63"/>
    </row>
    <row r="80" spans="1:11">
      <c r="A80" s="57">
        <v>60</v>
      </c>
      <c r="B80" s="7" t="s">
        <v>2392</v>
      </c>
      <c r="C80" s="64">
        <v>41782</v>
      </c>
      <c r="D80" s="65"/>
      <c r="E80" s="64"/>
      <c r="F80" s="65"/>
      <c r="G80" s="7">
        <v>4</v>
      </c>
      <c r="H80" s="287">
        <v>435000</v>
      </c>
      <c r="I80" s="287">
        <f t="shared" si="1"/>
        <v>1740000</v>
      </c>
      <c r="J80" s="11" t="s">
        <v>297</v>
      </c>
      <c r="K80" s="63"/>
    </row>
    <row r="81" spans="1:11">
      <c r="A81" s="57">
        <v>61</v>
      </c>
      <c r="B81" s="312" t="s">
        <v>2291</v>
      </c>
      <c r="C81" s="64"/>
      <c r="D81" s="65"/>
      <c r="E81" s="64">
        <v>41744</v>
      </c>
      <c r="F81" s="65" t="s">
        <v>2281</v>
      </c>
      <c r="G81" s="7">
        <v>1</v>
      </c>
      <c r="H81" s="287">
        <v>1500000</v>
      </c>
      <c r="I81" s="287">
        <f t="shared" si="1"/>
        <v>1500000</v>
      </c>
      <c r="J81" s="11" t="s">
        <v>2282</v>
      </c>
      <c r="K81" s="63"/>
    </row>
    <row r="82" spans="1:11">
      <c r="A82" s="57">
        <v>62</v>
      </c>
      <c r="B82" s="312" t="s">
        <v>2292</v>
      </c>
      <c r="C82" s="64"/>
      <c r="D82" s="65"/>
      <c r="E82" s="64">
        <v>41759</v>
      </c>
      <c r="F82" s="65" t="s">
        <v>2281</v>
      </c>
      <c r="G82" s="7">
        <v>1</v>
      </c>
      <c r="H82" s="287">
        <v>4200000</v>
      </c>
      <c r="I82" s="287">
        <f t="shared" si="1"/>
        <v>4200000</v>
      </c>
      <c r="J82" s="11" t="s">
        <v>2282</v>
      </c>
      <c r="K82" s="63"/>
    </row>
    <row r="83" spans="1:11">
      <c r="A83" s="57">
        <v>63</v>
      </c>
      <c r="B83" s="312" t="s">
        <v>2293</v>
      </c>
      <c r="C83" s="64"/>
      <c r="D83" s="65"/>
      <c r="E83" s="64">
        <v>41759</v>
      </c>
      <c r="F83" s="65" t="s">
        <v>2281</v>
      </c>
      <c r="G83" s="7">
        <v>10</v>
      </c>
      <c r="H83" s="10">
        <v>475000</v>
      </c>
      <c r="I83" s="10">
        <f t="shared" si="1"/>
        <v>4750000</v>
      </c>
      <c r="J83" s="11" t="s">
        <v>2282</v>
      </c>
      <c r="K83" s="63"/>
    </row>
    <row r="84" spans="1:11">
      <c r="A84" s="57">
        <v>64</v>
      </c>
      <c r="B84" s="312" t="s">
        <v>2294</v>
      </c>
      <c r="C84" s="64"/>
      <c r="D84" s="65"/>
      <c r="E84" s="64">
        <v>41706</v>
      </c>
      <c r="F84" s="65" t="s">
        <v>2295</v>
      </c>
      <c r="G84" s="7">
        <v>5</v>
      </c>
      <c r="H84" s="287">
        <v>300000</v>
      </c>
      <c r="I84" s="287">
        <f t="shared" si="1"/>
        <v>1500000</v>
      </c>
      <c r="J84" s="11" t="s">
        <v>2296</v>
      </c>
      <c r="K84" s="63"/>
    </row>
    <row r="85" spans="1:11">
      <c r="A85" s="57">
        <v>65</v>
      </c>
      <c r="B85" s="316" t="s">
        <v>2297</v>
      </c>
      <c r="C85" s="70"/>
      <c r="D85" s="69"/>
      <c r="E85" s="68">
        <v>41708</v>
      </c>
      <c r="F85" s="65" t="s">
        <v>2298</v>
      </c>
      <c r="G85" s="20">
        <v>1</v>
      </c>
      <c r="H85" s="289">
        <v>1600000</v>
      </c>
      <c r="I85" s="290">
        <f t="shared" si="1"/>
        <v>1600000</v>
      </c>
      <c r="J85" s="11" t="s">
        <v>2296</v>
      </c>
      <c r="K85" s="63"/>
    </row>
    <row r="86" spans="1:11">
      <c r="A86" s="57">
        <v>66</v>
      </c>
      <c r="B86" s="312" t="s">
        <v>2299</v>
      </c>
      <c r="C86" s="64"/>
      <c r="D86" s="65"/>
      <c r="E86" s="64">
        <v>41739</v>
      </c>
      <c r="F86" s="65" t="s">
        <v>2300</v>
      </c>
      <c r="G86" s="7">
        <v>1</v>
      </c>
      <c r="H86" s="287">
        <v>3300000</v>
      </c>
      <c r="I86" s="287">
        <f t="shared" si="1"/>
        <v>3300000</v>
      </c>
      <c r="J86" s="11" t="s">
        <v>2296</v>
      </c>
      <c r="K86" s="63"/>
    </row>
    <row r="87" spans="1:11">
      <c r="A87" s="57">
        <v>67</v>
      </c>
      <c r="B87" s="312" t="s">
        <v>2301</v>
      </c>
      <c r="C87" s="64"/>
      <c r="D87" s="65"/>
      <c r="E87" s="64">
        <v>41739</v>
      </c>
      <c r="F87" s="65" t="s">
        <v>2300</v>
      </c>
      <c r="G87" s="7">
        <v>1</v>
      </c>
      <c r="H87" s="287">
        <v>2000000</v>
      </c>
      <c r="I87" s="287">
        <f t="shared" si="1"/>
        <v>2000000</v>
      </c>
      <c r="J87" s="11" t="s">
        <v>2296</v>
      </c>
      <c r="K87" s="63"/>
    </row>
    <row r="88" spans="1:11">
      <c r="A88" s="57">
        <v>68</v>
      </c>
      <c r="B88" s="312" t="s">
        <v>2302</v>
      </c>
      <c r="C88" s="64"/>
      <c r="D88" s="65"/>
      <c r="E88" s="64">
        <v>41739</v>
      </c>
      <c r="F88" s="65" t="s">
        <v>2303</v>
      </c>
      <c r="G88" s="7">
        <v>1</v>
      </c>
      <c r="H88" s="287">
        <v>1500000</v>
      </c>
      <c r="I88" s="287">
        <f t="shared" si="1"/>
        <v>1500000</v>
      </c>
      <c r="J88" s="11" t="s">
        <v>2296</v>
      </c>
      <c r="K88" s="63"/>
    </row>
    <row r="89" spans="1:11">
      <c r="A89" s="57">
        <v>69</v>
      </c>
      <c r="B89" s="320" t="s">
        <v>421</v>
      </c>
      <c r="C89" s="59"/>
      <c r="D89" s="60"/>
      <c r="E89" s="59">
        <v>41699</v>
      </c>
      <c r="F89" s="60" t="s">
        <v>2304</v>
      </c>
      <c r="G89" s="8">
        <v>1</v>
      </c>
      <c r="H89" s="290">
        <v>3000000</v>
      </c>
      <c r="I89" s="290">
        <f t="shared" si="1"/>
        <v>3000000</v>
      </c>
      <c r="J89" s="13" t="s">
        <v>2305</v>
      </c>
      <c r="K89" s="63"/>
    </row>
    <row r="90" spans="1:11">
      <c r="A90" s="57">
        <v>70</v>
      </c>
      <c r="B90" s="312" t="s">
        <v>457</v>
      </c>
      <c r="C90" s="64"/>
      <c r="D90" s="65"/>
      <c r="E90" s="59">
        <v>41699</v>
      </c>
      <c r="F90" s="65" t="s">
        <v>2306</v>
      </c>
      <c r="G90" s="7">
        <v>2</v>
      </c>
      <c r="H90" s="287">
        <v>1000000</v>
      </c>
      <c r="I90" s="287">
        <f t="shared" si="1"/>
        <v>2000000</v>
      </c>
      <c r="J90" s="11" t="s">
        <v>2305</v>
      </c>
      <c r="K90" s="63"/>
    </row>
    <row r="91" spans="1:11">
      <c r="A91" s="57">
        <v>71</v>
      </c>
      <c r="B91" s="312" t="s">
        <v>2307</v>
      </c>
      <c r="C91" s="64"/>
      <c r="D91" s="65"/>
      <c r="E91" s="59">
        <v>41699</v>
      </c>
      <c r="F91" s="65" t="s">
        <v>2308</v>
      </c>
      <c r="G91" s="7">
        <v>1</v>
      </c>
      <c r="H91" s="287">
        <v>251500</v>
      </c>
      <c r="I91" s="287">
        <f t="shared" si="1"/>
        <v>251500</v>
      </c>
      <c r="J91" s="11" t="s">
        <v>2305</v>
      </c>
      <c r="K91" s="63"/>
    </row>
    <row r="92" spans="1:11">
      <c r="A92" s="57">
        <v>72</v>
      </c>
      <c r="B92" s="312" t="s">
        <v>2309</v>
      </c>
      <c r="C92" s="64"/>
      <c r="D92" s="65"/>
      <c r="E92" s="59">
        <v>41699</v>
      </c>
      <c r="F92" s="65" t="s">
        <v>2308</v>
      </c>
      <c r="G92" s="7">
        <v>3</v>
      </c>
      <c r="H92" s="287">
        <v>300000</v>
      </c>
      <c r="I92" s="287">
        <f t="shared" si="1"/>
        <v>900000</v>
      </c>
      <c r="J92" s="11" t="s">
        <v>2305</v>
      </c>
      <c r="K92" s="63"/>
    </row>
    <row r="93" spans="1:11">
      <c r="A93" s="57">
        <v>73</v>
      </c>
      <c r="B93" s="312" t="s">
        <v>2310</v>
      </c>
      <c r="C93" s="64"/>
      <c r="D93" s="65"/>
      <c r="E93" s="59">
        <v>41699</v>
      </c>
      <c r="F93" s="65" t="s">
        <v>2311</v>
      </c>
      <c r="G93" s="7">
        <v>1</v>
      </c>
      <c r="H93" s="287">
        <v>2500000</v>
      </c>
      <c r="I93" s="287">
        <f t="shared" si="1"/>
        <v>2500000</v>
      </c>
      <c r="J93" s="11" t="s">
        <v>2305</v>
      </c>
      <c r="K93" s="63"/>
    </row>
    <row r="94" spans="1:11">
      <c r="A94" s="57">
        <v>74</v>
      </c>
      <c r="B94" s="312" t="s">
        <v>59</v>
      </c>
      <c r="C94" s="64"/>
      <c r="D94" s="65"/>
      <c r="E94" s="59" t="s">
        <v>2312</v>
      </c>
      <c r="F94" s="65" t="s">
        <v>2313</v>
      </c>
      <c r="G94" s="7">
        <v>1</v>
      </c>
      <c r="H94" s="287">
        <v>365000</v>
      </c>
      <c r="I94" s="287">
        <f t="shared" si="1"/>
        <v>365000</v>
      </c>
      <c r="J94" s="11" t="s">
        <v>2305</v>
      </c>
      <c r="K94" s="63"/>
    </row>
    <row r="95" spans="1:11">
      <c r="A95" s="57">
        <v>75</v>
      </c>
      <c r="B95" s="312" t="s">
        <v>421</v>
      </c>
      <c r="C95" s="64"/>
      <c r="D95" s="65"/>
      <c r="E95" s="64">
        <v>41789</v>
      </c>
      <c r="F95" s="65"/>
      <c r="G95" s="7">
        <v>2</v>
      </c>
      <c r="H95" s="287">
        <v>3000000</v>
      </c>
      <c r="I95" s="287">
        <f t="shared" si="1"/>
        <v>6000000</v>
      </c>
      <c r="J95" s="11" t="s">
        <v>2314</v>
      </c>
      <c r="K95" s="63"/>
    </row>
    <row r="96" spans="1:11">
      <c r="A96" s="57">
        <v>76</v>
      </c>
      <c r="B96" s="312" t="s">
        <v>422</v>
      </c>
      <c r="C96" s="64"/>
      <c r="D96" s="65"/>
      <c r="E96" s="64">
        <v>41771</v>
      </c>
      <c r="F96" s="65"/>
      <c r="G96" s="7">
        <v>1</v>
      </c>
      <c r="H96" s="287">
        <v>1000000</v>
      </c>
      <c r="I96" s="287">
        <f t="shared" si="1"/>
        <v>1000000</v>
      </c>
      <c r="J96" s="11" t="s">
        <v>2314</v>
      </c>
      <c r="K96" s="63"/>
    </row>
    <row r="97" spans="1:14">
      <c r="A97" s="57">
        <v>77</v>
      </c>
      <c r="B97" s="312" t="s">
        <v>2315</v>
      </c>
      <c r="C97" s="64"/>
      <c r="D97" s="65"/>
      <c r="E97" s="64">
        <v>41771</v>
      </c>
      <c r="F97" s="65"/>
      <c r="G97" s="7">
        <v>1</v>
      </c>
      <c r="H97" s="287">
        <v>1500000</v>
      </c>
      <c r="I97" s="287">
        <f t="shared" si="1"/>
        <v>1500000</v>
      </c>
      <c r="J97" s="11" t="s">
        <v>2314</v>
      </c>
      <c r="K97" s="63"/>
    </row>
    <row r="98" spans="1:14">
      <c r="A98" s="57">
        <v>78</v>
      </c>
      <c r="B98" s="312" t="s">
        <v>1690</v>
      </c>
      <c r="C98" s="64"/>
      <c r="D98" s="65"/>
      <c r="E98" s="64">
        <v>41771</v>
      </c>
      <c r="F98" s="65"/>
      <c r="G98" s="7">
        <v>1</v>
      </c>
      <c r="H98" s="287">
        <v>700000</v>
      </c>
      <c r="I98" s="287">
        <f t="shared" si="1"/>
        <v>700000</v>
      </c>
      <c r="J98" s="11" t="s">
        <v>2314</v>
      </c>
      <c r="K98" s="63"/>
    </row>
    <row r="99" spans="1:14">
      <c r="A99" s="57">
        <v>79</v>
      </c>
      <c r="B99" s="312" t="s">
        <v>2316</v>
      </c>
      <c r="C99" s="64"/>
      <c r="D99" s="65"/>
      <c r="E99" s="64">
        <v>41789</v>
      </c>
      <c r="F99" s="65"/>
      <c r="G99" s="7">
        <v>4</v>
      </c>
      <c r="H99" s="287">
        <v>700000</v>
      </c>
      <c r="I99" s="287">
        <f t="shared" si="1"/>
        <v>2800000</v>
      </c>
      <c r="J99" s="11" t="s">
        <v>2314</v>
      </c>
      <c r="K99" s="63"/>
    </row>
    <row r="100" spans="1:14">
      <c r="A100" s="57">
        <v>80</v>
      </c>
      <c r="B100" s="312" t="s">
        <v>2317</v>
      </c>
      <c r="C100" s="64"/>
      <c r="D100" s="65"/>
      <c r="E100" s="64">
        <v>41789</v>
      </c>
      <c r="F100" s="65"/>
      <c r="G100" s="7">
        <v>2</v>
      </c>
      <c r="H100" s="287">
        <v>1250000</v>
      </c>
      <c r="I100" s="287">
        <f t="shared" si="1"/>
        <v>2500000</v>
      </c>
      <c r="J100" s="11" t="s">
        <v>2314</v>
      </c>
      <c r="K100" s="63"/>
    </row>
    <row r="101" spans="1:14">
      <c r="A101" s="57">
        <v>81</v>
      </c>
      <c r="B101" s="316" t="s">
        <v>2318</v>
      </c>
      <c r="C101" s="70"/>
      <c r="D101" s="69"/>
      <c r="E101" s="70">
        <v>41977</v>
      </c>
      <c r="F101" s="60"/>
      <c r="G101" s="20">
        <v>1</v>
      </c>
      <c r="H101" s="289">
        <v>900000</v>
      </c>
      <c r="I101" s="290">
        <f t="shared" si="1"/>
        <v>900000</v>
      </c>
      <c r="J101" s="11" t="s">
        <v>2314</v>
      </c>
      <c r="K101" s="63"/>
    </row>
    <row r="102" spans="1:14">
      <c r="A102" s="515">
        <v>82</v>
      </c>
      <c r="B102" s="92" t="s">
        <v>1625</v>
      </c>
      <c r="C102" s="90"/>
      <c r="D102" s="91" t="s">
        <v>2319</v>
      </c>
      <c r="E102" s="90">
        <v>41815</v>
      </c>
      <c r="F102" s="91"/>
      <c r="G102" s="92">
        <v>3</v>
      </c>
      <c r="H102" s="516">
        <v>1839750</v>
      </c>
      <c r="I102" s="517">
        <f t="shared" si="1"/>
        <v>5519250</v>
      </c>
      <c r="J102" s="518" t="s">
        <v>2320</v>
      </c>
      <c r="K102" s="335"/>
    </row>
    <row r="103" spans="1:14" ht="15.75" thickBot="1">
      <c r="A103" s="519"/>
      <c r="B103" s="519"/>
      <c r="C103" s="519"/>
      <c r="D103" s="520"/>
      <c r="E103" s="519"/>
      <c r="F103" s="519"/>
      <c r="G103" s="521">
        <f>SUM(G21:G102)</f>
        <v>379</v>
      </c>
      <c r="H103" s="522" t="s">
        <v>1876</v>
      </c>
      <c r="I103" s="523">
        <f>SUM(I21:I102)</f>
        <v>225820650</v>
      </c>
      <c r="J103" s="520"/>
      <c r="K103" s="44"/>
    </row>
    <row r="104" spans="1:14" ht="15.75" thickBot="1">
      <c r="A104" s="291"/>
      <c r="B104" s="292"/>
      <c r="C104" s="292"/>
      <c r="D104" s="293"/>
      <c r="E104" s="292"/>
      <c r="F104" s="292"/>
      <c r="G104" s="294"/>
      <c r="H104" s="295"/>
      <c r="I104" s="296"/>
      <c r="J104" s="293"/>
      <c r="K104" s="44"/>
    </row>
    <row r="105" spans="1:14" ht="15.75" thickBot="1">
      <c r="A105" s="50"/>
      <c r="B105" s="51"/>
      <c r="C105" s="51"/>
      <c r="D105" s="52"/>
      <c r="E105" s="51"/>
      <c r="F105" s="51"/>
      <c r="G105" s="53"/>
      <c r="H105" s="54"/>
      <c r="I105" s="55"/>
      <c r="J105" s="52"/>
      <c r="K105" s="45"/>
      <c r="M105" s="230">
        <f>G103+G145</f>
        <v>424</v>
      </c>
      <c r="N105" s="230">
        <f>I103+I145</f>
        <v>331844650</v>
      </c>
    </row>
    <row r="106" spans="1:14" ht="17.25" thickBot="1">
      <c r="A106" s="57"/>
      <c r="B106" s="72" t="s">
        <v>1580</v>
      </c>
      <c r="C106" s="6"/>
      <c r="D106" s="6"/>
      <c r="E106" s="6"/>
      <c r="F106" s="6"/>
      <c r="G106" s="19"/>
      <c r="H106" s="14"/>
      <c r="I106" s="73"/>
      <c r="J106" s="15"/>
      <c r="K106" s="297"/>
    </row>
    <row r="107" spans="1:14">
      <c r="A107" s="57">
        <v>1</v>
      </c>
      <c r="B107" s="7" t="s">
        <v>2321</v>
      </c>
      <c r="C107" s="64">
        <v>41709</v>
      </c>
      <c r="D107" s="65" t="s">
        <v>2322</v>
      </c>
      <c r="E107" s="64">
        <v>41709</v>
      </c>
      <c r="F107" s="65"/>
      <c r="G107" s="7">
        <v>1</v>
      </c>
      <c r="H107" s="287">
        <v>4400000</v>
      </c>
      <c r="I107" s="287">
        <f>H107*G107</f>
        <v>4400000</v>
      </c>
      <c r="J107" s="11" t="s">
        <v>2199</v>
      </c>
      <c r="K107" s="56"/>
    </row>
    <row r="108" spans="1:14">
      <c r="A108" s="57">
        <v>2</v>
      </c>
      <c r="B108" s="7" t="s">
        <v>828</v>
      </c>
      <c r="C108" s="64">
        <v>41719</v>
      </c>
      <c r="D108" s="65" t="s">
        <v>2323</v>
      </c>
      <c r="E108" s="64">
        <v>41719</v>
      </c>
      <c r="F108" s="65"/>
      <c r="G108" s="7">
        <v>1</v>
      </c>
      <c r="H108" s="287">
        <v>6740000</v>
      </c>
      <c r="I108" s="287">
        <f t="shared" ref="I108:I142" si="2">H108*G108</f>
        <v>6740000</v>
      </c>
      <c r="J108" s="11" t="s">
        <v>2324</v>
      </c>
      <c r="K108" s="63"/>
    </row>
    <row r="109" spans="1:14">
      <c r="A109" s="57">
        <v>3</v>
      </c>
      <c r="B109" s="7" t="s">
        <v>21</v>
      </c>
      <c r="C109" s="64">
        <v>41719</v>
      </c>
      <c r="D109" s="65" t="s">
        <v>2325</v>
      </c>
      <c r="E109" s="64">
        <v>41719</v>
      </c>
      <c r="F109" s="65"/>
      <c r="G109" s="7">
        <v>2</v>
      </c>
      <c r="H109" s="287">
        <v>1500000</v>
      </c>
      <c r="I109" s="287">
        <f t="shared" si="2"/>
        <v>3000000</v>
      </c>
      <c r="J109" s="11" t="s">
        <v>2324</v>
      </c>
      <c r="K109" s="63"/>
    </row>
    <row r="110" spans="1:14">
      <c r="A110" s="57">
        <v>4</v>
      </c>
      <c r="B110" s="7" t="s">
        <v>64</v>
      </c>
      <c r="C110" s="64">
        <v>41768</v>
      </c>
      <c r="D110" s="65" t="s">
        <v>2326</v>
      </c>
      <c r="E110" s="64">
        <v>41768</v>
      </c>
      <c r="F110" s="65"/>
      <c r="G110" s="7">
        <v>1</v>
      </c>
      <c r="H110" s="287">
        <v>1350000</v>
      </c>
      <c r="I110" s="287">
        <f t="shared" si="2"/>
        <v>1350000</v>
      </c>
      <c r="J110" s="11" t="s">
        <v>2324</v>
      </c>
      <c r="K110" s="63"/>
    </row>
    <row r="111" spans="1:14">
      <c r="A111" s="57">
        <v>5</v>
      </c>
      <c r="B111" s="5" t="s">
        <v>64</v>
      </c>
      <c r="C111" s="64">
        <v>41768</v>
      </c>
      <c r="D111" s="60" t="s">
        <v>2326</v>
      </c>
      <c r="E111" s="64">
        <v>41768</v>
      </c>
      <c r="F111" s="60"/>
      <c r="G111" s="8">
        <v>1</v>
      </c>
      <c r="H111" s="288">
        <v>800000</v>
      </c>
      <c r="I111" s="287">
        <f t="shared" si="2"/>
        <v>800000</v>
      </c>
      <c r="J111" s="11" t="s">
        <v>2324</v>
      </c>
      <c r="K111" s="63"/>
    </row>
    <row r="112" spans="1:14">
      <c r="A112" s="57">
        <v>6</v>
      </c>
      <c r="B112" s="7" t="s">
        <v>2327</v>
      </c>
      <c r="C112" s="64">
        <v>41712</v>
      </c>
      <c r="D112" s="65"/>
      <c r="E112" s="64">
        <v>41712</v>
      </c>
      <c r="F112" s="65"/>
      <c r="G112" s="7">
        <v>3</v>
      </c>
      <c r="H112" s="287">
        <v>650000</v>
      </c>
      <c r="I112" s="287">
        <f t="shared" si="2"/>
        <v>1950000</v>
      </c>
      <c r="J112" s="11" t="s">
        <v>2216</v>
      </c>
      <c r="K112" s="63"/>
    </row>
    <row r="113" spans="1:11">
      <c r="A113" s="57">
        <v>7</v>
      </c>
      <c r="B113" s="7" t="s">
        <v>21</v>
      </c>
      <c r="C113" s="64">
        <v>41734</v>
      </c>
      <c r="D113" s="65" t="s">
        <v>2328</v>
      </c>
      <c r="E113" s="64">
        <v>41734</v>
      </c>
      <c r="F113" s="65"/>
      <c r="G113" s="7">
        <v>1</v>
      </c>
      <c r="H113" s="287">
        <v>1000000</v>
      </c>
      <c r="I113" s="287">
        <f t="shared" si="2"/>
        <v>1000000</v>
      </c>
      <c r="J113" s="11" t="s">
        <v>2218</v>
      </c>
      <c r="K113" s="63"/>
    </row>
    <row r="114" spans="1:11">
      <c r="A114" s="57">
        <v>8</v>
      </c>
      <c r="B114" s="7" t="s">
        <v>873</v>
      </c>
      <c r="C114" s="64">
        <v>41736</v>
      </c>
      <c r="D114" s="65"/>
      <c r="E114" s="64">
        <v>41736</v>
      </c>
      <c r="F114" s="65"/>
      <c r="G114" s="7">
        <v>1</v>
      </c>
      <c r="H114" s="287">
        <v>7500000</v>
      </c>
      <c r="I114" s="287">
        <f t="shared" si="2"/>
        <v>7500000</v>
      </c>
      <c r="J114" s="11" t="s">
        <v>2232</v>
      </c>
      <c r="K114" s="63"/>
    </row>
    <row r="115" spans="1:11">
      <c r="A115" s="57">
        <v>9</v>
      </c>
      <c r="B115" s="7" t="s">
        <v>2329</v>
      </c>
      <c r="C115" s="64">
        <v>41736</v>
      </c>
      <c r="D115" s="65"/>
      <c r="E115" s="64">
        <v>41736</v>
      </c>
      <c r="F115" s="65"/>
      <c r="G115" s="7">
        <v>1</v>
      </c>
      <c r="H115" s="287">
        <v>2000000</v>
      </c>
      <c r="I115" s="287">
        <f t="shared" si="2"/>
        <v>2000000</v>
      </c>
      <c r="J115" s="11" t="s">
        <v>2232</v>
      </c>
      <c r="K115" s="63"/>
    </row>
    <row r="116" spans="1:11">
      <c r="A116" s="57">
        <v>10</v>
      </c>
      <c r="B116" s="7" t="s">
        <v>2330</v>
      </c>
      <c r="C116" s="64">
        <v>41736</v>
      </c>
      <c r="D116" s="65"/>
      <c r="E116" s="64">
        <v>41736</v>
      </c>
      <c r="F116" s="347"/>
      <c r="G116" s="7">
        <v>1</v>
      </c>
      <c r="H116" s="287">
        <v>930000</v>
      </c>
      <c r="I116" s="287">
        <f t="shared" si="2"/>
        <v>930000</v>
      </c>
      <c r="J116" s="11" t="s">
        <v>2232</v>
      </c>
      <c r="K116" s="63"/>
    </row>
    <row r="117" spans="1:11">
      <c r="A117" s="57">
        <v>11</v>
      </c>
      <c r="B117" s="7" t="s">
        <v>2331</v>
      </c>
      <c r="C117" s="64">
        <v>41701</v>
      </c>
      <c r="D117" s="65" t="s">
        <v>2332</v>
      </c>
      <c r="E117" s="64">
        <v>41701</v>
      </c>
      <c r="F117" s="65"/>
      <c r="G117" s="7">
        <v>1</v>
      </c>
      <c r="H117" s="287">
        <v>1200000</v>
      </c>
      <c r="I117" s="287">
        <f t="shared" si="2"/>
        <v>1200000</v>
      </c>
      <c r="J117" s="11" t="s">
        <v>2246</v>
      </c>
      <c r="K117" s="63"/>
    </row>
    <row r="118" spans="1:11">
      <c r="A118" s="57">
        <v>12</v>
      </c>
      <c r="B118" s="7" t="s">
        <v>2333</v>
      </c>
      <c r="C118" s="64">
        <v>41709</v>
      </c>
      <c r="D118" s="65" t="s">
        <v>2334</v>
      </c>
      <c r="E118" s="64">
        <v>41709</v>
      </c>
      <c r="F118" s="65"/>
      <c r="G118" s="7">
        <v>1</v>
      </c>
      <c r="H118" s="287">
        <v>6500000</v>
      </c>
      <c r="I118" s="287">
        <f t="shared" si="2"/>
        <v>6500000</v>
      </c>
      <c r="J118" s="11" t="s">
        <v>2246</v>
      </c>
      <c r="K118" s="63"/>
    </row>
    <row r="119" spans="1:11">
      <c r="A119" s="57">
        <v>13</v>
      </c>
      <c r="B119" s="7" t="s">
        <v>2331</v>
      </c>
      <c r="C119" s="64">
        <v>41709</v>
      </c>
      <c r="D119" s="65" t="s">
        <v>2335</v>
      </c>
      <c r="E119" s="64">
        <v>41709</v>
      </c>
      <c r="F119" s="65"/>
      <c r="G119" s="7">
        <v>2</v>
      </c>
      <c r="H119" s="287">
        <v>1200000</v>
      </c>
      <c r="I119" s="287">
        <f t="shared" si="2"/>
        <v>2400000</v>
      </c>
      <c r="J119" s="11" t="s">
        <v>2246</v>
      </c>
      <c r="K119" s="63"/>
    </row>
    <row r="120" spans="1:11">
      <c r="A120" s="57">
        <v>14</v>
      </c>
      <c r="B120" s="7" t="s">
        <v>2336</v>
      </c>
      <c r="C120" s="64">
        <v>41712</v>
      </c>
      <c r="D120" s="65" t="s">
        <v>2250</v>
      </c>
      <c r="E120" s="64">
        <v>41712</v>
      </c>
      <c r="F120" s="65"/>
      <c r="G120" s="7">
        <v>1</v>
      </c>
      <c r="H120" s="287">
        <v>5000000</v>
      </c>
      <c r="I120" s="287">
        <f t="shared" si="2"/>
        <v>5000000</v>
      </c>
      <c r="J120" s="11" t="s">
        <v>2252</v>
      </c>
      <c r="K120" s="63"/>
    </row>
    <row r="121" spans="1:11">
      <c r="A121" s="57">
        <v>15</v>
      </c>
      <c r="B121" s="7" t="s">
        <v>2337</v>
      </c>
      <c r="C121" s="64">
        <v>41717</v>
      </c>
      <c r="D121" s="65" t="s">
        <v>2338</v>
      </c>
      <c r="E121" s="64">
        <v>41716</v>
      </c>
      <c r="F121" s="65"/>
      <c r="G121" s="7">
        <v>1</v>
      </c>
      <c r="H121" s="287">
        <v>475000</v>
      </c>
      <c r="I121" s="287">
        <f t="shared" si="2"/>
        <v>475000</v>
      </c>
      <c r="J121" s="11" t="s">
        <v>2252</v>
      </c>
      <c r="K121" s="63"/>
    </row>
    <row r="122" spans="1:11">
      <c r="A122" s="57">
        <v>16</v>
      </c>
      <c r="B122" s="7" t="s">
        <v>2339</v>
      </c>
      <c r="C122" s="64">
        <v>41737</v>
      </c>
      <c r="D122" s="65" t="s">
        <v>2340</v>
      </c>
      <c r="E122" s="64"/>
      <c r="F122" s="65"/>
      <c r="G122" s="7">
        <v>1</v>
      </c>
      <c r="H122" s="287">
        <v>4800000</v>
      </c>
      <c r="I122" s="287">
        <f t="shared" si="2"/>
        <v>4800000</v>
      </c>
      <c r="J122" s="11" t="s">
        <v>2261</v>
      </c>
      <c r="K122" s="63"/>
    </row>
    <row r="123" spans="1:11">
      <c r="A123" s="57">
        <v>17</v>
      </c>
      <c r="B123" s="7" t="s">
        <v>21</v>
      </c>
      <c r="C123" s="64">
        <v>41708</v>
      </c>
      <c r="D123" s="65" t="s">
        <v>2341</v>
      </c>
      <c r="E123" s="64">
        <v>41709</v>
      </c>
      <c r="F123" s="65" t="s">
        <v>2342</v>
      </c>
      <c r="G123" s="7">
        <v>1</v>
      </c>
      <c r="H123" s="287">
        <v>756000</v>
      </c>
      <c r="I123" s="287">
        <f t="shared" si="2"/>
        <v>756000</v>
      </c>
      <c r="J123" s="11" t="s">
        <v>2269</v>
      </c>
      <c r="K123" s="63"/>
    </row>
    <row r="124" spans="1:11">
      <c r="A124" s="57">
        <v>18</v>
      </c>
      <c r="B124" s="7" t="s">
        <v>21</v>
      </c>
      <c r="C124" s="64">
        <v>41740</v>
      </c>
      <c r="D124" s="65"/>
      <c r="E124" s="64"/>
      <c r="F124" s="65"/>
      <c r="G124" s="7">
        <v>2</v>
      </c>
      <c r="H124" s="287">
        <v>600000</v>
      </c>
      <c r="I124" s="287">
        <f t="shared" si="2"/>
        <v>1200000</v>
      </c>
      <c r="J124" s="11" t="s">
        <v>2343</v>
      </c>
      <c r="K124" s="63"/>
    </row>
    <row r="125" spans="1:11">
      <c r="A125" s="57">
        <v>19</v>
      </c>
      <c r="B125" s="7" t="s">
        <v>21</v>
      </c>
      <c r="C125" s="64"/>
      <c r="D125" s="65"/>
      <c r="E125" s="64">
        <v>41710</v>
      </c>
      <c r="F125" s="65"/>
      <c r="G125" s="7">
        <v>1</v>
      </c>
      <c r="H125" s="287">
        <v>600000</v>
      </c>
      <c r="I125" s="287">
        <f t="shared" si="2"/>
        <v>600000</v>
      </c>
      <c r="J125" s="11" t="s">
        <v>2261</v>
      </c>
      <c r="K125" s="63"/>
    </row>
    <row r="126" spans="1:11">
      <c r="A126" s="57">
        <v>20</v>
      </c>
      <c r="B126" s="7" t="s">
        <v>2344</v>
      </c>
      <c r="C126" s="64"/>
      <c r="D126" s="65"/>
      <c r="E126" s="64">
        <v>41674</v>
      </c>
      <c r="F126" s="65" t="s">
        <v>2345</v>
      </c>
      <c r="G126" s="7">
        <v>1</v>
      </c>
      <c r="H126" s="287">
        <v>5000000</v>
      </c>
      <c r="I126" s="287">
        <f t="shared" si="2"/>
        <v>5000000</v>
      </c>
      <c r="J126" s="11" t="s">
        <v>2305</v>
      </c>
      <c r="K126" s="63"/>
    </row>
    <row r="127" spans="1:11">
      <c r="A127" s="57">
        <v>21</v>
      </c>
      <c r="B127" s="7" t="s">
        <v>21</v>
      </c>
      <c r="C127" s="64"/>
      <c r="D127" s="65"/>
      <c r="E127" s="64">
        <v>41676</v>
      </c>
      <c r="F127" s="65" t="s">
        <v>2346</v>
      </c>
      <c r="G127" s="7">
        <v>1</v>
      </c>
      <c r="H127" s="287">
        <v>600000</v>
      </c>
      <c r="I127" s="287">
        <f t="shared" si="2"/>
        <v>600000</v>
      </c>
      <c r="J127" s="11" t="s">
        <v>2305</v>
      </c>
      <c r="K127" s="63"/>
    </row>
    <row r="128" spans="1:11">
      <c r="A128" s="57">
        <v>22</v>
      </c>
      <c r="B128" s="7" t="s">
        <v>787</v>
      </c>
      <c r="C128" s="64"/>
      <c r="D128" s="65"/>
      <c r="E128" s="64">
        <v>41676</v>
      </c>
      <c r="F128" s="65" t="s">
        <v>2347</v>
      </c>
      <c r="G128" s="7">
        <v>1</v>
      </c>
      <c r="H128" s="287">
        <v>5500000</v>
      </c>
      <c r="I128" s="287">
        <f t="shared" si="2"/>
        <v>5500000</v>
      </c>
      <c r="J128" s="11" t="s">
        <v>2305</v>
      </c>
      <c r="K128" s="63"/>
    </row>
    <row r="129" spans="1:11">
      <c r="A129" s="57">
        <v>23</v>
      </c>
      <c r="B129" s="7" t="s">
        <v>825</v>
      </c>
      <c r="C129" s="64"/>
      <c r="D129" s="65"/>
      <c r="E129" s="64">
        <v>41676</v>
      </c>
      <c r="F129" s="65" t="s">
        <v>2348</v>
      </c>
      <c r="G129" s="7">
        <v>1</v>
      </c>
      <c r="H129" s="287">
        <v>1420000</v>
      </c>
      <c r="I129" s="287">
        <f t="shared" si="2"/>
        <v>1420000</v>
      </c>
      <c r="J129" s="11" t="s">
        <v>2305</v>
      </c>
      <c r="K129" s="63"/>
    </row>
    <row r="130" spans="1:11">
      <c r="A130" s="57">
        <v>24</v>
      </c>
      <c r="B130" s="7" t="s">
        <v>62</v>
      </c>
      <c r="C130" s="64"/>
      <c r="D130" s="65"/>
      <c r="E130" s="64">
        <v>41732</v>
      </c>
      <c r="F130" s="65" t="s">
        <v>2349</v>
      </c>
      <c r="G130" s="7">
        <v>1</v>
      </c>
      <c r="H130" s="287">
        <v>3000000</v>
      </c>
      <c r="I130" s="287">
        <f t="shared" si="2"/>
        <v>3000000</v>
      </c>
      <c r="J130" s="11" t="s">
        <v>2305</v>
      </c>
      <c r="K130" s="63"/>
    </row>
    <row r="131" spans="1:11">
      <c r="A131" s="57">
        <v>25</v>
      </c>
      <c r="B131" s="7" t="s">
        <v>2350</v>
      </c>
      <c r="C131" s="64"/>
      <c r="D131" s="65" t="s">
        <v>2351</v>
      </c>
      <c r="E131" s="64">
        <v>41711</v>
      </c>
      <c r="F131" s="65"/>
      <c r="G131" s="7">
        <v>2</v>
      </c>
      <c r="H131" s="287">
        <v>4856000</v>
      </c>
      <c r="I131" s="287">
        <f t="shared" si="2"/>
        <v>9712000</v>
      </c>
      <c r="J131" s="11" t="s">
        <v>2320</v>
      </c>
      <c r="K131" s="63"/>
    </row>
    <row r="132" spans="1:11">
      <c r="A132" s="57">
        <v>26</v>
      </c>
      <c r="B132" s="7" t="s">
        <v>2350</v>
      </c>
      <c r="C132" s="64"/>
      <c r="D132" s="65" t="s">
        <v>2352</v>
      </c>
      <c r="E132" s="64">
        <v>41712</v>
      </c>
      <c r="F132" s="65"/>
      <c r="G132" s="7">
        <v>1</v>
      </c>
      <c r="H132" s="287">
        <v>4856000</v>
      </c>
      <c r="I132" s="287">
        <f t="shared" si="2"/>
        <v>4856000</v>
      </c>
      <c r="J132" s="11" t="s">
        <v>2320</v>
      </c>
      <c r="K132" s="63"/>
    </row>
    <row r="133" spans="1:11">
      <c r="A133" s="57">
        <v>27</v>
      </c>
      <c r="B133" s="9" t="s">
        <v>2353</v>
      </c>
      <c r="C133" s="70"/>
      <c r="D133" s="69" t="s">
        <v>2354</v>
      </c>
      <c r="E133" s="68">
        <v>41978</v>
      </c>
      <c r="F133" s="60"/>
      <c r="G133" s="20">
        <v>1</v>
      </c>
      <c r="H133" s="289">
        <v>800000</v>
      </c>
      <c r="I133" s="287">
        <f t="shared" si="2"/>
        <v>800000</v>
      </c>
      <c r="J133" s="11" t="s">
        <v>2320</v>
      </c>
      <c r="K133" s="63"/>
    </row>
    <row r="134" spans="1:11">
      <c r="A134" s="57">
        <v>28</v>
      </c>
      <c r="B134" s="9" t="s">
        <v>2355</v>
      </c>
      <c r="C134" s="70"/>
      <c r="D134" s="69" t="s">
        <v>1880</v>
      </c>
      <c r="E134" s="68">
        <v>41978</v>
      </c>
      <c r="F134" s="60"/>
      <c r="G134" s="20">
        <v>2</v>
      </c>
      <c r="H134" s="348">
        <v>680000</v>
      </c>
      <c r="I134" s="287">
        <f t="shared" si="2"/>
        <v>1360000</v>
      </c>
      <c r="J134" s="11" t="s">
        <v>2320</v>
      </c>
      <c r="K134" s="63"/>
    </row>
    <row r="135" spans="1:11">
      <c r="A135" s="57">
        <v>30</v>
      </c>
      <c r="B135" s="7" t="s">
        <v>21</v>
      </c>
      <c r="C135" s="64"/>
      <c r="D135" s="65"/>
      <c r="E135" s="64">
        <v>41709</v>
      </c>
      <c r="F135" s="65"/>
      <c r="G135" s="7">
        <v>1</v>
      </c>
      <c r="H135" s="287">
        <v>1500000</v>
      </c>
      <c r="I135" s="287">
        <f t="shared" si="2"/>
        <v>1500000</v>
      </c>
      <c r="J135" s="11" t="s">
        <v>2314</v>
      </c>
      <c r="K135" s="63"/>
    </row>
    <row r="136" spans="1:11">
      <c r="A136" s="57">
        <v>31</v>
      </c>
      <c r="B136" s="7" t="s">
        <v>2356</v>
      </c>
      <c r="C136" s="64"/>
      <c r="D136" s="65"/>
      <c r="E136" s="64">
        <v>41737</v>
      </c>
      <c r="F136" s="65"/>
      <c r="G136" s="7">
        <v>1</v>
      </c>
      <c r="H136" s="287">
        <v>5000000</v>
      </c>
      <c r="I136" s="287">
        <f t="shared" si="2"/>
        <v>5000000</v>
      </c>
      <c r="J136" s="11" t="s">
        <v>2314</v>
      </c>
      <c r="K136" s="63"/>
    </row>
    <row r="137" spans="1:11">
      <c r="A137" s="57">
        <v>32</v>
      </c>
      <c r="B137" s="8" t="s">
        <v>2357</v>
      </c>
      <c r="C137" s="59"/>
      <c r="D137" s="60"/>
      <c r="E137" s="64">
        <v>41737</v>
      </c>
      <c r="F137" s="60"/>
      <c r="G137" s="8">
        <v>1</v>
      </c>
      <c r="H137" s="290">
        <v>3500000</v>
      </c>
      <c r="I137" s="287">
        <f t="shared" si="2"/>
        <v>3500000</v>
      </c>
      <c r="J137" s="13" t="s">
        <v>2314</v>
      </c>
      <c r="K137" s="63"/>
    </row>
    <row r="138" spans="1:11">
      <c r="A138" s="57">
        <v>33</v>
      </c>
      <c r="B138" s="7" t="s">
        <v>2358</v>
      </c>
      <c r="C138" s="64"/>
      <c r="D138" s="65"/>
      <c r="E138" s="64">
        <v>41789</v>
      </c>
      <c r="F138" s="65"/>
      <c r="G138" s="7">
        <v>1</v>
      </c>
      <c r="H138" s="287">
        <v>2000000</v>
      </c>
      <c r="I138" s="287">
        <f t="shared" si="2"/>
        <v>2000000</v>
      </c>
      <c r="J138" s="13" t="s">
        <v>2314</v>
      </c>
      <c r="K138" s="63"/>
    </row>
    <row r="139" spans="1:11">
      <c r="A139" s="57">
        <v>34</v>
      </c>
      <c r="B139" s="7" t="s">
        <v>1727</v>
      </c>
      <c r="C139" s="64"/>
      <c r="D139" s="65"/>
      <c r="E139" s="64">
        <v>41789</v>
      </c>
      <c r="F139" s="65"/>
      <c r="G139" s="7">
        <v>1</v>
      </c>
      <c r="H139" s="287">
        <v>1500000</v>
      </c>
      <c r="I139" s="287">
        <f t="shared" si="2"/>
        <v>1500000</v>
      </c>
      <c r="J139" s="11" t="s">
        <v>2314</v>
      </c>
      <c r="K139" s="63"/>
    </row>
    <row r="140" spans="1:11">
      <c r="A140" s="57">
        <v>35</v>
      </c>
      <c r="B140" s="7" t="s">
        <v>870</v>
      </c>
      <c r="C140" s="64"/>
      <c r="D140" s="65"/>
      <c r="E140" s="64"/>
      <c r="F140" s="65"/>
      <c r="G140" s="7">
        <v>1</v>
      </c>
      <c r="H140" s="287">
        <v>4795000</v>
      </c>
      <c r="I140" s="287">
        <f t="shared" si="2"/>
        <v>4795000</v>
      </c>
      <c r="J140" s="11" t="s">
        <v>2284</v>
      </c>
      <c r="K140" s="63"/>
    </row>
    <row r="141" spans="1:11">
      <c r="A141" s="57">
        <v>36</v>
      </c>
      <c r="B141" s="7" t="s">
        <v>2359</v>
      </c>
      <c r="C141" s="64">
        <v>41770</v>
      </c>
      <c r="D141" s="65"/>
      <c r="E141" s="64"/>
      <c r="F141" s="65"/>
      <c r="G141" s="7">
        <v>2</v>
      </c>
      <c r="H141" s="287">
        <v>720000</v>
      </c>
      <c r="I141" s="287">
        <f t="shared" si="2"/>
        <v>1440000</v>
      </c>
      <c r="J141" s="11" t="s">
        <v>2286</v>
      </c>
      <c r="K141" s="63"/>
    </row>
    <row r="142" spans="1:11">
      <c r="A142" s="57">
        <v>37</v>
      </c>
      <c r="B142" s="7" t="s">
        <v>2359</v>
      </c>
      <c r="C142" s="64">
        <v>41770</v>
      </c>
      <c r="D142" s="65"/>
      <c r="E142" s="64"/>
      <c r="F142" s="65"/>
      <c r="G142" s="7">
        <v>2</v>
      </c>
      <c r="H142" s="287">
        <v>720000</v>
      </c>
      <c r="I142" s="287">
        <f t="shared" si="2"/>
        <v>1440000</v>
      </c>
      <c r="J142" s="11" t="s">
        <v>2286</v>
      </c>
      <c r="K142" s="63"/>
    </row>
    <row r="143" spans="1:11">
      <c r="A143" s="57"/>
      <c r="B143" s="7"/>
      <c r="C143" s="64"/>
      <c r="D143" s="65"/>
      <c r="E143" s="64"/>
      <c r="F143" s="65"/>
      <c r="G143" s="7"/>
      <c r="H143" s="287"/>
      <c r="I143" s="287"/>
      <c r="J143" s="11"/>
      <c r="K143" s="63"/>
    </row>
    <row r="144" spans="1:11" ht="15.75" thickBot="1">
      <c r="A144" s="57"/>
      <c r="B144" s="7"/>
      <c r="C144" s="64"/>
      <c r="D144" s="65"/>
      <c r="E144" s="64"/>
      <c r="F144" s="65"/>
      <c r="G144" s="7"/>
      <c r="H144" s="10"/>
      <c r="I144" s="10"/>
      <c r="J144" s="11"/>
      <c r="K144" s="335"/>
    </row>
    <row r="145" spans="1:11" ht="15.75" thickBot="1">
      <c r="A145" s="45"/>
      <c r="B145" s="45"/>
      <c r="C145" s="45"/>
      <c r="D145" s="46"/>
      <c r="E145" s="45"/>
      <c r="F145" s="45"/>
      <c r="G145" s="344">
        <f>SUM(G107:G144)</f>
        <v>45</v>
      </c>
      <c r="H145" s="345" t="s">
        <v>1876</v>
      </c>
      <c r="I145" s="346">
        <f>SUM(I107:I144)</f>
        <v>106024000</v>
      </c>
      <c r="J145" s="323"/>
      <c r="K145" s="282"/>
    </row>
    <row r="146" spans="1:11">
      <c r="A146" s="50"/>
      <c r="B146" s="51"/>
      <c r="C146" s="51"/>
      <c r="D146" s="52"/>
      <c r="E146" s="51"/>
      <c r="F146" s="51"/>
      <c r="G146" s="53"/>
      <c r="H146" s="54"/>
      <c r="I146" s="55"/>
      <c r="J146" s="324"/>
      <c r="K146" s="282"/>
    </row>
    <row r="147" spans="1:11">
      <c r="A147" s="57"/>
      <c r="B147" s="74" t="s">
        <v>1581</v>
      </c>
      <c r="C147" s="66"/>
      <c r="D147" s="67"/>
      <c r="E147" s="66"/>
      <c r="F147" s="67"/>
      <c r="G147" s="19"/>
      <c r="H147" s="14"/>
      <c r="I147" s="73"/>
      <c r="J147" s="325"/>
      <c r="K147" s="336"/>
    </row>
    <row r="148" spans="1:11">
      <c r="A148" s="57">
        <v>1</v>
      </c>
      <c r="B148" s="7" t="s">
        <v>380</v>
      </c>
      <c r="C148" s="64">
        <v>41785</v>
      </c>
      <c r="D148" s="65" t="s">
        <v>2360</v>
      </c>
      <c r="E148" s="64">
        <v>41785</v>
      </c>
      <c r="F148" s="65"/>
      <c r="G148" s="7">
        <v>1</v>
      </c>
      <c r="H148" s="287">
        <v>2400000</v>
      </c>
      <c r="I148" s="287">
        <f t="shared" ref="I148:I153" si="3">H148*G148</f>
        <v>2400000</v>
      </c>
      <c r="J148" s="326" t="s">
        <v>2213</v>
      </c>
      <c r="K148" s="336"/>
    </row>
    <row r="149" spans="1:11">
      <c r="A149" s="57">
        <v>2</v>
      </c>
      <c r="B149" s="7" t="s">
        <v>899</v>
      </c>
      <c r="C149" s="64">
        <v>41787</v>
      </c>
      <c r="D149" s="65" t="s">
        <v>2361</v>
      </c>
      <c r="E149" s="64">
        <v>41787</v>
      </c>
      <c r="F149" s="65"/>
      <c r="G149" s="7">
        <v>1</v>
      </c>
      <c r="H149" s="287">
        <v>1395000</v>
      </c>
      <c r="I149" s="287">
        <f t="shared" si="3"/>
        <v>1395000</v>
      </c>
      <c r="J149" s="326" t="s">
        <v>2362</v>
      </c>
      <c r="K149" s="282"/>
    </row>
    <row r="150" spans="1:11">
      <c r="A150" s="57">
        <v>3</v>
      </c>
      <c r="B150" s="6" t="s">
        <v>380</v>
      </c>
      <c r="C150" s="298"/>
      <c r="D150" s="6"/>
      <c r="E150" s="298">
        <v>41702</v>
      </c>
      <c r="F150" s="67" t="s">
        <v>2363</v>
      </c>
      <c r="G150" s="19">
        <v>1</v>
      </c>
      <c r="H150" s="299">
        <v>3000000</v>
      </c>
      <c r="I150" s="287">
        <f t="shared" si="3"/>
        <v>3000000</v>
      </c>
      <c r="J150" s="327" t="s">
        <v>2305</v>
      </c>
      <c r="K150" s="282"/>
    </row>
    <row r="151" spans="1:11">
      <c r="A151" s="57">
        <v>4</v>
      </c>
      <c r="B151" s="6" t="s">
        <v>2364</v>
      </c>
      <c r="C151" s="298"/>
      <c r="D151" s="6"/>
      <c r="E151" s="298">
        <v>41855</v>
      </c>
      <c r="F151" s="67" t="s">
        <v>2365</v>
      </c>
      <c r="G151" s="19">
        <v>1</v>
      </c>
      <c r="H151" s="299">
        <v>325000</v>
      </c>
      <c r="I151" s="287">
        <f t="shared" si="3"/>
        <v>325000</v>
      </c>
      <c r="J151" s="327" t="s">
        <v>2305</v>
      </c>
      <c r="K151" s="282"/>
    </row>
    <row r="152" spans="1:11">
      <c r="A152" s="57">
        <v>5</v>
      </c>
      <c r="B152" s="6" t="s">
        <v>2388</v>
      </c>
      <c r="C152" s="298"/>
      <c r="D152" s="6"/>
      <c r="E152" s="298">
        <v>41709</v>
      </c>
      <c r="F152" s="67" t="s">
        <v>2389</v>
      </c>
      <c r="G152" s="19">
        <v>1</v>
      </c>
      <c r="H152" s="299">
        <v>9150000</v>
      </c>
      <c r="I152" s="287">
        <f t="shared" si="3"/>
        <v>9150000</v>
      </c>
      <c r="J152" s="327" t="s">
        <v>2390</v>
      </c>
      <c r="K152" s="282"/>
    </row>
    <row r="153" spans="1:11" ht="15.75" thickBot="1">
      <c r="A153" s="57"/>
      <c r="B153" s="6"/>
      <c r="C153" s="298"/>
      <c r="D153" s="6"/>
      <c r="E153" s="298"/>
      <c r="F153" s="67"/>
      <c r="G153" s="19"/>
      <c r="H153" s="299"/>
      <c r="I153" s="287">
        <f t="shared" si="3"/>
        <v>0</v>
      </c>
      <c r="J153" s="327"/>
      <c r="K153" s="282"/>
    </row>
    <row r="154" spans="1:11" ht="15.75" thickBot="1">
      <c r="A154" s="45"/>
      <c r="B154" s="45"/>
      <c r="C154" s="45"/>
      <c r="D154" s="46"/>
      <c r="E154" s="45"/>
      <c r="F154" s="45"/>
      <c r="G154" s="47">
        <f>SUM(G148:G153)</f>
        <v>5</v>
      </c>
      <c r="H154" s="48" t="s">
        <v>1876</v>
      </c>
      <c r="I154" s="71">
        <f>SUM(I148:I153)</f>
        <v>16270000</v>
      </c>
      <c r="J154" s="323"/>
      <c r="K154" s="282"/>
    </row>
    <row r="155" spans="1:11">
      <c r="A155" s="75"/>
      <c r="B155" s="76"/>
      <c r="C155" s="77"/>
      <c r="D155" s="78"/>
      <c r="E155" s="77"/>
      <c r="F155" s="78"/>
      <c r="G155" s="76"/>
      <c r="H155" s="79"/>
      <c r="I155" s="80"/>
      <c r="J155" s="328"/>
      <c r="K155" s="282"/>
    </row>
    <row r="156" spans="1:11">
      <c r="A156" s="57"/>
      <c r="B156" s="74" t="s">
        <v>1582</v>
      </c>
      <c r="C156" s="64"/>
      <c r="D156" s="65"/>
      <c r="E156" s="64"/>
      <c r="F156" s="65"/>
      <c r="G156" s="7"/>
      <c r="H156" s="10"/>
      <c r="I156" s="81"/>
      <c r="J156" s="326"/>
      <c r="K156" s="336"/>
    </row>
    <row r="157" spans="1:11">
      <c r="A157" s="57">
        <v>1</v>
      </c>
      <c r="B157" s="163" t="s">
        <v>2366</v>
      </c>
      <c r="C157" s="64">
        <v>41814</v>
      </c>
      <c r="D157" s="65"/>
      <c r="E157" s="64">
        <v>41814</v>
      </c>
      <c r="F157" s="65"/>
      <c r="G157" s="7">
        <v>4</v>
      </c>
      <c r="H157" s="287">
        <v>600000</v>
      </c>
      <c r="I157" s="300">
        <f>H157*G157</f>
        <v>2400000</v>
      </c>
      <c r="J157" s="326" t="s">
        <v>2213</v>
      </c>
      <c r="K157" s="282"/>
    </row>
    <row r="158" spans="1:11">
      <c r="A158" s="57">
        <v>2</v>
      </c>
      <c r="B158" s="163" t="s">
        <v>2367</v>
      </c>
      <c r="C158" s="64">
        <v>41814</v>
      </c>
      <c r="D158" s="65"/>
      <c r="E158" s="64">
        <v>41814</v>
      </c>
      <c r="F158" s="65"/>
      <c r="G158" s="7">
        <v>1</v>
      </c>
      <c r="H158" s="287">
        <v>600000</v>
      </c>
      <c r="I158" s="300">
        <f t="shared" ref="I158:I177" si="4">H158*G158</f>
        <v>600000</v>
      </c>
      <c r="J158" s="326" t="s">
        <v>2213</v>
      </c>
      <c r="K158" s="282"/>
    </row>
    <row r="159" spans="1:11">
      <c r="A159" s="57">
        <v>3</v>
      </c>
      <c r="B159" s="163" t="s">
        <v>2368</v>
      </c>
      <c r="C159" s="64">
        <v>41814</v>
      </c>
      <c r="D159" s="65"/>
      <c r="E159" s="64">
        <v>41814</v>
      </c>
      <c r="F159" s="65"/>
      <c r="G159" s="7">
        <v>1</v>
      </c>
      <c r="H159" s="287">
        <v>600000</v>
      </c>
      <c r="I159" s="300">
        <f t="shared" si="4"/>
        <v>600000</v>
      </c>
      <c r="J159" s="326" t="s">
        <v>2213</v>
      </c>
      <c r="K159" s="282"/>
    </row>
    <row r="160" spans="1:11">
      <c r="A160" s="57">
        <v>4</v>
      </c>
      <c r="B160" s="163" t="s">
        <v>2369</v>
      </c>
      <c r="C160" s="64">
        <v>41814</v>
      </c>
      <c r="D160" s="65"/>
      <c r="E160" s="64">
        <v>41814</v>
      </c>
      <c r="F160" s="65"/>
      <c r="G160" s="7">
        <v>1</v>
      </c>
      <c r="H160" s="287">
        <v>600000</v>
      </c>
      <c r="I160" s="300">
        <f t="shared" si="4"/>
        <v>600000</v>
      </c>
      <c r="J160" s="326" t="s">
        <v>2213</v>
      </c>
      <c r="K160" s="282"/>
    </row>
    <row r="161" spans="1:11">
      <c r="A161" s="57">
        <v>5</v>
      </c>
      <c r="B161" s="163" t="s">
        <v>2370</v>
      </c>
      <c r="C161" s="64">
        <v>41814</v>
      </c>
      <c r="D161" s="65"/>
      <c r="E161" s="64">
        <v>41814</v>
      </c>
      <c r="F161" s="65"/>
      <c r="G161" s="7">
        <v>1</v>
      </c>
      <c r="H161" s="287">
        <v>600000</v>
      </c>
      <c r="I161" s="300">
        <f t="shared" si="4"/>
        <v>600000</v>
      </c>
      <c r="J161" s="326" t="s">
        <v>2213</v>
      </c>
      <c r="K161" s="282"/>
    </row>
    <row r="162" spans="1:11">
      <c r="A162" s="57">
        <v>6</v>
      </c>
      <c r="B162" s="163" t="s">
        <v>1787</v>
      </c>
      <c r="C162" s="64">
        <v>41687</v>
      </c>
      <c r="D162" s="65" t="s">
        <v>2217</v>
      </c>
      <c r="E162" s="64">
        <v>41687</v>
      </c>
      <c r="F162" s="65"/>
      <c r="G162" s="7">
        <v>1</v>
      </c>
      <c r="H162" s="287">
        <v>570000</v>
      </c>
      <c r="I162" s="300">
        <f t="shared" si="4"/>
        <v>570000</v>
      </c>
      <c r="J162" s="326" t="s">
        <v>2218</v>
      </c>
      <c r="K162" s="282"/>
    </row>
    <row r="163" spans="1:11">
      <c r="A163" s="57">
        <v>7</v>
      </c>
      <c r="B163" s="301" t="s">
        <v>66</v>
      </c>
      <c r="C163" s="64">
        <v>41687</v>
      </c>
      <c r="D163" s="65" t="s">
        <v>2217</v>
      </c>
      <c r="E163" s="64">
        <v>41687</v>
      </c>
      <c r="F163" s="65"/>
      <c r="G163" s="7">
        <v>1</v>
      </c>
      <c r="H163" s="287">
        <v>1630000</v>
      </c>
      <c r="I163" s="300">
        <f t="shared" si="4"/>
        <v>1630000</v>
      </c>
      <c r="J163" s="326" t="s">
        <v>2218</v>
      </c>
      <c r="K163" s="282"/>
    </row>
    <row r="164" spans="1:11">
      <c r="A164" s="57">
        <v>8</v>
      </c>
      <c r="B164" s="163" t="s">
        <v>2371</v>
      </c>
      <c r="C164" s="64">
        <v>41687</v>
      </c>
      <c r="D164" s="65" t="s">
        <v>2372</v>
      </c>
      <c r="E164" s="64">
        <v>41687</v>
      </c>
      <c r="F164" s="65"/>
      <c r="G164" s="7">
        <v>3</v>
      </c>
      <c r="H164" s="287">
        <v>280000</v>
      </c>
      <c r="I164" s="300">
        <f t="shared" si="4"/>
        <v>840000</v>
      </c>
      <c r="J164" s="326" t="s">
        <v>2218</v>
      </c>
      <c r="K164" s="282"/>
    </row>
    <row r="165" spans="1:11">
      <c r="A165" s="57">
        <v>9</v>
      </c>
      <c r="B165" s="163" t="s">
        <v>2373</v>
      </c>
      <c r="C165" s="64">
        <v>41687</v>
      </c>
      <c r="D165" s="65" t="s">
        <v>2372</v>
      </c>
      <c r="E165" s="64">
        <v>41687</v>
      </c>
      <c r="F165" s="65"/>
      <c r="G165" s="7">
        <v>1</v>
      </c>
      <c r="H165" s="287">
        <v>1170000</v>
      </c>
      <c r="I165" s="300">
        <f t="shared" si="4"/>
        <v>1170000</v>
      </c>
      <c r="J165" s="326" t="s">
        <v>2218</v>
      </c>
      <c r="K165" s="282"/>
    </row>
    <row r="166" spans="1:11">
      <c r="A166" s="57">
        <v>10</v>
      </c>
      <c r="B166" s="163" t="s">
        <v>2374</v>
      </c>
      <c r="C166" s="64">
        <v>41687</v>
      </c>
      <c r="D166" s="65" t="s">
        <v>2217</v>
      </c>
      <c r="E166" s="64">
        <v>41687</v>
      </c>
      <c r="F166" s="65"/>
      <c r="G166" s="7">
        <v>3</v>
      </c>
      <c r="H166" s="287">
        <v>320000</v>
      </c>
      <c r="I166" s="300">
        <f t="shared" si="4"/>
        <v>960000</v>
      </c>
      <c r="J166" s="326" t="s">
        <v>2218</v>
      </c>
      <c r="K166" s="282"/>
    </row>
    <row r="167" spans="1:11">
      <c r="A167" s="57">
        <v>11</v>
      </c>
      <c r="B167" s="163" t="s">
        <v>1833</v>
      </c>
      <c r="C167" s="64">
        <v>41689</v>
      </c>
      <c r="D167" s="65"/>
      <c r="E167" s="64"/>
      <c r="F167" s="65"/>
      <c r="G167" s="7">
        <v>2</v>
      </c>
      <c r="H167" s="287">
        <v>137000</v>
      </c>
      <c r="I167" s="300">
        <f t="shared" si="4"/>
        <v>274000</v>
      </c>
      <c r="J167" s="326" t="s">
        <v>2218</v>
      </c>
      <c r="K167" s="282"/>
    </row>
    <row r="168" spans="1:11">
      <c r="A168" s="57">
        <v>12</v>
      </c>
      <c r="B168" s="163" t="s">
        <v>2375</v>
      </c>
      <c r="C168" s="64">
        <v>41699</v>
      </c>
      <c r="D168" s="65" t="s">
        <v>2241</v>
      </c>
      <c r="E168" s="64">
        <v>41855</v>
      </c>
      <c r="F168" s="65"/>
      <c r="G168" s="7">
        <v>10</v>
      </c>
      <c r="H168" s="287">
        <v>350000</v>
      </c>
      <c r="I168" s="300">
        <f t="shared" si="4"/>
        <v>3500000</v>
      </c>
      <c r="J168" s="326" t="s">
        <v>2240</v>
      </c>
      <c r="K168" s="282"/>
    </row>
    <row r="169" spans="1:11">
      <c r="A169" s="57">
        <v>13</v>
      </c>
      <c r="B169" s="163" t="s">
        <v>2376</v>
      </c>
      <c r="C169" s="64"/>
      <c r="D169" s="65"/>
      <c r="E169" s="64" t="s">
        <v>2312</v>
      </c>
      <c r="F169" s="65" t="s">
        <v>2377</v>
      </c>
      <c r="G169" s="7">
        <v>1</v>
      </c>
      <c r="H169" s="287">
        <v>1000000</v>
      </c>
      <c r="I169" s="300">
        <f t="shared" si="4"/>
        <v>1000000</v>
      </c>
      <c r="J169" s="326" t="s">
        <v>2305</v>
      </c>
      <c r="K169" s="282"/>
    </row>
    <row r="170" spans="1:11">
      <c r="A170" s="57">
        <v>14</v>
      </c>
      <c r="B170" s="163" t="s">
        <v>1755</v>
      </c>
      <c r="C170" s="64"/>
      <c r="D170" s="65"/>
      <c r="E170" s="64" t="s">
        <v>2378</v>
      </c>
      <c r="F170" s="65" t="s">
        <v>2379</v>
      </c>
      <c r="G170" s="7">
        <v>1</v>
      </c>
      <c r="H170" s="287">
        <v>150000</v>
      </c>
      <c r="I170" s="300">
        <f t="shared" si="4"/>
        <v>150000</v>
      </c>
      <c r="J170" s="326" t="s">
        <v>2305</v>
      </c>
      <c r="K170" s="282"/>
    </row>
    <row r="171" spans="1:11">
      <c r="A171" s="57">
        <v>15</v>
      </c>
      <c r="B171" s="163" t="s">
        <v>2380</v>
      </c>
      <c r="C171" s="64"/>
      <c r="D171" s="65" t="s">
        <v>1877</v>
      </c>
      <c r="E171" s="64">
        <v>41771</v>
      </c>
      <c r="F171" s="65"/>
      <c r="G171" s="7">
        <v>1</v>
      </c>
      <c r="H171" s="287">
        <v>1500000</v>
      </c>
      <c r="I171" s="300">
        <f t="shared" si="4"/>
        <v>1500000</v>
      </c>
      <c r="J171" s="326" t="s">
        <v>2381</v>
      </c>
      <c r="K171" s="282"/>
    </row>
    <row r="172" spans="1:11">
      <c r="A172" s="57">
        <v>16</v>
      </c>
      <c r="B172" s="163" t="s">
        <v>2382</v>
      </c>
      <c r="C172" s="64"/>
      <c r="D172" s="65" t="s">
        <v>2383</v>
      </c>
      <c r="E172" s="64">
        <v>41771</v>
      </c>
      <c r="F172" s="65"/>
      <c r="G172" s="7">
        <v>2</v>
      </c>
      <c r="H172" s="287">
        <v>116000</v>
      </c>
      <c r="I172" s="300">
        <f t="shared" si="4"/>
        <v>232000</v>
      </c>
      <c r="J172" s="326" t="s">
        <v>2381</v>
      </c>
      <c r="K172" s="282"/>
    </row>
    <row r="173" spans="1:11">
      <c r="A173" s="57">
        <v>17</v>
      </c>
      <c r="B173" s="163" t="s">
        <v>2382</v>
      </c>
      <c r="C173" s="64"/>
      <c r="D173" s="65" t="s">
        <v>2383</v>
      </c>
      <c r="E173" s="64">
        <v>41771</v>
      </c>
      <c r="F173" s="65"/>
      <c r="G173" s="7">
        <v>3</v>
      </c>
      <c r="H173" s="287">
        <v>116000</v>
      </c>
      <c r="I173" s="300">
        <f t="shared" si="4"/>
        <v>348000</v>
      </c>
      <c r="J173" s="326" t="s">
        <v>2381</v>
      </c>
      <c r="K173" s="282"/>
    </row>
    <row r="174" spans="1:11">
      <c r="A174" s="57">
        <v>18</v>
      </c>
      <c r="B174" s="163" t="s">
        <v>2384</v>
      </c>
      <c r="C174" s="64"/>
      <c r="D174" s="65"/>
      <c r="E174" s="64">
        <v>41789</v>
      </c>
      <c r="F174" s="65"/>
      <c r="G174" s="7">
        <v>3</v>
      </c>
      <c r="H174" s="287">
        <v>350000</v>
      </c>
      <c r="I174" s="300">
        <f t="shared" si="4"/>
        <v>1050000</v>
      </c>
      <c r="J174" s="326" t="s">
        <v>2314</v>
      </c>
      <c r="K174" s="282"/>
    </row>
    <row r="175" spans="1:11">
      <c r="A175" s="57">
        <v>19</v>
      </c>
      <c r="B175" s="163" t="s">
        <v>2385</v>
      </c>
      <c r="C175" s="64"/>
      <c r="D175" s="65"/>
      <c r="E175" s="64">
        <v>41789</v>
      </c>
      <c r="F175" s="65"/>
      <c r="G175" s="7">
        <v>1</v>
      </c>
      <c r="H175" s="287">
        <v>3300000</v>
      </c>
      <c r="I175" s="300">
        <f t="shared" si="4"/>
        <v>3300000</v>
      </c>
      <c r="J175" s="326" t="s">
        <v>2314</v>
      </c>
      <c r="K175" s="282"/>
    </row>
    <row r="176" spans="1:11">
      <c r="A176" s="57">
        <v>20</v>
      </c>
      <c r="B176" s="163" t="s">
        <v>2386</v>
      </c>
      <c r="C176" s="64"/>
      <c r="D176" s="65"/>
      <c r="E176" s="64">
        <v>41769</v>
      </c>
      <c r="F176" s="65"/>
      <c r="G176" s="7">
        <v>1</v>
      </c>
      <c r="H176" s="287">
        <v>6000000</v>
      </c>
      <c r="I176" s="300">
        <f t="shared" si="4"/>
        <v>6000000</v>
      </c>
      <c r="J176" s="326" t="s">
        <v>2314</v>
      </c>
      <c r="K176" s="282"/>
    </row>
    <row r="177" spans="1:11" ht="15.75" thickBot="1">
      <c r="A177" s="57">
        <v>21</v>
      </c>
      <c r="B177" s="312" t="s">
        <v>2220</v>
      </c>
      <c r="C177" s="64"/>
      <c r="D177" s="65"/>
      <c r="E177" s="64"/>
      <c r="F177" s="65"/>
      <c r="G177" s="7">
        <v>1</v>
      </c>
      <c r="H177" s="287">
        <v>5450000</v>
      </c>
      <c r="I177" s="287">
        <f t="shared" si="4"/>
        <v>5450000</v>
      </c>
      <c r="J177" s="326" t="s">
        <v>2218</v>
      </c>
      <c r="K177" s="282"/>
    </row>
    <row r="178" spans="1:11" ht="15.75" thickBot="1">
      <c r="A178" s="45"/>
      <c r="B178" s="45"/>
      <c r="C178" s="45"/>
      <c r="D178" s="46"/>
      <c r="E178" s="45"/>
      <c r="F178" s="45"/>
      <c r="G178" s="47">
        <f>SUM(G157:G177)</f>
        <v>43</v>
      </c>
      <c r="H178" s="48">
        <f>SUM(H157:H177)</f>
        <v>25439000</v>
      </c>
      <c r="I178" s="71">
        <f>SUM(I157:I177)</f>
        <v>32774000</v>
      </c>
      <c r="J178" s="323"/>
      <c r="K178" s="282"/>
    </row>
    <row r="179" spans="1:11">
      <c r="A179" s="50"/>
      <c r="B179" s="51"/>
      <c r="C179" s="51"/>
      <c r="D179" s="52"/>
      <c r="E179" s="51"/>
      <c r="F179" s="51"/>
      <c r="G179" s="53"/>
      <c r="H179" s="54"/>
      <c r="I179" s="55"/>
      <c r="J179" s="324"/>
      <c r="K179" s="282"/>
    </row>
    <row r="180" spans="1:11">
      <c r="A180" s="57"/>
      <c r="B180" s="82" t="s">
        <v>1878</v>
      </c>
      <c r="C180" s="64"/>
      <c r="D180" s="65"/>
      <c r="E180" s="64"/>
      <c r="F180" s="65"/>
      <c r="G180" s="7"/>
      <c r="H180" s="10"/>
      <c r="I180" s="10"/>
      <c r="J180" s="329"/>
      <c r="K180" s="336"/>
    </row>
    <row r="181" spans="1:11">
      <c r="A181" s="57"/>
      <c r="B181" s="7"/>
      <c r="C181" s="64"/>
      <c r="D181" s="65"/>
      <c r="E181" s="64"/>
      <c r="F181" s="65"/>
      <c r="G181" s="7"/>
      <c r="H181" s="10"/>
      <c r="I181" s="10"/>
      <c r="J181" s="326"/>
      <c r="K181" s="336"/>
    </row>
    <row r="182" spans="1:11">
      <c r="A182" s="57"/>
      <c r="B182" s="7"/>
      <c r="C182" s="64"/>
      <c r="D182" s="65"/>
      <c r="E182" s="64"/>
      <c r="F182" s="65"/>
      <c r="G182" s="7"/>
      <c r="H182" s="10"/>
      <c r="I182" s="10"/>
      <c r="J182" s="326"/>
      <c r="K182" s="282"/>
    </row>
    <row r="183" spans="1:11">
      <c r="A183" s="57"/>
      <c r="B183" s="7"/>
      <c r="C183" s="64"/>
      <c r="D183" s="65"/>
      <c r="E183" s="64"/>
      <c r="F183" s="65"/>
      <c r="G183" s="7"/>
      <c r="H183" s="10"/>
      <c r="I183" s="10"/>
      <c r="J183" s="326"/>
      <c r="K183" s="282"/>
    </row>
    <row r="184" spans="1:11" ht="15.75" thickBot="1">
      <c r="A184" s="57"/>
      <c r="B184" s="7"/>
      <c r="C184" s="64"/>
      <c r="D184" s="65"/>
      <c r="E184" s="64"/>
      <c r="F184" s="65"/>
      <c r="G184" s="7"/>
      <c r="H184" s="10"/>
      <c r="I184" s="10"/>
      <c r="J184" s="326"/>
      <c r="K184" s="282"/>
    </row>
    <row r="185" spans="1:11" ht="15.75" thickBot="1">
      <c r="A185" s="45"/>
      <c r="B185" s="45"/>
      <c r="C185" s="45"/>
      <c r="D185" s="46"/>
      <c r="E185" s="45"/>
      <c r="F185" s="45"/>
      <c r="G185" s="47">
        <f>SUM(G181:G184)</f>
        <v>0</v>
      </c>
      <c r="H185" s="48" t="s">
        <v>1876</v>
      </c>
      <c r="I185" s="71">
        <f>SUM(I181:I184)</f>
        <v>0</v>
      </c>
      <c r="J185" s="323"/>
      <c r="K185" s="282"/>
    </row>
    <row r="186" spans="1:11">
      <c r="A186" s="50"/>
      <c r="B186" s="51"/>
      <c r="C186" s="51"/>
      <c r="D186" s="52"/>
      <c r="E186" s="51"/>
      <c r="F186" s="51"/>
      <c r="G186" s="53"/>
      <c r="H186" s="54"/>
      <c r="I186" s="55"/>
      <c r="J186" s="324"/>
      <c r="K186" s="282"/>
    </row>
    <row r="187" spans="1:11">
      <c r="A187" s="57"/>
      <c r="B187" s="74" t="s">
        <v>1879</v>
      </c>
      <c r="C187" s="66"/>
      <c r="D187" s="67"/>
      <c r="E187" s="66"/>
      <c r="F187" s="67"/>
      <c r="G187" s="19"/>
      <c r="H187" s="14"/>
      <c r="I187" s="14"/>
      <c r="J187" s="330"/>
      <c r="K187" s="336"/>
    </row>
    <row r="188" spans="1:11">
      <c r="A188" s="57"/>
      <c r="B188" s="7"/>
      <c r="C188" s="64"/>
      <c r="D188" s="65"/>
      <c r="E188" s="64"/>
      <c r="F188" s="65"/>
      <c r="G188" s="7"/>
      <c r="H188" s="10"/>
      <c r="I188" s="10"/>
      <c r="J188" s="326"/>
      <c r="K188" s="336"/>
    </row>
    <row r="189" spans="1:11">
      <c r="A189" s="57"/>
      <c r="B189" s="7"/>
      <c r="C189" s="64"/>
      <c r="D189" s="65"/>
      <c r="E189" s="64"/>
      <c r="F189" s="65"/>
      <c r="G189" s="7"/>
      <c r="H189" s="10"/>
      <c r="I189" s="10"/>
      <c r="J189" s="326"/>
      <c r="K189" s="282"/>
    </row>
    <row r="190" spans="1:11">
      <c r="A190" s="57"/>
      <c r="B190" s="7"/>
      <c r="C190" s="64"/>
      <c r="D190" s="65"/>
      <c r="E190" s="64"/>
      <c r="F190" s="65"/>
      <c r="G190" s="7"/>
      <c r="H190" s="10"/>
      <c r="I190" s="10"/>
      <c r="J190" s="326"/>
      <c r="K190" s="282"/>
    </row>
    <row r="191" spans="1:11" ht="15.75" thickBot="1">
      <c r="A191" s="57"/>
      <c r="B191" s="25"/>
      <c r="C191" s="83"/>
      <c r="D191" s="84"/>
      <c r="E191" s="83"/>
      <c r="F191" s="84"/>
      <c r="G191" s="25"/>
      <c r="H191" s="85"/>
      <c r="I191" s="86"/>
      <c r="J191" s="331"/>
      <c r="K191" s="282"/>
    </row>
    <row r="192" spans="1:11" ht="15.75" thickBot="1">
      <c r="A192" s="45"/>
      <c r="B192" s="45"/>
      <c r="C192" s="45"/>
      <c r="D192" s="46"/>
      <c r="E192" s="45"/>
      <c r="F192" s="45"/>
      <c r="G192" s="47">
        <f>SUM(G188:G191)</f>
        <v>0</v>
      </c>
      <c r="H192" s="48" t="s">
        <v>1876</v>
      </c>
      <c r="I192" s="71">
        <f>SUM(I188:I191)</f>
        <v>0</v>
      </c>
      <c r="J192" s="323"/>
      <c r="K192" s="282"/>
    </row>
    <row r="193" spans="1:11">
      <c r="A193" s="50"/>
      <c r="B193" s="51"/>
      <c r="C193" s="51"/>
      <c r="D193" s="52"/>
      <c r="E193" s="51"/>
      <c r="F193" s="51"/>
      <c r="G193" s="53"/>
      <c r="H193" s="54"/>
      <c r="I193" s="55"/>
      <c r="J193" s="324"/>
      <c r="K193" s="282"/>
    </row>
    <row r="194" spans="1:11">
      <c r="A194" s="57"/>
      <c r="B194" s="58" t="s">
        <v>1583</v>
      </c>
      <c r="C194" s="59"/>
      <c r="D194" s="60"/>
      <c r="E194" s="59"/>
      <c r="F194" s="60"/>
      <c r="G194" s="8"/>
      <c r="H194" s="61"/>
      <c r="I194" s="12"/>
      <c r="J194" s="327"/>
      <c r="K194" s="336"/>
    </row>
    <row r="195" spans="1:11">
      <c r="A195" s="57">
        <v>1</v>
      </c>
      <c r="B195" s="23" t="s">
        <v>2387</v>
      </c>
      <c r="C195" s="59">
        <v>41768</v>
      </c>
      <c r="D195" s="60"/>
      <c r="E195" s="59">
        <v>41768</v>
      </c>
      <c r="F195" s="60" t="s">
        <v>2394</v>
      </c>
      <c r="G195" s="8">
        <v>1</v>
      </c>
      <c r="H195" s="288">
        <v>600000</v>
      </c>
      <c r="I195" s="290">
        <f>H195*G195</f>
        <v>600000</v>
      </c>
      <c r="J195" s="327" t="s">
        <v>2232</v>
      </c>
      <c r="K195" s="336"/>
    </row>
    <row r="196" spans="1:11" ht="15.75" thickBot="1">
      <c r="A196" s="57"/>
      <c r="B196" s="23"/>
      <c r="C196" s="59"/>
      <c r="D196" s="60"/>
      <c r="E196" s="59"/>
      <c r="F196" s="60"/>
      <c r="G196" s="8"/>
      <c r="H196" s="288"/>
      <c r="I196" s="290">
        <f>H196*G196</f>
        <v>0</v>
      </c>
      <c r="J196" s="327"/>
      <c r="K196" s="282"/>
    </row>
    <row r="197" spans="1:11" ht="15.75" thickBot="1">
      <c r="A197" s="45"/>
      <c r="B197" s="45"/>
      <c r="C197" s="45"/>
      <c r="D197" s="46"/>
      <c r="E197" s="45"/>
      <c r="F197" s="45"/>
      <c r="G197" s="47">
        <f>SUM(G195:G196)</f>
        <v>1</v>
      </c>
      <c r="H197" s="48">
        <f>SUM(H195:H196)</f>
        <v>600000</v>
      </c>
      <c r="I197" s="71">
        <f>SUM(I195:I196)</f>
        <v>600000</v>
      </c>
      <c r="J197" s="323"/>
      <c r="K197" s="282"/>
    </row>
    <row r="198" spans="1:11">
      <c r="A198" s="50"/>
      <c r="B198" s="51"/>
      <c r="C198" s="51"/>
      <c r="D198" s="52"/>
      <c r="E198" s="51"/>
      <c r="F198" s="51"/>
      <c r="G198" s="53"/>
      <c r="H198" s="54"/>
      <c r="I198" s="55"/>
      <c r="J198" s="324"/>
      <c r="K198" s="282"/>
    </row>
    <row r="199" spans="1:11">
      <c r="A199" s="57"/>
      <c r="B199" s="58" t="s">
        <v>1862</v>
      </c>
      <c r="C199" s="59"/>
      <c r="D199" s="60"/>
      <c r="E199" s="59"/>
      <c r="F199" s="60"/>
      <c r="G199" s="8"/>
      <c r="H199" s="61"/>
      <c r="I199" s="12"/>
      <c r="J199" s="327"/>
      <c r="K199" s="336"/>
    </row>
    <row r="200" spans="1:11" ht="15.75" thickBot="1">
      <c r="A200" s="57"/>
      <c r="B200" s="89"/>
      <c r="C200" s="90"/>
      <c r="D200" s="91"/>
      <c r="E200" s="90"/>
      <c r="F200" s="91"/>
      <c r="G200" s="92"/>
      <c r="H200" s="87" t="s">
        <v>1876</v>
      </c>
      <c r="I200" s="88"/>
      <c r="J200" s="332"/>
      <c r="K200" s="336"/>
    </row>
    <row r="201" spans="1:11" ht="15.75" thickBot="1">
      <c r="A201" s="45"/>
      <c r="B201" s="45"/>
      <c r="C201" s="45"/>
      <c r="D201" s="46"/>
      <c r="E201" s="45"/>
      <c r="F201" s="45"/>
      <c r="G201" s="47">
        <f>SUM(G200:G200)</f>
        <v>0</v>
      </c>
      <c r="H201" s="48" t="s">
        <v>1876</v>
      </c>
      <c r="I201" s="71"/>
      <c r="J201" s="323"/>
      <c r="K201" s="282"/>
    </row>
    <row r="202" spans="1:11">
      <c r="A202" s="50"/>
      <c r="B202" s="51"/>
      <c r="C202" s="51"/>
      <c r="D202" s="52"/>
      <c r="E202" s="51"/>
      <c r="F202" s="51"/>
      <c r="G202" s="53"/>
      <c r="H202" s="54"/>
      <c r="I202" s="55"/>
      <c r="J202" s="324"/>
      <c r="K202" s="282"/>
    </row>
    <row r="203" spans="1:11">
      <c r="A203" s="57"/>
      <c r="B203" s="58" t="s">
        <v>1881</v>
      </c>
      <c r="C203" s="59"/>
      <c r="D203" s="60"/>
      <c r="E203" s="59"/>
      <c r="F203" s="60"/>
      <c r="G203" s="8"/>
      <c r="H203" s="61"/>
      <c r="I203" s="62"/>
      <c r="J203" s="327"/>
      <c r="K203" s="336"/>
    </row>
    <row r="204" spans="1:11" ht="15.75" thickBot="1">
      <c r="A204" s="57">
        <v>1</v>
      </c>
      <c r="B204" s="7"/>
      <c r="C204" s="64"/>
      <c r="D204" s="65"/>
      <c r="E204" s="64"/>
      <c r="F204" s="65"/>
      <c r="G204" s="7"/>
      <c r="H204" s="10"/>
      <c r="I204" s="10"/>
      <c r="J204" s="326"/>
      <c r="K204" s="336"/>
    </row>
    <row r="205" spans="1:11" ht="15.75" thickBot="1">
      <c r="A205" s="45"/>
      <c r="B205" s="45"/>
      <c r="C205" s="45"/>
      <c r="D205" s="46"/>
      <c r="E205" s="45"/>
      <c r="F205" s="45"/>
      <c r="G205" s="47">
        <f>G204</f>
        <v>0</v>
      </c>
      <c r="H205" s="48" t="s">
        <v>1876</v>
      </c>
      <c r="I205" s="49">
        <f>+I204</f>
        <v>0</v>
      </c>
      <c r="J205" s="323"/>
      <c r="K205" s="282"/>
    </row>
    <row r="206" spans="1:11">
      <c r="A206" s="50"/>
      <c r="B206" s="51"/>
      <c r="C206" s="51"/>
      <c r="D206" s="52"/>
      <c r="E206" s="51"/>
      <c r="F206" s="51"/>
      <c r="G206" s="53"/>
      <c r="H206" s="54"/>
      <c r="I206" s="55"/>
      <c r="J206" s="324"/>
      <c r="K206" s="282"/>
    </row>
    <row r="207" spans="1:11">
      <c r="A207" s="93"/>
      <c r="B207" s="94" t="s">
        <v>1863</v>
      </c>
      <c r="C207" s="95"/>
      <c r="D207" s="96"/>
      <c r="E207" s="95"/>
      <c r="F207" s="95"/>
      <c r="G207" s="97"/>
      <c r="H207" s="98"/>
      <c r="I207" s="99"/>
      <c r="J207" s="333"/>
      <c r="K207" s="336"/>
    </row>
    <row r="208" spans="1:11">
      <c r="A208" s="57">
        <v>1</v>
      </c>
      <c r="B208" s="7" t="s">
        <v>1418</v>
      </c>
      <c r="C208" s="64">
        <v>41711</v>
      </c>
      <c r="D208" s="65"/>
      <c r="E208" s="64">
        <v>41711</v>
      </c>
      <c r="F208" s="65"/>
      <c r="G208" s="7">
        <v>1</v>
      </c>
      <c r="H208" s="10">
        <v>1370000</v>
      </c>
      <c r="I208" s="99">
        <f>G208*H208</f>
        <v>1370000</v>
      </c>
      <c r="J208" s="326" t="s">
        <v>2233</v>
      </c>
      <c r="K208" s="336"/>
    </row>
    <row r="209" spans="1:11">
      <c r="A209" s="57">
        <v>2</v>
      </c>
      <c r="B209" s="7" t="s">
        <v>2229</v>
      </c>
      <c r="C209" s="64"/>
      <c r="D209" s="65"/>
      <c r="E209" s="64">
        <v>41789</v>
      </c>
      <c r="F209" s="65" t="s">
        <v>2230</v>
      </c>
      <c r="G209" s="7">
        <v>2</v>
      </c>
      <c r="H209" s="10">
        <v>6000000</v>
      </c>
      <c r="I209" s="99">
        <f>G209*H209</f>
        <v>12000000</v>
      </c>
      <c r="J209" s="326" t="s">
        <v>2393</v>
      </c>
      <c r="K209" s="336"/>
    </row>
    <row r="210" spans="1:11" ht="15.75" thickBot="1">
      <c r="A210" s="57"/>
      <c r="B210" s="7"/>
      <c r="C210" s="64"/>
      <c r="D210" s="65"/>
      <c r="E210" s="64"/>
      <c r="F210" s="65"/>
      <c r="G210" s="7"/>
      <c r="H210" s="10"/>
      <c r="I210" s="10"/>
      <c r="J210" s="326"/>
      <c r="K210" s="282"/>
    </row>
    <row r="211" spans="1:11" ht="15.75" thickBot="1">
      <c r="A211" s="45"/>
      <c r="B211" s="45"/>
      <c r="C211" s="45"/>
      <c r="D211" s="46"/>
      <c r="E211" s="45"/>
      <c r="F211" s="45"/>
      <c r="G211" s="47">
        <f>SUM(G208:G210)</f>
        <v>3</v>
      </c>
      <c r="H211" s="48" t="s">
        <v>1876</v>
      </c>
      <c r="I211" s="49">
        <f>SUM(I208:I210)</f>
        <v>13370000</v>
      </c>
      <c r="J211" s="323"/>
      <c r="K211" s="282"/>
    </row>
    <row r="212" spans="1:11" ht="19.5" thickBot="1">
      <c r="A212" s="100"/>
      <c r="B212" s="2859" t="s">
        <v>1882</v>
      </c>
      <c r="C212" s="2860"/>
      <c r="D212" s="2860"/>
      <c r="E212" s="2860"/>
      <c r="F212" s="2861"/>
      <c r="G212" s="349">
        <f>G211+G197+G178+G154+G145+G103</f>
        <v>476</v>
      </c>
      <c r="H212" s="350"/>
      <c r="I212" s="350">
        <f>I211+I197+I178+I154+I145+I103</f>
        <v>394858650</v>
      </c>
      <c r="J212" s="334"/>
      <c r="K212" s="282"/>
    </row>
    <row r="213" spans="1:11">
      <c r="A213" s="102"/>
      <c r="B213" s="31"/>
      <c r="C213" s="31"/>
      <c r="D213" s="31"/>
      <c r="E213" s="103"/>
      <c r="F213" s="104"/>
      <c r="G213" s="105">
        <v>476</v>
      </c>
      <c r="I213" s="106">
        <v>394858650</v>
      </c>
      <c r="J213" s="104"/>
      <c r="K213" s="337"/>
    </row>
    <row r="214" spans="1:11">
      <c r="A214" s="102"/>
      <c r="B214" s="31"/>
      <c r="C214" s="31"/>
      <c r="D214" s="31"/>
      <c r="E214" s="103"/>
      <c r="F214" s="104"/>
      <c r="G214" s="105"/>
      <c r="H214" s="106"/>
      <c r="I214" s="106"/>
      <c r="J214" s="104"/>
      <c r="K214" s="338"/>
    </row>
    <row r="215" spans="1:11">
      <c r="A215" s="31"/>
      <c r="B215" s="31"/>
      <c r="C215" s="31"/>
      <c r="D215" s="31"/>
      <c r="E215" s="103"/>
      <c r="F215" s="104"/>
      <c r="G215" s="107"/>
      <c r="H215" s="108"/>
      <c r="I215" s="109" t="s">
        <v>2391</v>
      </c>
      <c r="J215" s="31"/>
      <c r="K215" s="31"/>
    </row>
    <row r="216" spans="1:11">
      <c r="A216" s="31"/>
      <c r="B216" s="31"/>
      <c r="C216" s="103" t="s">
        <v>1883</v>
      </c>
      <c r="D216" s="31"/>
      <c r="E216" s="103"/>
      <c r="F216" s="104"/>
      <c r="G216" s="110"/>
      <c r="H216" s="106"/>
      <c r="I216" s="104"/>
      <c r="J216" s="31"/>
      <c r="K216" s="31"/>
    </row>
    <row r="217" spans="1:11">
      <c r="A217" s="31"/>
      <c r="B217" s="31"/>
      <c r="C217" s="103" t="s">
        <v>1884</v>
      </c>
      <c r="D217" s="31"/>
      <c r="E217" s="103"/>
      <c r="F217" s="104"/>
      <c r="G217" s="110"/>
      <c r="H217" s="108"/>
      <c r="I217" s="104" t="s">
        <v>128</v>
      </c>
      <c r="J217" s="31"/>
      <c r="K217" s="31"/>
    </row>
    <row r="218" spans="1:11">
      <c r="A218" s="31"/>
      <c r="B218" s="31"/>
      <c r="C218" s="103" t="s">
        <v>1885</v>
      </c>
      <c r="D218" s="31"/>
      <c r="E218" s="103"/>
      <c r="F218" s="104"/>
      <c r="G218" s="110"/>
      <c r="H218" s="106"/>
      <c r="I218" s="104"/>
      <c r="J218" s="31"/>
      <c r="K218" s="31"/>
    </row>
    <row r="219" spans="1:11">
      <c r="A219" s="31"/>
      <c r="B219" s="31"/>
      <c r="C219" s="103"/>
      <c r="D219" s="31"/>
      <c r="E219" s="103"/>
      <c r="F219" s="104"/>
      <c r="G219" s="110"/>
      <c r="H219" s="106"/>
      <c r="I219" s="104"/>
      <c r="J219" s="31"/>
      <c r="K219" s="31"/>
    </row>
    <row r="220" spans="1:11">
      <c r="A220" s="31"/>
      <c r="B220" s="31"/>
      <c r="C220" s="103"/>
      <c r="D220" s="31"/>
      <c r="E220" s="103"/>
      <c r="F220" s="104"/>
      <c r="G220" s="110"/>
      <c r="H220" s="106"/>
      <c r="I220" s="104"/>
      <c r="J220" s="31"/>
      <c r="K220" s="31"/>
    </row>
    <row r="221" spans="1:11">
      <c r="A221" s="31"/>
      <c r="B221" s="31"/>
      <c r="C221" s="103"/>
      <c r="D221" s="31"/>
      <c r="E221" s="103"/>
      <c r="F221" s="104"/>
      <c r="G221" s="110"/>
      <c r="H221" s="106"/>
      <c r="I221" s="104"/>
      <c r="J221" s="31"/>
      <c r="K221" s="31"/>
    </row>
    <row r="222" spans="1:11">
      <c r="A222" s="31"/>
      <c r="B222" s="31"/>
      <c r="C222" s="112" t="s">
        <v>129</v>
      </c>
      <c r="D222" s="31"/>
      <c r="E222" s="103"/>
      <c r="F222" s="104"/>
      <c r="G222" s="110"/>
      <c r="H222" s="113"/>
      <c r="I222" s="114" t="s">
        <v>1578</v>
      </c>
      <c r="J222" s="115"/>
      <c r="K222" s="111"/>
    </row>
    <row r="223" spans="1:11">
      <c r="A223" s="31"/>
      <c r="B223" s="31"/>
      <c r="C223" s="103" t="s">
        <v>131</v>
      </c>
      <c r="D223" s="31"/>
      <c r="E223" s="103"/>
      <c r="F223" s="104"/>
      <c r="G223" s="110"/>
      <c r="H223" s="108"/>
      <c r="I223" s="104" t="s">
        <v>1886</v>
      </c>
      <c r="J223" s="105"/>
      <c r="K223" s="111"/>
    </row>
    <row r="224" spans="1:11">
      <c r="K224" s="111"/>
    </row>
    <row r="225" spans="11:11">
      <c r="K225" s="111"/>
    </row>
  </sheetData>
  <mergeCells count="16">
    <mergeCell ref="B212:F212"/>
    <mergeCell ref="A4:R4"/>
    <mergeCell ref="A5:R5"/>
    <mergeCell ref="A6:R6"/>
    <mergeCell ref="A2:K2"/>
    <mergeCell ref="A3:K3"/>
    <mergeCell ref="A14:A16"/>
    <mergeCell ref="B14:B16"/>
    <mergeCell ref="C14:D14"/>
    <mergeCell ref="E14:F14"/>
    <mergeCell ref="G14:I14"/>
    <mergeCell ref="K14:K16"/>
    <mergeCell ref="C15:C16"/>
    <mergeCell ref="D15:D16"/>
    <mergeCell ref="E15:E16"/>
    <mergeCell ref="F15:F16"/>
  </mergeCells>
  <pageMargins left="0.70866141732283472" right="0.70866141732283472" top="0.74803149606299213" bottom="0.74803149606299213" header="0.31496062992125984" footer="0.31496062992125984"/>
  <pageSetup paperSize="5" scale="85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T3159"/>
  <sheetViews>
    <sheetView view="pageBreakPreview" topLeftCell="A499" zoomScale="80" zoomScaleSheetLayoutView="80" workbookViewId="0">
      <selection activeCell="N46" sqref="N46"/>
    </sheetView>
  </sheetViews>
  <sheetFormatPr defaultRowHeight="12"/>
  <cols>
    <col min="1" max="1" width="6.140625" style="31" customWidth="1"/>
    <col min="2" max="2" width="57.28515625" style="31" hidden="1" customWidth="1"/>
    <col min="3" max="3" width="3.42578125" style="31" bestFit="1" customWidth="1"/>
    <col min="4" max="4" width="3.42578125" style="31" customWidth="1"/>
    <col min="5" max="5" width="3.7109375" style="31" customWidth="1"/>
    <col min="6" max="6" width="3.140625" style="31" bestFit="1" customWidth="1"/>
    <col min="7" max="7" width="4.28515625" style="31" bestFit="1" customWidth="1"/>
    <col min="8" max="8" width="6.5703125" style="103" customWidth="1"/>
    <col min="9" max="9" width="46.5703125" style="31" customWidth="1"/>
    <col min="10" max="10" width="16.7109375" style="31" customWidth="1"/>
    <col min="11" max="12" width="19.5703125" style="31" customWidth="1"/>
    <col min="13" max="13" width="20.140625" style="31" bestFit="1" customWidth="1"/>
    <col min="14" max="14" width="11.140625" style="31" customWidth="1"/>
    <col min="15" max="15" width="21" style="31" customWidth="1"/>
    <col min="16" max="16" width="10.140625" style="103" bestFit="1" customWidth="1"/>
    <col min="17" max="17" width="24.42578125" style="31" bestFit="1" customWidth="1"/>
    <col min="18" max="18" width="37.7109375" style="104" customWidth="1"/>
    <col min="19" max="19" width="4" style="31" customWidth="1"/>
    <col min="20" max="16384" width="9.140625" style="31"/>
  </cols>
  <sheetData>
    <row r="1" spans="1:18" s="116" customFormat="1" ht="15" customHeight="1">
      <c r="A1" s="2862" t="s">
        <v>1951</v>
      </c>
      <c r="B1" s="2862"/>
      <c r="C1" s="2862"/>
      <c r="D1" s="2862"/>
      <c r="E1" s="2862"/>
      <c r="F1" s="2862"/>
      <c r="G1" s="2862"/>
      <c r="H1" s="2862"/>
      <c r="I1" s="2862"/>
      <c r="J1" s="2862"/>
      <c r="K1" s="2862"/>
      <c r="L1" s="2862"/>
      <c r="M1" s="2862"/>
      <c r="N1" s="2862"/>
      <c r="O1" s="2862"/>
      <c r="P1" s="2862"/>
      <c r="Q1" s="2862"/>
      <c r="R1" s="2862"/>
    </row>
    <row r="2" spans="1:18" s="116" customFormat="1" ht="15" customHeight="1">
      <c r="A2" s="2862" t="s">
        <v>1885</v>
      </c>
      <c r="B2" s="2862"/>
      <c r="C2" s="2862"/>
      <c r="D2" s="2862"/>
      <c r="E2" s="2862"/>
      <c r="F2" s="2862"/>
      <c r="G2" s="2862"/>
      <c r="H2" s="2862"/>
      <c r="I2" s="2862"/>
      <c r="J2" s="2862"/>
      <c r="K2" s="2862"/>
      <c r="L2" s="2862"/>
      <c r="M2" s="2862"/>
      <c r="N2" s="2862"/>
      <c r="O2" s="2862"/>
      <c r="P2" s="2862"/>
      <c r="Q2" s="2862"/>
      <c r="R2" s="2862"/>
    </row>
    <row r="3" spans="1:18" s="116" customFormat="1" ht="15" customHeight="1">
      <c r="A3" s="2862" t="s">
        <v>2395</v>
      </c>
      <c r="B3" s="2862"/>
      <c r="C3" s="2862"/>
      <c r="D3" s="2862"/>
      <c r="E3" s="2862"/>
      <c r="F3" s="2862"/>
      <c r="G3" s="2862"/>
      <c r="H3" s="2862"/>
      <c r="I3" s="2862"/>
      <c r="J3" s="2862"/>
      <c r="K3" s="2862"/>
      <c r="L3" s="2862"/>
      <c r="M3" s="2862"/>
      <c r="N3" s="2862"/>
      <c r="O3" s="2862"/>
      <c r="P3" s="2862"/>
      <c r="Q3" s="2862"/>
      <c r="R3" s="2862"/>
    </row>
    <row r="4" spans="1:18">
      <c r="A4" s="116"/>
      <c r="B4" s="116"/>
      <c r="C4" s="116"/>
      <c r="D4" s="116"/>
      <c r="E4" s="135"/>
      <c r="F4" s="127"/>
      <c r="G4" s="136"/>
      <c r="H4" s="137"/>
      <c r="I4" s="136"/>
      <c r="J4" s="138"/>
      <c r="K4" s="138"/>
      <c r="L4" s="138"/>
      <c r="M4" s="136"/>
      <c r="N4" s="136"/>
      <c r="O4" s="136"/>
      <c r="P4" s="139"/>
      <c r="Q4" s="136"/>
      <c r="R4" s="140"/>
    </row>
    <row r="5" spans="1:18" s="136" customFormat="1">
      <c r="A5" s="116" t="s">
        <v>1</v>
      </c>
      <c r="B5" s="116"/>
      <c r="C5" s="116"/>
      <c r="D5" s="116" t="s">
        <v>2</v>
      </c>
      <c r="F5" s="141"/>
      <c r="H5" s="139"/>
      <c r="P5" s="139"/>
      <c r="R5" s="140"/>
    </row>
    <row r="6" spans="1:18" s="136" customFormat="1">
      <c r="A6" s="116" t="s">
        <v>3</v>
      </c>
      <c r="B6" s="116"/>
      <c r="C6" s="116"/>
      <c r="D6" s="116" t="s">
        <v>40</v>
      </c>
      <c r="F6" s="141"/>
      <c r="H6" s="139"/>
      <c r="P6" s="139"/>
      <c r="R6" s="140"/>
    </row>
    <row r="7" spans="1:18" s="136" customFormat="1">
      <c r="A7" s="116" t="s">
        <v>4</v>
      </c>
      <c r="B7" s="116"/>
      <c r="C7" s="116"/>
      <c r="D7" s="135" t="s">
        <v>1431</v>
      </c>
      <c r="F7" s="141"/>
      <c r="H7" s="139"/>
      <c r="P7" s="139"/>
      <c r="R7" s="140"/>
    </row>
    <row r="8" spans="1:18" s="136" customFormat="1">
      <c r="A8" s="116" t="s">
        <v>5</v>
      </c>
      <c r="B8" s="116"/>
      <c r="C8" s="116"/>
      <c r="D8" s="135" t="s">
        <v>1431</v>
      </c>
      <c r="F8" s="141"/>
      <c r="H8" s="139"/>
      <c r="P8" s="139"/>
      <c r="R8" s="140"/>
    </row>
    <row r="9" spans="1:18" s="136" customFormat="1" ht="15" customHeight="1">
      <c r="A9" s="116" t="s">
        <v>6</v>
      </c>
      <c r="B9" s="116"/>
      <c r="C9" s="116"/>
      <c r="D9" s="135" t="s">
        <v>1432</v>
      </c>
      <c r="F9" s="141"/>
      <c r="H9" s="139"/>
      <c r="P9" s="139"/>
      <c r="R9" s="140"/>
    </row>
    <row r="10" spans="1:18" s="116" customFormat="1" ht="7.5" customHeight="1" thickBot="1">
      <c r="N10" s="117"/>
      <c r="P10" s="127"/>
    </row>
    <row r="11" spans="1:18" s="116" customFormat="1" ht="12" customHeight="1">
      <c r="A11" s="2898" t="s">
        <v>7</v>
      </c>
      <c r="B11" s="2899"/>
      <c r="C11" s="2899"/>
      <c r="D11" s="2899"/>
      <c r="E11" s="2899"/>
      <c r="F11" s="2899"/>
      <c r="G11" s="2899"/>
      <c r="H11" s="2900"/>
      <c r="I11" s="2901" t="s">
        <v>1887</v>
      </c>
      <c r="J11" s="2899"/>
      <c r="K11" s="2899"/>
      <c r="L11" s="495"/>
      <c r="M11" s="2899"/>
      <c r="N11" s="2899"/>
      <c r="O11" s="2900"/>
      <c r="P11" s="2908" t="s">
        <v>1893</v>
      </c>
      <c r="Q11" s="2909"/>
      <c r="R11" s="119" t="s">
        <v>9</v>
      </c>
    </row>
    <row r="12" spans="1:18" s="116" customFormat="1" ht="12.75" customHeight="1">
      <c r="A12" s="2902" t="s">
        <v>15</v>
      </c>
      <c r="B12" s="2905" t="s">
        <v>93</v>
      </c>
      <c r="C12" s="2881" t="s">
        <v>10</v>
      </c>
      <c r="D12" s="2882"/>
      <c r="E12" s="2882"/>
      <c r="F12" s="2882"/>
      <c r="G12" s="2883"/>
      <c r="H12" s="2875" t="s">
        <v>11</v>
      </c>
      <c r="I12" s="2875" t="s">
        <v>1894</v>
      </c>
      <c r="J12" s="2875" t="s">
        <v>17</v>
      </c>
      <c r="K12" s="118" t="s">
        <v>1895</v>
      </c>
      <c r="L12" s="2890" t="s">
        <v>1897</v>
      </c>
      <c r="M12" s="2891"/>
      <c r="N12" s="2892" t="s">
        <v>1898</v>
      </c>
      <c r="O12" s="2893"/>
      <c r="P12" s="2887"/>
      <c r="Q12" s="2889"/>
      <c r="R12" s="120"/>
    </row>
    <row r="13" spans="1:18" s="116" customFormat="1" ht="12" customHeight="1">
      <c r="A13" s="2903"/>
      <c r="B13" s="2906"/>
      <c r="C13" s="2884"/>
      <c r="D13" s="2885"/>
      <c r="E13" s="2885"/>
      <c r="F13" s="2885"/>
      <c r="G13" s="2886"/>
      <c r="H13" s="2876"/>
      <c r="I13" s="2876"/>
      <c r="J13" s="2876"/>
      <c r="K13" s="118" t="s">
        <v>1899</v>
      </c>
      <c r="L13" s="2897" t="s">
        <v>34</v>
      </c>
      <c r="M13" s="2894" t="s">
        <v>19</v>
      </c>
      <c r="N13" s="2875" t="s">
        <v>34</v>
      </c>
      <c r="O13" s="2875" t="s">
        <v>19</v>
      </c>
      <c r="P13" s="2875" t="s">
        <v>34</v>
      </c>
      <c r="Q13" s="2894" t="s">
        <v>19</v>
      </c>
      <c r="R13" s="120"/>
    </row>
    <row r="14" spans="1:18" s="116" customFormat="1" ht="12" customHeight="1">
      <c r="A14" s="2903"/>
      <c r="B14" s="2906"/>
      <c r="C14" s="2884"/>
      <c r="D14" s="2885"/>
      <c r="E14" s="2885"/>
      <c r="F14" s="2885"/>
      <c r="G14" s="2886"/>
      <c r="H14" s="2876"/>
      <c r="I14" s="2876"/>
      <c r="J14" s="2876"/>
      <c r="K14" s="118" t="s">
        <v>1900</v>
      </c>
      <c r="L14" s="2897"/>
      <c r="M14" s="2895"/>
      <c r="N14" s="2876"/>
      <c r="O14" s="2876"/>
      <c r="P14" s="2876"/>
      <c r="Q14" s="2895"/>
      <c r="R14" s="120"/>
    </row>
    <row r="15" spans="1:18" s="116" customFormat="1" ht="12" customHeight="1">
      <c r="A15" s="2904"/>
      <c r="B15" s="2907"/>
      <c r="C15" s="2887"/>
      <c r="D15" s="2888"/>
      <c r="E15" s="2888"/>
      <c r="F15" s="2888"/>
      <c r="G15" s="2889"/>
      <c r="H15" s="2877"/>
      <c r="I15" s="2877"/>
      <c r="J15" s="2877"/>
      <c r="K15" s="118" t="s">
        <v>1901</v>
      </c>
      <c r="L15" s="2897"/>
      <c r="M15" s="2896"/>
      <c r="N15" s="2877"/>
      <c r="O15" s="2877"/>
      <c r="P15" s="2877"/>
      <c r="Q15" s="2896"/>
      <c r="R15" s="121"/>
    </row>
    <row r="16" spans="1:18" s="177" customFormat="1" ht="12" customHeight="1">
      <c r="A16" s="172">
        <v>1</v>
      </c>
      <c r="B16" s="231">
        <v>2</v>
      </c>
      <c r="C16" s="2878">
        <v>3</v>
      </c>
      <c r="D16" s="2879"/>
      <c r="E16" s="2879"/>
      <c r="F16" s="2879"/>
      <c r="G16" s="2880"/>
      <c r="H16" s="173">
        <v>4</v>
      </c>
      <c r="I16" s="173">
        <v>5</v>
      </c>
      <c r="J16" s="173">
        <v>6</v>
      </c>
      <c r="K16" s="173">
        <v>7</v>
      </c>
      <c r="L16" s="173"/>
      <c r="M16" s="173">
        <v>17</v>
      </c>
      <c r="N16" s="173">
        <v>18</v>
      </c>
      <c r="O16" s="174">
        <v>19</v>
      </c>
      <c r="P16" s="175">
        <v>20</v>
      </c>
      <c r="Q16" s="175">
        <v>21</v>
      </c>
      <c r="R16" s="176">
        <v>22</v>
      </c>
    </row>
    <row r="17" spans="1:18" s="116" customFormat="1" ht="12.95" customHeight="1" thickBot="1">
      <c r="A17" s="130"/>
      <c r="B17" s="131"/>
      <c r="C17" s="128"/>
      <c r="D17" s="128"/>
      <c r="E17" s="132"/>
      <c r="F17" s="128"/>
      <c r="G17" s="128"/>
      <c r="H17" s="128"/>
      <c r="I17" s="128"/>
      <c r="J17" s="128"/>
      <c r="K17" s="128"/>
      <c r="L17" s="128"/>
      <c r="M17" s="128"/>
      <c r="N17" s="133"/>
      <c r="O17" s="134"/>
      <c r="P17" s="127"/>
    </row>
    <row r="18" spans="1:18" s="116" customFormat="1" ht="12.95" customHeight="1" thickBot="1">
      <c r="A18" s="427"/>
      <c r="B18" s="428"/>
      <c r="C18" s="429"/>
      <c r="D18" s="429"/>
      <c r="E18" s="430"/>
      <c r="F18" s="429"/>
      <c r="G18" s="429"/>
      <c r="H18" s="429"/>
      <c r="I18" s="431" t="s">
        <v>1574</v>
      </c>
      <c r="J18" s="432"/>
      <c r="K18" s="433"/>
      <c r="L18" s="433"/>
      <c r="M18" s="436">
        <v>0</v>
      </c>
      <c r="N18" s="435">
        <v>0</v>
      </c>
      <c r="O18" s="435">
        <v>0</v>
      </c>
      <c r="P18" s="434">
        <f>SUM(P20:P35)</f>
        <v>15</v>
      </c>
      <c r="Q18" s="437" t="e">
        <f>SUM(Q20:Q35)</f>
        <v>#REF!</v>
      </c>
      <c r="R18" s="438"/>
    </row>
    <row r="19" spans="1:18" s="116" customFormat="1" ht="12.95" customHeight="1">
      <c r="A19" s="122"/>
      <c r="B19" s="178"/>
      <c r="C19" s="179"/>
      <c r="D19" s="179"/>
      <c r="E19" s="180"/>
      <c r="F19" s="179"/>
      <c r="G19" s="179"/>
      <c r="H19" s="179"/>
      <c r="I19" s="181" t="s">
        <v>96</v>
      </c>
      <c r="J19" s="182"/>
      <c r="K19" s="124"/>
      <c r="L19" s="124"/>
      <c r="M19" s="185"/>
      <c r="N19" s="184"/>
      <c r="O19" s="184"/>
      <c r="P19" s="183"/>
      <c r="Q19" s="186"/>
      <c r="R19" s="187"/>
    </row>
    <row r="20" spans="1:18" s="116" customFormat="1" ht="12.95" customHeight="1">
      <c r="A20" s="129">
        <v>1</v>
      </c>
      <c r="B20" s="142" t="s">
        <v>1515</v>
      </c>
      <c r="C20" s="29" t="s">
        <v>1543</v>
      </c>
      <c r="D20" s="29" t="s">
        <v>1543</v>
      </c>
      <c r="E20" s="29" t="s">
        <v>1546</v>
      </c>
      <c r="F20" s="29" t="s">
        <v>1544</v>
      </c>
      <c r="G20" s="29" t="s">
        <v>13</v>
      </c>
      <c r="H20" s="29" t="s">
        <v>13</v>
      </c>
      <c r="I20" s="143" t="s">
        <v>1554</v>
      </c>
      <c r="J20" s="29"/>
      <c r="K20" s="144" t="s">
        <v>97</v>
      </c>
      <c r="L20" s="144"/>
      <c r="M20" s="125"/>
      <c r="N20" s="123"/>
      <c r="O20" s="123"/>
      <c r="P20" s="126">
        <v>1</v>
      </c>
      <c r="Q20" s="30" t="e">
        <f>#REF!+M20-O20</f>
        <v>#REF!</v>
      </c>
      <c r="R20" s="145" t="s">
        <v>297</v>
      </c>
    </row>
    <row r="21" spans="1:18" s="116" customFormat="1" ht="12.95" customHeight="1">
      <c r="A21" s="129">
        <v>2</v>
      </c>
      <c r="B21" s="142" t="s">
        <v>1515</v>
      </c>
      <c r="C21" s="29" t="s">
        <v>1543</v>
      </c>
      <c r="D21" s="29" t="s">
        <v>1543</v>
      </c>
      <c r="E21" s="29" t="s">
        <v>1546</v>
      </c>
      <c r="F21" s="29" t="s">
        <v>1544</v>
      </c>
      <c r="G21" s="29" t="s">
        <v>13</v>
      </c>
      <c r="H21" s="29" t="s">
        <v>1425</v>
      </c>
      <c r="I21" s="143" t="s">
        <v>98</v>
      </c>
      <c r="J21" s="29"/>
      <c r="K21" s="144" t="s">
        <v>99</v>
      </c>
      <c r="L21" s="144"/>
      <c r="M21" s="125"/>
      <c r="N21" s="123"/>
      <c r="O21" s="123"/>
      <c r="P21" s="126">
        <v>1</v>
      </c>
      <c r="Q21" s="30" t="e">
        <f>#REF!+M21-O21</f>
        <v>#REF!</v>
      </c>
      <c r="R21" s="145" t="s">
        <v>297</v>
      </c>
    </row>
    <row r="22" spans="1:18" s="116" customFormat="1" ht="12.95" customHeight="1">
      <c r="A22" s="129">
        <v>3</v>
      </c>
      <c r="B22" s="142" t="s">
        <v>1515</v>
      </c>
      <c r="C22" s="29" t="s">
        <v>1543</v>
      </c>
      <c r="D22" s="29" t="s">
        <v>1543</v>
      </c>
      <c r="E22" s="29" t="s">
        <v>1546</v>
      </c>
      <c r="F22" s="29" t="s">
        <v>1544</v>
      </c>
      <c r="G22" s="29" t="s">
        <v>13</v>
      </c>
      <c r="H22" s="29" t="s">
        <v>1426</v>
      </c>
      <c r="I22" s="143" t="s">
        <v>100</v>
      </c>
      <c r="J22" s="29"/>
      <c r="K22" s="144" t="s">
        <v>101</v>
      </c>
      <c r="L22" s="144"/>
      <c r="M22" s="125"/>
      <c r="N22" s="123"/>
      <c r="O22" s="123"/>
      <c r="P22" s="126">
        <v>1</v>
      </c>
      <c r="Q22" s="30" t="e">
        <f>#REF!+M22-O22</f>
        <v>#REF!</v>
      </c>
      <c r="R22" s="145" t="s">
        <v>297</v>
      </c>
    </row>
    <row r="23" spans="1:18" s="116" customFormat="1" ht="12.95" customHeight="1">
      <c r="A23" s="129">
        <v>4</v>
      </c>
      <c r="B23" s="142" t="s">
        <v>1517</v>
      </c>
      <c r="C23" s="29" t="s">
        <v>1543</v>
      </c>
      <c r="D23" s="29" t="s">
        <v>1543</v>
      </c>
      <c r="E23" s="29" t="s">
        <v>1546</v>
      </c>
      <c r="F23" s="29" t="s">
        <v>1544</v>
      </c>
      <c r="G23" s="29" t="s">
        <v>1438</v>
      </c>
      <c r="H23" s="29" t="s">
        <v>13</v>
      </c>
      <c r="I23" s="143" t="s">
        <v>102</v>
      </c>
      <c r="J23" s="29"/>
      <c r="K23" s="144" t="s">
        <v>103</v>
      </c>
      <c r="L23" s="144"/>
      <c r="M23" s="125"/>
      <c r="N23" s="123"/>
      <c r="O23" s="123"/>
      <c r="P23" s="126">
        <v>1</v>
      </c>
      <c r="Q23" s="30" t="e">
        <f>#REF!+M23-O23</f>
        <v>#REF!</v>
      </c>
      <c r="R23" s="145" t="s">
        <v>297</v>
      </c>
    </row>
    <row r="24" spans="1:18" s="116" customFormat="1" ht="12.95" customHeight="1">
      <c r="A24" s="129"/>
      <c r="B24" s="142"/>
      <c r="C24" s="29" t="s">
        <v>1903</v>
      </c>
      <c r="D24" s="29" t="s">
        <v>1903</v>
      </c>
      <c r="E24" s="29" t="s">
        <v>1903</v>
      </c>
      <c r="F24" s="29" t="s">
        <v>1903</v>
      </c>
      <c r="G24" s="29" t="s">
        <v>1903</v>
      </c>
      <c r="H24" s="29"/>
      <c r="I24" s="146" t="s">
        <v>104</v>
      </c>
      <c r="J24" s="29"/>
      <c r="K24" s="144"/>
      <c r="L24" s="144"/>
      <c r="M24" s="125"/>
      <c r="N24" s="123"/>
      <c r="O24" s="123"/>
      <c r="P24" s="126"/>
      <c r="Q24" s="30"/>
      <c r="R24" s="145"/>
    </row>
    <row r="25" spans="1:18" s="116" customFormat="1" ht="12.95" customHeight="1">
      <c r="A25" s="129">
        <v>5</v>
      </c>
      <c r="B25" s="142" t="s">
        <v>1516</v>
      </c>
      <c r="C25" s="29" t="s">
        <v>1543</v>
      </c>
      <c r="D25" s="29" t="s">
        <v>1543</v>
      </c>
      <c r="E25" s="29" t="s">
        <v>1546</v>
      </c>
      <c r="F25" s="29" t="s">
        <v>1544</v>
      </c>
      <c r="G25" s="29" t="s">
        <v>1437</v>
      </c>
      <c r="H25" s="29" t="s">
        <v>13</v>
      </c>
      <c r="I25" s="143" t="s">
        <v>114</v>
      </c>
      <c r="J25" s="29"/>
      <c r="K25" s="144" t="s">
        <v>115</v>
      </c>
      <c r="L25" s="144"/>
      <c r="M25" s="125"/>
      <c r="N25" s="123"/>
      <c r="O25" s="123"/>
      <c r="P25" s="126">
        <v>1</v>
      </c>
      <c r="Q25" s="30" t="e">
        <f>#REF!+M25-O25</f>
        <v>#REF!</v>
      </c>
      <c r="R25" s="145" t="s">
        <v>1518</v>
      </c>
    </row>
    <row r="26" spans="1:18" s="116" customFormat="1" ht="12.95" customHeight="1">
      <c r="A26" s="129">
        <v>6</v>
      </c>
      <c r="B26" s="142" t="s">
        <v>1516</v>
      </c>
      <c r="C26" s="29" t="s">
        <v>1543</v>
      </c>
      <c r="D26" s="29" t="s">
        <v>1543</v>
      </c>
      <c r="E26" s="29" t="s">
        <v>1546</v>
      </c>
      <c r="F26" s="29" t="s">
        <v>1544</v>
      </c>
      <c r="G26" s="29" t="s">
        <v>1437</v>
      </c>
      <c r="H26" s="29" t="s">
        <v>1425</v>
      </c>
      <c r="I26" s="143" t="s">
        <v>105</v>
      </c>
      <c r="J26" s="29"/>
      <c r="K26" s="144"/>
      <c r="L26" s="144"/>
      <c r="M26" s="125"/>
      <c r="N26" s="123"/>
      <c r="O26" s="123"/>
      <c r="P26" s="126">
        <v>1</v>
      </c>
      <c r="Q26" s="30" t="e">
        <f>#REF!+M26-O26</f>
        <v>#REF!</v>
      </c>
      <c r="R26" s="145" t="s">
        <v>1512</v>
      </c>
    </row>
    <row r="27" spans="1:18" s="116" customFormat="1" ht="12.95" customHeight="1">
      <c r="A27" s="129">
        <v>7</v>
      </c>
      <c r="B27" s="142" t="s">
        <v>1516</v>
      </c>
      <c r="C27" s="29" t="s">
        <v>1543</v>
      </c>
      <c r="D27" s="29" t="s">
        <v>1543</v>
      </c>
      <c r="E27" s="29" t="s">
        <v>1546</v>
      </c>
      <c r="F27" s="29" t="s">
        <v>1544</v>
      </c>
      <c r="G27" s="29" t="s">
        <v>1437</v>
      </c>
      <c r="H27" s="29" t="s">
        <v>1426</v>
      </c>
      <c r="I27" s="143" t="s">
        <v>106</v>
      </c>
      <c r="J27" s="29"/>
      <c r="K27" s="144" t="s">
        <v>107</v>
      </c>
      <c r="L27" s="144"/>
      <c r="M27" s="125"/>
      <c r="N27" s="123"/>
      <c r="O27" s="123"/>
      <c r="P27" s="126">
        <v>1</v>
      </c>
      <c r="Q27" s="30" t="e">
        <f>#REF!+M27-O27</f>
        <v>#REF!</v>
      </c>
      <c r="R27" s="145" t="s">
        <v>1512</v>
      </c>
    </row>
    <row r="28" spans="1:18" s="116" customFormat="1" ht="12.95" customHeight="1">
      <c r="A28" s="129">
        <v>8</v>
      </c>
      <c r="B28" s="142" t="s">
        <v>1516</v>
      </c>
      <c r="C28" s="29" t="s">
        <v>1543</v>
      </c>
      <c r="D28" s="29" t="s">
        <v>1543</v>
      </c>
      <c r="E28" s="29" t="s">
        <v>1546</v>
      </c>
      <c r="F28" s="29" t="s">
        <v>1544</v>
      </c>
      <c r="G28" s="29" t="s">
        <v>1437</v>
      </c>
      <c r="H28" s="29" t="s">
        <v>1427</v>
      </c>
      <c r="I28" s="143" t="s">
        <v>108</v>
      </c>
      <c r="J28" s="29"/>
      <c r="K28" s="144" t="s">
        <v>109</v>
      </c>
      <c r="L28" s="144"/>
      <c r="M28" s="125"/>
      <c r="N28" s="123"/>
      <c r="O28" s="123"/>
      <c r="P28" s="126">
        <v>1</v>
      </c>
      <c r="Q28" s="30" t="e">
        <f>#REF!+M28-O28</f>
        <v>#REF!</v>
      </c>
      <c r="R28" s="145" t="s">
        <v>1512</v>
      </c>
    </row>
    <row r="29" spans="1:18" s="116" customFormat="1" ht="12.95" customHeight="1">
      <c r="A29" s="129">
        <v>9</v>
      </c>
      <c r="B29" s="142" t="s">
        <v>1516</v>
      </c>
      <c r="C29" s="29" t="s">
        <v>1543</v>
      </c>
      <c r="D29" s="29" t="s">
        <v>1543</v>
      </c>
      <c r="E29" s="29" t="s">
        <v>1546</v>
      </c>
      <c r="F29" s="29" t="s">
        <v>1544</v>
      </c>
      <c r="G29" s="29" t="s">
        <v>1437</v>
      </c>
      <c r="H29" s="29" t="s">
        <v>1428</v>
      </c>
      <c r="I29" s="143" t="s">
        <v>110</v>
      </c>
      <c r="J29" s="29"/>
      <c r="K29" s="144" t="s">
        <v>111</v>
      </c>
      <c r="L29" s="144"/>
      <c r="M29" s="125"/>
      <c r="N29" s="123"/>
      <c r="O29" s="123"/>
      <c r="P29" s="126">
        <v>1</v>
      </c>
      <c r="Q29" s="30" t="e">
        <f>#REF!+M29-O29</f>
        <v>#REF!</v>
      </c>
      <c r="R29" s="145" t="s">
        <v>1374</v>
      </c>
    </row>
    <row r="30" spans="1:18" s="116" customFormat="1" ht="12.95" customHeight="1">
      <c r="A30" s="129">
        <v>10</v>
      </c>
      <c r="B30" s="142" t="s">
        <v>1516</v>
      </c>
      <c r="C30" s="29" t="s">
        <v>1543</v>
      </c>
      <c r="D30" s="29" t="s">
        <v>1543</v>
      </c>
      <c r="E30" s="29" t="s">
        <v>1546</v>
      </c>
      <c r="F30" s="29" t="s">
        <v>1544</v>
      </c>
      <c r="G30" s="29" t="s">
        <v>1437</v>
      </c>
      <c r="H30" s="29" t="s">
        <v>1429</v>
      </c>
      <c r="I30" s="143" t="s">
        <v>112</v>
      </c>
      <c r="J30" s="29"/>
      <c r="K30" s="144" t="s">
        <v>113</v>
      </c>
      <c r="L30" s="144"/>
      <c r="M30" s="125"/>
      <c r="N30" s="123"/>
      <c r="O30" s="123"/>
      <c r="P30" s="126">
        <v>1</v>
      </c>
      <c r="Q30" s="30" t="e">
        <f>#REF!+M30-O30</f>
        <v>#REF!</v>
      </c>
      <c r="R30" s="145" t="s">
        <v>1391</v>
      </c>
    </row>
    <row r="31" spans="1:18" s="116" customFormat="1" ht="12.95" customHeight="1">
      <c r="A31" s="129">
        <v>11</v>
      </c>
      <c r="B31" s="142" t="s">
        <v>1516</v>
      </c>
      <c r="C31" s="29" t="s">
        <v>1543</v>
      </c>
      <c r="D31" s="29" t="s">
        <v>1543</v>
      </c>
      <c r="E31" s="29" t="s">
        <v>1546</v>
      </c>
      <c r="F31" s="29" t="s">
        <v>1544</v>
      </c>
      <c r="G31" s="29" t="s">
        <v>1437</v>
      </c>
      <c r="H31" s="29" t="s">
        <v>1430</v>
      </c>
      <c r="I31" s="143" t="s">
        <v>124</v>
      </c>
      <c r="J31" s="29"/>
      <c r="K31" s="144" t="s">
        <v>125</v>
      </c>
      <c r="L31" s="144"/>
      <c r="M31" s="125"/>
      <c r="N31" s="123"/>
      <c r="O31" s="123"/>
      <c r="P31" s="126">
        <v>1</v>
      </c>
      <c r="Q31" s="30" t="e">
        <f>#REF!+M31-O31</f>
        <v>#REF!</v>
      </c>
      <c r="R31" s="145" t="s">
        <v>1381</v>
      </c>
    </row>
    <row r="32" spans="1:18" s="116" customFormat="1" ht="12.95" customHeight="1">
      <c r="A32" s="129">
        <v>12</v>
      </c>
      <c r="B32" s="142" t="s">
        <v>1516</v>
      </c>
      <c r="C32" s="29" t="s">
        <v>1543</v>
      </c>
      <c r="D32" s="29" t="s">
        <v>1543</v>
      </c>
      <c r="E32" s="29" t="s">
        <v>1546</v>
      </c>
      <c r="F32" s="29" t="s">
        <v>1544</v>
      </c>
      <c r="G32" s="29" t="s">
        <v>1437</v>
      </c>
      <c r="H32" s="29" t="s">
        <v>1433</v>
      </c>
      <c r="I32" s="143" t="s">
        <v>116</v>
      </c>
      <c r="J32" s="29"/>
      <c r="K32" s="144" t="s">
        <v>117</v>
      </c>
      <c r="L32" s="144"/>
      <c r="M32" s="125"/>
      <c r="N32" s="123"/>
      <c r="O32" s="123"/>
      <c r="P32" s="126">
        <v>1</v>
      </c>
      <c r="Q32" s="30" t="e">
        <f>#REF!+M32-O32</f>
        <v>#REF!</v>
      </c>
      <c r="R32" s="145" t="s">
        <v>1519</v>
      </c>
    </row>
    <row r="33" spans="1:18" s="116" customFormat="1" ht="12.95" customHeight="1">
      <c r="A33" s="129">
        <v>13</v>
      </c>
      <c r="B33" s="142" t="s">
        <v>1516</v>
      </c>
      <c r="C33" s="29" t="s">
        <v>1543</v>
      </c>
      <c r="D33" s="29" t="s">
        <v>1543</v>
      </c>
      <c r="E33" s="29" t="s">
        <v>1546</v>
      </c>
      <c r="F33" s="29" t="s">
        <v>1544</v>
      </c>
      <c r="G33" s="29" t="s">
        <v>1437</v>
      </c>
      <c r="H33" s="29" t="s">
        <v>1434</v>
      </c>
      <c r="I33" s="143" t="s">
        <v>118</v>
      </c>
      <c r="J33" s="29"/>
      <c r="K33" s="144" t="s">
        <v>119</v>
      </c>
      <c r="L33" s="144"/>
      <c r="M33" s="125"/>
      <c r="N33" s="123"/>
      <c r="O33" s="123"/>
      <c r="P33" s="126">
        <v>1</v>
      </c>
      <c r="Q33" s="30" t="e">
        <f>#REF!+M33-O33</f>
        <v>#REF!</v>
      </c>
      <c r="R33" s="145" t="s">
        <v>1386</v>
      </c>
    </row>
    <row r="34" spans="1:18" s="116" customFormat="1" ht="12.95" customHeight="1">
      <c r="A34" s="129">
        <v>14</v>
      </c>
      <c r="B34" s="142" t="s">
        <v>1516</v>
      </c>
      <c r="C34" s="29" t="s">
        <v>1543</v>
      </c>
      <c r="D34" s="29" t="s">
        <v>1543</v>
      </c>
      <c r="E34" s="29" t="s">
        <v>1546</v>
      </c>
      <c r="F34" s="29" t="s">
        <v>1544</v>
      </c>
      <c r="G34" s="29" t="s">
        <v>1437</v>
      </c>
      <c r="H34" s="29" t="s">
        <v>1435</v>
      </c>
      <c r="I34" s="143" t="s">
        <v>120</v>
      </c>
      <c r="J34" s="29"/>
      <c r="K34" s="144" t="s">
        <v>121</v>
      </c>
      <c r="L34" s="144"/>
      <c r="M34" s="125"/>
      <c r="N34" s="123"/>
      <c r="O34" s="123"/>
      <c r="P34" s="126">
        <v>1</v>
      </c>
      <c r="Q34" s="30" t="e">
        <f>#REF!+M34-O34</f>
        <v>#REF!</v>
      </c>
      <c r="R34" s="145" t="s">
        <v>1513</v>
      </c>
    </row>
    <row r="35" spans="1:18" s="116" customFormat="1" ht="12.95" customHeight="1">
      <c r="A35" s="129">
        <v>15</v>
      </c>
      <c r="B35" s="142" t="s">
        <v>1516</v>
      </c>
      <c r="C35" s="29" t="s">
        <v>1543</v>
      </c>
      <c r="D35" s="29" t="s">
        <v>1543</v>
      </c>
      <c r="E35" s="29" t="s">
        <v>1546</v>
      </c>
      <c r="F35" s="29" t="s">
        <v>1544</v>
      </c>
      <c r="G35" s="29" t="s">
        <v>1437</v>
      </c>
      <c r="H35" s="29" t="s">
        <v>1436</v>
      </c>
      <c r="I35" s="143" t="s">
        <v>122</v>
      </c>
      <c r="J35" s="29"/>
      <c r="K35" s="144" t="s">
        <v>123</v>
      </c>
      <c r="L35" s="144"/>
      <c r="M35" s="125"/>
      <c r="N35" s="123"/>
      <c r="O35" s="123"/>
      <c r="P35" s="126">
        <v>1</v>
      </c>
      <c r="Q35" s="30" t="e">
        <f>#REF!+M35-O35</f>
        <v>#REF!</v>
      </c>
      <c r="R35" s="145" t="s">
        <v>779</v>
      </c>
    </row>
    <row r="36" spans="1:18" s="116" customFormat="1" ht="12.95" customHeight="1" thickBot="1">
      <c r="A36" s="190"/>
      <c r="B36" s="191"/>
      <c r="C36" s="192"/>
      <c r="D36" s="192"/>
      <c r="E36" s="192"/>
      <c r="F36" s="192"/>
      <c r="G36" s="192"/>
      <c r="H36" s="193"/>
      <c r="I36" s="194"/>
      <c r="J36" s="195"/>
      <c r="K36" s="194"/>
      <c r="L36" s="194"/>
      <c r="M36" s="196"/>
      <c r="N36" s="194"/>
      <c r="O36" s="194"/>
      <c r="P36" s="194"/>
      <c r="Q36" s="196"/>
      <c r="R36" s="197"/>
    </row>
    <row r="37" spans="1:18" ht="12.95" customHeight="1" thickBot="1">
      <c r="A37" s="439"/>
      <c r="B37" s="440"/>
      <c r="C37" s="441"/>
      <c r="D37" s="441"/>
      <c r="E37" s="441"/>
      <c r="F37" s="441"/>
      <c r="G37" s="441"/>
      <c r="H37" s="442"/>
      <c r="I37" s="431" t="s">
        <v>134</v>
      </c>
      <c r="J37" s="443"/>
      <c r="K37" s="444"/>
      <c r="L37" s="444"/>
      <c r="M37" s="445"/>
      <c r="N37" s="445"/>
      <c r="O37" s="445"/>
      <c r="P37" s="446"/>
      <c r="Q37" s="445"/>
      <c r="R37" s="447"/>
    </row>
    <row r="38" spans="1:18" ht="12.95" customHeight="1" thickBot="1">
      <c r="A38" s="439"/>
      <c r="B38" s="440"/>
      <c r="C38" s="441" t="str">
        <f>MID(B38,1,2)</f>
        <v/>
      </c>
      <c r="D38" s="441" t="str">
        <f>MID(B38,4,2)</f>
        <v/>
      </c>
      <c r="E38" s="441" t="str">
        <f>MID(B38,7,2)</f>
        <v/>
      </c>
      <c r="F38" s="441" t="str">
        <f>MID(B38,10,2)</f>
        <v/>
      </c>
      <c r="G38" s="441" t="str">
        <f>MID(B38,13,3)</f>
        <v/>
      </c>
      <c r="H38" s="442"/>
      <c r="I38" s="431" t="s">
        <v>1861</v>
      </c>
      <c r="J38" s="443"/>
      <c r="K38" s="444"/>
      <c r="L38" s="444"/>
      <c r="M38" s="445">
        <f>SUM(M39:M182)</f>
        <v>0</v>
      </c>
      <c r="N38" s="445">
        <f>SUM(N39:N182)</f>
        <v>0</v>
      </c>
      <c r="O38" s="445">
        <f>SUM(O39:O182)</f>
        <v>0</v>
      </c>
      <c r="P38" s="446">
        <f>SUM(P39:P182)</f>
        <v>143</v>
      </c>
      <c r="Q38" s="445">
        <f>SUM(Q39:Q182)</f>
        <v>6153835999.999999</v>
      </c>
      <c r="R38" s="447"/>
    </row>
    <row r="39" spans="1:18" ht="12.95" customHeight="1">
      <c r="A39" s="198">
        <v>1</v>
      </c>
      <c r="B39" s="199"/>
      <c r="C39" s="200" t="s">
        <v>1911</v>
      </c>
      <c r="D39" s="200" t="s">
        <v>1907</v>
      </c>
      <c r="E39" s="200" t="s">
        <v>1543</v>
      </c>
      <c r="F39" s="200" t="s">
        <v>1543</v>
      </c>
      <c r="G39" s="200" t="s">
        <v>1425</v>
      </c>
      <c r="H39" s="201" t="s">
        <v>13</v>
      </c>
      <c r="I39" s="182" t="s">
        <v>136</v>
      </c>
      <c r="J39" s="182" t="s">
        <v>137</v>
      </c>
      <c r="K39" s="182" t="s">
        <v>138</v>
      </c>
      <c r="L39" s="182"/>
      <c r="M39" s="204"/>
      <c r="N39" s="203"/>
      <c r="O39" s="204"/>
      <c r="P39" s="203">
        <v>1</v>
      </c>
      <c r="Q39" s="204">
        <v>10000000</v>
      </c>
      <c r="R39" s="358" t="s">
        <v>1573</v>
      </c>
    </row>
    <row r="40" spans="1:18" ht="12.95" customHeight="1">
      <c r="A40" s="147">
        <v>2</v>
      </c>
      <c r="B40" s="148"/>
      <c r="C40" s="149" t="s">
        <v>1911</v>
      </c>
      <c r="D40" s="149" t="s">
        <v>1907</v>
      </c>
      <c r="E40" s="149" t="s">
        <v>1543</v>
      </c>
      <c r="F40" s="149" t="s">
        <v>1543</v>
      </c>
      <c r="G40" s="149" t="s">
        <v>1426</v>
      </c>
      <c r="H40" s="152" t="s">
        <v>1425</v>
      </c>
      <c r="I40" s="29" t="s">
        <v>140</v>
      </c>
      <c r="J40" s="29" t="s">
        <v>141</v>
      </c>
      <c r="K40" s="29" t="s">
        <v>142</v>
      </c>
      <c r="L40" s="29"/>
      <c r="M40" s="153"/>
      <c r="N40" s="151"/>
      <c r="O40" s="153"/>
      <c r="P40" s="151">
        <v>1</v>
      </c>
      <c r="Q40" s="204">
        <v>29000000</v>
      </c>
      <c r="R40" s="359" t="s">
        <v>1573</v>
      </c>
    </row>
    <row r="41" spans="1:18" ht="12.95" customHeight="1">
      <c r="A41" s="198">
        <v>3</v>
      </c>
      <c r="B41" s="148"/>
      <c r="C41" s="149" t="s">
        <v>1911</v>
      </c>
      <c r="D41" s="149" t="s">
        <v>1907</v>
      </c>
      <c r="E41" s="149" t="s">
        <v>1543</v>
      </c>
      <c r="F41" s="149" t="s">
        <v>1543</v>
      </c>
      <c r="G41" s="149" t="s">
        <v>1426</v>
      </c>
      <c r="H41" s="152" t="s">
        <v>1426</v>
      </c>
      <c r="I41" s="29" t="s">
        <v>140</v>
      </c>
      <c r="J41" s="29" t="s">
        <v>144</v>
      </c>
      <c r="K41" s="29"/>
      <c r="L41" s="29"/>
      <c r="M41" s="153"/>
      <c r="N41" s="151"/>
      <c r="O41" s="153"/>
      <c r="P41" s="151">
        <v>1</v>
      </c>
      <c r="Q41" s="204">
        <v>41600000</v>
      </c>
      <c r="R41" s="359" t="s">
        <v>1573</v>
      </c>
    </row>
    <row r="42" spans="1:18" ht="12.95" customHeight="1">
      <c r="A42" s="147">
        <v>4</v>
      </c>
      <c r="B42" s="148"/>
      <c r="C42" s="149" t="s">
        <v>1911</v>
      </c>
      <c r="D42" s="149" t="s">
        <v>1907</v>
      </c>
      <c r="E42" s="149" t="s">
        <v>1543</v>
      </c>
      <c r="F42" s="149" t="s">
        <v>1543</v>
      </c>
      <c r="G42" s="149" t="s">
        <v>1426</v>
      </c>
      <c r="H42" s="152" t="s">
        <v>1427</v>
      </c>
      <c r="I42" s="29" t="s">
        <v>145</v>
      </c>
      <c r="J42" s="29" t="s">
        <v>146</v>
      </c>
      <c r="K42" s="29" t="s">
        <v>147</v>
      </c>
      <c r="L42" s="29"/>
      <c r="M42" s="153"/>
      <c r="N42" s="151"/>
      <c r="O42" s="153"/>
      <c r="P42" s="151">
        <v>1</v>
      </c>
      <c r="Q42" s="204">
        <v>210000000</v>
      </c>
      <c r="R42" s="359" t="s">
        <v>1573</v>
      </c>
    </row>
    <row r="43" spans="1:18" ht="12.95" customHeight="1">
      <c r="A43" s="198">
        <v>5</v>
      </c>
      <c r="B43" s="148"/>
      <c r="C43" s="149" t="s">
        <v>1911</v>
      </c>
      <c r="D43" s="149" t="s">
        <v>1907</v>
      </c>
      <c r="E43" s="149" t="s">
        <v>1543</v>
      </c>
      <c r="F43" s="149" t="s">
        <v>1543</v>
      </c>
      <c r="G43" s="149" t="s">
        <v>1426</v>
      </c>
      <c r="H43" s="152" t="s">
        <v>1428</v>
      </c>
      <c r="I43" s="29" t="s">
        <v>145</v>
      </c>
      <c r="J43" s="29" t="s">
        <v>148</v>
      </c>
      <c r="K43" s="29" t="s">
        <v>149</v>
      </c>
      <c r="L43" s="29"/>
      <c r="M43" s="153"/>
      <c r="N43" s="151"/>
      <c r="O43" s="153"/>
      <c r="P43" s="151">
        <v>1</v>
      </c>
      <c r="Q43" s="204">
        <v>0</v>
      </c>
      <c r="R43" s="359" t="s">
        <v>2418</v>
      </c>
    </row>
    <row r="44" spans="1:18" ht="12.95" customHeight="1">
      <c r="A44" s="147">
        <v>6</v>
      </c>
      <c r="B44" s="148"/>
      <c r="C44" s="149" t="s">
        <v>1911</v>
      </c>
      <c r="D44" s="149" t="s">
        <v>1907</v>
      </c>
      <c r="E44" s="149" t="s">
        <v>1543</v>
      </c>
      <c r="F44" s="149" t="s">
        <v>1907</v>
      </c>
      <c r="G44" s="149" t="s">
        <v>13</v>
      </c>
      <c r="H44" s="152" t="s">
        <v>1429</v>
      </c>
      <c r="I44" s="29" t="s">
        <v>150</v>
      </c>
      <c r="J44" s="29" t="s">
        <v>141</v>
      </c>
      <c r="K44" s="155" t="s">
        <v>151</v>
      </c>
      <c r="L44" s="155"/>
      <c r="M44" s="153"/>
      <c r="N44" s="151"/>
      <c r="O44" s="153"/>
      <c r="P44" s="151">
        <v>1</v>
      </c>
      <c r="Q44" s="204">
        <v>169565000</v>
      </c>
      <c r="R44" s="359" t="s">
        <v>1573</v>
      </c>
    </row>
    <row r="45" spans="1:18" ht="12.95" customHeight="1">
      <c r="A45" s="198">
        <v>7</v>
      </c>
      <c r="B45" s="148"/>
      <c r="C45" s="149" t="s">
        <v>1911</v>
      </c>
      <c r="D45" s="149" t="s">
        <v>1907</v>
      </c>
      <c r="E45" s="149" t="s">
        <v>1543</v>
      </c>
      <c r="F45" s="149" t="s">
        <v>1907</v>
      </c>
      <c r="G45" s="149" t="s">
        <v>1425</v>
      </c>
      <c r="H45" s="152" t="s">
        <v>1430</v>
      </c>
      <c r="I45" s="29" t="s">
        <v>153</v>
      </c>
      <c r="J45" s="29" t="s">
        <v>146</v>
      </c>
      <c r="K45" s="29" t="s">
        <v>154</v>
      </c>
      <c r="L45" s="29"/>
      <c r="M45" s="153"/>
      <c r="N45" s="151"/>
      <c r="O45" s="153"/>
      <c r="P45" s="151">
        <v>1</v>
      </c>
      <c r="Q45" s="204">
        <v>118600000</v>
      </c>
      <c r="R45" s="359" t="s">
        <v>1573</v>
      </c>
    </row>
    <row r="46" spans="1:18" ht="12.95" customHeight="1">
      <c r="A46" s="147">
        <v>8</v>
      </c>
      <c r="B46" s="148"/>
      <c r="C46" s="149" t="s">
        <v>1911</v>
      </c>
      <c r="D46" s="149" t="s">
        <v>1907</v>
      </c>
      <c r="E46" s="149" t="s">
        <v>1543</v>
      </c>
      <c r="F46" s="149" t="s">
        <v>1907</v>
      </c>
      <c r="G46" s="149" t="s">
        <v>1425</v>
      </c>
      <c r="H46" s="152" t="s">
        <v>1433</v>
      </c>
      <c r="I46" s="29" t="s">
        <v>153</v>
      </c>
      <c r="J46" s="29" t="s">
        <v>146</v>
      </c>
      <c r="K46" s="29" t="s">
        <v>155</v>
      </c>
      <c r="L46" s="29"/>
      <c r="M46" s="153"/>
      <c r="N46" s="151"/>
      <c r="O46" s="153"/>
      <c r="P46" s="151">
        <v>1</v>
      </c>
      <c r="Q46" s="204">
        <v>31500000</v>
      </c>
      <c r="R46" s="359" t="s">
        <v>1573</v>
      </c>
    </row>
    <row r="47" spans="1:18" ht="12.95" customHeight="1">
      <c r="A47" s="198">
        <v>9</v>
      </c>
      <c r="B47" s="148"/>
      <c r="C47" s="149" t="s">
        <v>1911</v>
      </c>
      <c r="D47" s="149" t="s">
        <v>1907</v>
      </c>
      <c r="E47" s="149" t="s">
        <v>1543</v>
      </c>
      <c r="F47" s="149" t="s">
        <v>1909</v>
      </c>
      <c r="G47" s="149" t="s">
        <v>13</v>
      </c>
      <c r="H47" s="152" t="s">
        <v>1434</v>
      </c>
      <c r="I47" s="29" t="s">
        <v>156</v>
      </c>
      <c r="J47" s="29" t="s">
        <v>146</v>
      </c>
      <c r="K47" s="29" t="s">
        <v>157</v>
      </c>
      <c r="L47" s="29"/>
      <c r="M47" s="153"/>
      <c r="N47" s="151"/>
      <c r="O47" s="153"/>
      <c r="P47" s="151">
        <v>1</v>
      </c>
      <c r="Q47" s="204">
        <v>149650000</v>
      </c>
      <c r="R47" s="359" t="s">
        <v>1573</v>
      </c>
    </row>
    <row r="48" spans="1:18" ht="12.95" customHeight="1">
      <c r="A48" s="147">
        <v>10</v>
      </c>
      <c r="B48" s="148"/>
      <c r="C48" s="149" t="s">
        <v>1911</v>
      </c>
      <c r="D48" s="149" t="s">
        <v>1907</v>
      </c>
      <c r="E48" s="149" t="s">
        <v>1543</v>
      </c>
      <c r="F48" s="149" t="s">
        <v>1544</v>
      </c>
      <c r="G48" s="149" t="s">
        <v>13</v>
      </c>
      <c r="H48" s="152" t="s">
        <v>1435</v>
      </c>
      <c r="I48" s="29" t="s">
        <v>156</v>
      </c>
      <c r="J48" s="29" t="s">
        <v>146</v>
      </c>
      <c r="K48" s="29" t="s">
        <v>158</v>
      </c>
      <c r="L48" s="29"/>
      <c r="M48" s="153"/>
      <c r="N48" s="151"/>
      <c r="O48" s="153"/>
      <c r="P48" s="151">
        <v>1</v>
      </c>
      <c r="Q48" s="204">
        <v>43700000</v>
      </c>
      <c r="R48" s="359" t="s">
        <v>1573</v>
      </c>
    </row>
    <row r="49" spans="1:18" ht="12.95" customHeight="1">
      <c r="A49" s="198">
        <v>11</v>
      </c>
      <c r="B49" s="148"/>
      <c r="C49" s="149" t="s">
        <v>1911</v>
      </c>
      <c r="D49" s="149" t="s">
        <v>1907</v>
      </c>
      <c r="E49" s="149" t="s">
        <v>1543</v>
      </c>
      <c r="F49" s="149" t="s">
        <v>1544</v>
      </c>
      <c r="G49" s="149" t="s">
        <v>13</v>
      </c>
      <c r="H49" s="152" t="s">
        <v>1436</v>
      </c>
      <c r="I49" s="29" t="s">
        <v>156</v>
      </c>
      <c r="J49" s="29" t="s">
        <v>146</v>
      </c>
      <c r="K49" s="29" t="s">
        <v>159</v>
      </c>
      <c r="L49" s="29"/>
      <c r="M49" s="153"/>
      <c r="N49" s="151"/>
      <c r="O49" s="153"/>
      <c r="P49" s="151">
        <v>1</v>
      </c>
      <c r="Q49" s="153">
        <v>38500000</v>
      </c>
      <c r="R49" s="359" t="s">
        <v>1573</v>
      </c>
    </row>
    <row r="50" spans="1:18" ht="12.95" customHeight="1">
      <c r="A50" s="147">
        <v>12</v>
      </c>
      <c r="B50" s="148"/>
      <c r="C50" s="149" t="s">
        <v>1911</v>
      </c>
      <c r="D50" s="149" t="s">
        <v>1907</v>
      </c>
      <c r="E50" s="149" t="s">
        <v>1543</v>
      </c>
      <c r="F50" s="149" t="s">
        <v>1544</v>
      </c>
      <c r="G50" s="149" t="s">
        <v>13</v>
      </c>
      <c r="H50" s="152" t="s">
        <v>1437</v>
      </c>
      <c r="I50" s="29" t="s">
        <v>160</v>
      </c>
      <c r="J50" s="29" t="s">
        <v>146</v>
      </c>
      <c r="K50" s="155">
        <v>9298345</v>
      </c>
      <c r="L50" s="155"/>
      <c r="M50" s="153"/>
      <c r="N50" s="151"/>
      <c r="O50" s="153"/>
      <c r="P50" s="151">
        <v>1</v>
      </c>
      <c r="Q50" s="153">
        <v>125600000</v>
      </c>
      <c r="R50" s="359" t="s">
        <v>1573</v>
      </c>
    </row>
    <row r="51" spans="1:18" ht="12.95" customHeight="1">
      <c r="A51" s="198">
        <v>13</v>
      </c>
      <c r="B51" s="148"/>
      <c r="C51" s="149" t="s">
        <v>1911</v>
      </c>
      <c r="D51" s="149" t="s">
        <v>1907</v>
      </c>
      <c r="E51" s="149" t="s">
        <v>1543</v>
      </c>
      <c r="F51" s="149" t="s">
        <v>1544</v>
      </c>
      <c r="G51" s="149" t="s">
        <v>13</v>
      </c>
      <c r="H51" s="152" t="s">
        <v>1438</v>
      </c>
      <c r="I51" s="29" t="s">
        <v>160</v>
      </c>
      <c r="J51" s="29" t="s">
        <v>161</v>
      </c>
      <c r="K51" s="155" t="s">
        <v>162</v>
      </c>
      <c r="L51" s="155"/>
      <c r="M51" s="153"/>
      <c r="N51" s="151"/>
      <c r="O51" s="153"/>
      <c r="P51" s="151">
        <v>1</v>
      </c>
      <c r="Q51" s="153">
        <v>147790000</v>
      </c>
      <c r="R51" s="359" t="s">
        <v>1573</v>
      </c>
    </row>
    <row r="52" spans="1:18" ht="12.95" customHeight="1">
      <c r="A52" s="147">
        <v>14</v>
      </c>
      <c r="B52" s="148"/>
      <c r="C52" s="149" t="s">
        <v>1911</v>
      </c>
      <c r="D52" s="149" t="s">
        <v>1907</v>
      </c>
      <c r="E52" s="149" t="s">
        <v>1543</v>
      </c>
      <c r="F52" s="149" t="s">
        <v>1544</v>
      </c>
      <c r="G52" s="149" t="s">
        <v>13</v>
      </c>
      <c r="H52" s="152" t="s">
        <v>1439</v>
      </c>
      <c r="I52" s="29" t="s">
        <v>160</v>
      </c>
      <c r="J52" s="29" t="s">
        <v>161</v>
      </c>
      <c r="K52" s="155" t="s">
        <v>163</v>
      </c>
      <c r="L52" s="155"/>
      <c r="M52" s="153"/>
      <c r="N52" s="151"/>
      <c r="O52" s="153"/>
      <c r="P52" s="151">
        <v>1</v>
      </c>
      <c r="Q52" s="153">
        <v>147790000</v>
      </c>
      <c r="R52" s="359" t="s">
        <v>1573</v>
      </c>
    </row>
    <row r="53" spans="1:18" ht="12.95" customHeight="1">
      <c r="A53" s="198">
        <v>15</v>
      </c>
      <c r="B53" s="148"/>
      <c r="C53" s="149" t="s">
        <v>1911</v>
      </c>
      <c r="D53" s="149" t="s">
        <v>1907</v>
      </c>
      <c r="E53" s="149" t="s">
        <v>1543</v>
      </c>
      <c r="F53" s="149" t="s">
        <v>1544</v>
      </c>
      <c r="G53" s="149" t="s">
        <v>13</v>
      </c>
      <c r="H53" s="152" t="s">
        <v>1440</v>
      </c>
      <c r="I53" s="29" t="s">
        <v>160</v>
      </c>
      <c r="J53" s="29" t="s">
        <v>161</v>
      </c>
      <c r="K53" s="155" t="s">
        <v>164</v>
      </c>
      <c r="L53" s="155"/>
      <c r="M53" s="153"/>
      <c r="N53" s="151"/>
      <c r="O53" s="153"/>
      <c r="P53" s="151">
        <v>1</v>
      </c>
      <c r="Q53" s="153">
        <v>147790000</v>
      </c>
      <c r="R53" s="359" t="s">
        <v>1573</v>
      </c>
    </row>
    <row r="54" spans="1:18" ht="12.95" customHeight="1">
      <c r="A54" s="147">
        <v>16</v>
      </c>
      <c r="B54" s="148"/>
      <c r="C54" s="149" t="s">
        <v>1911</v>
      </c>
      <c r="D54" s="149" t="s">
        <v>1907</v>
      </c>
      <c r="E54" s="149" t="s">
        <v>1543</v>
      </c>
      <c r="F54" s="149" t="s">
        <v>1544</v>
      </c>
      <c r="G54" s="149" t="s">
        <v>13</v>
      </c>
      <c r="H54" s="152" t="s">
        <v>1441</v>
      </c>
      <c r="I54" s="29" t="s">
        <v>160</v>
      </c>
      <c r="J54" s="29" t="s">
        <v>161</v>
      </c>
      <c r="K54" s="155" t="s">
        <v>165</v>
      </c>
      <c r="L54" s="155"/>
      <c r="M54" s="153"/>
      <c r="N54" s="151"/>
      <c r="O54" s="153"/>
      <c r="P54" s="151">
        <v>1</v>
      </c>
      <c r="Q54" s="153">
        <v>147790000</v>
      </c>
      <c r="R54" s="359" t="s">
        <v>1573</v>
      </c>
    </row>
    <row r="55" spans="1:18" ht="12.95" customHeight="1">
      <c r="A55" s="198">
        <v>17</v>
      </c>
      <c r="B55" s="148"/>
      <c r="C55" s="149" t="s">
        <v>1911</v>
      </c>
      <c r="D55" s="149" t="s">
        <v>1907</v>
      </c>
      <c r="E55" s="149" t="s">
        <v>1543</v>
      </c>
      <c r="F55" s="149" t="s">
        <v>1544</v>
      </c>
      <c r="G55" s="149" t="s">
        <v>13</v>
      </c>
      <c r="H55" s="152" t="s">
        <v>1442</v>
      </c>
      <c r="I55" s="29" t="s">
        <v>160</v>
      </c>
      <c r="J55" s="29" t="s">
        <v>161</v>
      </c>
      <c r="K55" s="155" t="s">
        <v>166</v>
      </c>
      <c r="L55" s="155"/>
      <c r="M55" s="153"/>
      <c r="N55" s="151"/>
      <c r="O55" s="153"/>
      <c r="P55" s="151">
        <v>1</v>
      </c>
      <c r="Q55" s="153">
        <v>147790000</v>
      </c>
      <c r="R55" s="359" t="s">
        <v>1573</v>
      </c>
    </row>
    <row r="56" spans="1:18" ht="12.95" customHeight="1">
      <c r="A56" s="147">
        <v>18</v>
      </c>
      <c r="B56" s="148"/>
      <c r="C56" s="149" t="s">
        <v>1911</v>
      </c>
      <c r="D56" s="149" t="s">
        <v>1907</v>
      </c>
      <c r="E56" s="149" t="s">
        <v>1543</v>
      </c>
      <c r="F56" s="149" t="s">
        <v>1544</v>
      </c>
      <c r="G56" s="149" t="s">
        <v>13</v>
      </c>
      <c r="H56" s="152" t="s">
        <v>1443</v>
      </c>
      <c r="I56" s="29" t="s">
        <v>160</v>
      </c>
      <c r="J56" s="29" t="s">
        <v>161</v>
      </c>
      <c r="K56" s="155" t="s">
        <v>167</v>
      </c>
      <c r="L56" s="155"/>
      <c r="M56" s="153"/>
      <c r="N56" s="151"/>
      <c r="O56" s="153"/>
      <c r="P56" s="151">
        <v>1</v>
      </c>
      <c r="Q56" s="153">
        <v>147790000</v>
      </c>
      <c r="R56" s="359" t="s">
        <v>1573</v>
      </c>
    </row>
    <row r="57" spans="1:18" ht="12.95" customHeight="1">
      <c r="A57" s="198">
        <v>19</v>
      </c>
      <c r="B57" s="148"/>
      <c r="C57" s="149" t="s">
        <v>1911</v>
      </c>
      <c r="D57" s="149" t="s">
        <v>1907</v>
      </c>
      <c r="E57" s="149" t="s">
        <v>1543</v>
      </c>
      <c r="F57" s="149" t="s">
        <v>1544</v>
      </c>
      <c r="G57" s="149" t="s">
        <v>13</v>
      </c>
      <c r="H57" s="152" t="s">
        <v>1444</v>
      </c>
      <c r="I57" s="29" t="s">
        <v>160</v>
      </c>
      <c r="J57" s="29" t="s">
        <v>161</v>
      </c>
      <c r="K57" s="155" t="s">
        <v>168</v>
      </c>
      <c r="L57" s="155"/>
      <c r="M57" s="153"/>
      <c r="N57" s="151"/>
      <c r="O57" s="153"/>
      <c r="P57" s="151">
        <v>1</v>
      </c>
      <c r="Q57" s="153">
        <v>147790000</v>
      </c>
      <c r="R57" s="359" t="s">
        <v>1573</v>
      </c>
    </row>
    <row r="58" spans="1:18" ht="12.95" customHeight="1">
      <c r="A58" s="147">
        <v>20</v>
      </c>
      <c r="B58" s="148"/>
      <c r="C58" s="149" t="s">
        <v>1911</v>
      </c>
      <c r="D58" s="149" t="s">
        <v>1907</v>
      </c>
      <c r="E58" s="149" t="s">
        <v>1543</v>
      </c>
      <c r="F58" s="149" t="s">
        <v>1544</v>
      </c>
      <c r="G58" s="149" t="s">
        <v>13</v>
      </c>
      <c r="H58" s="152" t="s">
        <v>1445</v>
      </c>
      <c r="I58" s="29" t="s">
        <v>160</v>
      </c>
      <c r="J58" s="29" t="s">
        <v>161</v>
      </c>
      <c r="K58" s="155" t="s">
        <v>169</v>
      </c>
      <c r="L58" s="155"/>
      <c r="M58" s="153"/>
      <c r="N58" s="151"/>
      <c r="O58" s="153"/>
      <c r="P58" s="151">
        <v>1</v>
      </c>
      <c r="Q58" s="153">
        <v>147790000</v>
      </c>
      <c r="R58" s="359" t="s">
        <v>1573</v>
      </c>
    </row>
    <row r="59" spans="1:18" ht="12.95" customHeight="1">
      <c r="A59" s="198">
        <v>21</v>
      </c>
      <c r="B59" s="148"/>
      <c r="C59" s="149" t="s">
        <v>1911</v>
      </c>
      <c r="D59" s="149" t="s">
        <v>1907</v>
      </c>
      <c r="E59" s="149" t="s">
        <v>1543</v>
      </c>
      <c r="F59" s="149" t="s">
        <v>1544</v>
      </c>
      <c r="G59" s="149" t="s">
        <v>13</v>
      </c>
      <c r="H59" s="152" t="s">
        <v>1446</v>
      </c>
      <c r="I59" s="29" t="s">
        <v>160</v>
      </c>
      <c r="J59" s="29" t="s">
        <v>161</v>
      </c>
      <c r="K59" s="155" t="s">
        <v>170</v>
      </c>
      <c r="L59" s="155"/>
      <c r="M59" s="153"/>
      <c r="N59" s="151"/>
      <c r="O59" s="153"/>
      <c r="P59" s="151">
        <v>1</v>
      </c>
      <c r="Q59" s="153">
        <v>147790000</v>
      </c>
      <c r="R59" s="359" t="s">
        <v>1573</v>
      </c>
    </row>
    <row r="60" spans="1:18" ht="12.95" customHeight="1">
      <c r="A60" s="147">
        <v>22</v>
      </c>
      <c r="B60" s="148"/>
      <c r="C60" s="149" t="s">
        <v>1911</v>
      </c>
      <c r="D60" s="149" t="s">
        <v>1907</v>
      </c>
      <c r="E60" s="149" t="s">
        <v>1543</v>
      </c>
      <c r="F60" s="149" t="s">
        <v>1544</v>
      </c>
      <c r="G60" s="149" t="s">
        <v>13</v>
      </c>
      <c r="H60" s="152" t="s">
        <v>1447</v>
      </c>
      <c r="I60" s="29" t="s">
        <v>160</v>
      </c>
      <c r="J60" s="29" t="s">
        <v>161</v>
      </c>
      <c r="K60" s="155" t="s">
        <v>171</v>
      </c>
      <c r="L60" s="155"/>
      <c r="M60" s="153"/>
      <c r="N60" s="151"/>
      <c r="O60" s="153"/>
      <c r="P60" s="151">
        <v>1</v>
      </c>
      <c r="Q60" s="153">
        <v>147790000</v>
      </c>
      <c r="R60" s="359" t="s">
        <v>1573</v>
      </c>
    </row>
    <row r="61" spans="1:18" ht="12.95" customHeight="1">
      <c r="A61" s="198">
        <v>23</v>
      </c>
      <c r="B61" s="148"/>
      <c r="C61" s="149" t="s">
        <v>1911</v>
      </c>
      <c r="D61" s="149" t="s">
        <v>1907</v>
      </c>
      <c r="E61" s="149" t="s">
        <v>1543</v>
      </c>
      <c r="F61" s="149" t="s">
        <v>1544</v>
      </c>
      <c r="G61" s="149" t="s">
        <v>13</v>
      </c>
      <c r="H61" s="152" t="s">
        <v>1448</v>
      </c>
      <c r="I61" s="29" t="s">
        <v>160</v>
      </c>
      <c r="J61" s="29" t="s">
        <v>161</v>
      </c>
      <c r="K61" s="155" t="s">
        <v>172</v>
      </c>
      <c r="L61" s="155"/>
      <c r="M61" s="153"/>
      <c r="N61" s="151"/>
      <c r="O61" s="153"/>
      <c r="P61" s="151">
        <v>1</v>
      </c>
      <c r="Q61" s="153">
        <v>147790000</v>
      </c>
      <c r="R61" s="359" t="s">
        <v>1573</v>
      </c>
    </row>
    <row r="62" spans="1:18" ht="12.95" customHeight="1">
      <c r="A62" s="147">
        <v>24</v>
      </c>
      <c r="B62" s="148"/>
      <c r="C62" s="149" t="s">
        <v>1911</v>
      </c>
      <c r="D62" s="149" t="s">
        <v>1907</v>
      </c>
      <c r="E62" s="149" t="s">
        <v>1543</v>
      </c>
      <c r="F62" s="149" t="s">
        <v>1544</v>
      </c>
      <c r="G62" s="149" t="s">
        <v>13</v>
      </c>
      <c r="H62" s="152" t="s">
        <v>1449</v>
      </c>
      <c r="I62" s="29" t="s">
        <v>160</v>
      </c>
      <c r="J62" s="29" t="s">
        <v>161</v>
      </c>
      <c r="K62" s="155" t="s">
        <v>173</v>
      </c>
      <c r="L62" s="155"/>
      <c r="M62" s="153"/>
      <c r="N62" s="151"/>
      <c r="O62" s="153"/>
      <c r="P62" s="151">
        <v>1</v>
      </c>
      <c r="Q62" s="153">
        <v>147790000</v>
      </c>
      <c r="R62" s="359" t="s">
        <v>1573</v>
      </c>
    </row>
    <row r="63" spans="1:18" ht="12.95" customHeight="1">
      <c r="A63" s="198">
        <v>25</v>
      </c>
      <c r="B63" s="148"/>
      <c r="C63" s="149" t="s">
        <v>1911</v>
      </c>
      <c r="D63" s="149" t="s">
        <v>1907</v>
      </c>
      <c r="E63" s="149" t="s">
        <v>1543</v>
      </c>
      <c r="F63" s="149" t="s">
        <v>1544</v>
      </c>
      <c r="G63" s="149" t="s">
        <v>13</v>
      </c>
      <c r="H63" s="152" t="s">
        <v>1450</v>
      </c>
      <c r="I63" s="29" t="s">
        <v>160</v>
      </c>
      <c r="J63" s="29" t="s">
        <v>161</v>
      </c>
      <c r="K63" s="155" t="s">
        <v>174</v>
      </c>
      <c r="L63" s="155"/>
      <c r="M63" s="153"/>
      <c r="N63" s="151"/>
      <c r="O63" s="153"/>
      <c r="P63" s="151">
        <v>1</v>
      </c>
      <c r="Q63" s="153">
        <v>147790000</v>
      </c>
      <c r="R63" s="359" t="s">
        <v>1573</v>
      </c>
    </row>
    <row r="64" spans="1:18" ht="12.95" customHeight="1">
      <c r="A64" s="147">
        <v>26</v>
      </c>
      <c r="B64" s="148"/>
      <c r="C64" s="149" t="s">
        <v>1911</v>
      </c>
      <c r="D64" s="149" t="s">
        <v>1907</v>
      </c>
      <c r="E64" s="149" t="s">
        <v>1543</v>
      </c>
      <c r="F64" s="149" t="s">
        <v>1544</v>
      </c>
      <c r="G64" s="149" t="s">
        <v>13</v>
      </c>
      <c r="H64" s="152" t="s">
        <v>1451</v>
      </c>
      <c r="I64" s="29" t="s">
        <v>160</v>
      </c>
      <c r="J64" s="29" t="s">
        <v>161</v>
      </c>
      <c r="K64" s="155" t="s">
        <v>175</v>
      </c>
      <c r="L64" s="155"/>
      <c r="M64" s="153"/>
      <c r="N64" s="151"/>
      <c r="O64" s="153"/>
      <c r="P64" s="151">
        <v>1</v>
      </c>
      <c r="Q64" s="153">
        <v>147790000</v>
      </c>
      <c r="R64" s="359" t="s">
        <v>1573</v>
      </c>
    </row>
    <row r="65" spans="1:18" ht="12.95" customHeight="1">
      <c r="A65" s="198">
        <v>27</v>
      </c>
      <c r="B65" s="148"/>
      <c r="C65" s="149" t="s">
        <v>1911</v>
      </c>
      <c r="D65" s="149" t="s">
        <v>1907</v>
      </c>
      <c r="E65" s="149" t="s">
        <v>1543</v>
      </c>
      <c r="F65" s="149" t="s">
        <v>1909</v>
      </c>
      <c r="G65" s="149" t="s">
        <v>13</v>
      </c>
      <c r="H65" s="152" t="s">
        <v>13</v>
      </c>
      <c r="I65" s="29" t="s">
        <v>24</v>
      </c>
      <c r="J65" s="29" t="s">
        <v>176</v>
      </c>
      <c r="K65" s="150" t="s">
        <v>1343</v>
      </c>
      <c r="L65" s="150"/>
      <c r="M65" s="153"/>
      <c r="N65" s="151"/>
      <c r="O65" s="153"/>
      <c r="P65" s="151">
        <v>1</v>
      </c>
      <c r="Q65" s="153">
        <v>4100000</v>
      </c>
      <c r="R65" s="359" t="s">
        <v>1573</v>
      </c>
    </row>
    <row r="66" spans="1:18" ht="12.95" customHeight="1">
      <c r="A66" s="147">
        <v>28</v>
      </c>
      <c r="B66" s="148"/>
      <c r="C66" s="149" t="s">
        <v>1911</v>
      </c>
      <c r="D66" s="149" t="s">
        <v>1907</v>
      </c>
      <c r="E66" s="149" t="s">
        <v>1543</v>
      </c>
      <c r="F66" s="149" t="s">
        <v>1909</v>
      </c>
      <c r="G66" s="149" t="s">
        <v>13</v>
      </c>
      <c r="H66" s="152" t="s">
        <v>1425</v>
      </c>
      <c r="I66" s="29" t="s">
        <v>24</v>
      </c>
      <c r="J66" s="29" t="s">
        <v>176</v>
      </c>
      <c r="K66" s="29" t="s">
        <v>177</v>
      </c>
      <c r="L66" s="29"/>
      <c r="M66" s="153"/>
      <c r="N66" s="151"/>
      <c r="O66" s="153"/>
      <c r="P66" s="151">
        <v>1</v>
      </c>
      <c r="Q66" s="153">
        <v>2500000</v>
      </c>
      <c r="R66" s="359" t="s">
        <v>1573</v>
      </c>
    </row>
    <row r="67" spans="1:18" ht="12.95" customHeight="1">
      <c r="A67" s="198">
        <v>29</v>
      </c>
      <c r="B67" s="148"/>
      <c r="C67" s="149" t="s">
        <v>1911</v>
      </c>
      <c r="D67" s="149" t="s">
        <v>1907</v>
      </c>
      <c r="E67" s="149" t="s">
        <v>1543</v>
      </c>
      <c r="F67" s="149" t="s">
        <v>1909</v>
      </c>
      <c r="G67" s="149" t="s">
        <v>13</v>
      </c>
      <c r="H67" s="152" t="s">
        <v>1426</v>
      </c>
      <c r="I67" s="29" t="s">
        <v>24</v>
      </c>
      <c r="J67" s="29" t="s">
        <v>176</v>
      </c>
      <c r="K67" s="29" t="s">
        <v>178</v>
      </c>
      <c r="L67" s="29"/>
      <c r="M67" s="153"/>
      <c r="N67" s="151"/>
      <c r="O67" s="153"/>
      <c r="P67" s="151">
        <v>1</v>
      </c>
      <c r="Q67" s="153">
        <v>2900000</v>
      </c>
      <c r="R67" s="359" t="s">
        <v>1573</v>
      </c>
    </row>
    <row r="68" spans="1:18" ht="12.95" customHeight="1">
      <c r="A68" s="147">
        <v>30</v>
      </c>
      <c r="B68" s="148"/>
      <c r="C68" s="149" t="s">
        <v>1911</v>
      </c>
      <c r="D68" s="149" t="s">
        <v>1907</v>
      </c>
      <c r="E68" s="149" t="s">
        <v>1543</v>
      </c>
      <c r="F68" s="149" t="s">
        <v>1909</v>
      </c>
      <c r="G68" s="149" t="s">
        <v>13</v>
      </c>
      <c r="H68" s="152" t="s">
        <v>1427</v>
      </c>
      <c r="I68" s="29" t="s">
        <v>24</v>
      </c>
      <c r="J68" s="29" t="s">
        <v>176</v>
      </c>
      <c r="K68" s="29" t="s">
        <v>179</v>
      </c>
      <c r="L68" s="29"/>
      <c r="M68" s="153"/>
      <c r="N68" s="151"/>
      <c r="O68" s="153"/>
      <c r="P68" s="151">
        <v>1</v>
      </c>
      <c r="Q68" s="153">
        <v>2500000</v>
      </c>
      <c r="R68" s="359" t="s">
        <v>1573</v>
      </c>
    </row>
    <row r="69" spans="1:18" ht="12.95" customHeight="1">
      <c r="A69" s="198">
        <v>31</v>
      </c>
      <c r="B69" s="148"/>
      <c r="C69" s="149" t="s">
        <v>1911</v>
      </c>
      <c r="D69" s="149" t="s">
        <v>1907</v>
      </c>
      <c r="E69" s="149" t="s">
        <v>1543</v>
      </c>
      <c r="F69" s="149" t="s">
        <v>1909</v>
      </c>
      <c r="G69" s="149" t="s">
        <v>13</v>
      </c>
      <c r="H69" s="152" t="s">
        <v>1428</v>
      </c>
      <c r="I69" s="29" t="s">
        <v>24</v>
      </c>
      <c r="J69" s="29" t="s">
        <v>176</v>
      </c>
      <c r="K69" s="29" t="s">
        <v>180</v>
      </c>
      <c r="L69" s="29"/>
      <c r="M69" s="153"/>
      <c r="N69" s="151"/>
      <c r="O69" s="153"/>
      <c r="P69" s="151">
        <v>1</v>
      </c>
      <c r="Q69" s="153">
        <v>4500000</v>
      </c>
      <c r="R69" s="359" t="s">
        <v>1573</v>
      </c>
    </row>
    <row r="70" spans="1:18" ht="12.95" customHeight="1">
      <c r="A70" s="147">
        <v>32</v>
      </c>
      <c r="B70" s="148"/>
      <c r="C70" s="149" t="s">
        <v>1911</v>
      </c>
      <c r="D70" s="149" t="s">
        <v>1907</v>
      </c>
      <c r="E70" s="149" t="s">
        <v>1543</v>
      </c>
      <c r="F70" s="149" t="s">
        <v>1909</v>
      </c>
      <c r="G70" s="149" t="s">
        <v>13</v>
      </c>
      <c r="H70" s="152" t="s">
        <v>1429</v>
      </c>
      <c r="I70" s="29" t="s">
        <v>24</v>
      </c>
      <c r="J70" s="29" t="s">
        <v>176</v>
      </c>
      <c r="K70" s="29" t="s">
        <v>181</v>
      </c>
      <c r="L70" s="29"/>
      <c r="M70" s="153"/>
      <c r="N70" s="151"/>
      <c r="O70" s="153"/>
      <c r="P70" s="151">
        <v>1</v>
      </c>
      <c r="Q70" s="153">
        <v>2500000</v>
      </c>
      <c r="R70" s="359" t="s">
        <v>1573</v>
      </c>
    </row>
    <row r="71" spans="1:18" ht="12.95" customHeight="1">
      <c r="A71" s="198">
        <v>33</v>
      </c>
      <c r="B71" s="148"/>
      <c r="C71" s="149" t="s">
        <v>1911</v>
      </c>
      <c r="D71" s="149" t="s">
        <v>1907</v>
      </c>
      <c r="E71" s="149" t="s">
        <v>1543</v>
      </c>
      <c r="F71" s="149" t="s">
        <v>1909</v>
      </c>
      <c r="G71" s="149" t="s">
        <v>13</v>
      </c>
      <c r="H71" s="152" t="s">
        <v>1430</v>
      </c>
      <c r="I71" s="29" t="s">
        <v>24</v>
      </c>
      <c r="J71" s="29" t="s">
        <v>183</v>
      </c>
      <c r="K71" s="29" t="s">
        <v>182</v>
      </c>
      <c r="L71" s="29"/>
      <c r="M71" s="153"/>
      <c r="N71" s="151"/>
      <c r="O71" s="153"/>
      <c r="P71" s="151">
        <v>1</v>
      </c>
      <c r="Q71" s="153">
        <v>3200000</v>
      </c>
      <c r="R71" s="359" t="s">
        <v>1573</v>
      </c>
    </row>
    <row r="72" spans="1:18" ht="12.95" customHeight="1">
      <c r="A72" s="147">
        <v>34</v>
      </c>
      <c r="B72" s="148"/>
      <c r="C72" s="149" t="s">
        <v>1911</v>
      </c>
      <c r="D72" s="149" t="s">
        <v>1907</v>
      </c>
      <c r="E72" s="149" t="s">
        <v>1543</v>
      </c>
      <c r="F72" s="149" t="s">
        <v>1909</v>
      </c>
      <c r="G72" s="149" t="s">
        <v>13</v>
      </c>
      <c r="H72" s="152" t="s">
        <v>1433</v>
      </c>
      <c r="I72" s="29" t="s">
        <v>24</v>
      </c>
      <c r="J72" s="29" t="s">
        <v>183</v>
      </c>
      <c r="K72" s="29" t="s">
        <v>184</v>
      </c>
      <c r="L72" s="29"/>
      <c r="M72" s="153"/>
      <c r="N72" s="151"/>
      <c r="O72" s="153"/>
      <c r="P72" s="151">
        <v>1</v>
      </c>
      <c r="Q72" s="153">
        <v>3200000</v>
      </c>
      <c r="R72" s="359" t="s">
        <v>1573</v>
      </c>
    </row>
    <row r="73" spans="1:18" ht="12.95" customHeight="1">
      <c r="A73" s="198">
        <v>35</v>
      </c>
      <c r="B73" s="148"/>
      <c r="C73" s="149" t="s">
        <v>1911</v>
      </c>
      <c r="D73" s="149" t="s">
        <v>1907</v>
      </c>
      <c r="E73" s="149" t="s">
        <v>1543</v>
      </c>
      <c r="F73" s="149" t="s">
        <v>1909</v>
      </c>
      <c r="G73" s="149" t="s">
        <v>13</v>
      </c>
      <c r="H73" s="152" t="s">
        <v>1434</v>
      </c>
      <c r="I73" s="29" t="s">
        <v>24</v>
      </c>
      <c r="J73" s="29" t="s">
        <v>176</v>
      </c>
      <c r="K73" s="29" t="s">
        <v>185</v>
      </c>
      <c r="L73" s="29"/>
      <c r="M73" s="153"/>
      <c r="N73" s="151"/>
      <c r="O73" s="153"/>
      <c r="P73" s="151">
        <v>1</v>
      </c>
      <c r="Q73" s="153">
        <v>4100000</v>
      </c>
      <c r="R73" s="359" t="s">
        <v>1573</v>
      </c>
    </row>
    <row r="74" spans="1:18" ht="12.95" customHeight="1">
      <c r="A74" s="147">
        <v>36</v>
      </c>
      <c r="B74" s="148"/>
      <c r="C74" s="149" t="s">
        <v>1911</v>
      </c>
      <c r="D74" s="149" t="s">
        <v>1907</v>
      </c>
      <c r="E74" s="149" t="s">
        <v>1543</v>
      </c>
      <c r="F74" s="149" t="s">
        <v>1909</v>
      </c>
      <c r="G74" s="149" t="s">
        <v>13</v>
      </c>
      <c r="H74" s="152" t="s">
        <v>1435</v>
      </c>
      <c r="I74" s="29" t="s">
        <v>24</v>
      </c>
      <c r="J74" s="29" t="s">
        <v>176</v>
      </c>
      <c r="K74" s="29" t="s">
        <v>186</v>
      </c>
      <c r="L74" s="29"/>
      <c r="M74" s="153"/>
      <c r="N74" s="151"/>
      <c r="O74" s="153"/>
      <c r="P74" s="151">
        <v>1</v>
      </c>
      <c r="Q74" s="153">
        <v>3700000</v>
      </c>
      <c r="R74" s="359" t="s">
        <v>1573</v>
      </c>
    </row>
    <row r="75" spans="1:18" ht="12.95" customHeight="1">
      <c r="A75" s="198">
        <v>37</v>
      </c>
      <c r="B75" s="148"/>
      <c r="C75" s="149" t="s">
        <v>1911</v>
      </c>
      <c r="D75" s="149" t="s">
        <v>1907</v>
      </c>
      <c r="E75" s="149" t="s">
        <v>1543</v>
      </c>
      <c r="F75" s="149" t="s">
        <v>1909</v>
      </c>
      <c r="G75" s="149" t="s">
        <v>13</v>
      </c>
      <c r="H75" s="152" t="s">
        <v>1436</v>
      </c>
      <c r="I75" s="29" t="s">
        <v>24</v>
      </c>
      <c r="J75" s="29" t="s">
        <v>188</v>
      </c>
      <c r="K75" s="29" t="s">
        <v>187</v>
      </c>
      <c r="L75" s="29"/>
      <c r="M75" s="153"/>
      <c r="N75" s="151"/>
      <c r="O75" s="153"/>
      <c r="P75" s="151">
        <v>1</v>
      </c>
      <c r="Q75" s="153">
        <v>6600000</v>
      </c>
      <c r="R75" s="359" t="s">
        <v>1573</v>
      </c>
    </row>
    <row r="76" spans="1:18" ht="12.95" customHeight="1">
      <c r="A76" s="147">
        <v>38</v>
      </c>
      <c r="B76" s="148"/>
      <c r="C76" s="149" t="s">
        <v>1911</v>
      </c>
      <c r="D76" s="149" t="s">
        <v>1907</v>
      </c>
      <c r="E76" s="149" t="s">
        <v>1543</v>
      </c>
      <c r="F76" s="149" t="s">
        <v>1909</v>
      </c>
      <c r="G76" s="149" t="s">
        <v>13</v>
      </c>
      <c r="H76" s="152" t="s">
        <v>1437</v>
      </c>
      <c r="I76" s="29" t="s">
        <v>24</v>
      </c>
      <c r="J76" s="29" t="s">
        <v>188</v>
      </c>
      <c r="K76" s="29" t="s">
        <v>189</v>
      </c>
      <c r="L76" s="29"/>
      <c r="M76" s="153"/>
      <c r="N76" s="151"/>
      <c r="O76" s="153"/>
      <c r="P76" s="151">
        <v>1</v>
      </c>
      <c r="Q76" s="153">
        <v>6600000</v>
      </c>
      <c r="R76" s="359" t="s">
        <v>1573</v>
      </c>
    </row>
    <row r="77" spans="1:18" ht="12.95" customHeight="1">
      <c r="A77" s="198">
        <v>39</v>
      </c>
      <c r="B77" s="148"/>
      <c r="C77" s="149" t="s">
        <v>1911</v>
      </c>
      <c r="D77" s="149" t="s">
        <v>1907</v>
      </c>
      <c r="E77" s="149" t="s">
        <v>1543</v>
      </c>
      <c r="F77" s="149" t="s">
        <v>1909</v>
      </c>
      <c r="G77" s="149" t="s">
        <v>13</v>
      </c>
      <c r="H77" s="152" t="s">
        <v>1438</v>
      </c>
      <c r="I77" s="29" t="s">
        <v>24</v>
      </c>
      <c r="J77" s="29" t="s">
        <v>188</v>
      </c>
      <c r="K77" s="29" t="s">
        <v>190</v>
      </c>
      <c r="L77" s="29"/>
      <c r="M77" s="153"/>
      <c r="N77" s="151"/>
      <c r="O77" s="153"/>
      <c r="P77" s="151">
        <v>1</v>
      </c>
      <c r="Q77" s="153">
        <v>6600000</v>
      </c>
      <c r="R77" s="359" t="s">
        <v>1573</v>
      </c>
    </row>
    <row r="78" spans="1:18" ht="12.95" customHeight="1">
      <c r="A78" s="147">
        <v>40</v>
      </c>
      <c r="B78" s="148"/>
      <c r="C78" s="149" t="s">
        <v>1911</v>
      </c>
      <c r="D78" s="149" t="s">
        <v>1907</v>
      </c>
      <c r="E78" s="149" t="s">
        <v>1543</v>
      </c>
      <c r="F78" s="149" t="s">
        <v>1909</v>
      </c>
      <c r="G78" s="149" t="s">
        <v>13</v>
      </c>
      <c r="H78" s="152" t="s">
        <v>1439</v>
      </c>
      <c r="I78" s="29" t="s">
        <v>24</v>
      </c>
      <c r="J78" s="29" t="s">
        <v>188</v>
      </c>
      <c r="K78" s="29" t="s">
        <v>191</v>
      </c>
      <c r="L78" s="29"/>
      <c r="M78" s="153"/>
      <c r="N78" s="151"/>
      <c r="O78" s="153"/>
      <c r="P78" s="151">
        <v>1</v>
      </c>
      <c r="Q78" s="153">
        <v>6600000</v>
      </c>
      <c r="R78" s="359" t="s">
        <v>1573</v>
      </c>
    </row>
    <row r="79" spans="1:18" ht="12.95" customHeight="1">
      <c r="A79" s="198">
        <v>41</v>
      </c>
      <c r="B79" s="148"/>
      <c r="C79" s="149" t="s">
        <v>1911</v>
      </c>
      <c r="D79" s="149" t="s">
        <v>1907</v>
      </c>
      <c r="E79" s="149" t="s">
        <v>1543</v>
      </c>
      <c r="F79" s="149" t="s">
        <v>1909</v>
      </c>
      <c r="G79" s="149" t="s">
        <v>13</v>
      </c>
      <c r="H79" s="152" t="s">
        <v>1440</v>
      </c>
      <c r="I79" s="29" t="s">
        <v>24</v>
      </c>
      <c r="J79" s="29" t="s">
        <v>188</v>
      </c>
      <c r="K79" s="29" t="s">
        <v>192</v>
      </c>
      <c r="L79" s="29"/>
      <c r="M79" s="153"/>
      <c r="N79" s="151"/>
      <c r="O79" s="153"/>
      <c r="P79" s="151">
        <v>1</v>
      </c>
      <c r="Q79" s="153">
        <v>6600000</v>
      </c>
      <c r="R79" s="359" t="s">
        <v>1573</v>
      </c>
    </row>
    <row r="80" spans="1:18" ht="12.95" customHeight="1">
      <c r="A80" s="147">
        <v>42</v>
      </c>
      <c r="B80" s="148"/>
      <c r="C80" s="149" t="s">
        <v>1911</v>
      </c>
      <c r="D80" s="149" t="s">
        <v>1907</v>
      </c>
      <c r="E80" s="149" t="s">
        <v>1543</v>
      </c>
      <c r="F80" s="149" t="s">
        <v>1909</v>
      </c>
      <c r="G80" s="149" t="s">
        <v>13</v>
      </c>
      <c r="H80" s="152" t="s">
        <v>1441</v>
      </c>
      <c r="I80" s="29" t="s">
        <v>24</v>
      </c>
      <c r="J80" s="29" t="s">
        <v>188</v>
      </c>
      <c r="K80" s="29" t="s">
        <v>193</v>
      </c>
      <c r="L80" s="29"/>
      <c r="M80" s="153"/>
      <c r="N80" s="151"/>
      <c r="O80" s="153"/>
      <c r="P80" s="151">
        <v>1</v>
      </c>
      <c r="Q80" s="153">
        <v>4500000</v>
      </c>
      <c r="R80" s="359" t="s">
        <v>1573</v>
      </c>
    </row>
    <row r="81" spans="1:18" ht="12.95" customHeight="1">
      <c r="A81" s="198">
        <v>43</v>
      </c>
      <c r="B81" s="148"/>
      <c r="C81" s="149" t="s">
        <v>1911</v>
      </c>
      <c r="D81" s="149" t="s">
        <v>1907</v>
      </c>
      <c r="E81" s="149" t="s">
        <v>1543</v>
      </c>
      <c r="F81" s="149" t="s">
        <v>1909</v>
      </c>
      <c r="G81" s="149" t="s">
        <v>13</v>
      </c>
      <c r="H81" s="152" t="s">
        <v>1442</v>
      </c>
      <c r="I81" s="29" t="s">
        <v>24</v>
      </c>
      <c r="J81" s="29" t="s">
        <v>188</v>
      </c>
      <c r="K81" s="29" t="s">
        <v>194</v>
      </c>
      <c r="L81" s="29"/>
      <c r="M81" s="153"/>
      <c r="N81" s="151"/>
      <c r="O81" s="153"/>
      <c r="P81" s="151">
        <v>1</v>
      </c>
      <c r="Q81" s="153">
        <v>4500000</v>
      </c>
      <c r="R81" s="359" t="s">
        <v>1573</v>
      </c>
    </row>
    <row r="82" spans="1:18" ht="12.95" customHeight="1">
      <c r="A82" s="147">
        <v>44</v>
      </c>
      <c r="B82" s="148"/>
      <c r="C82" s="149" t="s">
        <v>1911</v>
      </c>
      <c r="D82" s="149" t="s">
        <v>1907</v>
      </c>
      <c r="E82" s="149" t="s">
        <v>1543</v>
      </c>
      <c r="F82" s="149" t="s">
        <v>1909</v>
      </c>
      <c r="G82" s="149" t="s">
        <v>13</v>
      </c>
      <c r="H82" s="152" t="s">
        <v>1443</v>
      </c>
      <c r="I82" s="29" t="s">
        <v>24</v>
      </c>
      <c r="J82" s="29" t="s">
        <v>188</v>
      </c>
      <c r="K82" s="29" t="s">
        <v>195</v>
      </c>
      <c r="L82" s="29"/>
      <c r="M82" s="153"/>
      <c r="N82" s="151"/>
      <c r="O82" s="153"/>
      <c r="P82" s="151">
        <v>1</v>
      </c>
      <c r="Q82" s="153">
        <v>4500000</v>
      </c>
      <c r="R82" s="359" t="s">
        <v>1573</v>
      </c>
    </row>
    <row r="83" spans="1:18" ht="12.95" customHeight="1">
      <c r="A83" s="198">
        <v>45</v>
      </c>
      <c r="B83" s="148"/>
      <c r="C83" s="149" t="s">
        <v>1911</v>
      </c>
      <c r="D83" s="149" t="s">
        <v>1907</v>
      </c>
      <c r="E83" s="149" t="s">
        <v>1543</v>
      </c>
      <c r="F83" s="149" t="s">
        <v>1909</v>
      </c>
      <c r="G83" s="149" t="s">
        <v>13</v>
      </c>
      <c r="H83" s="152" t="s">
        <v>1444</v>
      </c>
      <c r="I83" s="29" t="s">
        <v>24</v>
      </c>
      <c r="J83" s="29" t="s">
        <v>188</v>
      </c>
      <c r="K83" s="29" t="s">
        <v>196</v>
      </c>
      <c r="L83" s="29"/>
      <c r="M83" s="153"/>
      <c r="N83" s="151"/>
      <c r="O83" s="153"/>
      <c r="P83" s="151">
        <v>1</v>
      </c>
      <c r="Q83" s="153">
        <v>4500000</v>
      </c>
      <c r="R83" s="359" t="s">
        <v>1573</v>
      </c>
    </row>
    <row r="84" spans="1:18" ht="12.95" customHeight="1">
      <c r="A84" s="147">
        <v>46</v>
      </c>
      <c r="B84" s="148"/>
      <c r="C84" s="149" t="s">
        <v>1911</v>
      </c>
      <c r="D84" s="149" t="s">
        <v>1907</v>
      </c>
      <c r="E84" s="149" t="s">
        <v>1543</v>
      </c>
      <c r="F84" s="149" t="s">
        <v>1909</v>
      </c>
      <c r="G84" s="149" t="s">
        <v>13</v>
      </c>
      <c r="H84" s="152" t="s">
        <v>1445</v>
      </c>
      <c r="I84" s="29" t="s">
        <v>24</v>
      </c>
      <c r="J84" s="29" t="s">
        <v>188</v>
      </c>
      <c r="K84" s="29" t="s">
        <v>197</v>
      </c>
      <c r="L84" s="29"/>
      <c r="M84" s="153"/>
      <c r="N84" s="151"/>
      <c r="O84" s="153"/>
      <c r="P84" s="151">
        <v>1</v>
      </c>
      <c r="Q84" s="153">
        <v>4500000</v>
      </c>
      <c r="R84" s="359" t="s">
        <v>1573</v>
      </c>
    </row>
    <row r="85" spans="1:18" ht="12.95" customHeight="1">
      <c r="A85" s="198">
        <v>47</v>
      </c>
      <c r="B85" s="148"/>
      <c r="C85" s="149" t="s">
        <v>1911</v>
      </c>
      <c r="D85" s="149" t="s">
        <v>1907</v>
      </c>
      <c r="E85" s="149" t="s">
        <v>1543</v>
      </c>
      <c r="F85" s="149" t="s">
        <v>1909</v>
      </c>
      <c r="G85" s="149" t="s">
        <v>13</v>
      </c>
      <c r="H85" s="152" t="s">
        <v>1446</v>
      </c>
      <c r="I85" s="29" t="s">
        <v>24</v>
      </c>
      <c r="J85" s="29" t="s">
        <v>188</v>
      </c>
      <c r="K85" s="29" t="s">
        <v>198</v>
      </c>
      <c r="L85" s="29"/>
      <c r="M85" s="153"/>
      <c r="N85" s="151"/>
      <c r="O85" s="153"/>
      <c r="P85" s="151">
        <v>1</v>
      </c>
      <c r="Q85" s="153">
        <v>4900000</v>
      </c>
      <c r="R85" s="359" t="s">
        <v>1573</v>
      </c>
    </row>
    <row r="86" spans="1:18" ht="12.95" customHeight="1">
      <c r="A86" s="147">
        <v>48</v>
      </c>
      <c r="B86" s="148"/>
      <c r="C86" s="149" t="s">
        <v>1911</v>
      </c>
      <c r="D86" s="149" t="s">
        <v>1907</v>
      </c>
      <c r="E86" s="149" t="s">
        <v>1543</v>
      </c>
      <c r="F86" s="149" t="s">
        <v>1909</v>
      </c>
      <c r="G86" s="149" t="s">
        <v>13</v>
      </c>
      <c r="H86" s="152" t="s">
        <v>1447</v>
      </c>
      <c r="I86" s="29" t="s">
        <v>24</v>
      </c>
      <c r="J86" s="29" t="s">
        <v>188</v>
      </c>
      <c r="K86" s="29" t="s">
        <v>199</v>
      </c>
      <c r="L86" s="29"/>
      <c r="M86" s="153"/>
      <c r="N86" s="151"/>
      <c r="O86" s="153"/>
      <c r="P86" s="151">
        <v>1</v>
      </c>
      <c r="Q86" s="153">
        <v>5300000</v>
      </c>
      <c r="R86" s="359" t="s">
        <v>1573</v>
      </c>
    </row>
    <row r="87" spans="1:18" ht="12.95" customHeight="1">
      <c r="A87" s="198">
        <v>49</v>
      </c>
      <c r="B87" s="148"/>
      <c r="C87" s="149" t="s">
        <v>1911</v>
      </c>
      <c r="D87" s="149" t="s">
        <v>1907</v>
      </c>
      <c r="E87" s="149" t="s">
        <v>1543</v>
      </c>
      <c r="F87" s="149" t="s">
        <v>1909</v>
      </c>
      <c r="G87" s="149" t="s">
        <v>13</v>
      </c>
      <c r="H87" s="152" t="s">
        <v>1448</v>
      </c>
      <c r="I87" s="29" t="s">
        <v>24</v>
      </c>
      <c r="J87" s="29" t="s">
        <v>188</v>
      </c>
      <c r="K87" s="29" t="s">
        <v>200</v>
      </c>
      <c r="L87" s="29"/>
      <c r="M87" s="153"/>
      <c r="N87" s="151"/>
      <c r="O87" s="153"/>
      <c r="P87" s="151">
        <v>1</v>
      </c>
      <c r="Q87" s="153">
        <v>5800000</v>
      </c>
      <c r="R87" s="359" t="s">
        <v>1573</v>
      </c>
    </row>
    <row r="88" spans="1:18" ht="12.95" customHeight="1">
      <c r="A88" s="147">
        <v>50</v>
      </c>
      <c r="B88" s="148"/>
      <c r="C88" s="149" t="s">
        <v>1911</v>
      </c>
      <c r="D88" s="149" t="s">
        <v>1907</v>
      </c>
      <c r="E88" s="149" t="s">
        <v>1543</v>
      </c>
      <c r="F88" s="149" t="s">
        <v>1909</v>
      </c>
      <c r="G88" s="149" t="s">
        <v>13</v>
      </c>
      <c r="H88" s="152" t="s">
        <v>1449</v>
      </c>
      <c r="I88" s="29" t="s">
        <v>24</v>
      </c>
      <c r="J88" s="29" t="s">
        <v>188</v>
      </c>
      <c r="K88" s="29" t="s">
        <v>201</v>
      </c>
      <c r="L88" s="29"/>
      <c r="M88" s="153"/>
      <c r="N88" s="151"/>
      <c r="O88" s="153"/>
      <c r="P88" s="151">
        <v>1</v>
      </c>
      <c r="Q88" s="153">
        <v>4900000</v>
      </c>
      <c r="R88" s="359" t="s">
        <v>1573</v>
      </c>
    </row>
    <row r="89" spans="1:18" ht="12.95" customHeight="1">
      <c r="A89" s="198">
        <v>51</v>
      </c>
      <c r="B89" s="148"/>
      <c r="C89" s="149" t="s">
        <v>1911</v>
      </c>
      <c r="D89" s="149" t="s">
        <v>1907</v>
      </c>
      <c r="E89" s="149" t="s">
        <v>1543</v>
      </c>
      <c r="F89" s="149" t="s">
        <v>1909</v>
      </c>
      <c r="G89" s="149" t="s">
        <v>13</v>
      </c>
      <c r="H89" s="152" t="s">
        <v>1450</v>
      </c>
      <c r="I89" s="29" t="s">
        <v>24</v>
      </c>
      <c r="J89" s="29" t="s">
        <v>188</v>
      </c>
      <c r="K89" s="29" t="s">
        <v>202</v>
      </c>
      <c r="L89" s="29"/>
      <c r="M89" s="153"/>
      <c r="N89" s="151"/>
      <c r="O89" s="153"/>
      <c r="P89" s="151">
        <v>1</v>
      </c>
      <c r="Q89" s="153">
        <v>6400000</v>
      </c>
      <c r="R89" s="359" t="s">
        <v>1573</v>
      </c>
    </row>
    <row r="90" spans="1:18" ht="12.95" customHeight="1">
      <c r="A90" s="147">
        <v>52</v>
      </c>
      <c r="B90" s="148"/>
      <c r="C90" s="149" t="s">
        <v>1911</v>
      </c>
      <c r="D90" s="149" t="s">
        <v>1907</v>
      </c>
      <c r="E90" s="149" t="s">
        <v>1543</v>
      </c>
      <c r="F90" s="149" t="s">
        <v>1909</v>
      </c>
      <c r="G90" s="149" t="s">
        <v>13</v>
      </c>
      <c r="H90" s="152" t="s">
        <v>1451</v>
      </c>
      <c r="I90" s="29" t="s">
        <v>24</v>
      </c>
      <c r="J90" s="29" t="s">
        <v>188</v>
      </c>
      <c r="K90" s="29" t="s">
        <v>203</v>
      </c>
      <c r="L90" s="29"/>
      <c r="M90" s="153"/>
      <c r="N90" s="151"/>
      <c r="O90" s="153"/>
      <c r="P90" s="151">
        <v>1</v>
      </c>
      <c r="Q90" s="153">
        <v>3400000</v>
      </c>
      <c r="R90" s="359" t="s">
        <v>1573</v>
      </c>
    </row>
    <row r="91" spans="1:18" ht="12.95" customHeight="1">
      <c r="A91" s="198">
        <v>53</v>
      </c>
      <c r="B91" s="148"/>
      <c r="C91" s="149" t="s">
        <v>1911</v>
      </c>
      <c r="D91" s="149" t="s">
        <v>1907</v>
      </c>
      <c r="E91" s="149" t="s">
        <v>1543</v>
      </c>
      <c r="F91" s="149" t="s">
        <v>1909</v>
      </c>
      <c r="G91" s="149" t="s">
        <v>13</v>
      </c>
      <c r="H91" s="152" t="s">
        <v>1452</v>
      </c>
      <c r="I91" s="29" t="s">
        <v>24</v>
      </c>
      <c r="J91" s="29" t="s">
        <v>188</v>
      </c>
      <c r="K91" s="29" t="s">
        <v>204</v>
      </c>
      <c r="L91" s="29"/>
      <c r="M91" s="153"/>
      <c r="N91" s="151"/>
      <c r="O91" s="153"/>
      <c r="P91" s="151">
        <v>1</v>
      </c>
      <c r="Q91" s="153">
        <v>3400000</v>
      </c>
      <c r="R91" s="359" t="s">
        <v>1573</v>
      </c>
    </row>
    <row r="92" spans="1:18" ht="12.95" customHeight="1">
      <c r="A92" s="147">
        <v>54</v>
      </c>
      <c r="B92" s="148"/>
      <c r="C92" s="149" t="s">
        <v>1911</v>
      </c>
      <c r="D92" s="149" t="s">
        <v>1907</v>
      </c>
      <c r="E92" s="149" t="s">
        <v>1543</v>
      </c>
      <c r="F92" s="149" t="s">
        <v>1909</v>
      </c>
      <c r="G92" s="149" t="s">
        <v>13</v>
      </c>
      <c r="H92" s="152" t="s">
        <v>1453</v>
      </c>
      <c r="I92" s="29" t="s">
        <v>24</v>
      </c>
      <c r="J92" s="29" t="s">
        <v>188</v>
      </c>
      <c r="K92" s="29" t="s">
        <v>205</v>
      </c>
      <c r="L92" s="29"/>
      <c r="M92" s="153"/>
      <c r="N92" s="151"/>
      <c r="O92" s="153"/>
      <c r="P92" s="151">
        <v>1</v>
      </c>
      <c r="Q92" s="153">
        <v>3700000</v>
      </c>
      <c r="R92" s="359" t="s">
        <v>1573</v>
      </c>
    </row>
    <row r="93" spans="1:18" ht="12.95" customHeight="1">
      <c r="A93" s="198">
        <v>55</v>
      </c>
      <c r="B93" s="148"/>
      <c r="C93" s="149" t="s">
        <v>1911</v>
      </c>
      <c r="D93" s="149" t="s">
        <v>1907</v>
      </c>
      <c r="E93" s="149" t="s">
        <v>1543</v>
      </c>
      <c r="F93" s="149" t="s">
        <v>1909</v>
      </c>
      <c r="G93" s="149" t="s">
        <v>13</v>
      </c>
      <c r="H93" s="152" t="s">
        <v>1454</v>
      </c>
      <c r="I93" s="29" t="s">
        <v>24</v>
      </c>
      <c r="J93" s="29" t="s">
        <v>188</v>
      </c>
      <c r="K93" s="29" t="s">
        <v>206</v>
      </c>
      <c r="L93" s="29"/>
      <c r="M93" s="153"/>
      <c r="N93" s="151"/>
      <c r="O93" s="153"/>
      <c r="P93" s="151">
        <v>1</v>
      </c>
      <c r="Q93" s="153">
        <v>7600000</v>
      </c>
      <c r="R93" s="359" t="s">
        <v>1573</v>
      </c>
    </row>
    <row r="94" spans="1:18" ht="12.95" customHeight="1">
      <c r="A94" s="147">
        <v>56</v>
      </c>
      <c r="B94" s="148"/>
      <c r="C94" s="149" t="s">
        <v>1911</v>
      </c>
      <c r="D94" s="149" t="s">
        <v>1907</v>
      </c>
      <c r="E94" s="149" t="s">
        <v>1543</v>
      </c>
      <c r="F94" s="149" t="s">
        <v>1909</v>
      </c>
      <c r="G94" s="149" t="s">
        <v>13</v>
      </c>
      <c r="H94" s="152" t="s">
        <v>1455</v>
      </c>
      <c r="I94" s="29" t="s">
        <v>24</v>
      </c>
      <c r="J94" s="29" t="s">
        <v>188</v>
      </c>
      <c r="K94" s="29" t="s">
        <v>207</v>
      </c>
      <c r="L94" s="29"/>
      <c r="M94" s="153"/>
      <c r="N94" s="151"/>
      <c r="O94" s="153"/>
      <c r="P94" s="151">
        <v>1</v>
      </c>
      <c r="Q94" s="153">
        <v>4400000</v>
      </c>
      <c r="R94" s="359" t="s">
        <v>1573</v>
      </c>
    </row>
    <row r="95" spans="1:18" ht="12.95" customHeight="1">
      <c r="A95" s="198">
        <v>57</v>
      </c>
      <c r="B95" s="148"/>
      <c r="C95" s="149" t="s">
        <v>1911</v>
      </c>
      <c r="D95" s="149" t="s">
        <v>1907</v>
      </c>
      <c r="E95" s="149" t="s">
        <v>1543</v>
      </c>
      <c r="F95" s="149" t="s">
        <v>1909</v>
      </c>
      <c r="G95" s="149" t="s">
        <v>13</v>
      </c>
      <c r="H95" s="152" t="s">
        <v>1456</v>
      </c>
      <c r="I95" s="29" t="s">
        <v>24</v>
      </c>
      <c r="J95" s="29" t="s">
        <v>209</v>
      </c>
      <c r="K95" s="29" t="s">
        <v>208</v>
      </c>
      <c r="L95" s="29"/>
      <c r="M95" s="153"/>
      <c r="N95" s="151"/>
      <c r="O95" s="153"/>
      <c r="P95" s="151">
        <v>1</v>
      </c>
      <c r="Q95" s="153">
        <v>6600000</v>
      </c>
      <c r="R95" s="359" t="s">
        <v>1573</v>
      </c>
    </row>
    <row r="96" spans="1:18" ht="12.95" customHeight="1">
      <c r="A96" s="147">
        <v>58</v>
      </c>
      <c r="B96" s="148"/>
      <c r="C96" s="149" t="s">
        <v>1911</v>
      </c>
      <c r="D96" s="149" t="s">
        <v>1907</v>
      </c>
      <c r="E96" s="149" t="s">
        <v>1543</v>
      </c>
      <c r="F96" s="149" t="s">
        <v>1909</v>
      </c>
      <c r="G96" s="149" t="s">
        <v>13</v>
      </c>
      <c r="H96" s="152" t="s">
        <v>1457</v>
      </c>
      <c r="I96" s="29" t="s">
        <v>24</v>
      </c>
      <c r="J96" s="29" t="s">
        <v>188</v>
      </c>
      <c r="K96" s="29" t="s">
        <v>210</v>
      </c>
      <c r="L96" s="29"/>
      <c r="M96" s="153"/>
      <c r="N96" s="151"/>
      <c r="O96" s="153"/>
      <c r="P96" s="151">
        <v>1</v>
      </c>
      <c r="Q96" s="153">
        <v>2400000</v>
      </c>
      <c r="R96" s="359" t="s">
        <v>1573</v>
      </c>
    </row>
    <row r="97" spans="1:18" ht="12.95" customHeight="1">
      <c r="A97" s="198">
        <v>59</v>
      </c>
      <c r="B97" s="148"/>
      <c r="C97" s="149" t="s">
        <v>1911</v>
      </c>
      <c r="D97" s="149" t="s">
        <v>1907</v>
      </c>
      <c r="E97" s="149" t="s">
        <v>1543</v>
      </c>
      <c r="F97" s="149" t="s">
        <v>1909</v>
      </c>
      <c r="G97" s="149" t="s">
        <v>13</v>
      </c>
      <c r="H97" s="152" t="s">
        <v>1458</v>
      </c>
      <c r="I97" s="29" t="s">
        <v>24</v>
      </c>
      <c r="J97" s="29" t="s">
        <v>188</v>
      </c>
      <c r="K97" s="29" t="s">
        <v>211</v>
      </c>
      <c r="L97" s="29"/>
      <c r="M97" s="153"/>
      <c r="N97" s="151"/>
      <c r="O97" s="153"/>
      <c r="P97" s="151">
        <v>1</v>
      </c>
      <c r="Q97" s="153">
        <v>4000000</v>
      </c>
      <c r="R97" s="359" t="s">
        <v>1573</v>
      </c>
    </row>
    <row r="98" spans="1:18" ht="12.95" customHeight="1">
      <c r="A98" s="147">
        <v>60</v>
      </c>
      <c r="B98" s="148"/>
      <c r="C98" s="149" t="s">
        <v>1911</v>
      </c>
      <c r="D98" s="149" t="s">
        <v>1907</v>
      </c>
      <c r="E98" s="149" t="s">
        <v>1543</v>
      </c>
      <c r="F98" s="149" t="s">
        <v>1909</v>
      </c>
      <c r="G98" s="149" t="s">
        <v>13</v>
      </c>
      <c r="H98" s="152" t="s">
        <v>1459</v>
      </c>
      <c r="I98" s="29" t="s">
        <v>24</v>
      </c>
      <c r="J98" s="29" t="s">
        <v>188</v>
      </c>
      <c r="K98" s="29" t="s">
        <v>212</v>
      </c>
      <c r="L98" s="29"/>
      <c r="M98" s="153"/>
      <c r="N98" s="151"/>
      <c r="O98" s="153"/>
      <c r="P98" s="151">
        <v>1</v>
      </c>
      <c r="Q98" s="153">
        <v>4500000</v>
      </c>
      <c r="R98" s="359" t="s">
        <v>1573</v>
      </c>
    </row>
    <row r="99" spans="1:18" ht="12.95" customHeight="1">
      <c r="A99" s="198">
        <v>61</v>
      </c>
      <c r="B99" s="148"/>
      <c r="C99" s="149" t="s">
        <v>1911</v>
      </c>
      <c r="D99" s="149" t="s">
        <v>1907</v>
      </c>
      <c r="E99" s="149" t="s">
        <v>1543</v>
      </c>
      <c r="F99" s="149" t="s">
        <v>1909</v>
      </c>
      <c r="G99" s="149" t="s">
        <v>13</v>
      </c>
      <c r="H99" s="152" t="s">
        <v>1460</v>
      </c>
      <c r="I99" s="29" t="s">
        <v>24</v>
      </c>
      <c r="J99" s="29" t="s">
        <v>209</v>
      </c>
      <c r="K99" s="29" t="s">
        <v>213</v>
      </c>
      <c r="L99" s="29"/>
      <c r="M99" s="153"/>
      <c r="N99" s="151"/>
      <c r="O99" s="153"/>
      <c r="P99" s="151">
        <v>1</v>
      </c>
      <c r="Q99" s="153">
        <v>4500000</v>
      </c>
      <c r="R99" s="359" t="s">
        <v>1573</v>
      </c>
    </row>
    <row r="100" spans="1:18" ht="12.95" customHeight="1">
      <c r="A100" s="147">
        <v>62</v>
      </c>
      <c r="B100" s="148"/>
      <c r="C100" s="149" t="s">
        <v>1911</v>
      </c>
      <c r="D100" s="149" t="s">
        <v>1907</v>
      </c>
      <c r="E100" s="149" t="s">
        <v>1543</v>
      </c>
      <c r="F100" s="149" t="s">
        <v>1909</v>
      </c>
      <c r="G100" s="149" t="s">
        <v>13</v>
      </c>
      <c r="H100" s="152" t="s">
        <v>1461</v>
      </c>
      <c r="I100" s="29" t="s">
        <v>24</v>
      </c>
      <c r="J100" s="29" t="s">
        <v>188</v>
      </c>
      <c r="K100" s="29" t="s">
        <v>214</v>
      </c>
      <c r="L100" s="29"/>
      <c r="M100" s="153"/>
      <c r="N100" s="151"/>
      <c r="O100" s="153"/>
      <c r="P100" s="151">
        <v>1</v>
      </c>
      <c r="Q100" s="153">
        <v>5100000</v>
      </c>
      <c r="R100" s="359" t="s">
        <v>1573</v>
      </c>
    </row>
    <row r="101" spans="1:18" ht="12.95" customHeight="1">
      <c r="A101" s="198">
        <v>63</v>
      </c>
      <c r="B101" s="148"/>
      <c r="C101" s="149" t="s">
        <v>1911</v>
      </c>
      <c r="D101" s="149" t="s">
        <v>1907</v>
      </c>
      <c r="E101" s="149" t="s">
        <v>1543</v>
      </c>
      <c r="F101" s="149" t="s">
        <v>1909</v>
      </c>
      <c r="G101" s="149" t="s">
        <v>13</v>
      </c>
      <c r="H101" s="152" t="s">
        <v>1462</v>
      </c>
      <c r="I101" s="29" t="s">
        <v>24</v>
      </c>
      <c r="J101" s="29" t="s">
        <v>188</v>
      </c>
      <c r="K101" s="29" t="s">
        <v>215</v>
      </c>
      <c r="L101" s="29"/>
      <c r="M101" s="153"/>
      <c r="N101" s="151"/>
      <c r="O101" s="153"/>
      <c r="P101" s="151">
        <v>1</v>
      </c>
      <c r="Q101" s="153">
        <v>10000000</v>
      </c>
      <c r="R101" s="359" t="s">
        <v>1573</v>
      </c>
    </row>
    <row r="102" spans="1:18" ht="12.95" customHeight="1">
      <c r="A102" s="147">
        <v>64</v>
      </c>
      <c r="B102" s="148"/>
      <c r="C102" s="149" t="s">
        <v>1911</v>
      </c>
      <c r="D102" s="149" t="s">
        <v>1907</v>
      </c>
      <c r="E102" s="149" t="s">
        <v>1543</v>
      </c>
      <c r="F102" s="149" t="s">
        <v>1909</v>
      </c>
      <c r="G102" s="149" t="s">
        <v>13</v>
      </c>
      <c r="H102" s="152" t="s">
        <v>1463</v>
      </c>
      <c r="I102" s="29" t="s">
        <v>24</v>
      </c>
      <c r="J102" s="29" t="s">
        <v>188</v>
      </c>
      <c r="K102" s="150" t="s">
        <v>2413</v>
      </c>
      <c r="L102" s="150"/>
      <c r="M102" s="153"/>
      <c r="N102" s="151"/>
      <c r="O102" s="153"/>
      <c r="P102" s="151">
        <v>1</v>
      </c>
      <c r="Q102" s="153">
        <v>10000000</v>
      </c>
      <c r="R102" s="359" t="s">
        <v>1573</v>
      </c>
    </row>
    <row r="103" spans="1:18" ht="12.95" customHeight="1">
      <c r="A103" s="198">
        <v>65</v>
      </c>
      <c r="B103" s="148"/>
      <c r="C103" s="149" t="s">
        <v>1911</v>
      </c>
      <c r="D103" s="149" t="s">
        <v>1907</v>
      </c>
      <c r="E103" s="149" t="s">
        <v>1543</v>
      </c>
      <c r="F103" s="149" t="s">
        <v>1909</v>
      </c>
      <c r="G103" s="149" t="s">
        <v>13</v>
      </c>
      <c r="H103" s="152" t="s">
        <v>1464</v>
      </c>
      <c r="I103" s="29" t="s">
        <v>24</v>
      </c>
      <c r="J103" s="29" t="s">
        <v>188</v>
      </c>
      <c r="K103" s="150" t="s">
        <v>2414</v>
      </c>
      <c r="L103" s="150"/>
      <c r="M103" s="153"/>
      <c r="N103" s="151"/>
      <c r="O103" s="153"/>
      <c r="P103" s="151">
        <v>1</v>
      </c>
      <c r="Q103" s="153">
        <v>10000000</v>
      </c>
      <c r="R103" s="359" t="s">
        <v>1573</v>
      </c>
    </row>
    <row r="104" spans="1:18" ht="12.95" customHeight="1">
      <c r="A104" s="147">
        <v>66</v>
      </c>
      <c r="B104" s="148"/>
      <c r="C104" s="149" t="s">
        <v>1911</v>
      </c>
      <c r="D104" s="149" t="s">
        <v>1907</v>
      </c>
      <c r="E104" s="149" t="s">
        <v>1543</v>
      </c>
      <c r="F104" s="149" t="s">
        <v>1909</v>
      </c>
      <c r="G104" s="149" t="s">
        <v>13</v>
      </c>
      <c r="H104" s="152" t="s">
        <v>1465</v>
      </c>
      <c r="I104" s="29" t="s">
        <v>24</v>
      </c>
      <c r="J104" s="29" t="s">
        <v>188</v>
      </c>
      <c r="K104" s="150" t="s">
        <v>2415</v>
      </c>
      <c r="L104" s="150"/>
      <c r="M104" s="153"/>
      <c r="N104" s="151"/>
      <c r="O104" s="153"/>
      <c r="P104" s="151">
        <v>1</v>
      </c>
      <c r="Q104" s="153">
        <v>10000000</v>
      </c>
      <c r="R104" s="359" t="s">
        <v>1573</v>
      </c>
    </row>
    <row r="105" spans="1:18" ht="12.95" customHeight="1">
      <c r="A105" s="198">
        <v>67</v>
      </c>
      <c r="B105" s="148"/>
      <c r="C105" s="149" t="s">
        <v>1911</v>
      </c>
      <c r="D105" s="149" t="s">
        <v>1907</v>
      </c>
      <c r="E105" s="149" t="s">
        <v>1543</v>
      </c>
      <c r="F105" s="149" t="s">
        <v>1909</v>
      </c>
      <c r="G105" s="149" t="s">
        <v>13</v>
      </c>
      <c r="H105" s="152" t="s">
        <v>1466</v>
      </c>
      <c r="I105" s="29" t="s">
        <v>24</v>
      </c>
      <c r="J105" s="29" t="s">
        <v>188</v>
      </c>
      <c r="K105" s="150" t="s">
        <v>2416</v>
      </c>
      <c r="L105" s="150"/>
      <c r="M105" s="153"/>
      <c r="N105" s="151"/>
      <c r="O105" s="153"/>
      <c r="P105" s="151">
        <v>1</v>
      </c>
      <c r="Q105" s="153">
        <v>14000000</v>
      </c>
      <c r="R105" s="359" t="s">
        <v>1573</v>
      </c>
    </row>
    <row r="106" spans="1:18" ht="12.95" customHeight="1">
      <c r="A106" s="147">
        <v>68</v>
      </c>
      <c r="B106" s="148"/>
      <c r="C106" s="149" t="s">
        <v>1911</v>
      </c>
      <c r="D106" s="149" t="s">
        <v>1907</v>
      </c>
      <c r="E106" s="149" t="s">
        <v>1543</v>
      </c>
      <c r="F106" s="149" t="s">
        <v>1909</v>
      </c>
      <c r="G106" s="149" t="s">
        <v>13</v>
      </c>
      <c r="H106" s="152" t="s">
        <v>1467</v>
      </c>
      <c r="I106" s="29" t="s">
        <v>24</v>
      </c>
      <c r="J106" s="29" t="s">
        <v>188</v>
      </c>
      <c r="K106" s="150" t="s">
        <v>2417</v>
      </c>
      <c r="L106" s="150"/>
      <c r="M106" s="153"/>
      <c r="N106" s="151"/>
      <c r="O106" s="153"/>
      <c r="P106" s="151">
        <v>1</v>
      </c>
      <c r="Q106" s="153">
        <v>10000000</v>
      </c>
      <c r="R106" s="359" t="s">
        <v>1573</v>
      </c>
    </row>
    <row r="107" spans="1:18" ht="12.95" customHeight="1">
      <c r="A107" s="198">
        <v>69</v>
      </c>
      <c r="B107" s="148"/>
      <c r="C107" s="149" t="s">
        <v>1911</v>
      </c>
      <c r="D107" s="149" t="s">
        <v>1907</v>
      </c>
      <c r="E107" s="149" t="s">
        <v>1543</v>
      </c>
      <c r="F107" s="149" t="s">
        <v>1909</v>
      </c>
      <c r="G107" s="149" t="s">
        <v>13</v>
      </c>
      <c r="H107" s="152" t="s">
        <v>1468</v>
      </c>
      <c r="I107" s="29" t="s">
        <v>24</v>
      </c>
      <c r="J107" s="29" t="s">
        <v>183</v>
      </c>
      <c r="K107" s="150" t="s">
        <v>216</v>
      </c>
      <c r="L107" s="150"/>
      <c r="M107" s="153"/>
      <c r="N107" s="151"/>
      <c r="O107" s="153"/>
      <c r="P107" s="151">
        <v>1</v>
      </c>
      <c r="Q107" s="153">
        <v>17000000</v>
      </c>
      <c r="R107" s="359" t="s">
        <v>1573</v>
      </c>
    </row>
    <row r="108" spans="1:18" ht="12.95" customHeight="1">
      <c r="A108" s="147">
        <v>70</v>
      </c>
      <c r="B108" s="148"/>
      <c r="C108" s="149" t="s">
        <v>1911</v>
      </c>
      <c r="D108" s="149" t="s">
        <v>1907</v>
      </c>
      <c r="E108" s="149" t="s">
        <v>1543</v>
      </c>
      <c r="F108" s="149" t="s">
        <v>1909</v>
      </c>
      <c r="G108" s="149" t="s">
        <v>13</v>
      </c>
      <c r="H108" s="152" t="s">
        <v>1469</v>
      </c>
      <c r="I108" s="29" t="s">
        <v>24</v>
      </c>
      <c r="J108" s="29" t="s">
        <v>183</v>
      </c>
      <c r="K108" s="29" t="s">
        <v>217</v>
      </c>
      <c r="L108" s="29"/>
      <c r="M108" s="153"/>
      <c r="N108" s="151"/>
      <c r="O108" s="153"/>
      <c r="P108" s="151">
        <v>1</v>
      </c>
      <c r="Q108" s="153">
        <v>17000000</v>
      </c>
      <c r="R108" s="359" t="s">
        <v>1573</v>
      </c>
    </row>
    <row r="109" spans="1:18" ht="12.95" customHeight="1">
      <c r="A109" s="198">
        <v>71</v>
      </c>
      <c r="B109" s="148"/>
      <c r="C109" s="149" t="s">
        <v>1911</v>
      </c>
      <c r="D109" s="149" t="s">
        <v>1907</v>
      </c>
      <c r="E109" s="149" t="s">
        <v>1543</v>
      </c>
      <c r="F109" s="149" t="s">
        <v>1909</v>
      </c>
      <c r="G109" s="149" t="s">
        <v>13</v>
      </c>
      <c r="H109" s="152" t="s">
        <v>1470</v>
      </c>
      <c r="I109" s="29" t="s">
        <v>24</v>
      </c>
      <c r="J109" s="29" t="s">
        <v>183</v>
      </c>
      <c r="K109" s="29" t="s">
        <v>218</v>
      </c>
      <c r="L109" s="29"/>
      <c r="M109" s="153"/>
      <c r="N109" s="151"/>
      <c r="O109" s="153"/>
      <c r="P109" s="151">
        <v>1</v>
      </c>
      <c r="Q109" s="153">
        <v>22000000</v>
      </c>
      <c r="R109" s="359" t="s">
        <v>1573</v>
      </c>
    </row>
    <row r="110" spans="1:18" ht="12.95" customHeight="1">
      <c r="A110" s="147">
        <v>72</v>
      </c>
      <c r="B110" s="148"/>
      <c r="C110" s="149" t="s">
        <v>1911</v>
      </c>
      <c r="D110" s="149" t="s">
        <v>1907</v>
      </c>
      <c r="E110" s="149" t="s">
        <v>1543</v>
      </c>
      <c r="F110" s="149" t="s">
        <v>1909</v>
      </c>
      <c r="G110" s="149" t="s">
        <v>13</v>
      </c>
      <c r="H110" s="152" t="s">
        <v>1471</v>
      </c>
      <c r="I110" s="29" t="s">
        <v>24</v>
      </c>
      <c r="J110" s="29" t="s">
        <v>183</v>
      </c>
      <c r="K110" s="29" t="s">
        <v>219</v>
      </c>
      <c r="L110" s="29"/>
      <c r="M110" s="153"/>
      <c r="N110" s="151"/>
      <c r="O110" s="153"/>
      <c r="P110" s="151">
        <v>1</v>
      </c>
      <c r="Q110" s="153">
        <v>22000000</v>
      </c>
      <c r="R110" s="359" t="s">
        <v>1573</v>
      </c>
    </row>
    <row r="111" spans="1:18" ht="12.95" customHeight="1">
      <c r="A111" s="198">
        <v>73</v>
      </c>
      <c r="B111" s="148"/>
      <c r="C111" s="149" t="s">
        <v>1911</v>
      </c>
      <c r="D111" s="149" t="s">
        <v>1907</v>
      </c>
      <c r="E111" s="149" t="s">
        <v>1543</v>
      </c>
      <c r="F111" s="149" t="s">
        <v>1909</v>
      </c>
      <c r="G111" s="149" t="s">
        <v>13</v>
      </c>
      <c r="H111" s="152" t="s">
        <v>1472</v>
      </c>
      <c r="I111" s="29" t="s">
        <v>24</v>
      </c>
      <c r="J111" s="29" t="s">
        <v>220</v>
      </c>
      <c r="K111" s="29" t="s">
        <v>2403</v>
      </c>
      <c r="L111" s="29"/>
      <c r="M111" s="153"/>
      <c r="N111" s="151"/>
      <c r="O111" s="153"/>
      <c r="P111" s="151">
        <v>1</v>
      </c>
      <c r="Q111" s="153">
        <v>14000000</v>
      </c>
      <c r="R111" s="359" t="s">
        <v>1573</v>
      </c>
    </row>
    <row r="112" spans="1:18" ht="12.95" customHeight="1">
      <c r="A112" s="147">
        <v>74</v>
      </c>
      <c r="B112" s="148"/>
      <c r="C112" s="149" t="s">
        <v>1911</v>
      </c>
      <c r="D112" s="149" t="s">
        <v>1907</v>
      </c>
      <c r="E112" s="149" t="s">
        <v>1543</v>
      </c>
      <c r="F112" s="149" t="s">
        <v>1909</v>
      </c>
      <c r="G112" s="149" t="s">
        <v>13</v>
      </c>
      <c r="H112" s="152" t="s">
        <v>1473</v>
      </c>
      <c r="I112" s="29" t="s">
        <v>24</v>
      </c>
      <c r="J112" s="29" t="s">
        <v>220</v>
      </c>
      <c r="K112" s="150" t="s">
        <v>2404</v>
      </c>
      <c r="L112" s="150"/>
      <c r="M112" s="153"/>
      <c r="N112" s="151"/>
      <c r="O112" s="153"/>
      <c r="P112" s="151">
        <v>1</v>
      </c>
      <c r="Q112" s="153">
        <v>14000000</v>
      </c>
      <c r="R112" s="359" t="s">
        <v>1573</v>
      </c>
    </row>
    <row r="113" spans="1:18" ht="12.95" customHeight="1">
      <c r="A113" s="198">
        <v>75</v>
      </c>
      <c r="B113" s="148"/>
      <c r="C113" s="149" t="s">
        <v>1911</v>
      </c>
      <c r="D113" s="149" t="s">
        <v>1907</v>
      </c>
      <c r="E113" s="149" t="s">
        <v>1543</v>
      </c>
      <c r="F113" s="149" t="s">
        <v>1909</v>
      </c>
      <c r="G113" s="149" t="s">
        <v>13</v>
      </c>
      <c r="H113" s="152" t="s">
        <v>1474</v>
      </c>
      <c r="I113" s="29" t="s">
        <v>24</v>
      </c>
      <c r="J113" s="29" t="s">
        <v>220</v>
      </c>
      <c r="K113" s="150" t="s">
        <v>2405</v>
      </c>
      <c r="L113" s="150"/>
      <c r="M113" s="153"/>
      <c r="N113" s="151"/>
      <c r="O113" s="153"/>
      <c r="P113" s="151">
        <v>1</v>
      </c>
      <c r="Q113" s="153">
        <v>14000000</v>
      </c>
      <c r="R113" s="359" t="s">
        <v>1573</v>
      </c>
    </row>
    <row r="114" spans="1:18" ht="12.95" customHeight="1">
      <c r="A114" s="147">
        <v>76</v>
      </c>
      <c r="B114" s="148"/>
      <c r="C114" s="149" t="s">
        <v>1911</v>
      </c>
      <c r="D114" s="149" t="s">
        <v>1907</v>
      </c>
      <c r="E114" s="149" t="s">
        <v>1543</v>
      </c>
      <c r="F114" s="149" t="s">
        <v>1909</v>
      </c>
      <c r="G114" s="149" t="s">
        <v>13</v>
      </c>
      <c r="H114" s="152" t="s">
        <v>1475</v>
      </c>
      <c r="I114" s="29" t="s">
        <v>24</v>
      </c>
      <c r="J114" s="29" t="s">
        <v>220</v>
      </c>
      <c r="K114" s="150" t="s">
        <v>2406</v>
      </c>
      <c r="L114" s="150"/>
      <c r="M114" s="153"/>
      <c r="N114" s="151"/>
      <c r="O114" s="153"/>
      <c r="P114" s="151">
        <v>1</v>
      </c>
      <c r="Q114" s="153">
        <v>14000000</v>
      </c>
      <c r="R114" s="359" t="s">
        <v>1573</v>
      </c>
    </row>
    <row r="115" spans="1:18" ht="12.95" customHeight="1">
      <c r="A115" s="198">
        <v>77</v>
      </c>
      <c r="B115" s="148"/>
      <c r="C115" s="149" t="s">
        <v>1911</v>
      </c>
      <c r="D115" s="149" t="s">
        <v>1907</v>
      </c>
      <c r="E115" s="149" t="s">
        <v>1543</v>
      </c>
      <c r="F115" s="149" t="s">
        <v>1909</v>
      </c>
      <c r="G115" s="149" t="s">
        <v>13</v>
      </c>
      <c r="H115" s="152" t="s">
        <v>1476</v>
      </c>
      <c r="I115" s="29" t="s">
        <v>24</v>
      </c>
      <c r="J115" s="29" t="s">
        <v>220</v>
      </c>
      <c r="K115" s="150" t="s">
        <v>2407</v>
      </c>
      <c r="L115" s="150"/>
      <c r="M115" s="153"/>
      <c r="N115" s="151"/>
      <c r="O115" s="153"/>
      <c r="P115" s="151">
        <v>1</v>
      </c>
      <c r="Q115" s="153">
        <v>14000000</v>
      </c>
      <c r="R115" s="359" t="s">
        <v>1573</v>
      </c>
    </row>
    <row r="116" spans="1:18" ht="12.95" customHeight="1">
      <c r="A116" s="147">
        <v>78</v>
      </c>
      <c r="B116" s="148"/>
      <c r="C116" s="149" t="s">
        <v>1911</v>
      </c>
      <c r="D116" s="149" t="s">
        <v>1907</v>
      </c>
      <c r="E116" s="149" t="s">
        <v>1543</v>
      </c>
      <c r="F116" s="149" t="s">
        <v>1909</v>
      </c>
      <c r="G116" s="149" t="s">
        <v>13</v>
      </c>
      <c r="H116" s="152" t="s">
        <v>1477</v>
      </c>
      <c r="I116" s="29" t="s">
        <v>24</v>
      </c>
      <c r="J116" s="29" t="s">
        <v>221</v>
      </c>
      <c r="K116" s="150" t="s">
        <v>2408</v>
      </c>
      <c r="L116" s="150"/>
      <c r="M116" s="153"/>
      <c r="N116" s="151"/>
      <c r="O116" s="153"/>
      <c r="P116" s="151">
        <v>1</v>
      </c>
      <c r="Q116" s="153">
        <v>10000000</v>
      </c>
      <c r="R116" s="359" t="s">
        <v>1573</v>
      </c>
    </row>
    <row r="117" spans="1:18" ht="12.95" customHeight="1">
      <c r="A117" s="198">
        <v>79</v>
      </c>
      <c r="B117" s="148"/>
      <c r="C117" s="149" t="s">
        <v>1911</v>
      </c>
      <c r="D117" s="149" t="s">
        <v>1907</v>
      </c>
      <c r="E117" s="149" t="s">
        <v>1543</v>
      </c>
      <c r="F117" s="149" t="s">
        <v>1909</v>
      </c>
      <c r="G117" s="149" t="s">
        <v>13</v>
      </c>
      <c r="H117" s="152" t="s">
        <v>1478</v>
      </c>
      <c r="I117" s="29" t="s">
        <v>24</v>
      </c>
      <c r="J117" s="29" t="s">
        <v>221</v>
      </c>
      <c r="K117" s="150" t="s">
        <v>2409</v>
      </c>
      <c r="L117" s="150"/>
      <c r="M117" s="153"/>
      <c r="N117" s="151"/>
      <c r="O117" s="153"/>
      <c r="P117" s="151">
        <v>1</v>
      </c>
      <c r="Q117" s="153">
        <v>10000000</v>
      </c>
      <c r="R117" s="359" t="s">
        <v>1573</v>
      </c>
    </row>
    <row r="118" spans="1:18" ht="12.95" customHeight="1">
      <c r="A118" s="147">
        <v>80</v>
      </c>
      <c r="B118" s="148"/>
      <c r="C118" s="149" t="s">
        <v>1911</v>
      </c>
      <c r="D118" s="149" t="s">
        <v>1907</v>
      </c>
      <c r="E118" s="149" t="s">
        <v>1543</v>
      </c>
      <c r="F118" s="149" t="s">
        <v>1909</v>
      </c>
      <c r="G118" s="149" t="s">
        <v>13</v>
      </c>
      <c r="H118" s="152" t="s">
        <v>1479</v>
      </c>
      <c r="I118" s="29" t="s">
        <v>24</v>
      </c>
      <c r="J118" s="29" t="s">
        <v>221</v>
      </c>
      <c r="K118" s="150" t="s">
        <v>2410</v>
      </c>
      <c r="L118" s="150"/>
      <c r="M118" s="153"/>
      <c r="N118" s="151"/>
      <c r="O118" s="153"/>
      <c r="P118" s="151">
        <v>1</v>
      </c>
      <c r="Q118" s="153">
        <v>10000000</v>
      </c>
      <c r="R118" s="359" t="s">
        <v>1573</v>
      </c>
    </row>
    <row r="119" spans="1:18" ht="12.95" customHeight="1">
      <c r="A119" s="198">
        <v>81</v>
      </c>
      <c r="B119" s="148"/>
      <c r="C119" s="149" t="s">
        <v>1911</v>
      </c>
      <c r="D119" s="149" t="s">
        <v>1907</v>
      </c>
      <c r="E119" s="149" t="s">
        <v>1543</v>
      </c>
      <c r="F119" s="149" t="s">
        <v>1909</v>
      </c>
      <c r="G119" s="149" t="s">
        <v>13</v>
      </c>
      <c r="H119" s="152" t="s">
        <v>1480</v>
      </c>
      <c r="I119" s="29" t="s">
        <v>24</v>
      </c>
      <c r="J119" s="29" t="s">
        <v>222</v>
      </c>
      <c r="K119" s="150" t="s">
        <v>223</v>
      </c>
      <c r="L119" s="150"/>
      <c r="M119" s="153"/>
      <c r="N119" s="151"/>
      <c r="O119" s="153"/>
      <c r="P119" s="151">
        <v>1</v>
      </c>
      <c r="Q119" s="153">
        <v>13699961.539999999</v>
      </c>
      <c r="R119" s="359" t="s">
        <v>1573</v>
      </c>
    </row>
    <row r="120" spans="1:18" ht="12.95" customHeight="1">
      <c r="A120" s="147">
        <v>82</v>
      </c>
      <c r="B120" s="148"/>
      <c r="C120" s="149" t="s">
        <v>1911</v>
      </c>
      <c r="D120" s="149" t="s">
        <v>1907</v>
      </c>
      <c r="E120" s="149" t="s">
        <v>1543</v>
      </c>
      <c r="F120" s="149" t="s">
        <v>1909</v>
      </c>
      <c r="G120" s="149" t="s">
        <v>13</v>
      </c>
      <c r="H120" s="152" t="s">
        <v>1481</v>
      </c>
      <c r="I120" s="29" t="s">
        <v>24</v>
      </c>
      <c r="J120" s="29" t="s">
        <v>222</v>
      </c>
      <c r="K120" s="29" t="s">
        <v>224</v>
      </c>
      <c r="L120" s="29"/>
      <c r="M120" s="153"/>
      <c r="N120" s="151"/>
      <c r="O120" s="153"/>
      <c r="P120" s="151">
        <v>1</v>
      </c>
      <c r="Q120" s="153">
        <v>13699961.539999999</v>
      </c>
      <c r="R120" s="359" t="s">
        <v>1573</v>
      </c>
    </row>
    <row r="121" spans="1:18" ht="12.95" customHeight="1">
      <c r="A121" s="198">
        <v>83</v>
      </c>
      <c r="B121" s="148"/>
      <c r="C121" s="149" t="s">
        <v>1911</v>
      </c>
      <c r="D121" s="149" t="s">
        <v>1907</v>
      </c>
      <c r="E121" s="149" t="s">
        <v>1543</v>
      </c>
      <c r="F121" s="149" t="s">
        <v>1909</v>
      </c>
      <c r="G121" s="149" t="s">
        <v>13</v>
      </c>
      <c r="H121" s="152" t="s">
        <v>1482</v>
      </c>
      <c r="I121" s="29" t="s">
        <v>24</v>
      </c>
      <c r="J121" s="29" t="s">
        <v>222</v>
      </c>
      <c r="K121" s="29" t="s">
        <v>225</v>
      </c>
      <c r="L121" s="29"/>
      <c r="M121" s="153"/>
      <c r="N121" s="151"/>
      <c r="O121" s="153"/>
      <c r="P121" s="151">
        <v>1</v>
      </c>
      <c r="Q121" s="153">
        <v>13699961.539999999</v>
      </c>
      <c r="R121" s="359" t="s">
        <v>1573</v>
      </c>
    </row>
    <row r="122" spans="1:18" ht="12.95" customHeight="1">
      <c r="A122" s="147">
        <v>84</v>
      </c>
      <c r="B122" s="148"/>
      <c r="C122" s="149" t="s">
        <v>1911</v>
      </c>
      <c r="D122" s="149" t="s">
        <v>1907</v>
      </c>
      <c r="E122" s="149" t="s">
        <v>1543</v>
      </c>
      <c r="F122" s="149" t="s">
        <v>1909</v>
      </c>
      <c r="G122" s="149" t="s">
        <v>13</v>
      </c>
      <c r="H122" s="152" t="s">
        <v>1483</v>
      </c>
      <c r="I122" s="29" t="s">
        <v>24</v>
      </c>
      <c r="J122" s="29" t="s">
        <v>222</v>
      </c>
      <c r="K122" s="29" t="s">
        <v>2411</v>
      </c>
      <c r="L122" s="29"/>
      <c r="M122" s="153"/>
      <c r="N122" s="151"/>
      <c r="O122" s="153"/>
      <c r="P122" s="151">
        <v>1</v>
      </c>
      <c r="Q122" s="153">
        <v>13699961.539999999</v>
      </c>
      <c r="R122" s="359" t="s">
        <v>1573</v>
      </c>
    </row>
    <row r="123" spans="1:18" ht="12.95" customHeight="1">
      <c r="A123" s="198">
        <v>85</v>
      </c>
      <c r="B123" s="148"/>
      <c r="C123" s="149" t="s">
        <v>1911</v>
      </c>
      <c r="D123" s="149" t="s">
        <v>1907</v>
      </c>
      <c r="E123" s="149" t="s">
        <v>1543</v>
      </c>
      <c r="F123" s="149" t="s">
        <v>1909</v>
      </c>
      <c r="G123" s="149" t="s">
        <v>13</v>
      </c>
      <c r="H123" s="152" t="s">
        <v>1484</v>
      </c>
      <c r="I123" s="29" t="s">
        <v>24</v>
      </c>
      <c r="J123" s="29" t="s">
        <v>222</v>
      </c>
      <c r="K123" s="29" t="s">
        <v>226</v>
      </c>
      <c r="L123" s="29"/>
      <c r="M123" s="153"/>
      <c r="N123" s="151"/>
      <c r="O123" s="153"/>
      <c r="P123" s="151">
        <v>1</v>
      </c>
      <c r="Q123" s="153">
        <v>13699961.539999999</v>
      </c>
      <c r="R123" s="359" t="s">
        <v>1573</v>
      </c>
    </row>
    <row r="124" spans="1:18" ht="12.95" customHeight="1">
      <c r="A124" s="147">
        <v>86</v>
      </c>
      <c r="B124" s="148"/>
      <c r="C124" s="149" t="s">
        <v>1911</v>
      </c>
      <c r="D124" s="149" t="s">
        <v>1907</v>
      </c>
      <c r="E124" s="149" t="s">
        <v>1543</v>
      </c>
      <c r="F124" s="149" t="s">
        <v>1909</v>
      </c>
      <c r="G124" s="149" t="s">
        <v>13</v>
      </c>
      <c r="H124" s="152" t="s">
        <v>1485</v>
      </c>
      <c r="I124" s="29" t="s">
        <v>24</v>
      </c>
      <c r="J124" s="29" t="s">
        <v>222</v>
      </c>
      <c r="K124" s="29" t="s">
        <v>227</v>
      </c>
      <c r="L124" s="29"/>
      <c r="M124" s="153"/>
      <c r="N124" s="151"/>
      <c r="O124" s="153"/>
      <c r="P124" s="151">
        <v>1</v>
      </c>
      <c r="Q124" s="153">
        <v>13699961.539999999</v>
      </c>
      <c r="R124" s="359" t="s">
        <v>1573</v>
      </c>
    </row>
    <row r="125" spans="1:18" ht="12.95" customHeight="1">
      <c r="A125" s="198">
        <v>87</v>
      </c>
      <c r="B125" s="148"/>
      <c r="C125" s="149" t="s">
        <v>1911</v>
      </c>
      <c r="D125" s="149" t="s">
        <v>1907</v>
      </c>
      <c r="E125" s="149" t="s">
        <v>1543</v>
      </c>
      <c r="F125" s="149" t="s">
        <v>1909</v>
      </c>
      <c r="G125" s="149" t="s">
        <v>13</v>
      </c>
      <c r="H125" s="152" t="s">
        <v>1486</v>
      </c>
      <c r="I125" s="29" t="s">
        <v>24</v>
      </c>
      <c r="J125" s="29" t="s">
        <v>222</v>
      </c>
      <c r="K125" s="29" t="s">
        <v>228</v>
      </c>
      <c r="L125" s="29"/>
      <c r="M125" s="153"/>
      <c r="N125" s="151"/>
      <c r="O125" s="153"/>
      <c r="P125" s="151">
        <v>1</v>
      </c>
      <c r="Q125" s="153">
        <v>13699961.539999999</v>
      </c>
      <c r="R125" s="359" t="s">
        <v>1573</v>
      </c>
    </row>
    <row r="126" spans="1:18" ht="12.95" customHeight="1">
      <c r="A126" s="147">
        <v>88</v>
      </c>
      <c r="B126" s="148"/>
      <c r="C126" s="149" t="s">
        <v>1911</v>
      </c>
      <c r="D126" s="149" t="s">
        <v>1907</v>
      </c>
      <c r="E126" s="149" t="s">
        <v>1543</v>
      </c>
      <c r="F126" s="149" t="s">
        <v>1909</v>
      </c>
      <c r="G126" s="149" t="s">
        <v>13</v>
      </c>
      <c r="H126" s="152" t="s">
        <v>1487</v>
      </c>
      <c r="I126" s="29" t="s">
        <v>24</v>
      </c>
      <c r="J126" s="29" t="s">
        <v>222</v>
      </c>
      <c r="K126" s="29" t="s">
        <v>229</v>
      </c>
      <c r="L126" s="29"/>
      <c r="M126" s="153"/>
      <c r="N126" s="151"/>
      <c r="O126" s="153"/>
      <c r="P126" s="151">
        <v>1</v>
      </c>
      <c r="Q126" s="153">
        <v>13699961.539999999</v>
      </c>
      <c r="R126" s="359" t="s">
        <v>1573</v>
      </c>
    </row>
    <row r="127" spans="1:18" ht="12.95" customHeight="1">
      <c r="A127" s="198">
        <v>89</v>
      </c>
      <c r="B127" s="148"/>
      <c r="C127" s="149" t="s">
        <v>1911</v>
      </c>
      <c r="D127" s="149" t="s">
        <v>1907</v>
      </c>
      <c r="E127" s="149" t="s">
        <v>1543</v>
      </c>
      <c r="F127" s="149" t="s">
        <v>1909</v>
      </c>
      <c r="G127" s="149" t="s">
        <v>13</v>
      </c>
      <c r="H127" s="152" t="s">
        <v>1488</v>
      </c>
      <c r="I127" s="29" t="s">
        <v>24</v>
      </c>
      <c r="J127" s="29" t="s">
        <v>222</v>
      </c>
      <c r="K127" s="29" t="s">
        <v>230</v>
      </c>
      <c r="L127" s="29"/>
      <c r="M127" s="153"/>
      <c r="N127" s="151"/>
      <c r="O127" s="153"/>
      <c r="P127" s="151">
        <v>1</v>
      </c>
      <c r="Q127" s="153">
        <v>13699961.539999999</v>
      </c>
      <c r="R127" s="359" t="s">
        <v>1573</v>
      </c>
    </row>
    <row r="128" spans="1:18" ht="12.95" customHeight="1">
      <c r="A128" s="147">
        <v>90</v>
      </c>
      <c r="B128" s="148"/>
      <c r="C128" s="149" t="s">
        <v>1911</v>
      </c>
      <c r="D128" s="149" t="s">
        <v>1907</v>
      </c>
      <c r="E128" s="149" t="s">
        <v>1543</v>
      </c>
      <c r="F128" s="149" t="s">
        <v>1909</v>
      </c>
      <c r="G128" s="149" t="s">
        <v>13</v>
      </c>
      <c r="H128" s="152" t="s">
        <v>1489</v>
      </c>
      <c r="I128" s="29" t="s">
        <v>24</v>
      </c>
      <c r="J128" s="29" t="s">
        <v>222</v>
      </c>
      <c r="K128" s="29" t="s">
        <v>231</v>
      </c>
      <c r="L128" s="29"/>
      <c r="M128" s="153"/>
      <c r="N128" s="151"/>
      <c r="O128" s="153"/>
      <c r="P128" s="151">
        <v>1</v>
      </c>
      <c r="Q128" s="153">
        <v>13699961.539999999</v>
      </c>
      <c r="R128" s="359" t="s">
        <v>1573</v>
      </c>
    </row>
    <row r="129" spans="1:18" ht="12.95" customHeight="1">
      <c r="A129" s="198">
        <v>91</v>
      </c>
      <c r="B129" s="148"/>
      <c r="C129" s="149" t="s">
        <v>1911</v>
      </c>
      <c r="D129" s="149" t="s">
        <v>1907</v>
      </c>
      <c r="E129" s="149" t="s">
        <v>1543</v>
      </c>
      <c r="F129" s="149" t="s">
        <v>1909</v>
      </c>
      <c r="G129" s="149" t="s">
        <v>13</v>
      </c>
      <c r="H129" s="152" t="s">
        <v>1490</v>
      </c>
      <c r="I129" s="29" t="s">
        <v>24</v>
      </c>
      <c r="J129" s="29" t="s">
        <v>222</v>
      </c>
      <c r="K129" s="29" t="s">
        <v>232</v>
      </c>
      <c r="L129" s="29"/>
      <c r="M129" s="153"/>
      <c r="N129" s="151"/>
      <c r="O129" s="153"/>
      <c r="P129" s="151">
        <v>1</v>
      </c>
      <c r="Q129" s="153">
        <v>13699961.539999999</v>
      </c>
      <c r="R129" s="359" t="s">
        <v>1573</v>
      </c>
    </row>
    <row r="130" spans="1:18" ht="12.95" customHeight="1">
      <c r="A130" s="147">
        <v>92</v>
      </c>
      <c r="B130" s="148"/>
      <c r="C130" s="149" t="s">
        <v>1911</v>
      </c>
      <c r="D130" s="149" t="s">
        <v>1907</v>
      </c>
      <c r="E130" s="149" t="s">
        <v>1543</v>
      </c>
      <c r="F130" s="149" t="s">
        <v>1909</v>
      </c>
      <c r="G130" s="149" t="s">
        <v>13</v>
      </c>
      <c r="H130" s="152" t="s">
        <v>1491</v>
      </c>
      <c r="I130" s="29" t="s">
        <v>24</v>
      </c>
      <c r="J130" s="29" t="s">
        <v>222</v>
      </c>
      <c r="K130" s="29" t="s">
        <v>233</v>
      </c>
      <c r="L130" s="29"/>
      <c r="M130" s="153"/>
      <c r="N130" s="151"/>
      <c r="O130" s="153"/>
      <c r="P130" s="151">
        <v>1</v>
      </c>
      <c r="Q130" s="153">
        <v>13699961.539999999</v>
      </c>
      <c r="R130" s="359" t="s">
        <v>1573</v>
      </c>
    </row>
    <row r="131" spans="1:18" ht="12.95" customHeight="1">
      <c r="A131" s="198">
        <v>93</v>
      </c>
      <c r="B131" s="148"/>
      <c r="C131" s="149" t="s">
        <v>1911</v>
      </c>
      <c r="D131" s="149" t="s">
        <v>1907</v>
      </c>
      <c r="E131" s="149" t="s">
        <v>1543</v>
      </c>
      <c r="F131" s="149" t="s">
        <v>1909</v>
      </c>
      <c r="G131" s="149" t="s">
        <v>13</v>
      </c>
      <c r="H131" s="152" t="s">
        <v>1492</v>
      </c>
      <c r="I131" s="29" t="s">
        <v>24</v>
      </c>
      <c r="J131" s="29" t="s">
        <v>222</v>
      </c>
      <c r="K131" s="29" t="s">
        <v>234</v>
      </c>
      <c r="L131" s="29"/>
      <c r="M131" s="153"/>
      <c r="N131" s="151"/>
      <c r="O131" s="153"/>
      <c r="P131" s="151">
        <v>1</v>
      </c>
      <c r="Q131" s="153">
        <v>13699961.539999999</v>
      </c>
      <c r="R131" s="359" t="s">
        <v>1573</v>
      </c>
    </row>
    <row r="132" spans="1:18" ht="12.95" customHeight="1">
      <c r="A132" s="147">
        <v>94</v>
      </c>
      <c r="B132" s="148"/>
      <c r="C132" s="149" t="s">
        <v>1911</v>
      </c>
      <c r="D132" s="149" t="s">
        <v>1907</v>
      </c>
      <c r="E132" s="149" t="s">
        <v>1543</v>
      </c>
      <c r="F132" s="149" t="s">
        <v>1909</v>
      </c>
      <c r="G132" s="149" t="s">
        <v>13</v>
      </c>
      <c r="H132" s="152" t="s">
        <v>1493</v>
      </c>
      <c r="I132" s="29" t="s">
        <v>24</v>
      </c>
      <c r="J132" s="29" t="s">
        <v>222</v>
      </c>
      <c r="K132" s="29" t="s">
        <v>235</v>
      </c>
      <c r="L132" s="29"/>
      <c r="M132" s="153"/>
      <c r="N132" s="151"/>
      <c r="O132" s="153"/>
      <c r="P132" s="151">
        <v>1</v>
      </c>
      <c r="Q132" s="153">
        <v>13699961.539999999</v>
      </c>
      <c r="R132" s="359" t="s">
        <v>1573</v>
      </c>
    </row>
    <row r="133" spans="1:18" ht="12.95" customHeight="1">
      <c r="A133" s="198">
        <v>95</v>
      </c>
      <c r="B133" s="148"/>
      <c r="C133" s="149" t="s">
        <v>1911</v>
      </c>
      <c r="D133" s="149" t="s">
        <v>1907</v>
      </c>
      <c r="E133" s="149" t="s">
        <v>1543</v>
      </c>
      <c r="F133" s="149" t="s">
        <v>1909</v>
      </c>
      <c r="G133" s="149" t="s">
        <v>13</v>
      </c>
      <c r="H133" s="152" t="s">
        <v>1494</v>
      </c>
      <c r="I133" s="29" t="s">
        <v>24</v>
      </c>
      <c r="J133" s="29" t="s">
        <v>222</v>
      </c>
      <c r="K133" s="29" t="s">
        <v>236</v>
      </c>
      <c r="L133" s="29"/>
      <c r="M133" s="153"/>
      <c r="N133" s="151"/>
      <c r="O133" s="153"/>
      <c r="P133" s="151">
        <v>1</v>
      </c>
      <c r="Q133" s="153">
        <v>13699961.539999999</v>
      </c>
      <c r="R133" s="359" t="s">
        <v>1573</v>
      </c>
    </row>
    <row r="134" spans="1:18" ht="12.95" customHeight="1">
      <c r="A134" s="147">
        <v>96</v>
      </c>
      <c r="B134" s="148"/>
      <c r="C134" s="149" t="s">
        <v>1911</v>
      </c>
      <c r="D134" s="149" t="s">
        <v>1907</v>
      </c>
      <c r="E134" s="149" t="s">
        <v>1543</v>
      </c>
      <c r="F134" s="149" t="s">
        <v>1909</v>
      </c>
      <c r="G134" s="149" t="s">
        <v>13</v>
      </c>
      <c r="H134" s="152" t="s">
        <v>1495</v>
      </c>
      <c r="I134" s="29" t="s">
        <v>24</v>
      </c>
      <c r="J134" s="29" t="s">
        <v>222</v>
      </c>
      <c r="K134" s="29" t="s">
        <v>237</v>
      </c>
      <c r="L134" s="29"/>
      <c r="M134" s="153"/>
      <c r="N134" s="151"/>
      <c r="O134" s="153"/>
      <c r="P134" s="151">
        <v>1</v>
      </c>
      <c r="Q134" s="153">
        <v>13699961.539999999</v>
      </c>
      <c r="R134" s="359" t="s">
        <v>1573</v>
      </c>
    </row>
    <row r="135" spans="1:18" ht="12.95" customHeight="1">
      <c r="A135" s="198">
        <v>97</v>
      </c>
      <c r="B135" s="148"/>
      <c r="C135" s="149" t="s">
        <v>1911</v>
      </c>
      <c r="D135" s="149" t="s">
        <v>1907</v>
      </c>
      <c r="E135" s="149" t="s">
        <v>1543</v>
      </c>
      <c r="F135" s="149" t="s">
        <v>1909</v>
      </c>
      <c r="G135" s="149" t="s">
        <v>13</v>
      </c>
      <c r="H135" s="152" t="s">
        <v>1496</v>
      </c>
      <c r="I135" s="29" t="s">
        <v>24</v>
      </c>
      <c r="J135" s="29" t="s">
        <v>222</v>
      </c>
      <c r="K135" s="29" t="s">
        <v>2412</v>
      </c>
      <c r="L135" s="29"/>
      <c r="M135" s="153"/>
      <c r="N135" s="151"/>
      <c r="O135" s="153"/>
      <c r="P135" s="151">
        <v>1</v>
      </c>
      <c r="Q135" s="153">
        <v>13699961.539999999</v>
      </c>
      <c r="R135" s="359" t="s">
        <v>1573</v>
      </c>
    </row>
    <row r="136" spans="1:18" ht="12.95" customHeight="1">
      <c r="A136" s="147">
        <v>98</v>
      </c>
      <c r="B136" s="148"/>
      <c r="C136" s="149" t="s">
        <v>1911</v>
      </c>
      <c r="D136" s="149" t="s">
        <v>1907</v>
      </c>
      <c r="E136" s="149" t="s">
        <v>1543</v>
      </c>
      <c r="F136" s="149" t="s">
        <v>1909</v>
      </c>
      <c r="G136" s="149" t="s">
        <v>13</v>
      </c>
      <c r="H136" s="152" t="s">
        <v>1497</v>
      </c>
      <c r="I136" s="29" t="s">
        <v>24</v>
      </c>
      <c r="J136" s="29" t="s">
        <v>222</v>
      </c>
      <c r="K136" s="29" t="s">
        <v>238</v>
      </c>
      <c r="L136" s="29"/>
      <c r="M136" s="153"/>
      <c r="N136" s="151"/>
      <c r="O136" s="153"/>
      <c r="P136" s="151">
        <v>1</v>
      </c>
      <c r="Q136" s="153">
        <v>13699961.539999999</v>
      </c>
      <c r="R136" s="359" t="s">
        <v>1573</v>
      </c>
    </row>
    <row r="137" spans="1:18" ht="12.95" customHeight="1">
      <c r="A137" s="198">
        <v>99</v>
      </c>
      <c r="B137" s="148"/>
      <c r="C137" s="149" t="s">
        <v>1911</v>
      </c>
      <c r="D137" s="149" t="s">
        <v>1907</v>
      </c>
      <c r="E137" s="149" t="s">
        <v>1543</v>
      </c>
      <c r="F137" s="149" t="s">
        <v>1909</v>
      </c>
      <c r="G137" s="149" t="s">
        <v>13</v>
      </c>
      <c r="H137" s="152" t="s">
        <v>1498</v>
      </c>
      <c r="I137" s="29" t="s">
        <v>24</v>
      </c>
      <c r="J137" s="29" t="s">
        <v>222</v>
      </c>
      <c r="K137" s="29" t="s">
        <v>239</v>
      </c>
      <c r="L137" s="29"/>
      <c r="M137" s="153"/>
      <c r="N137" s="151"/>
      <c r="O137" s="153"/>
      <c r="P137" s="151">
        <v>1</v>
      </c>
      <c r="Q137" s="153">
        <v>13699961.539999999</v>
      </c>
      <c r="R137" s="359" t="s">
        <v>1573</v>
      </c>
    </row>
    <row r="138" spans="1:18" ht="12.95" customHeight="1">
      <c r="A138" s="147">
        <v>100</v>
      </c>
      <c r="B138" s="148"/>
      <c r="C138" s="149" t="s">
        <v>1911</v>
      </c>
      <c r="D138" s="149" t="s">
        <v>1907</v>
      </c>
      <c r="E138" s="149" t="s">
        <v>1543</v>
      </c>
      <c r="F138" s="149" t="s">
        <v>1909</v>
      </c>
      <c r="G138" s="149" t="s">
        <v>13</v>
      </c>
      <c r="H138" s="152" t="s">
        <v>1499</v>
      </c>
      <c r="I138" s="29" t="s">
        <v>24</v>
      </c>
      <c r="J138" s="29" t="s">
        <v>222</v>
      </c>
      <c r="K138" s="29" t="s">
        <v>240</v>
      </c>
      <c r="L138" s="29"/>
      <c r="M138" s="153"/>
      <c r="N138" s="151"/>
      <c r="O138" s="153"/>
      <c r="P138" s="151">
        <v>1</v>
      </c>
      <c r="Q138" s="153">
        <v>13699961.539999999</v>
      </c>
      <c r="R138" s="359" t="s">
        <v>1573</v>
      </c>
    </row>
    <row r="139" spans="1:18" ht="12.95" customHeight="1">
      <c r="A139" s="198">
        <v>101</v>
      </c>
      <c r="B139" s="148"/>
      <c r="C139" s="149" t="s">
        <v>1911</v>
      </c>
      <c r="D139" s="149" t="s">
        <v>1907</v>
      </c>
      <c r="E139" s="149" t="s">
        <v>1543</v>
      </c>
      <c r="F139" s="149" t="s">
        <v>1909</v>
      </c>
      <c r="G139" s="149" t="s">
        <v>13</v>
      </c>
      <c r="H139" s="152" t="s">
        <v>1500</v>
      </c>
      <c r="I139" s="29" t="s">
        <v>24</v>
      </c>
      <c r="J139" s="29" t="s">
        <v>222</v>
      </c>
      <c r="K139" s="29" t="s">
        <v>241</v>
      </c>
      <c r="L139" s="29"/>
      <c r="M139" s="153"/>
      <c r="N139" s="151"/>
      <c r="O139" s="153"/>
      <c r="P139" s="151">
        <v>1</v>
      </c>
      <c r="Q139" s="153">
        <v>13699961.539999999</v>
      </c>
      <c r="R139" s="359" t="s">
        <v>1573</v>
      </c>
    </row>
    <row r="140" spans="1:18" ht="12.95" customHeight="1">
      <c r="A140" s="147">
        <v>102</v>
      </c>
      <c r="B140" s="148"/>
      <c r="C140" s="149" t="s">
        <v>1911</v>
      </c>
      <c r="D140" s="149" t="s">
        <v>1907</v>
      </c>
      <c r="E140" s="149" t="s">
        <v>1543</v>
      </c>
      <c r="F140" s="149" t="s">
        <v>1909</v>
      </c>
      <c r="G140" s="149" t="s">
        <v>13</v>
      </c>
      <c r="H140" s="152" t="s">
        <v>1501</v>
      </c>
      <c r="I140" s="29" t="s">
        <v>24</v>
      </c>
      <c r="J140" s="29" t="s">
        <v>222</v>
      </c>
      <c r="K140" s="29" t="s">
        <v>242</v>
      </c>
      <c r="L140" s="29"/>
      <c r="M140" s="153"/>
      <c r="N140" s="151"/>
      <c r="O140" s="153"/>
      <c r="P140" s="151">
        <v>1</v>
      </c>
      <c r="Q140" s="153">
        <v>13699961.539999999</v>
      </c>
      <c r="R140" s="359" t="s">
        <v>1573</v>
      </c>
    </row>
    <row r="141" spans="1:18" ht="12.95" customHeight="1">
      <c r="A141" s="198">
        <v>103</v>
      </c>
      <c r="B141" s="148"/>
      <c r="C141" s="149" t="s">
        <v>1911</v>
      </c>
      <c r="D141" s="149" t="s">
        <v>1907</v>
      </c>
      <c r="E141" s="149" t="s">
        <v>1543</v>
      </c>
      <c r="F141" s="149" t="s">
        <v>1909</v>
      </c>
      <c r="G141" s="149" t="s">
        <v>13</v>
      </c>
      <c r="H141" s="152" t="s">
        <v>1502</v>
      </c>
      <c r="I141" s="29" t="s">
        <v>24</v>
      </c>
      <c r="J141" s="29" t="s">
        <v>222</v>
      </c>
      <c r="K141" s="29" t="s">
        <v>243</v>
      </c>
      <c r="L141" s="29"/>
      <c r="M141" s="153"/>
      <c r="N141" s="151"/>
      <c r="O141" s="153"/>
      <c r="P141" s="151">
        <v>1</v>
      </c>
      <c r="Q141" s="153">
        <v>13699961.539999999</v>
      </c>
      <c r="R141" s="359" t="s">
        <v>1573</v>
      </c>
    </row>
    <row r="142" spans="1:18" ht="12.95" customHeight="1">
      <c r="A142" s="147">
        <v>104</v>
      </c>
      <c r="B142" s="148"/>
      <c r="C142" s="149" t="s">
        <v>1911</v>
      </c>
      <c r="D142" s="149" t="s">
        <v>1907</v>
      </c>
      <c r="E142" s="149" t="s">
        <v>1543</v>
      </c>
      <c r="F142" s="149" t="s">
        <v>1909</v>
      </c>
      <c r="G142" s="149" t="s">
        <v>13</v>
      </c>
      <c r="H142" s="152" t="s">
        <v>1503</v>
      </c>
      <c r="I142" s="29" t="s">
        <v>24</v>
      </c>
      <c r="J142" s="29" t="s">
        <v>222</v>
      </c>
      <c r="K142" s="29" t="s">
        <v>244</v>
      </c>
      <c r="L142" s="29"/>
      <c r="M142" s="153"/>
      <c r="N142" s="151"/>
      <c r="O142" s="153"/>
      <c r="P142" s="151">
        <v>1</v>
      </c>
      <c r="Q142" s="153">
        <v>13699961.539999999</v>
      </c>
      <c r="R142" s="359" t="s">
        <v>1573</v>
      </c>
    </row>
    <row r="143" spans="1:18" ht="12.95" customHeight="1">
      <c r="A143" s="198">
        <v>105</v>
      </c>
      <c r="B143" s="148"/>
      <c r="C143" s="149" t="s">
        <v>1911</v>
      </c>
      <c r="D143" s="149" t="s">
        <v>1907</v>
      </c>
      <c r="E143" s="149" t="s">
        <v>1543</v>
      </c>
      <c r="F143" s="149" t="s">
        <v>1909</v>
      </c>
      <c r="G143" s="149" t="s">
        <v>13</v>
      </c>
      <c r="H143" s="152" t="s">
        <v>1504</v>
      </c>
      <c r="I143" s="29" t="s">
        <v>24</v>
      </c>
      <c r="J143" s="29" t="s">
        <v>222</v>
      </c>
      <c r="K143" s="29" t="s">
        <v>245</v>
      </c>
      <c r="L143" s="29"/>
      <c r="M143" s="153"/>
      <c r="N143" s="151"/>
      <c r="O143" s="153"/>
      <c r="P143" s="151">
        <v>1</v>
      </c>
      <c r="Q143" s="153">
        <v>13699961.539999999</v>
      </c>
      <c r="R143" s="359" t="s">
        <v>1573</v>
      </c>
    </row>
    <row r="144" spans="1:18" ht="12.95" customHeight="1">
      <c r="A144" s="147">
        <v>106</v>
      </c>
      <c r="B144" s="148"/>
      <c r="C144" s="149" t="s">
        <v>1911</v>
      </c>
      <c r="D144" s="149" t="s">
        <v>1907</v>
      </c>
      <c r="E144" s="149" t="s">
        <v>1543</v>
      </c>
      <c r="F144" s="149" t="s">
        <v>1909</v>
      </c>
      <c r="G144" s="149" t="s">
        <v>13</v>
      </c>
      <c r="H144" s="152" t="s">
        <v>1505</v>
      </c>
      <c r="I144" s="29" t="s">
        <v>24</v>
      </c>
      <c r="J144" s="29" t="s">
        <v>222</v>
      </c>
      <c r="K144" s="29" t="s">
        <v>237</v>
      </c>
      <c r="L144" s="29"/>
      <c r="M144" s="153"/>
      <c r="N144" s="151"/>
      <c r="O144" s="153"/>
      <c r="P144" s="151">
        <v>1</v>
      </c>
      <c r="Q144" s="153">
        <v>13699961.5</v>
      </c>
      <c r="R144" s="359" t="s">
        <v>1573</v>
      </c>
    </row>
    <row r="145" spans="1:18" ht="12.95" customHeight="1">
      <c r="A145" s="198">
        <v>107</v>
      </c>
      <c r="B145" s="148"/>
      <c r="C145" s="149" t="s">
        <v>1911</v>
      </c>
      <c r="D145" s="149" t="s">
        <v>1907</v>
      </c>
      <c r="E145" s="149" t="s">
        <v>1543</v>
      </c>
      <c r="F145" s="149" t="s">
        <v>1544</v>
      </c>
      <c r="G145" s="149" t="s">
        <v>13</v>
      </c>
      <c r="H145" s="152" t="s">
        <v>1454</v>
      </c>
      <c r="I145" s="29" t="s">
        <v>140</v>
      </c>
      <c r="J145" s="29" t="s">
        <v>296</v>
      </c>
      <c r="K145" s="29" t="s">
        <v>2397</v>
      </c>
      <c r="L145" s="29"/>
      <c r="M145" s="153"/>
      <c r="N145" s="151"/>
      <c r="O145" s="153"/>
      <c r="P145" s="151">
        <v>1</v>
      </c>
      <c r="Q145" s="153">
        <v>213875000</v>
      </c>
      <c r="R145" s="359" t="s">
        <v>297</v>
      </c>
    </row>
    <row r="146" spans="1:18" ht="12.95" customHeight="1">
      <c r="A146" s="147">
        <v>108</v>
      </c>
      <c r="B146" s="148"/>
      <c r="C146" s="149" t="s">
        <v>1911</v>
      </c>
      <c r="D146" s="149" t="s">
        <v>1907</v>
      </c>
      <c r="E146" s="149" t="s">
        <v>1543</v>
      </c>
      <c r="F146" s="149" t="s">
        <v>1909</v>
      </c>
      <c r="G146" s="149" t="s">
        <v>13</v>
      </c>
      <c r="H146" s="152" t="s">
        <v>1542</v>
      </c>
      <c r="I146" s="29" t="s">
        <v>24</v>
      </c>
      <c r="J146" s="29" t="s">
        <v>222</v>
      </c>
      <c r="K146" s="29" t="s">
        <v>2398</v>
      </c>
      <c r="L146" s="29"/>
      <c r="M146" s="153"/>
      <c r="N146" s="151"/>
      <c r="O146" s="153"/>
      <c r="P146" s="151">
        <v>1</v>
      </c>
      <c r="Q146" s="153">
        <v>14761000</v>
      </c>
      <c r="R146" s="359" t="s">
        <v>297</v>
      </c>
    </row>
    <row r="147" spans="1:18" ht="12.95" customHeight="1">
      <c r="A147" s="198">
        <v>109</v>
      </c>
      <c r="B147" s="148"/>
      <c r="C147" s="149">
        <v>2</v>
      </c>
      <c r="D147" s="149">
        <v>3</v>
      </c>
      <c r="E147" s="149">
        <v>1</v>
      </c>
      <c r="F147" s="149">
        <v>5</v>
      </c>
      <c r="G147" s="149" t="s">
        <v>2396</v>
      </c>
      <c r="H147" s="152" t="s">
        <v>1555</v>
      </c>
      <c r="I147" s="29" t="s">
        <v>24</v>
      </c>
      <c r="J147" s="29" t="s">
        <v>222</v>
      </c>
      <c r="K147" s="29" t="s">
        <v>2399</v>
      </c>
      <c r="L147" s="29"/>
      <c r="M147" s="153"/>
      <c r="N147" s="151"/>
      <c r="O147" s="153"/>
      <c r="P147" s="151">
        <v>1</v>
      </c>
      <c r="Q147" s="153">
        <v>14761000</v>
      </c>
      <c r="R147" s="359" t="s">
        <v>297</v>
      </c>
    </row>
    <row r="148" spans="1:18" ht="12.95" customHeight="1">
      <c r="A148" s="147">
        <v>110</v>
      </c>
      <c r="B148" s="148"/>
      <c r="C148" s="149" t="s">
        <v>1911</v>
      </c>
      <c r="D148" s="149" t="s">
        <v>1907</v>
      </c>
      <c r="E148" s="149" t="s">
        <v>1543</v>
      </c>
      <c r="F148" s="149" t="s">
        <v>1544</v>
      </c>
      <c r="G148" s="149" t="s">
        <v>13</v>
      </c>
      <c r="H148" s="152" t="s">
        <v>1454</v>
      </c>
      <c r="I148" s="29" t="s">
        <v>160</v>
      </c>
      <c r="J148" s="29" t="s">
        <v>1584</v>
      </c>
      <c r="K148" s="29" t="s">
        <v>2401</v>
      </c>
      <c r="L148" s="29"/>
      <c r="M148" s="153"/>
      <c r="N148" s="151"/>
      <c r="O148" s="153"/>
      <c r="P148" s="151">
        <v>1</v>
      </c>
      <c r="Q148" s="153">
        <v>214845000</v>
      </c>
      <c r="R148" s="359" t="s">
        <v>751</v>
      </c>
    </row>
    <row r="149" spans="1:18" ht="12.95" customHeight="1">
      <c r="A149" s="198">
        <v>111</v>
      </c>
      <c r="B149" s="148"/>
      <c r="C149" s="149" t="s">
        <v>1911</v>
      </c>
      <c r="D149" s="149" t="s">
        <v>1907</v>
      </c>
      <c r="E149" s="149" t="s">
        <v>1543</v>
      </c>
      <c r="F149" s="149" t="s">
        <v>1544</v>
      </c>
      <c r="G149" s="149" t="s">
        <v>13</v>
      </c>
      <c r="H149" s="152" t="s">
        <v>1455</v>
      </c>
      <c r="I149" s="29" t="s">
        <v>160</v>
      </c>
      <c r="J149" s="29" t="s">
        <v>1584</v>
      </c>
      <c r="K149" s="29" t="s">
        <v>2401</v>
      </c>
      <c r="L149" s="29"/>
      <c r="M149" s="153"/>
      <c r="N149" s="151"/>
      <c r="O149" s="153"/>
      <c r="P149" s="151">
        <v>1</v>
      </c>
      <c r="Q149" s="153">
        <v>214845000</v>
      </c>
      <c r="R149" s="359" t="s">
        <v>738</v>
      </c>
    </row>
    <row r="150" spans="1:18" ht="12.95" customHeight="1">
      <c r="A150" s="147">
        <v>112</v>
      </c>
      <c r="B150" s="148"/>
      <c r="C150" s="149" t="s">
        <v>1911</v>
      </c>
      <c r="D150" s="149" t="s">
        <v>1907</v>
      </c>
      <c r="E150" s="149" t="s">
        <v>1543</v>
      </c>
      <c r="F150" s="149" t="s">
        <v>1544</v>
      </c>
      <c r="G150" s="149" t="s">
        <v>13</v>
      </c>
      <c r="H150" s="152" t="s">
        <v>1456</v>
      </c>
      <c r="I150" s="29" t="s">
        <v>160</v>
      </c>
      <c r="J150" s="29" t="s">
        <v>1584</v>
      </c>
      <c r="K150" s="29" t="s">
        <v>2401</v>
      </c>
      <c r="L150" s="29"/>
      <c r="M150" s="153"/>
      <c r="N150" s="151"/>
      <c r="O150" s="153"/>
      <c r="P150" s="151">
        <v>1</v>
      </c>
      <c r="Q150" s="153">
        <v>214845000</v>
      </c>
      <c r="R150" s="359" t="s">
        <v>2402</v>
      </c>
    </row>
    <row r="151" spans="1:18" ht="12.95" customHeight="1">
      <c r="A151" s="198">
        <v>113</v>
      </c>
      <c r="B151" s="148"/>
      <c r="C151" s="149" t="s">
        <v>1911</v>
      </c>
      <c r="D151" s="149" t="s">
        <v>1907</v>
      </c>
      <c r="E151" s="149" t="s">
        <v>1543</v>
      </c>
      <c r="F151" s="149" t="s">
        <v>1544</v>
      </c>
      <c r="G151" s="149" t="s">
        <v>13</v>
      </c>
      <c r="H151" s="152" t="s">
        <v>1457</v>
      </c>
      <c r="I151" s="29" t="s">
        <v>160</v>
      </c>
      <c r="J151" s="29" t="s">
        <v>1584</v>
      </c>
      <c r="K151" s="29" t="s">
        <v>2401</v>
      </c>
      <c r="L151" s="29"/>
      <c r="M151" s="153"/>
      <c r="N151" s="151"/>
      <c r="O151" s="153"/>
      <c r="P151" s="151">
        <v>1</v>
      </c>
      <c r="Q151" s="153">
        <v>214845000</v>
      </c>
      <c r="R151" s="359" t="s">
        <v>869</v>
      </c>
    </row>
    <row r="152" spans="1:18" ht="12.95" customHeight="1">
      <c r="A152" s="147">
        <v>114</v>
      </c>
      <c r="B152" s="148"/>
      <c r="C152" s="149" t="s">
        <v>1911</v>
      </c>
      <c r="D152" s="149" t="s">
        <v>1907</v>
      </c>
      <c r="E152" s="149" t="s">
        <v>1543</v>
      </c>
      <c r="F152" s="149" t="s">
        <v>1544</v>
      </c>
      <c r="G152" s="149" t="s">
        <v>13</v>
      </c>
      <c r="H152" s="152" t="s">
        <v>1458</v>
      </c>
      <c r="I152" s="29" t="s">
        <v>160</v>
      </c>
      <c r="J152" s="29" t="s">
        <v>1584</v>
      </c>
      <c r="K152" s="29" t="s">
        <v>2401</v>
      </c>
      <c r="L152" s="29"/>
      <c r="M152" s="153"/>
      <c r="N152" s="151"/>
      <c r="O152" s="153"/>
      <c r="P152" s="151">
        <v>1</v>
      </c>
      <c r="Q152" s="153">
        <v>214845000</v>
      </c>
      <c r="R152" s="359" t="s">
        <v>606</v>
      </c>
    </row>
    <row r="153" spans="1:18" ht="12.95" customHeight="1">
      <c r="A153" s="198">
        <v>115</v>
      </c>
      <c r="B153" s="148"/>
      <c r="C153" s="149" t="s">
        <v>1911</v>
      </c>
      <c r="D153" s="149" t="s">
        <v>1907</v>
      </c>
      <c r="E153" s="149" t="s">
        <v>1543</v>
      </c>
      <c r="F153" s="149" t="s">
        <v>1544</v>
      </c>
      <c r="G153" s="149" t="s">
        <v>13</v>
      </c>
      <c r="H153" s="152" t="s">
        <v>1459</v>
      </c>
      <c r="I153" s="29" t="s">
        <v>160</v>
      </c>
      <c r="J153" s="29" t="s">
        <v>1584</v>
      </c>
      <c r="K153" s="29" t="s">
        <v>2401</v>
      </c>
      <c r="L153" s="29"/>
      <c r="M153" s="153"/>
      <c r="N153" s="151"/>
      <c r="O153" s="153"/>
      <c r="P153" s="151">
        <v>1</v>
      </c>
      <c r="Q153" s="153">
        <v>214845000</v>
      </c>
      <c r="R153" s="359" t="s">
        <v>757</v>
      </c>
    </row>
    <row r="154" spans="1:18" ht="12.95" customHeight="1">
      <c r="A154" s="147">
        <v>116</v>
      </c>
      <c r="B154" s="148"/>
      <c r="C154" s="149" t="s">
        <v>1911</v>
      </c>
      <c r="D154" s="149" t="s">
        <v>1907</v>
      </c>
      <c r="E154" s="149" t="s">
        <v>1543</v>
      </c>
      <c r="F154" s="149" t="s">
        <v>1544</v>
      </c>
      <c r="G154" s="149" t="s">
        <v>13</v>
      </c>
      <c r="H154" s="152" t="s">
        <v>1460</v>
      </c>
      <c r="I154" s="29" t="s">
        <v>160</v>
      </c>
      <c r="J154" s="29" t="s">
        <v>1584</v>
      </c>
      <c r="K154" s="29" t="s">
        <v>2401</v>
      </c>
      <c r="L154" s="29"/>
      <c r="M154" s="153"/>
      <c r="N154" s="151"/>
      <c r="O154" s="153"/>
      <c r="P154" s="151">
        <v>1</v>
      </c>
      <c r="Q154" s="153">
        <v>214845000</v>
      </c>
      <c r="R154" s="359" t="s">
        <v>650</v>
      </c>
    </row>
    <row r="155" spans="1:18" ht="12.95" customHeight="1">
      <c r="A155" s="198">
        <v>117</v>
      </c>
      <c r="B155" s="148"/>
      <c r="C155" s="149" t="s">
        <v>1911</v>
      </c>
      <c r="D155" s="149" t="s">
        <v>1907</v>
      </c>
      <c r="E155" s="149" t="s">
        <v>1543</v>
      </c>
      <c r="F155" s="149" t="s">
        <v>1544</v>
      </c>
      <c r="G155" s="149" t="s">
        <v>13</v>
      </c>
      <c r="H155" s="152" t="s">
        <v>1461</v>
      </c>
      <c r="I155" s="29" t="s">
        <v>160</v>
      </c>
      <c r="J155" s="29" t="s">
        <v>1584</v>
      </c>
      <c r="K155" s="29" t="s">
        <v>2401</v>
      </c>
      <c r="L155" s="29"/>
      <c r="M155" s="153"/>
      <c r="N155" s="151"/>
      <c r="O155" s="153"/>
      <c r="P155" s="151">
        <v>1</v>
      </c>
      <c r="Q155" s="153">
        <v>214845000</v>
      </c>
      <c r="R155" s="359" t="s">
        <v>735</v>
      </c>
    </row>
    <row r="156" spans="1:18" ht="12.95" customHeight="1">
      <c r="A156" s="147">
        <v>118</v>
      </c>
      <c r="B156" s="148"/>
      <c r="C156" s="149" t="s">
        <v>1911</v>
      </c>
      <c r="D156" s="149" t="s">
        <v>1907</v>
      </c>
      <c r="E156" s="149" t="s">
        <v>1543</v>
      </c>
      <c r="F156" s="149" t="s">
        <v>1909</v>
      </c>
      <c r="G156" s="149" t="s">
        <v>13</v>
      </c>
      <c r="H156" s="152" t="s">
        <v>1536</v>
      </c>
      <c r="I156" s="29" t="s">
        <v>24</v>
      </c>
      <c r="J156" s="29" t="s">
        <v>222</v>
      </c>
      <c r="K156" s="29" t="s">
        <v>283</v>
      </c>
      <c r="L156" s="29"/>
      <c r="M156" s="153"/>
      <c r="N156" s="151"/>
      <c r="O156" s="153"/>
      <c r="P156" s="151">
        <v>1</v>
      </c>
      <c r="Q156" s="153">
        <v>15042500</v>
      </c>
      <c r="R156" s="359" t="s">
        <v>286</v>
      </c>
    </row>
    <row r="157" spans="1:18" ht="12.95" customHeight="1">
      <c r="A157" s="198">
        <v>119</v>
      </c>
      <c r="B157" s="148"/>
      <c r="C157" s="149" t="s">
        <v>1911</v>
      </c>
      <c r="D157" s="149" t="s">
        <v>1907</v>
      </c>
      <c r="E157" s="149" t="s">
        <v>1543</v>
      </c>
      <c r="F157" s="149" t="s">
        <v>1909</v>
      </c>
      <c r="G157" s="149" t="s">
        <v>13</v>
      </c>
      <c r="H157" s="152" t="s">
        <v>1537</v>
      </c>
      <c r="I157" s="29" t="s">
        <v>24</v>
      </c>
      <c r="J157" s="29" t="s">
        <v>222</v>
      </c>
      <c r="K157" s="29" t="s">
        <v>285</v>
      </c>
      <c r="L157" s="29"/>
      <c r="M157" s="153"/>
      <c r="N157" s="151"/>
      <c r="O157" s="153"/>
      <c r="P157" s="151">
        <v>1</v>
      </c>
      <c r="Q157" s="153">
        <v>15042500</v>
      </c>
      <c r="R157" s="359" t="s">
        <v>288</v>
      </c>
    </row>
    <row r="158" spans="1:18" ht="12.95" customHeight="1">
      <c r="A158" s="147">
        <v>120</v>
      </c>
      <c r="B158" s="148"/>
      <c r="C158" s="149" t="s">
        <v>1911</v>
      </c>
      <c r="D158" s="149" t="s">
        <v>1907</v>
      </c>
      <c r="E158" s="149" t="s">
        <v>1543</v>
      </c>
      <c r="F158" s="149" t="s">
        <v>1909</v>
      </c>
      <c r="G158" s="149" t="s">
        <v>13</v>
      </c>
      <c r="H158" s="152" t="s">
        <v>1538</v>
      </c>
      <c r="I158" s="29" t="s">
        <v>24</v>
      </c>
      <c r="J158" s="29" t="s">
        <v>222</v>
      </c>
      <c r="K158" s="29" t="s">
        <v>287</v>
      </c>
      <c r="L158" s="29"/>
      <c r="M158" s="153"/>
      <c r="N158" s="151"/>
      <c r="O158" s="153"/>
      <c r="P158" s="151">
        <v>1</v>
      </c>
      <c r="Q158" s="153">
        <v>15042500</v>
      </c>
      <c r="R158" s="359" t="s">
        <v>290</v>
      </c>
    </row>
    <row r="159" spans="1:18" ht="12.95" customHeight="1">
      <c r="A159" s="198">
        <v>121</v>
      </c>
      <c r="B159" s="148"/>
      <c r="C159" s="149" t="s">
        <v>1911</v>
      </c>
      <c r="D159" s="149" t="s">
        <v>1907</v>
      </c>
      <c r="E159" s="149" t="s">
        <v>1543</v>
      </c>
      <c r="F159" s="149" t="s">
        <v>1909</v>
      </c>
      <c r="G159" s="149" t="s">
        <v>13</v>
      </c>
      <c r="H159" s="152" t="s">
        <v>1534</v>
      </c>
      <c r="I159" s="29" t="s">
        <v>24</v>
      </c>
      <c r="J159" s="29" t="s">
        <v>222</v>
      </c>
      <c r="K159" s="29" t="s">
        <v>279</v>
      </c>
      <c r="L159" s="29"/>
      <c r="M159" s="153"/>
      <c r="N159" s="151"/>
      <c r="O159" s="153"/>
      <c r="P159" s="151">
        <v>1</v>
      </c>
      <c r="Q159" s="153">
        <v>15042500</v>
      </c>
      <c r="R159" s="359" t="s">
        <v>282</v>
      </c>
    </row>
    <row r="160" spans="1:18" ht="12.95" customHeight="1">
      <c r="A160" s="147">
        <v>122</v>
      </c>
      <c r="B160" s="148"/>
      <c r="C160" s="149" t="s">
        <v>1911</v>
      </c>
      <c r="D160" s="149" t="s">
        <v>1907</v>
      </c>
      <c r="E160" s="149" t="s">
        <v>1543</v>
      </c>
      <c r="F160" s="149" t="s">
        <v>1909</v>
      </c>
      <c r="G160" s="149" t="s">
        <v>13</v>
      </c>
      <c r="H160" s="152" t="s">
        <v>1535</v>
      </c>
      <c r="I160" s="29" t="s">
        <v>24</v>
      </c>
      <c r="J160" s="29" t="s">
        <v>222</v>
      </c>
      <c r="K160" s="29" t="s">
        <v>281</v>
      </c>
      <c r="L160" s="29"/>
      <c r="M160" s="153"/>
      <c r="N160" s="151"/>
      <c r="O160" s="153"/>
      <c r="P160" s="151">
        <v>1</v>
      </c>
      <c r="Q160" s="153">
        <v>15042500</v>
      </c>
      <c r="R160" s="359" t="s">
        <v>284</v>
      </c>
    </row>
    <row r="161" spans="1:18" ht="12.95" customHeight="1">
      <c r="A161" s="198">
        <v>123</v>
      </c>
      <c r="B161" s="148"/>
      <c r="C161" s="149" t="s">
        <v>1911</v>
      </c>
      <c r="D161" s="149" t="s">
        <v>1907</v>
      </c>
      <c r="E161" s="149" t="s">
        <v>1543</v>
      </c>
      <c r="F161" s="149" t="s">
        <v>1909</v>
      </c>
      <c r="G161" s="149" t="s">
        <v>13</v>
      </c>
      <c r="H161" s="152" t="s">
        <v>1532</v>
      </c>
      <c r="I161" s="29" t="s">
        <v>24</v>
      </c>
      <c r="J161" s="29" t="s">
        <v>222</v>
      </c>
      <c r="K161" s="29" t="s">
        <v>275</v>
      </c>
      <c r="L161" s="29"/>
      <c r="M161" s="153"/>
      <c r="N161" s="151"/>
      <c r="O161" s="153"/>
      <c r="P161" s="151">
        <v>1</v>
      </c>
      <c r="Q161" s="153">
        <v>15042500</v>
      </c>
      <c r="R161" s="359" t="s">
        <v>278</v>
      </c>
    </row>
    <row r="162" spans="1:18" ht="12.95" customHeight="1">
      <c r="A162" s="147">
        <v>124</v>
      </c>
      <c r="B162" s="148"/>
      <c r="C162" s="149" t="s">
        <v>1911</v>
      </c>
      <c r="D162" s="149" t="s">
        <v>1907</v>
      </c>
      <c r="E162" s="149" t="s">
        <v>1543</v>
      </c>
      <c r="F162" s="149" t="s">
        <v>1909</v>
      </c>
      <c r="G162" s="149" t="s">
        <v>13</v>
      </c>
      <c r="H162" s="152" t="s">
        <v>1533</v>
      </c>
      <c r="I162" s="29" t="s">
        <v>24</v>
      </c>
      <c r="J162" s="29" t="s">
        <v>222</v>
      </c>
      <c r="K162" s="29" t="s">
        <v>277</v>
      </c>
      <c r="L162" s="29"/>
      <c r="M162" s="153"/>
      <c r="N162" s="151"/>
      <c r="O162" s="153"/>
      <c r="P162" s="151">
        <v>1</v>
      </c>
      <c r="Q162" s="153">
        <v>15042500</v>
      </c>
      <c r="R162" s="359" t="s">
        <v>280</v>
      </c>
    </row>
    <row r="163" spans="1:18" ht="12.95" customHeight="1">
      <c r="A163" s="198">
        <v>125</v>
      </c>
      <c r="B163" s="148"/>
      <c r="C163" s="149" t="s">
        <v>1911</v>
      </c>
      <c r="D163" s="149" t="s">
        <v>1907</v>
      </c>
      <c r="E163" s="149" t="s">
        <v>1543</v>
      </c>
      <c r="F163" s="149" t="s">
        <v>1909</v>
      </c>
      <c r="G163" s="149" t="s">
        <v>13</v>
      </c>
      <c r="H163" s="152" t="s">
        <v>1539</v>
      </c>
      <c r="I163" s="29" t="s">
        <v>24</v>
      </c>
      <c r="J163" s="29" t="s">
        <v>222</v>
      </c>
      <c r="K163" s="29" t="s">
        <v>289</v>
      </c>
      <c r="L163" s="29"/>
      <c r="M163" s="153"/>
      <c r="N163" s="151"/>
      <c r="O163" s="153"/>
      <c r="P163" s="151">
        <v>1</v>
      </c>
      <c r="Q163" s="153">
        <v>15042500</v>
      </c>
      <c r="R163" s="359" t="s">
        <v>292</v>
      </c>
    </row>
    <row r="164" spans="1:18" ht="12.95" customHeight="1">
      <c r="A164" s="147">
        <v>126</v>
      </c>
      <c r="B164" s="148"/>
      <c r="C164" s="149" t="s">
        <v>1911</v>
      </c>
      <c r="D164" s="149" t="s">
        <v>1907</v>
      </c>
      <c r="E164" s="149" t="s">
        <v>1543</v>
      </c>
      <c r="F164" s="149" t="s">
        <v>1909</v>
      </c>
      <c r="G164" s="149" t="s">
        <v>13</v>
      </c>
      <c r="H164" s="152" t="s">
        <v>1540</v>
      </c>
      <c r="I164" s="29" t="s">
        <v>24</v>
      </c>
      <c r="J164" s="29" t="s">
        <v>222</v>
      </c>
      <c r="K164" s="29" t="s">
        <v>291</v>
      </c>
      <c r="L164" s="29"/>
      <c r="M164" s="153"/>
      <c r="N164" s="151"/>
      <c r="O164" s="153"/>
      <c r="P164" s="151">
        <v>1</v>
      </c>
      <c r="Q164" s="153">
        <v>15042500</v>
      </c>
      <c r="R164" s="359" t="s">
        <v>294</v>
      </c>
    </row>
    <row r="165" spans="1:18" ht="12.95" customHeight="1">
      <c r="A165" s="198">
        <v>127</v>
      </c>
      <c r="B165" s="148"/>
      <c r="C165" s="149" t="s">
        <v>1911</v>
      </c>
      <c r="D165" s="149" t="s">
        <v>1907</v>
      </c>
      <c r="E165" s="149" t="s">
        <v>1543</v>
      </c>
      <c r="F165" s="149" t="s">
        <v>1909</v>
      </c>
      <c r="G165" s="149" t="s">
        <v>13</v>
      </c>
      <c r="H165" s="152" t="s">
        <v>1531</v>
      </c>
      <c r="I165" s="29" t="s">
        <v>24</v>
      </c>
      <c r="J165" s="29" t="s">
        <v>222</v>
      </c>
      <c r="K165" s="29" t="s">
        <v>273</v>
      </c>
      <c r="L165" s="29"/>
      <c r="M165" s="153"/>
      <c r="N165" s="151"/>
      <c r="O165" s="153"/>
      <c r="P165" s="151">
        <v>1</v>
      </c>
      <c r="Q165" s="153">
        <v>15042500</v>
      </c>
      <c r="R165" s="359" t="s">
        <v>276</v>
      </c>
    </row>
    <row r="166" spans="1:18" ht="12.95" customHeight="1">
      <c r="A166" s="147">
        <v>128</v>
      </c>
      <c r="B166" s="148"/>
      <c r="C166" s="149" t="s">
        <v>1911</v>
      </c>
      <c r="D166" s="149" t="s">
        <v>1907</v>
      </c>
      <c r="E166" s="149" t="s">
        <v>1543</v>
      </c>
      <c r="F166" s="149" t="s">
        <v>1909</v>
      </c>
      <c r="G166" s="149" t="s">
        <v>13</v>
      </c>
      <c r="H166" s="152" t="s">
        <v>1527</v>
      </c>
      <c r="I166" s="29" t="s">
        <v>24</v>
      </c>
      <c r="J166" s="29" t="s">
        <v>222</v>
      </c>
      <c r="K166" s="29" t="s">
        <v>265</v>
      </c>
      <c r="L166" s="29"/>
      <c r="M166" s="153"/>
      <c r="N166" s="151"/>
      <c r="O166" s="153"/>
      <c r="P166" s="151">
        <v>1</v>
      </c>
      <c r="Q166" s="153">
        <v>15042500</v>
      </c>
      <c r="R166" s="359" t="s">
        <v>268</v>
      </c>
    </row>
    <row r="167" spans="1:18" ht="12.95" customHeight="1">
      <c r="A167" s="198">
        <v>129</v>
      </c>
      <c r="B167" s="148"/>
      <c r="C167" s="149" t="s">
        <v>1911</v>
      </c>
      <c r="D167" s="149" t="s">
        <v>1907</v>
      </c>
      <c r="E167" s="149" t="s">
        <v>1543</v>
      </c>
      <c r="F167" s="149" t="s">
        <v>1909</v>
      </c>
      <c r="G167" s="149" t="s">
        <v>13</v>
      </c>
      <c r="H167" s="152" t="s">
        <v>1528</v>
      </c>
      <c r="I167" s="29" t="s">
        <v>24</v>
      </c>
      <c r="J167" s="29" t="s">
        <v>222</v>
      </c>
      <c r="K167" s="29" t="s">
        <v>267</v>
      </c>
      <c r="L167" s="29"/>
      <c r="M167" s="153"/>
      <c r="N167" s="151"/>
      <c r="O167" s="153"/>
      <c r="P167" s="151">
        <v>1</v>
      </c>
      <c r="Q167" s="153">
        <v>15042500</v>
      </c>
      <c r="R167" s="359" t="s">
        <v>270</v>
      </c>
    </row>
    <row r="168" spans="1:18" ht="12.95" customHeight="1">
      <c r="A168" s="147">
        <v>130</v>
      </c>
      <c r="B168" s="148"/>
      <c r="C168" s="149" t="s">
        <v>1911</v>
      </c>
      <c r="D168" s="149" t="s">
        <v>1907</v>
      </c>
      <c r="E168" s="149" t="s">
        <v>1543</v>
      </c>
      <c r="F168" s="149" t="s">
        <v>1909</v>
      </c>
      <c r="G168" s="149" t="s">
        <v>13</v>
      </c>
      <c r="H168" s="152" t="s">
        <v>1529</v>
      </c>
      <c r="I168" s="29" t="s">
        <v>24</v>
      </c>
      <c r="J168" s="29" t="s">
        <v>222</v>
      </c>
      <c r="K168" s="29" t="s">
        <v>269</v>
      </c>
      <c r="L168" s="29"/>
      <c r="M168" s="153"/>
      <c r="N168" s="151"/>
      <c r="O168" s="153"/>
      <c r="P168" s="151">
        <v>1</v>
      </c>
      <c r="Q168" s="153">
        <v>15042500</v>
      </c>
      <c r="R168" s="359" t="s">
        <v>272</v>
      </c>
    </row>
    <row r="169" spans="1:18" ht="12.95" customHeight="1">
      <c r="A169" s="198">
        <v>131</v>
      </c>
      <c r="B169" s="148"/>
      <c r="C169" s="149" t="s">
        <v>1911</v>
      </c>
      <c r="D169" s="149" t="s">
        <v>1907</v>
      </c>
      <c r="E169" s="149" t="s">
        <v>1543</v>
      </c>
      <c r="F169" s="149" t="s">
        <v>1909</v>
      </c>
      <c r="G169" s="149" t="s">
        <v>13</v>
      </c>
      <c r="H169" s="152" t="s">
        <v>1525</v>
      </c>
      <c r="I169" s="29" t="s">
        <v>24</v>
      </c>
      <c r="J169" s="29" t="s">
        <v>222</v>
      </c>
      <c r="K169" s="29" t="s">
        <v>262</v>
      </c>
      <c r="L169" s="29"/>
      <c r="M169" s="153"/>
      <c r="N169" s="151"/>
      <c r="O169" s="153"/>
      <c r="P169" s="151">
        <v>1</v>
      </c>
      <c r="Q169" s="153">
        <v>15042500</v>
      </c>
      <c r="R169" s="359" t="s">
        <v>92</v>
      </c>
    </row>
    <row r="170" spans="1:18" ht="12.95" customHeight="1">
      <c r="A170" s="147">
        <v>132</v>
      </c>
      <c r="B170" s="148"/>
      <c r="C170" s="149" t="s">
        <v>1911</v>
      </c>
      <c r="D170" s="149" t="s">
        <v>1907</v>
      </c>
      <c r="E170" s="149" t="s">
        <v>1543</v>
      </c>
      <c r="F170" s="149" t="s">
        <v>1909</v>
      </c>
      <c r="G170" s="149" t="s">
        <v>13</v>
      </c>
      <c r="H170" s="152" t="s">
        <v>1523</v>
      </c>
      <c r="I170" s="29" t="s">
        <v>24</v>
      </c>
      <c r="J170" s="29" t="s">
        <v>222</v>
      </c>
      <c r="K170" s="29" t="s">
        <v>258</v>
      </c>
      <c r="L170" s="29"/>
      <c r="M170" s="153"/>
      <c r="N170" s="151"/>
      <c r="O170" s="153"/>
      <c r="P170" s="151">
        <v>1</v>
      </c>
      <c r="Q170" s="153">
        <v>15042500</v>
      </c>
      <c r="R170" s="359" t="s">
        <v>261</v>
      </c>
    </row>
    <row r="171" spans="1:18" ht="12.95" customHeight="1">
      <c r="A171" s="198">
        <v>133</v>
      </c>
      <c r="B171" s="148"/>
      <c r="C171" s="149" t="s">
        <v>1911</v>
      </c>
      <c r="D171" s="149" t="s">
        <v>1907</v>
      </c>
      <c r="E171" s="149" t="s">
        <v>1543</v>
      </c>
      <c r="F171" s="149" t="s">
        <v>1909</v>
      </c>
      <c r="G171" s="149" t="s">
        <v>13</v>
      </c>
      <c r="H171" s="152" t="s">
        <v>1524</v>
      </c>
      <c r="I171" s="29" t="s">
        <v>24</v>
      </c>
      <c r="J171" s="29" t="s">
        <v>222</v>
      </c>
      <c r="K171" s="29" t="s">
        <v>260</v>
      </c>
      <c r="L171" s="29"/>
      <c r="M171" s="153"/>
      <c r="N171" s="151"/>
      <c r="O171" s="153"/>
      <c r="P171" s="151">
        <v>1</v>
      </c>
      <c r="Q171" s="153">
        <v>15042500</v>
      </c>
      <c r="R171" s="359" t="s">
        <v>263</v>
      </c>
    </row>
    <row r="172" spans="1:18" ht="12.95" customHeight="1">
      <c r="A172" s="147">
        <v>134</v>
      </c>
      <c r="B172" s="148"/>
      <c r="C172" s="149" t="s">
        <v>1911</v>
      </c>
      <c r="D172" s="149" t="s">
        <v>1907</v>
      </c>
      <c r="E172" s="149" t="s">
        <v>1543</v>
      </c>
      <c r="F172" s="149" t="s">
        <v>1909</v>
      </c>
      <c r="G172" s="149" t="s">
        <v>13</v>
      </c>
      <c r="H172" s="152" t="s">
        <v>1506</v>
      </c>
      <c r="I172" s="29" t="s">
        <v>24</v>
      </c>
      <c r="J172" s="29" t="s">
        <v>222</v>
      </c>
      <c r="K172" s="150" t="s">
        <v>237</v>
      </c>
      <c r="L172" s="150"/>
      <c r="M172" s="153"/>
      <c r="N172" s="151"/>
      <c r="O172" s="153"/>
      <c r="P172" s="151">
        <v>1</v>
      </c>
      <c r="Q172" s="153">
        <v>15042500</v>
      </c>
      <c r="R172" s="359" t="s">
        <v>247</v>
      </c>
    </row>
    <row r="173" spans="1:18" ht="12.95" customHeight="1">
      <c r="A173" s="198">
        <v>135</v>
      </c>
      <c r="B173" s="148"/>
      <c r="C173" s="149" t="s">
        <v>1911</v>
      </c>
      <c r="D173" s="149" t="s">
        <v>1907</v>
      </c>
      <c r="E173" s="149" t="s">
        <v>1543</v>
      </c>
      <c r="F173" s="149" t="s">
        <v>1909</v>
      </c>
      <c r="G173" s="149" t="s">
        <v>13</v>
      </c>
      <c r="H173" s="152" t="s">
        <v>1522</v>
      </c>
      <c r="I173" s="29" t="s">
        <v>24</v>
      </c>
      <c r="J173" s="29" t="s">
        <v>222</v>
      </c>
      <c r="K173" s="150" t="s">
        <v>256</v>
      </c>
      <c r="L173" s="150"/>
      <c r="M173" s="153"/>
      <c r="N173" s="151"/>
      <c r="O173" s="153"/>
      <c r="P173" s="151">
        <v>1</v>
      </c>
      <c r="Q173" s="153">
        <v>15042500</v>
      </c>
      <c r="R173" s="359" t="s">
        <v>259</v>
      </c>
    </row>
    <row r="174" spans="1:18" ht="12.95" customHeight="1">
      <c r="A174" s="147">
        <v>136</v>
      </c>
      <c r="B174" s="148"/>
      <c r="C174" s="149" t="s">
        <v>1911</v>
      </c>
      <c r="D174" s="149" t="s">
        <v>1907</v>
      </c>
      <c r="E174" s="149" t="s">
        <v>1543</v>
      </c>
      <c r="F174" s="149" t="s">
        <v>1909</v>
      </c>
      <c r="G174" s="149" t="s">
        <v>13</v>
      </c>
      <c r="H174" s="152" t="s">
        <v>1526</v>
      </c>
      <c r="I174" s="29" t="s">
        <v>24</v>
      </c>
      <c r="J174" s="29" t="s">
        <v>222</v>
      </c>
      <c r="K174" s="150" t="s">
        <v>264</v>
      </c>
      <c r="L174" s="150"/>
      <c r="M174" s="153"/>
      <c r="N174" s="151"/>
      <c r="O174" s="153"/>
      <c r="P174" s="151">
        <v>1</v>
      </c>
      <c r="Q174" s="153">
        <v>15042500</v>
      </c>
      <c r="R174" s="359" t="s">
        <v>266</v>
      </c>
    </row>
    <row r="175" spans="1:18" ht="12.95" customHeight="1">
      <c r="A175" s="198">
        <v>137</v>
      </c>
      <c r="B175" s="148"/>
      <c r="C175" s="149" t="s">
        <v>1911</v>
      </c>
      <c r="D175" s="149" t="s">
        <v>1907</v>
      </c>
      <c r="E175" s="149" t="s">
        <v>1543</v>
      </c>
      <c r="F175" s="149" t="s">
        <v>1909</v>
      </c>
      <c r="G175" s="149" t="s">
        <v>13</v>
      </c>
      <c r="H175" s="152" t="s">
        <v>1541</v>
      </c>
      <c r="I175" s="29" t="s">
        <v>24</v>
      </c>
      <c r="J175" s="150" t="s">
        <v>222</v>
      </c>
      <c r="K175" s="151" t="s">
        <v>293</v>
      </c>
      <c r="L175" s="151"/>
      <c r="M175" s="156"/>
      <c r="N175" s="151"/>
      <c r="O175" s="156"/>
      <c r="P175" s="151">
        <v>1</v>
      </c>
      <c r="Q175" s="156">
        <v>15042500</v>
      </c>
      <c r="R175" s="359" t="s">
        <v>295</v>
      </c>
    </row>
    <row r="176" spans="1:18" ht="12.95" customHeight="1">
      <c r="A176" s="147">
        <v>138</v>
      </c>
      <c r="B176" s="148"/>
      <c r="C176" s="149" t="s">
        <v>1911</v>
      </c>
      <c r="D176" s="149" t="s">
        <v>1907</v>
      </c>
      <c r="E176" s="149" t="s">
        <v>1543</v>
      </c>
      <c r="F176" s="149" t="s">
        <v>1909</v>
      </c>
      <c r="G176" s="149" t="s">
        <v>13</v>
      </c>
      <c r="H176" s="152" t="s">
        <v>1507</v>
      </c>
      <c r="I176" s="29" t="s">
        <v>24</v>
      </c>
      <c r="J176" s="150" t="s">
        <v>222</v>
      </c>
      <c r="K176" s="151" t="s">
        <v>246</v>
      </c>
      <c r="L176" s="151"/>
      <c r="M176" s="156"/>
      <c r="N176" s="151"/>
      <c r="O176" s="156"/>
      <c r="P176" s="151">
        <v>1</v>
      </c>
      <c r="Q176" s="156">
        <v>15042500</v>
      </c>
      <c r="R176" s="359" t="s">
        <v>249</v>
      </c>
    </row>
    <row r="177" spans="1:18" ht="12.95" customHeight="1">
      <c r="A177" s="198">
        <v>139</v>
      </c>
      <c r="B177" s="148"/>
      <c r="C177" s="149" t="s">
        <v>1911</v>
      </c>
      <c r="D177" s="149" t="s">
        <v>1907</v>
      </c>
      <c r="E177" s="149" t="s">
        <v>1543</v>
      </c>
      <c r="F177" s="149" t="s">
        <v>1909</v>
      </c>
      <c r="G177" s="149" t="s">
        <v>13</v>
      </c>
      <c r="H177" s="152" t="s">
        <v>1508</v>
      </c>
      <c r="I177" s="29" t="s">
        <v>24</v>
      </c>
      <c r="J177" s="150" t="s">
        <v>222</v>
      </c>
      <c r="K177" s="151" t="s">
        <v>248</v>
      </c>
      <c r="L177" s="151"/>
      <c r="M177" s="156"/>
      <c r="N177" s="151"/>
      <c r="O177" s="156"/>
      <c r="P177" s="151">
        <v>1</v>
      </c>
      <c r="Q177" s="156">
        <v>15042500</v>
      </c>
      <c r="R177" s="359" t="s">
        <v>251</v>
      </c>
    </row>
    <row r="178" spans="1:18" ht="12.95" customHeight="1">
      <c r="A178" s="147">
        <v>140</v>
      </c>
      <c r="B178" s="148"/>
      <c r="C178" s="149" t="s">
        <v>1911</v>
      </c>
      <c r="D178" s="149" t="s">
        <v>1907</v>
      </c>
      <c r="E178" s="149" t="s">
        <v>1543</v>
      </c>
      <c r="F178" s="149" t="s">
        <v>1909</v>
      </c>
      <c r="G178" s="149" t="s">
        <v>13</v>
      </c>
      <c r="H178" s="152" t="s">
        <v>1509</v>
      </c>
      <c r="I178" s="29" t="s">
        <v>24</v>
      </c>
      <c r="J178" s="150" t="s">
        <v>222</v>
      </c>
      <c r="K178" s="151" t="s">
        <v>250</v>
      </c>
      <c r="L178" s="151"/>
      <c r="M178" s="156"/>
      <c r="N178" s="151"/>
      <c r="O178" s="156"/>
      <c r="P178" s="151">
        <v>1</v>
      </c>
      <c r="Q178" s="156">
        <v>15042500</v>
      </c>
      <c r="R178" s="359" t="s">
        <v>253</v>
      </c>
    </row>
    <row r="179" spans="1:18" ht="12.95" customHeight="1">
      <c r="A179" s="198">
        <v>141</v>
      </c>
      <c r="B179" s="148"/>
      <c r="C179" s="149" t="s">
        <v>1911</v>
      </c>
      <c r="D179" s="149" t="s">
        <v>1907</v>
      </c>
      <c r="E179" s="149" t="s">
        <v>1543</v>
      </c>
      <c r="F179" s="149" t="s">
        <v>1909</v>
      </c>
      <c r="G179" s="149" t="s">
        <v>13</v>
      </c>
      <c r="H179" s="152" t="s">
        <v>1510</v>
      </c>
      <c r="I179" s="29" t="s">
        <v>24</v>
      </c>
      <c r="J179" s="150" t="s">
        <v>222</v>
      </c>
      <c r="K179" s="151" t="s">
        <v>252</v>
      </c>
      <c r="L179" s="151"/>
      <c r="M179" s="156"/>
      <c r="N179" s="151"/>
      <c r="O179" s="156"/>
      <c r="P179" s="151">
        <v>1</v>
      </c>
      <c r="Q179" s="156">
        <v>15042500</v>
      </c>
      <c r="R179" s="359" t="s">
        <v>255</v>
      </c>
    </row>
    <row r="180" spans="1:18" ht="12.95" customHeight="1">
      <c r="A180" s="147">
        <v>142</v>
      </c>
      <c r="B180" s="148"/>
      <c r="C180" s="149" t="s">
        <v>1911</v>
      </c>
      <c r="D180" s="149" t="s">
        <v>1907</v>
      </c>
      <c r="E180" s="149" t="s">
        <v>1543</v>
      </c>
      <c r="F180" s="149" t="s">
        <v>1909</v>
      </c>
      <c r="G180" s="149" t="s">
        <v>13</v>
      </c>
      <c r="H180" s="152" t="s">
        <v>1511</v>
      </c>
      <c r="I180" s="29" t="s">
        <v>24</v>
      </c>
      <c r="J180" s="150" t="s">
        <v>222</v>
      </c>
      <c r="K180" s="151" t="s">
        <v>254</v>
      </c>
      <c r="L180" s="151"/>
      <c r="M180" s="156"/>
      <c r="N180" s="151"/>
      <c r="O180" s="156"/>
      <c r="P180" s="151">
        <v>1</v>
      </c>
      <c r="Q180" s="156">
        <v>15042500</v>
      </c>
      <c r="R180" s="359" t="s">
        <v>257</v>
      </c>
    </row>
    <row r="181" spans="1:18" ht="12.95" customHeight="1">
      <c r="A181" s="198">
        <v>143</v>
      </c>
      <c r="B181" s="148"/>
      <c r="C181" s="149" t="s">
        <v>1911</v>
      </c>
      <c r="D181" s="149" t="s">
        <v>1907</v>
      </c>
      <c r="E181" s="149" t="s">
        <v>1543</v>
      </c>
      <c r="F181" s="149" t="s">
        <v>1909</v>
      </c>
      <c r="G181" s="149" t="s">
        <v>13</v>
      </c>
      <c r="H181" s="152" t="s">
        <v>1530</v>
      </c>
      <c r="I181" s="29" t="s">
        <v>24</v>
      </c>
      <c r="J181" s="150" t="s">
        <v>222</v>
      </c>
      <c r="K181" s="151" t="s">
        <v>271</v>
      </c>
      <c r="L181" s="151"/>
      <c r="M181" s="156"/>
      <c r="N181" s="151"/>
      <c r="O181" s="156"/>
      <c r="P181" s="151">
        <v>1</v>
      </c>
      <c r="Q181" s="156">
        <v>15042500</v>
      </c>
      <c r="R181" s="359" t="s">
        <v>274</v>
      </c>
    </row>
    <row r="182" spans="1:18" ht="12.95" customHeight="1">
      <c r="A182" s="147"/>
      <c r="B182" s="148"/>
      <c r="C182" s="149"/>
      <c r="D182" s="149"/>
      <c r="E182" s="149"/>
      <c r="F182" s="149"/>
      <c r="G182" s="149"/>
      <c r="H182" s="152"/>
      <c r="I182" s="29"/>
      <c r="J182" s="150"/>
      <c r="K182" s="151"/>
      <c r="L182" s="151"/>
      <c r="M182" s="156"/>
      <c r="N182" s="151"/>
      <c r="O182" s="156"/>
      <c r="P182" s="151"/>
      <c r="Q182" s="156"/>
      <c r="R182" s="154"/>
    </row>
    <row r="183" spans="1:18" ht="12.95" customHeight="1" thickBot="1">
      <c r="A183" s="211"/>
      <c r="B183" s="212"/>
      <c r="C183" s="213"/>
      <c r="D183" s="213"/>
      <c r="E183" s="213"/>
      <c r="F183" s="213"/>
      <c r="G183" s="213"/>
      <c r="H183" s="214"/>
      <c r="I183" s="215"/>
      <c r="J183" s="216"/>
      <c r="K183" s="217"/>
      <c r="L183" s="217"/>
      <c r="M183" s="218"/>
      <c r="N183" s="217"/>
      <c r="O183" s="218"/>
      <c r="P183" s="217"/>
      <c r="Q183" s="218"/>
      <c r="R183" s="219"/>
    </row>
    <row r="184" spans="1:18" ht="15" customHeight="1" thickBot="1">
      <c r="A184" s="448"/>
      <c r="B184" s="449"/>
      <c r="C184" s="450"/>
      <c r="D184" s="450"/>
      <c r="E184" s="450"/>
      <c r="F184" s="450"/>
      <c r="G184" s="450"/>
      <c r="H184" s="451"/>
      <c r="I184" s="452" t="s">
        <v>1579</v>
      </c>
      <c r="J184" s="453"/>
      <c r="K184" s="454"/>
      <c r="L184" s="454"/>
      <c r="M184" s="455">
        <v>322744650</v>
      </c>
      <c r="N184" s="455">
        <f>SUM(N185:N1391)</f>
        <v>0</v>
      </c>
      <c r="O184" s="455">
        <f>SUM(O185:O1391)</f>
        <v>0</v>
      </c>
      <c r="P184" s="486" t="e">
        <f>#REF!+#REF!</f>
        <v>#REF!</v>
      </c>
      <c r="Q184" s="455" t="e">
        <f>#REF!+M184</f>
        <v>#REF!</v>
      </c>
      <c r="R184" s="456"/>
    </row>
    <row r="185" spans="1:18" ht="12.95" customHeight="1">
      <c r="A185" s="198">
        <v>1</v>
      </c>
      <c r="B185" s="199"/>
      <c r="C185" s="200" t="s">
        <v>1911</v>
      </c>
      <c r="D185" s="200" t="s">
        <v>1913</v>
      </c>
      <c r="E185" s="200" t="s">
        <v>1543</v>
      </c>
      <c r="F185" s="200" t="s">
        <v>1543</v>
      </c>
      <c r="G185" s="200" t="s">
        <v>1425</v>
      </c>
      <c r="H185" s="220" t="s">
        <v>13</v>
      </c>
      <c r="I185" s="237" t="s">
        <v>299</v>
      </c>
      <c r="J185" s="182" t="s">
        <v>300</v>
      </c>
      <c r="K185" s="202" t="s">
        <v>1343</v>
      </c>
      <c r="L185" s="202"/>
      <c r="M185" s="204"/>
      <c r="N185" s="203"/>
      <c r="O185" s="204"/>
      <c r="P185" s="203" t="e">
        <f>#REF!+#REF!</f>
        <v>#REF!</v>
      </c>
      <c r="Q185" s="204" t="e">
        <f>#REF!+M185</f>
        <v>#REF!</v>
      </c>
      <c r="R185" s="358" t="s">
        <v>297</v>
      </c>
    </row>
    <row r="186" spans="1:18" ht="12.95" customHeight="1">
      <c r="A186" s="147">
        <v>2</v>
      </c>
      <c r="B186" s="148"/>
      <c r="C186" s="149" t="s">
        <v>1911</v>
      </c>
      <c r="D186" s="149" t="s">
        <v>1913</v>
      </c>
      <c r="E186" s="149" t="s">
        <v>1543</v>
      </c>
      <c r="F186" s="149" t="s">
        <v>1543</v>
      </c>
      <c r="G186" s="149" t="s">
        <v>1425</v>
      </c>
      <c r="H186" s="158" t="s">
        <v>1425</v>
      </c>
      <c r="I186" s="234" t="s">
        <v>301</v>
      </c>
      <c r="J186" s="29" t="s">
        <v>300</v>
      </c>
      <c r="K186" s="150" t="s">
        <v>1343</v>
      </c>
      <c r="L186" s="150"/>
      <c r="M186" s="153"/>
      <c r="N186" s="151"/>
      <c r="O186" s="153"/>
      <c r="P186" s="203" t="e">
        <f>#REF!+#REF!</f>
        <v>#REF!</v>
      </c>
      <c r="Q186" s="204" t="e">
        <f>#REF!+M186</f>
        <v>#REF!</v>
      </c>
      <c r="R186" s="359" t="s">
        <v>297</v>
      </c>
    </row>
    <row r="187" spans="1:18" ht="12.95" customHeight="1">
      <c r="A187" s="198">
        <v>3</v>
      </c>
      <c r="B187" s="148"/>
      <c r="C187" s="149" t="s">
        <v>1911</v>
      </c>
      <c r="D187" s="149" t="s">
        <v>1913</v>
      </c>
      <c r="E187" s="149" t="s">
        <v>1543</v>
      </c>
      <c r="F187" s="149" t="s">
        <v>1543</v>
      </c>
      <c r="G187" s="149" t="s">
        <v>1425</v>
      </c>
      <c r="H187" s="158" t="s">
        <v>1426</v>
      </c>
      <c r="I187" s="234" t="s">
        <v>301</v>
      </c>
      <c r="J187" s="29" t="s">
        <v>300</v>
      </c>
      <c r="K187" s="150" t="s">
        <v>1343</v>
      </c>
      <c r="L187" s="150"/>
      <c r="M187" s="153"/>
      <c r="N187" s="151"/>
      <c r="O187" s="153"/>
      <c r="P187" s="203" t="e">
        <f>#REF!+#REF!</f>
        <v>#REF!</v>
      </c>
      <c r="Q187" s="204" t="e">
        <f>#REF!+M187</f>
        <v>#REF!</v>
      </c>
      <c r="R187" s="359" t="s">
        <v>297</v>
      </c>
    </row>
    <row r="188" spans="1:18" ht="12.95" customHeight="1">
      <c r="A188" s="147">
        <v>4</v>
      </c>
      <c r="B188" s="148"/>
      <c r="C188" s="149" t="s">
        <v>1911</v>
      </c>
      <c r="D188" s="149" t="s">
        <v>1913</v>
      </c>
      <c r="E188" s="149" t="s">
        <v>1543</v>
      </c>
      <c r="F188" s="149" t="s">
        <v>1543</v>
      </c>
      <c r="G188" s="149" t="s">
        <v>1425</v>
      </c>
      <c r="H188" s="158" t="s">
        <v>1427</v>
      </c>
      <c r="I188" s="234" t="s">
        <v>301</v>
      </c>
      <c r="J188" s="29" t="s">
        <v>300</v>
      </c>
      <c r="K188" s="150" t="s">
        <v>1343</v>
      </c>
      <c r="L188" s="150"/>
      <c r="M188" s="153"/>
      <c r="N188" s="151"/>
      <c r="O188" s="153"/>
      <c r="P188" s="203" t="e">
        <f>#REF!+#REF!</f>
        <v>#REF!</v>
      </c>
      <c r="Q188" s="204" t="e">
        <f>#REF!+M188</f>
        <v>#REF!</v>
      </c>
      <c r="R188" s="359" t="s">
        <v>297</v>
      </c>
    </row>
    <row r="189" spans="1:18" ht="12.95" customHeight="1">
      <c r="A189" s="198">
        <v>5</v>
      </c>
      <c r="B189" s="148"/>
      <c r="C189" s="149" t="s">
        <v>1911</v>
      </c>
      <c r="D189" s="149" t="s">
        <v>1913</v>
      </c>
      <c r="E189" s="149" t="s">
        <v>1543</v>
      </c>
      <c r="F189" s="149" t="s">
        <v>1543</v>
      </c>
      <c r="G189" s="149" t="s">
        <v>1425</v>
      </c>
      <c r="H189" s="158" t="s">
        <v>1428</v>
      </c>
      <c r="I189" s="234" t="s">
        <v>302</v>
      </c>
      <c r="J189" s="29" t="s">
        <v>300</v>
      </c>
      <c r="K189" s="150" t="s">
        <v>1343</v>
      </c>
      <c r="L189" s="150"/>
      <c r="M189" s="153"/>
      <c r="N189" s="151"/>
      <c r="O189" s="153"/>
      <c r="P189" s="203" t="e">
        <f>#REF!+#REF!</f>
        <v>#REF!</v>
      </c>
      <c r="Q189" s="204" t="e">
        <f>#REF!+M189</f>
        <v>#REF!</v>
      </c>
      <c r="R189" s="359" t="s">
        <v>297</v>
      </c>
    </row>
    <row r="190" spans="1:18" ht="12.95" customHeight="1">
      <c r="A190" s="147">
        <v>6</v>
      </c>
      <c r="B190" s="148"/>
      <c r="C190" s="149" t="s">
        <v>1911</v>
      </c>
      <c r="D190" s="149" t="s">
        <v>1913</v>
      </c>
      <c r="E190" s="149" t="s">
        <v>1543</v>
      </c>
      <c r="F190" s="149" t="s">
        <v>1907</v>
      </c>
      <c r="G190" s="149" t="s">
        <v>1430</v>
      </c>
      <c r="H190" s="158" t="s">
        <v>13</v>
      </c>
      <c r="I190" s="234" t="s">
        <v>303</v>
      </c>
      <c r="J190" s="29" t="s">
        <v>89</v>
      </c>
      <c r="K190" s="150" t="s">
        <v>1343</v>
      </c>
      <c r="L190" s="150"/>
      <c r="M190" s="153"/>
      <c r="N190" s="151"/>
      <c r="O190" s="153"/>
      <c r="P190" s="203" t="e">
        <f>#REF!+#REF!</f>
        <v>#REF!</v>
      </c>
      <c r="Q190" s="204" t="e">
        <f>#REF!+M190</f>
        <v>#REF!</v>
      </c>
      <c r="R190" s="359" t="s">
        <v>297</v>
      </c>
    </row>
    <row r="191" spans="1:18" ht="12.95" customHeight="1">
      <c r="A191" s="198">
        <v>7</v>
      </c>
      <c r="B191" s="148"/>
      <c r="C191" s="149" t="s">
        <v>1911</v>
      </c>
      <c r="D191" s="149" t="s">
        <v>1913</v>
      </c>
      <c r="E191" s="149" t="s">
        <v>1543</v>
      </c>
      <c r="F191" s="149" t="s">
        <v>1544</v>
      </c>
      <c r="G191" s="149" t="s">
        <v>1425</v>
      </c>
      <c r="H191" s="158" t="s">
        <v>13</v>
      </c>
      <c r="I191" s="234" t="s">
        <v>304</v>
      </c>
      <c r="J191" s="29" t="s">
        <v>305</v>
      </c>
      <c r="K191" s="150" t="s">
        <v>1343</v>
      </c>
      <c r="L191" s="150"/>
      <c r="M191" s="153"/>
      <c r="N191" s="151"/>
      <c r="O191" s="153"/>
      <c r="P191" s="203" t="e">
        <f>#REF!+#REF!</f>
        <v>#REF!</v>
      </c>
      <c r="Q191" s="204" t="e">
        <f>#REF!+M191</f>
        <v>#REF!</v>
      </c>
      <c r="R191" s="359" t="s">
        <v>297</v>
      </c>
    </row>
    <row r="192" spans="1:18" ht="12.95" customHeight="1">
      <c r="A192" s="147">
        <v>8</v>
      </c>
      <c r="B192" s="148"/>
      <c r="C192" s="149" t="s">
        <v>1911</v>
      </c>
      <c r="D192" s="149" t="s">
        <v>1913</v>
      </c>
      <c r="E192" s="149" t="s">
        <v>1543</v>
      </c>
      <c r="F192" s="149" t="s">
        <v>1544</v>
      </c>
      <c r="G192" s="149" t="s">
        <v>1426</v>
      </c>
      <c r="H192" s="158" t="s">
        <v>13</v>
      </c>
      <c r="I192" s="234" t="s">
        <v>306</v>
      </c>
      <c r="J192" s="29" t="s">
        <v>305</v>
      </c>
      <c r="K192" s="150" t="s">
        <v>1343</v>
      </c>
      <c r="L192" s="150"/>
      <c r="M192" s="153"/>
      <c r="N192" s="151"/>
      <c r="O192" s="153"/>
      <c r="P192" s="203" t="e">
        <f>#REF!+#REF!</f>
        <v>#REF!</v>
      </c>
      <c r="Q192" s="204" t="e">
        <f>#REF!+M192</f>
        <v>#REF!</v>
      </c>
      <c r="R192" s="359" t="s">
        <v>297</v>
      </c>
    </row>
    <row r="193" spans="1:18" ht="12.95" customHeight="1">
      <c r="A193" s="198">
        <v>9</v>
      </c>
      <c r="B193" s="148"/>
      <c r="C193" s="149" t="s">
        <v>1911</v>
      </c>
      <c r="D193" s="149" t="s">
        <v>1913</v>
      </c>
      <c r="E193" s="149" t="s">
        <v>1543</v>
      </c>
      <c r="F193" s="149" t="s">
        <v>1544</v>
      </c>
      <c r="G193" s="149" t="s">
        <v>1426</v>
      </c>
      <c r="H193" s="158" t="s">
        <v>1425</v>
      </c>
      <c r="I193" s="234" t="s">
        <v>306</v>
      </c>
      <c r="J193" s="29" t="s">
        <v>305</v>
      </c>
      <c r="K193" s="150" t="s">
        <v>1343</v>
      </c>
      <c r="L193" s="150"/>
      <c r="M193" s="153"/>
      <c r="N193" s="151"/>
      <c r="O193" s="153"/>
      <c r="P193" s="203" t="e">
        <f>#REF!+#REF!</f>
        <v>#REF!</v>
      </c>
      <c r="Q193" s="204" t="e">
        <f>#REF!+M193</f>
        <v>#REF!</v>
      </c>
      <c r="R193" s="359" t="s">
        <v>297</v>
      </c>
    </row>
    <row r="194" spans="1:18" ht="12.95" customHeight="1">
      <c r="A194" s="147">
        <v>10</v>
      </c>
      <c r="B194" s="148"/>
      <c r="C194" s="149" t="s">
        <v>1911</v>
      </c>
      <c r="D194" s="149" t="s">
        <v>1913</v>
      </c>
      <c r="E194" s="149" t="s">
        <v>1543</v>
      </c>
      <c r="F194" s="149" t="s">
        <v>1544</v>
      </c>
      <c r="G194" s="149" t="s">
        <v>1426</v>
      </c>
      <c r="H194" s="158" t="s">
        <v>1426</v>
      </c>
      <c r="I194" s="234" t="s">
        <v>26</v>
      </c>
      <c r="J194" s="29" t="s">
        <v>305</v>
      </c>
      <c r="K194" s="150" t="s">
        <v>1343</v>
      </c>
      <c r="L194" s="150"/>
      <c r="M194" s="153"/>
      <c r="N194" s="151"/>
      <c r="O194" s="153"/>
      <c r="P194" s="203" t="e">
        <f>#REF!+#REF!</f>
        <v>#REF!</v>
      </c>
      <c r="Q194" s="204" t="e">
        <f>#REF!+M194</f>
        <v>#REF!</v>
      </c>
      <c r="R194" s="359" t="s">
        <v>297</v>
      </c>
    </row>
    <row r="195" spans="1:18" ht="12.95" customHeight="1">
      <c r="A195" s="198">
        <v>11</v>
      </c>
      <c r="B195" s="148"/>
      <c r="C195" s="149" t="s">
        <v>1911</v>
      </c>
      <c r="D195" s="149" t="s">
        <v>1913</v>
      </c>
      <c r="E195" s="149" t="s">
        <v>1543</v>
      </c>
      <c r="F195" s="149" t="s">
        <v>1544</v>
      </c>
      <c r="G195" s="149" t="s">
        <v>1427</v>
      </c>
      <c r="H195" s="158" t="s">
        <v>13</v>
      </c>
      <c r="I195" s="234" t="s">
        <v>308</v>
      </c>
      <c r="J195" s="29" t="s">
        <v>309</v>
      </c>
      <c r="K195" s="150" t="s">
        <v>1343</v>
      </c>
      <c r="L195" s="150"/>
      <c r="M195" s="153"/>
      <c r="N195" s="151"/>
      <c r="O195" s="153"/>
      <c r="P195" s="203" t="e">
        <f>#REF!+#REF!</f>
        <v>#REF!</v>
      </c>
      <c r="Q195" s="204" t="e">
        <f>#REF!+M195</f>
        <v>#REF!</v>
      </c>
      <c r="R195" s="359" t="s">
        <v>297</v>
      </c>
    </row>
    <row r="196" spans="1:18" ht="12.95" customHeight="1">
      <c r="A196" s="147">
        <v>12</v>
      </c>
      <c r="B196" s="148"/>
      <c r="C196" s="149" t="s">
        <v>1911</v>
      </c>
      <c r="D196" s="149" t="s">
        <v>1913</v>
      </c>
      <c r="E196" s="149" t="s">
        <v>1543</v>
      </c>
      <c r="F196" s="149" t="s">
        <v>1544</v>
      </c>
      <c r="G196" s="149" t="s">
        <v>1427</v>
      </c>
      <c r="H196" s="158" t="s">
        <v>1425</v>
      </c>
      <c r="I196" s="234" t="s">
        <v>308</v>
      </c>
      <c r="J196" s="29" t="s">
        <v>310</v>
      </c>
      <c r="K196" s="150" t="s">
        <v>1343</v>
      </c>
      <c r="L196" s="150"/>
      <c r="M196" s="153"/>
      <c r="N196" s="151"/>
      <c r="O196" s="153"/>
      <c r="P196" s="203" t="e">
        <f>#REF!+#REF!</f>
        <v>#REF!</v>
      </c>
      <c r="Q196" s="204" t="e">
        <f>#REF!+M196</f>
        <v>#REF!</v>
      </c>
      <c r="R196" s="359" t="s">
        <v>297</v>
      </c>
    </row>
    <row r="197" spans="1:18" ht="12.95" customHeight="1">
      <c r="A197" s="198">
        <v>13</v>
      </c>
      <c r="B197" s="148"/>
      <c r="C197" s="149" t="s">
        <v>1911</v>
      </c>
      <c r="D197" s="149" t="s">
        <v>1913</v>
      </c>
      <c r="E197" s="149" t="s">
        <v>1543</v>
      </c>
      <c r="F197" s="149" t="s">
        <v>1544</v>
      </c>
      <c r="G197" s="149" t="s">
        <v>1427</v>
      </c>
      <c r="H197" s="158" t="s">
        <v>1426</v>
      </c>
      <c r="I197" s="234" t="s">
        <v>308</v>
      </c>
      <c r="J197" s="29" t="s">
        <v>311</v>
      </c>
      <c r="K197" s="150" t="s">
        <v>1343</v>
      </c>
      <c r="L197" s="150"/>
      <c r="M197" s="153"/>
      <c r="N197" s="151"/>
      <c r="O197" s="153"/>
      <c r="P197" s="203" t="e">
        <f>#REF!+#REF!</f>
        <v>#REF!</v>
      </c>
      <c r="Q197" s="204" t="e">
        <f>#REF!+M197</f>
        <v>#REF!</v>
      </c>
      <c r="R197" s="359" t="s">
        <v>297</v>
      </c>
    </row>
    <row r="198" spans="1:18" ht="12.95" customHeight="1">
      <c r="A198" s="147">
        <v>14</v>
      </c>
      <c r="B198" s="148"/>
      <c r="C198" s="149" t="s">
        <v>1911</v>
      </c>
      <c r="D198" s="149" t="s">
        <v>1913</v>
      </c>
      <c r="E198" s="149" t="s">
        <v>1543</v>
      </c>
      <c r="F198" s="149" t="s">
        <v>1544</v>
      </c>
      <c r="G198" s="149" t="s">
        <v>1427</v>
      </c>
      <c r="H198" s="158" t="s">
        <v>1427</v>
      </c>
      <c r="I198" s="234" t="s">
        <v>308</v>
      </c>
      <c r="J198" s="29" t="s">
        <v>310</v>
      </c>
      <c r="K198" s="150" t="s">
        <v>1343</v>
      </c>
      <c r="L198" s="150"/>
      <c r="M198" s="153"/>
      <c r="N198" s="151"/>
      <c r="O198" s="153"/>
      <c r="P198" s="203" t="e">
        <f>#REF!+#REF!</f>
        <v>#REF!</v>
      </c>
      <c r="Q198" s="204" t="e">
        <f>#REF!+M198</f>
        <v>#REF!</v>
      </c>
      <c r="R198" s="359" t="s">
        <v>297</v>
      </c>
    </row>
    <row r="199" spans="1:18" ht="12.95" customHeight="1">
      <c r="A199" s="198">
        <v>15</v>
      </c>
      <c r="B199" s="148"/>
      <c r="C199" s="149" t="s">
        <v>1911</v>
      </c>
      <c r="D199" s="149" t="s">
        <v>1913</v>
      </c>
      <c r="E199" s="149" t="s">
        <v>1543</v>
      </c>
      <c r="F199" s="149" t="s">
        <v>1544</v>
      </c>
      <c r="G199" s="149" t="s">
        <v>1427</v>
      </c>
      <c r="H199" s="158" t="s">
        <v>1428</v>
      </c>
      <c r="I199" s="234" t="s">
        <v>308</v>
      </c>
      <c r="J199" s="29" t="s">
        <v>312</v>
      </c>
      <c r="K199" s="150" t="s">
        <v>1343</v>
      </c>
      <c r="L199" s="150"/>
      <c r="M199" s="153"/>
      <c r="N199" s="151"/>
      <c r="O199" s="153"/>
      <c r="P199" s="203" t="e">
        <f>#REF!+#REF!</f>
        <v>#REF!</v>
      </c>
      <c r="Q199" s="204" t="e">
        <f>#REF!+M199</f>
        <v>#REF!</v>
      </c>
      <c r="R199" s="359" t="s">
        <v>297</v>
      </c>
    </row>
    <row r="200" spans="1:18" ht="12.95" customHeight="1">
      <c r="A200" s="147">
        <v>16</v>
      </c>
      <c r="B200" s="148"/>
      <c r="C200" s="149" t="s">
        <v>1911</v>
      </c>
      <c r="D200" s="149" t="s">
        <v>1913</v>
      </c>
      <c r="E200" s="149" t="s">
        <v>1543</v>
      </c>
      <c r="F200" s="149" t="s">
        <v>1544</v>
      </c>
      <c r="G200" s="149" t="s">
        <v>1427</v>
      </c>
      <c r="H200" s="158" t="s">
        <v>1429</v>
      </c>
      <c r="I200" s="234" t="s">
        <v>308</v>
      </c>
      <c r="J200" s="29" t="s">
        <v>309</v>
      </c>
      <c r="K200" s="150" t="s">
        <v>1343</v>
      </c>
      <c r="L200" s="150"/>
      <c r="M200" s="153"/>
      <c r="N200" s="151"/>
      <c r="O200" s="153"/>
      <c r="P200" s="203" t="e">
        <f>#REF!+#REF!</f>
        <v>#REF!</v>
      </c>
      <c r="Q200" s="204" t="e">
        <f>#REF!+M200</f>
        <v>#REF!</v>
      </c>
      <c r="R200" s="359" t="s">
        <v>297</v>
      </c>
    </row>
    <row r="201" spans="1:18" ht="12.95" customHeight="1">
      <c r="A201" s="198">
        <v>17</v>
      </c>
      <c r="B201" s="148"/>
      <c r="C201" s="149" t="s">
        <v>1911</v>
      </c>
      <c r="D201" s="149" t="s">
        <v>1913</v>
      </c>
      <c r="E201" s="149" t="s">
        <v>1543</v>
      </c>
      <c r="F201" s="149" t="s">
        <v>1544</v>
      </c>
      <c r="G201" s="149" t="s">
        <v>1427</v>
      </c>
      <c r="H201" s="158" t="s">
        <v>1430</v>
      </c>
      <c r="I201" s="234" t="s">
        <v>308</v>
      </c>
      <c r="J201" s="29" t="s">
        <v>310</v>
      </c>
      <c r="K201" s="150" t="s">
        <v>1343</v>
      </c>
      <c r="L201" s="150"/>
      <c r="M201" s="153"/>
      <c r="N201" s="151"/>
      <c r="O201" s="153"/>
      <c r="P201" s="203" t="e">
        <f>#REF!+#REF!</f>
        <v>#REF!</v>
      </c>
      <c r="Q201" s="204" t="e">
        <f>#REF!+M201</f>
        <v>#REF!</v>
      </c>
      <c r="R201" s="359" t="s">
        <v>297</v>
      </c>
    </row>
    <row r="202" spans="1:18" ht="12.95" customHeight="1">
      <c r="A202" s="147">
        <v>18</v>
      </c>
      <c r="B202" s="148"/>
      <c r="C202" s="149" t="s">
        <v>1911</v>
      </c>
      <c r="D202" s="149" t="s">
        <v>1913</v>
      </c>
      <c r="E202" s="149" t="s">
        <v>1543</v>
      </c>
      <c r="F202" s="149" t="s">
        <v>1544</v>
      </c>
      <c r="G202" s="149" t="s">
        <v>1427</v>
      </c>
      <c r="H202" s="158" t="s">
        <v>1433</v>
      </c>
      <c r="I202" s="234" t="s">
        <v>308</v>
      </c>
      <c r="J202" s="29" t="s">
        <v>309</v>
      </c>
      <c r="K202" s="150" t="s">
        <v>1343</v>
      </c>
      <c r="L202" s="150"/>
      <c r="M202" s="153"/>
      <c r="N202" s="151"/>
      <c r="O202" s="153"/>
      <c r="P202" s="203" t="e">
        <f>#REF!+#REF!</f>
        <v>#REF!</v>
      </c>
      <c r="Q202" s="204" t="e">
        <f>#REF!+M202</f>
        <v>#REF!</v>
      </c>
      <c r="R202" s="359" t="s">
        <v>297</v>
      </c>
    </row>
    <row r="203" spans="1:18" ht="12.95" customHeight="1">
      <c r="A203" s="198">
        <v>19</v>
      </c>
      <c r="B203" s="148"/>
      <c r="C203" s="149" t="s">
        <v>1911</v>
      </c>
      <c r="D203" s="149" t="s">
        <v>1913</v>
      </c>
      <c r="E203" s="149" t="s">
        <v>1543</v>
      </c>
      <c r="F203" s="149" t="s">
        <v>1544</v>
      </c>
      <c r="G203" s="149" t="s">
        <v>1427</v>
      </c>
      <c r="H203" s="158" t="s">
        <v>1434</v>
      </c>
      <c r="I203" s="234" t="s">
        <v>308</v>
      </c>
      <c r="J203" s="29" t="s">
        <v>313</v>
      </c>
      <c r="K203" s="150" t="s">
        <v>1343</v>
      </c>
      <c r="L203" s="150"/>
      <c r="M203" s="153"/>
      <c r="N203" s="151"/>
      <c r="O203" s="153"/>
      <c r="P203" s="203" t="e">
        <f>#REF!+#REF!</f>
        <v>#REF!</v>
      </c>
      <c r="Q203" s="204" t="e">
        <f>#REF!+M203</f>
        <v>#REF!</v>
      </c>
      <c r="R203" s="359" t="s">
        <v>297</v>
      </c>
    </row>
    <row r="204" spans="1:18" ht="12.95" customHeight="1">
      <c r="A204" s="147">
        <v>20</v>
      </c>
      <c r="B204" s="148"/>
      <c r="C204" s="149" t="s">
        <v>1911</v>
      </c>
      <c r="D204" s="149" t="s">
        <v>1913</v>
      </c>
      <c r="E204" s="149" t="s">
        <v>1543</v>
      </c>
      <c r="F204" s="149" t="s">
        <v>1544</v>
      </c>
      <c r="G204" s="149" t="s">
        <v>1427</v>
      </c>
      <c r="H204" s="158" t="s">
        <v>1435</v>
      </c>
      <c r="I204" s="234" t="s">
        <v>308</v>
      </c>
      <c r="J204" s="29" t="s">
        <v>314</v>
      </c>
      <c r="K204" s="150" t="s">
        <v>1343</v>
      </c>
      <c r="L204" s="150"/>
      <c r="M204" s="153"/>
      <c r="N204" s="151"/>
      <c r="O204" s="153"/>
      <c r="P204" s="203" t="e">
        <f>#REF!+#REF!</f>
        <v>#REF!</v>
      </c>
      <c r="Q204" s="204" t="e">
        <f>#REF!+M204</f>
        <v>#REF!</v>
      </c>
      <c r="R204" s="359" t="s">
        <v>297</v>
      </c>
    </row>
    <row r="205" spans="1:18" ht="12.95" customHeight="1">
      <c r="A205" s="198">
        <v>21</v>
      </c>
      <c r="B205" s="148"/>
      <c r="C205" s="149" t="s">
        <v>1911</v>
      </c>
      <c r="D205" s="149" t="s">
        <v>1913</v>
      </c>
      <c r="E205" s="149" t="s">
        <v>1543</v>
      </c>
      <c r="F205" s="149" t="s">
        <v>1544</v>
      </c>
      <c r="G205" s="149" t="s">
        <v>1427</v>
      </c>
      <c r="H205" s="158" t="s">
        <v>1436</v>
      </c>
      <c r="I205" s="234" t="s">
        <v>308</v>
      </c>
      <c r="J205" s="29" t="s">
        <v>312</v>
      </c>
      <c r="K205" s="150" t="s">
        <v>1343</v>
      </c>
      <c r="L205" s="150"/>
      <c r="M205" s="153"/>
      <c r="N205" s="151"/>
      <c r="O205" s="153"/>
      <c r="P205" s="203" t="e">
        <f>#REF!+#REF!</f>
        <v>#REF!</v>
      </c>
      <c r="Q205" s="204" t="e">
        <f>#REF!+M205</f>
        <v>#REF!</v>
      </c>
      <c r="R205" s="359" t="s">
        <v>297</v>
      </c>
    </row>
    <row r="206" spans="1:18" ht="12.95" customHeight="1">
      <c r="A206" s="147">
        <v>22</v>
      </c>
      <c r="B206" s="148"/>
      <c r="C206" s="149" t="s">
        <v>1911</v>
      </c>
      <c r="D206" s="149" t="s">
        <v>1913</v>
      </c>
      <c r="E206" s="149" t="s">
        <v>1543</v>
      </c>
      <c r="F206" s="149" t="s">
        <v>1544</v>
      </c>
      <c r="G206" s="149" t="s">
        <v>1427</v>
      </c>
      <c r="H206" s="158" t="s">
        <v>1437</v>
      </c>
      <c r="I206" s="234" t="s">
        <v>308</v>
      </c>
      <c r="J206" s="29" t="s">
        <v>310</v>
      </c>
      <c r="K206" s="150" t="s">
        <v>1343</v>
      </c>
      <c r="L206" s="150"/>
      <c r="M206" s="153"/>
      <c r="N206" s="151"/>
      <c r="O206" s="153"/>
      <c r="P206" s="203" t="e">
        <f>#REF!+#REF!</f>
        <v>#REF!</v>
      </c>
      <c r="Q206" s="204" t="e">
        <f>#REF!+M206</f>
        <v>#REF!</v>
      </c>
      <c r="R206" s="359" t="s">
        <v>297</v>
      </c>
    </row>
    <row r="207" spans="1:18" ht="12.95" customHeight="1">
      <c r="A207" s="198">
        <v>23</v>
      </c>
      <c r="B207" s="148"/>
      <c r="C207" s="149" t="s">
        <v>1911</v>
      </c>
      <c r="D207" s="149" t="s">
        <v>1913</v>
      </c>
      <c r="E207" s="149" t="s">
        <v>1543</v>
      </c>
      <c r="F207" s="149" t="s">
        <v>1544</v>
      </c>
      <c r="G207" s="149" t="s">
        <v>1427</v>
      </c>
      <c r="H207" s="158" t="s">
        <v>1438</v>
      </c>
      <c r="I207" s="234" t="s">
        <v>308</v>
      </c>
      <c r="J207" s="29" t="s">
        <v>311</v>
      </c>
      <c r="K207" s="150" t="s">
        <v>1343</v>
      </c>
      <c r="L207" s="150"/>
      <c r="M207" s="153"/>
      <c r="N207" s="151"/>
      <c r="O207" s="153"/>
      <c r="P207" s="203" t="e">
        <f>#REF!+#REF!</f>
        <v>#REF!</v>
      </c>
      <c r="Q207" s="204" t="e">
        <f>#REF!+M207</f>
        <v>#REF!</v>
      </c>
      <c r="R207" s="359" t="s">
        <v>297</v>
      </c>
    </row>
    <row r="208" spans="1:18" ht="12.95" customHeight="1">
      <c r="A208" s="147">
        <v>24</v>
      </c>
      <c r="B208" s="148"/>
      <c r="C208" s="149" t="s">
        <v>1911</v>
      </c>
      <c r="D208" s="149" t="s">
        <v>1913</v>
      </c>
      <c r="E208" s="149" t="s">
        <v>1543</v>
      </c>
      <c r="F208" s="149" t="s">
        <v>1544</v>
      </c>
      <c r="G208" s="149" t="s">
        <v>1427</v>
      </c>
      <c r="H208" s="158" t="s">
        <v>1439</v>
      </c>
      <c r="I208" s="234" t="s">
        <v>308</v>
      </c>
      <c r="J208" s="29" t="s">
        <v>311</v>
      </c>
      <c r="K208" s="150" t="s">
        <v>1343</v>
      </c>
      <c r="L208" s="150"/>
      <c r="M208" s="153"/>
      <c r="N208" s="151"/>
      <c r="O208" s="153"/>
      <c r="P208" s="203" t="e">
        <f>#REF!+#REF!</f>
        <v>#REF!</v>
      </c>
      <c r="Q208" s="204" t="e">
        <f>#REF!+M208</f>
        <v>#REF!</v>
      </c>
      <c r="R208" s="359" t="s">
        <v>297</v>
      </c>
    </row>
    <row r="209" spans="1:18" ht="12.95" customHeight="1">
      <c r="A209" s="198">
        <v>25</v>
      </c>
      <c r="B209" s="148"/>
      <c r="C209" s="149" t="s">
        <v>1911</v>
      </c>
      <c r="D209" s="149" t="s">
        <v>1913</v>
      </c>
      <c r="E209" s="149" t="s">
        <v>1543</v>
      </c>
      <c r="F209" s="149" t="s">
        <v>1544</v>
      </c>
      <c r="G209" s="149" t="s">
        <v>1427</v>
      </c>
      <c r="H209" s="158" t="s">
        <v>1440</v>
      </c>
      <c r="I209" s="234" t="s">
        <v>308</v>
      </c>
      <c r="J209" s="29" t="s">
        <v>309</v>
      </c>
      <c r="K209" s="150" t="s">
        <v>1343</v>
      </c>
      <c r="L209" s="150"/>
      <c r="M209" s="153"/>
      <c r="N209" s="151"/>
      <c r="O209" s="153"/>
      <c r="P209" s="203" t="e">
        <f>#REF!+#REF!</f>
        <v>#REF!</v>
      </c>
      <c r="Q209" s="204" t="e">
        <f>#REF!+M209</f>
        <v>#REF!</v>
      </c>
      <c r="R209" s="359" t="s">
        <v>297</v>
      </c>
    </row>
    <row r="210" spans="1:18" ht="12.95" customHeight="1">
      <c r="A210" s="147">
        <v>26</v>
      </c>
      <c r="B210" s="148"/>
      <c r="C210" s="149" t="s">
        <v>1911</v>
      </c>
      <c r="D210" s="149" t="s">
        <v>1913</v>
      </c>
      <c r="E210" s="149" t="s">
        <v>1543</v>
      </c>
      <c r="F210" s="149" t="s">
        <v>1544</v>
      </c>
      <c r="G210" s="149" t="s">
        <v>1427</v>
      </c>
      <c r="H210" s="158" t="s">
        <v>1441</v>
      </c>
      <c r="I210" s="234" t="s">
        <v>315</v>
      </c>
      <c r="J210" s="29" t="s">
        <v>312</v>
      </c>
      <c r="K210" s="150" t="s">
        <v>1343</v>
      </c>
      <c r="L210" s="150"/>
      <c r="M210" s="153"/>
      <c r="N210" s="151"/>
      <c r="O210" s="153"/>
      <c r="P210" s="203" t="e">
        <f>#REF!+#REF!</f>
        <v>#REF!</v>
      </c>
      <c r="Q210" s="204" t="e">
        <f>#REF!+M210</f>
        <v>#REF!</v>
      </c>
      <c r="R210" s="359" t="s">
        <v>297</v>
      </c>
    </row>
    <row r="211" spans="1:18" ht="12.95" customHeight="1">
      <c r="A211" s="198">
        <v>27</v>
      </c>
      <c r="B211" s="148"/>
      <c r="C211" s="149" t="s">
        <v>1911</v>
      </c>
      <c r="D211" s="149" t="s">
        <v>1913</v>
      </c>
      <c r="E211" s="149" t="s">
        <v>1911</v>
      </c>
      <c r="F211" s="149" t="s">
        <v>1543</v>
      </c>
      <c r="G211" s="149" t="s">
        <v>13</v>
      </c>
      <c r="H211" s="158" t="s">
        <v>13</v>
      </c>
      <c r="I211" s="234" t="s">
        <v>316</v>
      </c>
      <c r="J211" s="29" t="s">
        <v>305</v>
      </c>
      <c r="K211" s="150" t="s">
        <v>1343</v>
      </c>
      <c r="L211" s="150"/>
      <c r="M211" s="153"/>
      <c r="N211" s="151"/>
      <c r="O211" s="153"/>
      <c r="P211" s="203" t="e">
        <f>#REF!+#REF!</f>
        <v>#REF!</v>
      </c>
      <c r="Q211" s="204" t="e">
        <f>#REF!+M211</f>
        <v>#REF!</v>
      </c>
      <c r="R211" s="359" t="s">
        <v>297</v>
      </c>
    </row>
    <row r="212" spans="1:18" ht="12.95" customHeight="1">
      <c r="A212" s="147">
        <v>28</v>
      </c>
      <c r="B212" s="148"/>
      <c r="C212" s="149" t="s">
        <v>1911</v>
      </c>
      <c r="D212" s="149" t="s">
        <v>1913</v>
      </c>
      <c r="E212" s="149" t="s">
        <v>1911</v>
      </c>
      <c r="F212" s="149" t="s">
        <v>1543</v>
      </c>
      <c r="G212" s="149" t="s">
        <v>13</v>
      </c>
      <c r="H212" s="158" t="s">
        <v>1425</v>
      </c>
      <c r="I212" s="234" t="s">
        <v>316</v>
      </c>
      <c r="J212" s="29" t="s">
        <v>305</v>
      </c>
      <c r="K212" s="150" t="s">
        <v>1343</v>
      </c>
      <c r="L212" s="150"/>
      <c r="M212" s="153"/>
      <c r="N212" s="151"/>
      <c r="O212" s="153"/>
      <c r="P212" s="203" t="e">
        <f>#REF!+#REF!</f>
        <v>#REF!</v>
      </c>
      <c r="Q212" s="204" t="e">
        <f>#REF!+M212</f>
        <v>#REF!</v>
      </c>
      <c r="R212" s="359" t="s">
        <v>297</v>
      </c>
    </row>
    <row r="213" spans="1:18" ht="12.95" customHeight="1">
      <c r="A213" s="198">
        <v>29</v>
      </c>
      <c r="B213" s="148"/>
      <c r="C213" s="149" t="s">
        <v>1911</v>
      </c>
      <c r="D213" s="149" t="s">
        <v>1913</v>
      </c>
      <c r="E213" s="149" t="s">
        <v>1911</v>
      </c>
      <c r="F213" s="149" t="s">
        <v>1543</v>
      </c>
      <c r="G213" s="149" t="s">
        <v>13</v>
      </c>
      <c r="H213" s="158" t="s">
        <v>1426</v>
      </c>
      <c r="I213" s="234" t="s">
        <v>316</v>
      </c>
      <c r="J213" s="29" t="s">
        <v>311</v>
      </c>
      <c r="K213" s="150" t="s">
        <v>1343</v>
      </c>
      <c r="L213" s="150"/>
      <c r="M213" s="153"/>
      <c r="N213" s="151"/>
      <c r="O213" s="153"/>
      <c r="P213" s="203" t="e">
        <f>#REF!+#REF!</f>
        <v>#REF!</v>
      </c>
      <c r="Q213" s="204" t="e">
        <f>#REF!+M213</f>
        <v>#REF!</v>
      </c>
      <c r="R213" s="359" t="s">
        <v>297</v>
      </c>
    </row>
    <row r="214" spans="1:18" ht="12.95" customHeight="1">
      <c r="A214" s="147">
        <v>30</v>
      </c>
      <c r="B214" s="148"/>
      <c r="C214" s="149" t="s">
        <v>1911</v>
      </c>
      <c r="D214" s="149" t="s">
        <v>1913</v>
      </c>
      <c r="E214" s="149" t="s">
        <v>1911</v>
      </c>
      <c r="F214" s="149" t="s">
        <v>1543</v>
      </c>
      <c r="G214" s="149" t="s">
        <v>13</v>
      </c>
      <c r="H214" s="158" t="s">
        <v>1427</v>
      </c>
      <c r="I214" s="234" t="s">
        <v>317</v>
      </c>
      <c r="J214" s="29" t="s">
        <v>305</v>
      </c>
      <c r="K214" s="150" t="s">
        <v>1343</v>
      </c>
      <c r="L214" s="150"/>
      <c r="M214" s="153"/>
      <c r="N214" s="151"/>
      <c r="O214" s="153"/>
      <c r="P214" s="203" t="e">
        <f>#REF!+#REF!</f>
        <v>#REF!</v>
      </c>
      <c r="Q214" s="204" t="e">
        <f>#REF!+M214</f>
        <v>#REF!</v>
      </c>
      <c r="R214" s="359" t="s">
        <v>297</v>
      </c>
    </row>
    <row r="215" spans="1:18" ht="12.95" customHeight="1">
      <c r="A215" s="198">
        <v>31</v>
      </c>
      <c r="B215" s="148"/>
      <c r="C215" s="149" t="s">
        <v>1911</v>
      </c>
      <c r="D215" s="149" t="s">
        <v>1913</v>
      </c>
      <c r="E215" s="149" t="s">
        <v>1911</v>
      </c>
      <c r="F215" s="149" t="s">
        <v>1543</v>
      </c>
      <c r="G215" s="149" t="s">
        <v>13</v>
      </c>
      <c r="H215" s="158" t="s">
        <v>1428</v>
      </c>
      <c r="I215" s="234" t="s">
        <v>318</v>
      </c>
      <c r="J215" s="29" t="s">
        <v>305</v>
      </c>
      <c r="K215" s="150" t="s">
        <v>1343</v>
      </c>
      <c r="L215" s="150"/>
      <c r="M215" s="153"/>
      <c r="N215" s="151"/>
      <c r="O215" s="153"/>
      <c r="P215" s="203" t="e">
        <f>#REF!+#REF!</f>
        <v>#REF!</v>
      </c>
      <c r="Q215" s="204" t="e">
        <f>#REF!+M215</f>
        <v>#REF!</v>
      </c>
      <c r="R215" s="359" t="s">
        <v>297</v>
      </c>
    </row>
    <row r="216" spans="1:18" ht="12.95" customHeight="1">
      <c r="A216" s="147">
        <v>32</v>
      </c>
      <c r="B216" s="148"/>
      <c r="C216" s="149" t="s">
        <v>1911</v>
      </c>
      <c r="D216" s="149" t="s">
        <v>1913</v>
      </c>
      <c r="E216" s="149" t="s">
        <v>1911</v>
      </c>
      <c r="F216" s="149" t="s">
        <v>1543</v>
      </c>
      <c r="G216" s="149" t="s">
        <v>13</v>
      </c>
      <c r="H216" s="158" t="s">
        <v>1429</v>
      </c>
      <c r="I216" s="234" t="s">
        <v>318</v>
      </c>
      <c r="J216" s="29" t="s">
        <v>305</v>
      </c>
      <c r="K216" s="150" t="s">
        <v>1343</v>
      </c>
      <c r="L216" s="150"/>
      <c r="M216" s="153"/>
      <c r="N216" s="151"/>
      <c r="O216" s="153"/>
      <c r="P216" s="203" t="e">
        <f>#REF!+#REF!</f>
        <v>#REF!</v>
      </c>
      <c r="Q216" s="204" t="e">
        <f>#REF!+M216</f>
        <v>#REF!</v>
      </c>
      <c r="R216" s="359" t="s">
        <v>297</v>
      </c>
    </row>
    <row r="217" spans="1:18" ht="12.95" customHeight="1">
      <c r="A217" s="198">
        <v>33</v>
      </c>
      <c r="B217" s="148"/>
      <c r="C217" s="149" t="s">
        <v>1911</v>
      </c>
      <c r="D217" s="149" t="s">
        <v>1913</v>
      </c>
      <c r="E217" s="149" t="s">
        <v>1543</v>
      </c>
      <c r="F217" s="149" t="s">
        <v>1544</v>
      </c>
      <c r="G217" s="149" t="s">
        <v>1426</v>
      </c>
      <c r="H217" s="158" t="s">
        <v>1427</v>
      </c>
      <c r="I217" s="234" t="s">
        <v>319</v>
      </c>
      <c r="J217" s="29" t="s">
        <v>305</v>
      </c>
      <c r="K217" s="150" t="s">
        <v>1343</v>
      </c>
      <c r="L217" s="150"/>
      <c r="M217" s="153"/>
      <c r="N217" s="151"/>
      <c r="O217" s="153"/>
      <c r="P217" s="203" t="e">
        <f>#REF!+#REF!</f>
        <v>#REF!</v>
      </c>
      <c r="Q217" s="204" t="e">
        <f>#REF!+M217</f>
        <v>#REF!</v>
      </c>
      <c r="R217" s="359" t="s">
        <v>297</v>
      </c>
    </row>
    <row r="218" spans="1:18" ht="12.95" customHeight="1">
      <c r="A218" s="147">
        <v>34</v>
      </c>
      <c r="B218" s="148"/>
      <c r="C218" s="149" t="s">
        <v>1911</v>
      </c>
      <c r="D218" s="149" t="s">
        <v>1913</v>
      </c>
      <c r="E218" s="149" t="s">
        <v>1911</v>
      </c>
      <c r="F218" s="149" t="s">
        <v>1543</v>
      </c>
      <c r="G218" s="149" t="s">
        <v>13</v>
      </c>
      <c r="H218" s="158" t="s">
        <v>1430</v>
      </c>
      <c r="I218" s="234" t="s">
        <v>320</v>
      </c>
      <c r="J218" s="29" t="s">
        <v>305</v>
      </c>
      <c r="K218" s="150" t="s">
        <v>1343</v>
      </c>
      <c r="L218" s="150"/>
      <c r="M218" s="153"/>
      <c r="N218" s="151"/>
      <c r="O218" s="153"/>
      <c r="P218" s="203" t="e">
        <f>#REF!+#REF!</f>
        <v>#REF!</v>
      </c>
      <c r="Q218" s="204" t="e">
        <f>#REF!+M218</f>
        <v>#REF!</v>
      </c>
      <c r="R218" s="359" t="s">
        <v>297</v>
      </c>
    </row>
    <row r="219" spans="1:18" ht="12.95" customHeight="1">
      <c r="A219" s="198">
        <v>35</v>
      </c>
      <c r="B219" s="148"/>
      <c r="C219" s="149" t="s">
        <v>1911</v>
      </c>
      <c r="D219" s="149" t="s">
        <v>1913</v>
      </c>
      <c r="E219" s="149" t="s">
        <v>1543</v>
      </c>
      <c r="F219" s="149" t="s">
        <v>1544</v>
      </c>
      <c r="G219" s="149" t="s">
        <v>1426</v>
      </c>
      <c r="H219" s="158" t="s">
        <v>1428</v>
      </c>
      <c r="I219" s="234" t="s">
        <v>321</v>
      </c>
      <c r="J219" s="29" t="s">
        <v>300</v>
      </c>
      <c r="K219" s="150" t="s">
        <v>1343</v>
      </c>
      <c r="L219" s="150"/>
      <c r="M219" s="153"/>
      <c r="N219" s="151"/>
      <c r="O219" s="153"/>
      <c r="P219" s="203" t="e">
        <f>#REF!+#REF!</f>
        <v>#REF!</v>
      </c>
      <c r="Q219" s="204" t="e">
        <f>#REF!+M219</f>
        <v>#REF!</v>
      </c>
      <c r="R219" s="359" t="s">
        <v>297</v>
      </c>
    </row>
    <row r="220" spans="1:18" ht="12.95" hidden="1" customHeight="1">
      <c r="A220" s="147">
        <v>36</v>
      </c>
      <c r="B220" s="148"/>
      <c r="C220" s="149" t="s">
        <v>1911</v>
      </c>
      <c r="D220" s="149" t="s">
        <v>1913</v>
      </c>
      <c r="E220" s="149" t="s">
        <v>1543</v>
      </c>
      <c r="F220" s="149" t="s">
        <v>1544</v>
      </c>
      <c r="G220" s="149" t="s">
        <v>1425</v>
      </c>
      <c r="H220" s="158" t="s">
        <v>13</v>
      </c>
      <c r="I220" s="310" t="s">
        <v>304</v>
      </c>
      <c r="J220" s="29"/>
      <c r="K220" s="150"/>
      <c r="L220" s="150"/>
      <c r="M220" s="153"/>
      <c r="N220" s="151"/>
      <c r="O220" s="153"/>
      <c r="P220" s="203" t="e">
        <f>#REF!+#REF!</f>
        <v>#REF!</v>
      </c>
      <c r="Q220" s="204" t="e">
        <f>#REF!+M220</f>
        <v>#REF!</v>
      </c>
      <c r="R220" s="359" t="s">
        <v>2199</v>
      </c>
    </row>
    <row r="221" spans="1:18" ht="12.95" customHeight="1">
      <c r="A221" s="198">
        <v>37</v>
      </c>
      <c r="B221" s="148"/>
      <c r="C221" s="149" t="s">
        <v>1911</v>
      </c>
      <c r="D221" s="149" t="s">
        <v>1913</v>
      </c>
      <c r="E221" s="149" t="s">
        <v>1543</v>
      </c>
      <c r="F221" s="149" t="s">
        <v>1544</v>
      </c>
      <c r="G221" s="149" t="s">
        <v>1426</v>
      </c>
      <c r="H221" s="158" t="s">
        <v>1449</v>
      </c>
      <c r="I221" s="310" t="s">
        <v>321</v>
      </c>
      <c r="J221" s="354"/>
      <c r="K221" s="360"/>
      <c r="L221" s="360"/>
      <c r="M221" s="362">
        <v>400000</v>
      </c>
      <c r="N221" s="361"/>
      <c r="O221" s="362"/>
      <c r="P221" s="203" t="e">
        <f>#REF!+#REF!</f>
        <v>#REF!</v>
      </c>
      <c r="Q221" s="204" t="e">
        <f>#REF!+M221</f>
        <v>#REF!</v>
      </c>
      <c r="R221" s="363" t="s">
        <v>2240</v>
      </c>
    </row>
    <row r="222" spans="1:18" ht="12.95" hidden="1" customHeight="1">
      <c r="A222" s="147">
        <v>38</v>
      </c>
      <c r="B222" s="148"/>
      <c r="C222" s="149" t="s">
        <v>1911</v>
      </c>
      <c r="D222" s="149" t="s">
        <v>1913</v>
      </c>
      <c r="E222" s="149" t="s">
        <v>1543</v>
      </c>
      <c r="F222" s="149" t="s">
        <v>1909</v>
      </c>
      <c r="G222" s="149" t="s">
        <v>1430</v>
      </c>
      <c r="H222" s="158" t="s">
        <v>13</v>
      </c>
      <c r="I222" s="234" t="s">
        <v>322</v>
      </c>
      <c r="J222" s="29" t="s">
        <v>305</v>
      </c>
      <c r="K222" s="150" t="s">
        <v>1343</v>
      </c>
      <c r="L222" s="150"/>
      <c r="M222" s="153"/>
      <c r="N222" s="151"/>
      <c r="O222" s="153"/>
      <c r="P222" s="203" t="e">
        <f>#REF!+#REF!</f>
        <v>#REF!</v>
      </c>
      <c r="Q222" s="204" t="e">
        <f>#REF!+M222</f>
        <v>#REF!</v>
      </c>
      <c r="R222" s="359" t="s">
        <v>297</v>
      </c>
    </row>
    <row r="223" spans="1:18" ht="12.95" customHeight="1">
      <c r="A223" s="198">
        <v>39</v>
      </c>
      <c r="B223" s="148"/>
      <c r="C223" s="149" t="s">
        <v>1911</v>
      </c>
      <c r="D223" s="149" t="s">
        <v>1913</v>
      </c>
      <c r="E223" s="149" t="s">
        <v>1543</v>
      </c>
      <c r="F223" s="149" t="s">
        <v>1909</v>
      </c>
      <c r="G223" s="149" t="s">
        <v>1433</v>
      </c>
      <c r="H223" s="158" t="s">
        <v>13</v>
      </c>
      <c r="I223" s="234" t="s">
        <v>20</v>
      </c>
      <c r="J223" s="29" t="s">
        <v>305</v>
      </c>
      <c r="K223" s="150" t="s">
        <v>1343</v>
      </c>
      <c r="L223" s="150"/>
      <c r="M223" s="153"/>
      <c r="N223" s="151"/>
      <c r="O223" s="153"/>
      <c r="P223" s="203" t="e">
        <f>#REF!+#REF!</f>
        <v>#REF!</v>
      </c>
      <c r="Q223" s="204" t="e">
        <f>#REF!+M223</f>
        <v>#REF!</v>
      </c>
      <c r="R223" s="359" t="s">
        <v>297</v>
      </c>
    </row>
    <row r="224" spans="1:18" ht="12.95" hidden="1" customHeight="1">
      <c r="A224" s="147">
        <v>40</v>
      </c>
      <c r="B224" s="148"/>
      <c r="C224" s="149" t="s">
        <v>1911</v>
      </c>
      <c r="D224" s="149" t="s">
        <v>1913</v>
      </c>
      <c r="E224" s="149" t="s">
        <v>1543</v>
      </c>
      <c r="F224" s="149" t="s">
        <v>1909</v>
      </c>
      <c r="G224" s="149" t="s">
        <v>1433</v>
      </c>
      <c r="H224" s="158" t="s">
        <v>1425</v>
      </c>
      <c r="I224" s="234" t="s">
        <v>20</v>
      </c>
      <c r="J224" s="29" t="s">
        <v>305</v>
      </c>
      <c r="K224" s="150" t="s">
        <v>1343</v>
      </c>
      <c r="L224" s="150"/>
      <c r="M224" s="153"/>
      <c r="N224" s="151"/>
      <c r="O224" s="153"/>
      <c r="P224" s="203" t="e">
        <f>#REF!+#REF!</f>
        <v>#REF!</v>
      </c>
      <c r="Q224" s="204" t="e">
        <f>#REF!+M224</f>
        <v>#REF!</v>
      </c>
      <c r="R224" s="359" t="s">
        <v>297</v>
      </c>
    </row>
    <row r="225" spans="1:18" ht="12.95" customHeight="1">
      <c r="A225" s="198">
        <v>41</v>
      </c>
      <c r="B225" s="148"/>
      <c r="C225" s="149" t="s">
        <v>1911</v>
      </c>
      <c r="D225" s="149" t="s">
        <v>1913</v>
      </c>
      <c r="E225" s="149" t="s">
        <v>1543</v>
      </c>
      <c r="F225" s="149" t="s">
        <v>1909</v>
      </c>
      <c r="G225" s="149" t="s">
        <v>1433</v>
      </c>
      <c r="H225" s="158" t="s">
        <v>1429</v>
      </c>
      <c r="I225" s="308" t="s">
        <v>2274</v>
      </c>
      <c r="J225" s="354" t="s">
        <v>305</v>
      </c>
      <c r="K225" s="360"/>
      <c r="L225" s="360"/>
      <c r="M225" s="362">
        <v>2160000</v>
      </c>
      <c r="N225" s="361"/>
      <c r="O225" s="362"/>
      <c r="P225" s="203" t="e">
        <f>#REF!+#REF!</f>
        <v>#REF!</v>
      </c>
      <c r="Q225" s="204" t="e">
        <f>#REF!+M225</f>
        <v>#REF!</v>
      </c>
      <c r="R225" s="363" t="s">
        <v>2273</v>
      </c>
    </row>
    <row r="226" spans="1:18" ht="12.95" customHeight="1">
      <c r="A226" s="147">
        <v>42</v>
      </c>
      <c r="B226" s="148"/>
      <c r="C226" s="149" t="s">
        <v>1911</v>
      </c>
      <c r="D226" s="149" t="s">
        <v>1913</v>
      </c>
      <c r="E226" s="149" t="s">
        <v>1543</v>
      </c>
      <c r="F226" s="149" t="s">
        <v>1909</v>
      </c>
      <c r="G226" s="149" t="s">
        <v>1433</v>
      </c>
      <c r="H226" s="158" t="s">
        <v>1426</v>
      </c>
      <c r="I226" s="234" t="s">
        <v>323</v>
      </c>
      <c r="J226" s="29" t="s">
        <v>305</v>
      </c>
      <c r="K226" s="150" t="s">
        <v>1343</v>
      </c>
      <c r="L226" s="150"/>
      <c r="M226" s="153"/>
      <c r="N226" s="151"/>
      <c r="O226" s="153"/>
      <c r="P226" s="203" t="e">
        <f>#REF!+#REF!</f>
        <v>#REF!</v>
      </c>
      <c r="Q226" s="204" t="e">
        <f>#REF!+M226</f>
        <v>#REF!</v>
      </c>
      <c r="R226" s="359" t="s">
        <v>297</v>
      </c>
    </row>
    <row r="227" spans="1:18" ht="12.95" hidden="1" customHeight="1">
      <c r="A227" s="198">
        <v>43</v>
      </c>
      <c r="B227" s="148"/>
      <c r="C227" s="149" t="s">
        <v>1911</v>
      </c>
      <c r="D227" s="149" t="s">
        <v>1913</v>
      </c>
      <c r="E227" s="149" t="s">
        <v>1543</v>
      </c>
      <c r="F227" s="149" t="s">
        <v>1909</v>
      </c>
      <c r="G227" s="149" t="s">
        <v>1433</v>
      </c>
      <c r="H227" s="158" t="s">
        <v>1427</v>
      </c>
      <c r="I227" s="234" t="s">
        <v>324</v>
      </c>
      <c r="J227" s="29" t="s">
        <v>305</v>
      </c>
      <c r="K227" s="150" t="s">
        <v>1343</v>
      </c>
      <c r="L227" s="150"/>
      <c r="M227" s="153"/>
      <c r="N227" s="151"/>
      <c r="O227" s="153"/>
      <c r="P227" s="203" t="e">
        <f>#REF!+#REF!</f>
        <v>#REF!</v>
      </c>
      <c r="Q227" s="204" t="e">
        <f>#REF!+M227</f>
        <v>#REF!</v>
      </c>
      <c r="R227" s="359" t="s">
        <v>297</v>
      </c>
    </row>
    <row r="228" spans="1:18" ht="12.95" customHeight="1">
      <c r="A228" s="147">
        <v>44</v>
      </c>
      <c r="B228" s="148"/>
      <c r="C228" s="149" t="s">
        <v>1911</v>
      </c>
      <c r="D228" s="149" t="s">
        <v>1913</v>
      </c>
      <c r="E228" s="149" t="s">
        <v>1543</v>
      </c>
      <c r="F228" s="149" t="s">
        <v>1909</v>
      </c>
      <c r="G228" s="149" t="s">
        <v>1433</v>
      </c>
      <c r="H228" s="158" t="s">
        <v>1428</v>
      </c>
      <c r="I228" s="234" t="s">
        <v>325</v>
      </c>
      <c r="J228" s="29" t="s">
        <v>305</v>
      </c>
      <c r="K228" s="150" t="s">
        <v>1343</v>
      </c>
      <c r="L228" s="150"/>
      <c r="M228" s="153"/>
      <c r="N228" s="151"/>
      <c r="O228" s="153"/>
      <c r="P228" s="203" t="e">
        <f>#REF!+#REF!</f>
        <v>#REF!</v>
      </c>
      <c r="Q228" s="204" t="e">
        <f>#REF!+M228</f>
        <v>#REF!</v>
      </c>
      <c r="R228" s="359" t="s">
        <v>297</v>
      </c>
    </row>
    <row r="229" spans="1:18" ht="12.95" customHeight="1">
      <c r="A229" s="198">
        <v>45</v>
      </c>
      <c r="B229" s="148"/>
      <c r="C229" s="149" t="s">
        <v>1911</v>
      </c>
      <c r="D229" s="149" t="s">
        <v>1913</v>
      </c>
      <c r="E229" s="149" t="s">
        <v>1543</v>
      </c>
      <c r="F229" s="149" t="s">
        <v>1909</v>
      </c>
      <c r="G229" s="149" t="s">
        <v>1433</v>
      </c>
      <c r="H229" s="158" t="s">
        <v>1429</v>
      </c>
      <c r="I229" s="234" t="s">
        <v>324</v>
      </c>
      <c r="J229" s="29" t="s">
        <v>305</v>
      </c>
      <c r="K229" s="150" t="s">
        <v>1343</v>
      </c>
      <c r="L229" s="150"/>
      <c r="M229" s="153"/>
      <c r="N229" s="151"/>
      <c r="O229" s="153"/>
      <c r="P229" s="203" t="e">
        <f>#REF!+#REF!</f>
        <v>#REF!</v>
      </c>
      <c r="Q229" s="204" t="e">
        <f>#REF!+M229</f>
        <v>#REF!</v>
      </c>
      <c r="R229" s="359" t="s">
        <v>297</v>
      </c>
    </row>
    <row r="230" spans="1:18" ht="12.95" customHeight="1">
      <c r="A230" s="147">
        <v>46</v>
      </c>
      <c r="B230" s="148"/>
      <c r="C230" s="149" t="s">
        <v>1911</v>
      </c>
      <c r="D230" s="149" t="s">
        <v>1913</v>
      </c>
      <c r="E230" s="149" t="s">
        <v>1543</v>
      </c>
      <c r="F230" s="149" t="s">
        <v>1909</v>
      </c>
      <c r="G230" s="149" t="s">
        <v>1435</v>
      </c>
      <c r="H230" s="158" t="s">
        <v>13</v>
      </c>
      <c r="I230" s="234" t="s">
        <v>326</v>
      </c>
      <c r="J230" s="29" t="s">
        <v>305</v>
      </c>
      <c r="K230" s="150" t="s">
        <v>1343</v>
      </c>
      <c r="L230" s="150"/>
      <c r="M230" s="153"/>
      <c r="N230" s="151"/>
      <c r="O230" s="153"/>
      <c r="P230" s="203" t="e">
        <f>#REF!+#REF!</f>
        <v>#REF!</v>
      </c>
      <c r="Q230" s="204" t="e">
        <f>#REF!+M230</f>
        <v>#REF!</v>
      </c>
      <c r="R230" s="359" t="s">
        <v>297</v>
      </c>
    </row>
    <row r="231" spans="1:18" ht="12.95" customHeight="1">
      <c r="A231" s="198">
        <v>47</v>
      </c>
      <c r="B231" s="148"/>
      <c r="C231" s="149" t="s">
        <v>1911</v>
      </c>
      <c r="D231" s="149" t="s">
        <v>1913</v>
      </c>
      <c r="E231" s="149" t="s">
        <v>1543</v>
      </c>
      <c r="F231" s="149" t="s">
        <v>1909</v>
      </c>
      <c r="G231" s="149" t="s">
        <v>1439</v>
      </c>
      <c r="H231" s="158" t="s">
        <v>13</v>
      </c>
      <c r="I231" s="234" t="s">
        <v>327</v>
      </c>
      <c r="J231" s="29" t="s">
        <v>305</v>
      </c>
      <c r="K231" s="150" t="s">
        <v>1343</v>
      </c>
      <c r="L231" s="150"/>
      <c r="M231" s="153"/>
      <c r="N231" s="151"/>
      <c r="O231" s="153"/>
      <c r="P231" s="203" t="e">
        <f>#REF!+#REF!</f>
        <v>#REF!</v>
      </c>
      <c r="Q231" s="204" t="e">
        <f>#REF!+M231</f>
        <v>#REF!</v>
      </c>
      <c r="R231" s="359" t="s">
        <v>297</v>
      </c>
    </row>
    <row r="232" spans="1:18" ht="12.95" customHeight="1">
      <c r="A232" s="147">
        <v>48</v>
      </c>
      <c r="B232" s="148"/>
      <c r="C232" s="149" t="s">
        <v>1911</v>
      </c>
      <c r="D232" s="149" t="s">
        <v>1913</v>
      </c>
      <c r="E232" s="149" t="s">
        <v>1911</v>
      </c>
      <c r="F232" s="149" t="s">
        <v>1543</v>
      </c>
      <c r="G232" s="149" t="s">
        <v>1427</v>
      </c>
      <c r="H232" s="158" t="s">
        <v>13</v>
      </c>
      <c r="I232" s="234" t="s">
        <v>328</v>
      </c>
      <c r="J232" s="29" t="s">
        <v>305</v>
      </c>
      <c r="K232" s="150" t="s">
        <v>1343</v>
      </c>
      <c r="L232" s="150"/>
      <c r="M232" s="153"/>
      <c r="N232" s="151"/>
      <c r="O232" s="153"/>
      <c r="P232" s="203" t="e">
        <f>#REF!+#REF!</f>
        <v>#REF!</v>
      </c>
      <c r="Q232" s="204" t="e">
        <f>#REF!+M232</f>
        <v>#REF!</v>
      </c>
      <c r="R232" s="359" t="s">
        <v>297</v>
      </c>
    </row>
    <row r="233" spans="1:18" ht="12.95" customHeight="1">
      <c r="A233" s="198">
        <v>49</v>
      </c>
      <c r="B233" s="148"/>
      <c r="C233" s="149" t="s">
        <v>1911</v>
      </c>
      <c r="D233" s="149" t="s">
        <v>1913</v>
      </c>
      <c r="E233" s="149" t="s">
        <v>1911</v>
      </c>
      <c r="F233" s="149" t="s">
        <v>1543</v>
      </c>
      <c r="G233" s="149" t="s">
        <v>1427</v>
      </c>
      <c r="H233" s="158" t="s">
        <v>1425</v>
      </c>
      <c r="I233" s="234" t="s">
        <v>329</v>
      </c>
      <c r="J233" s="29" t="s">
        <v>305</v>
      </c>
      <c r="K233" s="150" t="s">
        <v>1343</v>
      </c>
      <c r="L233" s="150"/>
      <c r="M233" s="153"/>
      <c r="N233" s="151"/>
      <c r="O233" s="153"/>
      <c r="P233" s="203" t="e">
        <f>#REF!+#REF!</f>
        <v>#REF!</v>
      </c>
      <c r="Q233" s="204" t="e">
        <f>#REF!+M233</f>
        <v>#REF!</v>
      </c>
      <c r="R233" s="359" t="s">
        <v>297</v>
      </c>
    </row>
    <row r="234" spans="1:18" ht="12.95" customHeight="1">
      <c r="A234" s="147">
        <v>50</v>
      </c>
      <c r="B234" s="148"/>
      <c r="C234" s="149" t="s">
        <v>1911</v>
      </c>
      <c r="D234" s="149" t="s">
        <v>1913</v>
      </c>
      <c r="E234" s="149" t="s">
        <v>1911</v>
      </c>
      <c r="F234" s="149" t="s">
        <v>1543</v>
      </c>
      <c r="G234" s="149" t="s">
        <v>1429</v>
      </c>
      <c r="H234" s="158" t="s">
        <v>13</v>
      </c>
      <c r="I234" s="234" t="s">
        <v>330</v>
      </c>
      <c r="J234" s="29" t="s">
        <v>305</v>
      </c>
      <c r="K234" s="150" t="s">
        <v>1343</v>
      </c>
      <c r="L234" s="150"/>
      <c r="M234" s="153"/>
      <c r="N234" s="151"/>
      <c r="O234" s="153"/>
      <c r="P234" s="203" t="e">
        <f>#REF!+#REF!</f>
        <v>#REF!</v>
      </c>
      <c r="Q234" s="204" t="e">
        <f>#REF!+M234</f>
        <v>#REF!</v>
      </c>
      <c r="R234" s="359" t="s">
        <v>297</v>
      </c>
    </row>
    <row r="235" spans="1:18" ht="12.95" customHeight="1">
      <c r="A235" s="198">
        <v>51</v>
      </c>
      <c r="B235" s="148"/>
      <c r="C235" s="149" t="s">
        <v>1911</v>
      </c>
      <c r="D235" s="149" t="s">
        <v>1913</v>
      </c>
      <c r="E235" s="149" t="s">
        <v>1911</v>
      </c>
      <c r="F235" s="149" t="s">
        <v>1543</v>
      </c>
      <c r="G235" s="149" t="s">
        <v>1429</v>
      </c>
      <c r="H235" s="158" t="s">
        <v>1425</v>
      </c>
      <c r="I235" s="234" t="s">
        <v>330</v>
      </c>
      <c r="J235" s="29" t="s">
        <v>305</v>
      </c>
      <c r="K235" s="150" t="s">
        <v>1343</v>
      </c>
      <c r="L235" s="150"/>
      <c r="M235" s="153"/>
      <c r="N235" s="151"/>
      <c r="O235" s="153"/>
      <c r="P235" s="203" t="e">
        <f>#REF!+#REF!</f>
        <v>#REF!</v>
      </c>
      <c r="Q235" s="204" t="e">
        <f>#REF!+M235</f>
        <v>#REF!</v>
      </c>
      <c r="R235" s="359" t="s">
        <v>297</v>
      </c>
    </row>
    <row r="236" spans="1:18" ht="12.95" customHeight="1">
      <c r="A236" s="147">
        <v>52</v>
      </c>
      <c r="B236" s="148"/>
      <c r="C236" s="149" t="s">
        <v>1911</v>
      </c>
      <c r="D236" s="149" t="s">
        <v>1913</v>
      </c>
      <c r="E236" s="149" t="s">
        <v>1911</v>
      </c>
      <c r="F236" s="149" t="s">
        <v>1543</v>
      </c>
      <c r="G236" s="149" t="s">
        <v>1429</v>
      </c>
      <c r="H236" s="158" t="s">
        <v>1426</v>
      </c>
      <c r="I236" s="234" t="s">
        <v>330</v>
      </c>
      <c r="J236" s="29" t="s">
        <v>305</v>
      </c>
      <c r="K236" s="150" t="s">
        <v>1343</v>
      </c>
      <c r="L236" s="150"/>
      <c r="M236" s="153"/>
      <c r="N236" s="151"/>
      <c r="O236" s="153"/>
      <c r="P236" s="203" t="e">
        <f>#REF!+#REF!</f>
        <v>#REF!</v>
      </c>
      <c r="Q236" s="204" t="e">
        <f>#REF!+M236</f>
        <v>#REF!</v>
      </c>
      <c r="R236" s="359" t="s">
        <v>297</v>
      </c>
    </row>
    <row r="237" spans="1:18" ht="12.95" customHeight="1">
      <c r="A237" s="198">
        <v>53</v>
      </c>
      <c r="B237" s="148"/>
      <c r="C237" s="149" t="s">
        <v>1911</v>
      </c>
      <c r="D237" s="149" t="s">
        <v>1913</v>
      </c>
      <c r="E237" s="149" t="s">
        <v>1911</v>
      </c>
      <c r="F237" s="149" t="s">
        <v>1543</v>
      </c>
      <c r="G237" s="149" t="s">
        <v>1429</v>
      </c>
      <c r="H237" s="158" t="s">
        <v>1427</v>
      </c>
      <c r="I237" s="234" t="s">
        <v>330</v>
      </c>
      <c r="J237" s="29" t="s">
        <v>305</v>
      </c>
      <c r="K237" s="150" t="s">
        <v>1343</v>
      </c>
      <c r="L237" s="150"/>
      <c r="M237" s="153"/>
      <c r="N237" s="151"/>
      <c r="O237" s="153"/>
      <c r="P237" s="203" t="e">
        <f>#REF!+#REF!</f>
        <v>#REF!</v>
      </c>
      <c r="Q237" s="204" t="e">
        <f>#REF!+M237</f>
        <v>#REF!</v>
      </c>
      <c r="R237" s="359" t="s">
        <v>297</v>
      </c>
    </row>
    <row r="238" spans="1:18" ht="12.95" customHeight="1">
      <c r="A238" s="147">
        <v>54</v>
      </c>
      <c r="B238" s="148"/>
      <c r="C238" s="149" t="s">
        <v>1911</v>
      </c>
      <c r="D238" s="149" t="s">
        <v>1913</v>
      </c>
      <c r="E238" s="149" t="s">
        <v>1911</v>
      </c>
      <c r="F238" s="149" t="s">
        <v>1543</v>
      </c>
      <c r="G238" s="149" t="s">
        <v>1429</v>
      </c>
      <c r="H238" s="158" t="s">
        <v>1428</v>
      </c>
      <c r="I238" s="234" t="s">
        <v>330</v>
      </c>
      <c r="J238" s="29" t="s">
        <v>305</v>
      </c>
      <c r="K238" s="150" t="s">
        <v>1343</v>
      </c>
      <c r="L238" s="150"/>
      <c r="M238" s="153"/>
      <c r="N238" s="151"/>
      <c r="O238" s="153"/>
      <c r="P238" s="203" t="e">
        <f>#REF!+#REF!</f>
        <v>#REF!</v>
      </c>
      <c r="Q238" s="204" t="e">
        <f>#REF!+M238</f>
        <v>#REF!</v>
      </c>
      <c r="R238" s="359" t="s">
        <v>297</v>
      </c>
    </row>
    <row r="239" spans="1:18" ht="12.95" customHeight="1">
      <c r="A239" s="198">
        <v>55</v>
      </c>
      <c r="B239" s="148"/>
      <c r="C239" s="149" t="s">
        <v>1911</v>
      </c>
      <c r="D239" s="149" t="s">
        <v>1913</v>
      </c>
      <c r="E239" s="149" t="s">
        <v>1911</v>
      </c>
      <c r="F239" s="149" t="s">
        <v>1543</v>
      </c>
      <c r="G239" s="149" t="s">
        <v>1429</v>
      </c>
      <c r="H239" s="158" t="s">
        <v>1429</v>
      </c>
      <c r="I239" s="234" t="s">
        <v>330</v>
      </c>
      <c r="J239" s="29" t="s">
        <v>305</v>
      </c>
      <c r="K239" s="150" t="s">
        <v>1343</v>
      </c>
      <c r="L239" s="150"/>
      <c r="M239" s="153"/>
      <c r="N239" s="151"/>
      <c r="O239" s="153"/>
      <c r="P239" s="203" t="e">
        <f>#REF!+#REF!</f>
        <v>#REF!</v>
      </c>
      <c r="Q239" s="204" t="e">
        <f>#REF!+M239</f>
        <v>#REF!</v>
      </c>
      <c r="R239" s="359" t="s">
        <v>297</v>
      </c>
    </row>
    <row r="240" spans="1:18" ht="12.95" customHeight="1">
      <c r="A240" s="147">
        <v>56</v>
      </c>
      <c r="B240" s="148"/>
      <c r="C240" s="149" t="s">
        <v>1911</v>
      </c>
      <c r="D240" s="149" t="s">
        <v>1913</v>
      </c>
      <c r="E240" s="149" t="s">
        <v>1911</v>
      </c>
      <c r="F240" s="149" t="s">
        <v>1543</v>
      </c>
      <c r="G240" s="149" t="s">
        <v>1435</v>
      </c>
      <c r="H240" s="158" t="s">
        <v>13</v>
      </c>
      <c r="I240" s="234" t="s">
        <v>331</v>
      </c>
      <c r="J240" s="29" t="s">
        <v>305</v>
      </c>
      <c r="K240" s="150" t="s">
        <v>1343</v>
      </c>
      <c r="L240" s="150"/>
      <c r="M240" s="153"/>
      <c r="N240" s="151"/>
      <c r="O240" s="153"/>
      <c r="P240" s="203" t="e">
        <f>#REF!+#REF!</f>
        <v>#REF!</v>
      </c>
      <c r="Q240" s="204" t="e">
        <f>#REF!+M240</f>
        <v>#REF!</v>
      </c>
      <c r="R240" s="359" t="s">
        <v>297</v>
      </c>
    </row>
    <row r="241" spans="1:18" ht="12.95" customHeight="1">
      <c r="A241" s="198">
        <v>57</v>
      </c>
      <c r="B241" s="148"/>
      <c r="C241" s="149" t="s">
        <v>1911</v>
      </c>
      <c r="D241" s="149" t="s">
        <v>1913</v>
      </c>
      <c r="E241" s="149" t="s">
        <v>1911</v>
      </c>
      <c r="F241" s="149" t="s">
        <v>1543</v>
      </c>
      <c r="G241" s="149" t="s">
        <v>1435</v>
      </c>
      <c r="H241" s="158" t="s">
        <v>1425</v>
      </c>
      <c r="I241" s="234" t="s">
        <v>331</v>
      </c>
      <c r="J241" s="29" t="s">
        <v>305</v>
      </c>
      <c r="K241" s="150" t="s">
        <v>1343</v>
      </c>
      <c r="L241" s="150"/>
      <c r="M241" s="153"/>
      <c r="N241" s="151"/>
      <c r="O241" s="153"/>
      <c r="P241" s="203" t="e">
        <f>#REF!+#REF!</f>
        <v>#REF!</v>
      </c>
      <c r="Q241" s="204" t="e">
        <f>#REF!+M241</f>
        <v>#REF!</v>
      </c>
      <c r="R241" s="359" t="s">
        <v>297</v>
      </c>
    </row>
    <row r="242" spans="1:18" ht="12.95" customHeight="1">
      <c r="A242" s="147">
        <v>58</v>
      </c>
      <c r="B242" s="148"/>
      <c r="C242" s="149" t="s">
        <v>1911</v>
      </c>
      <c r="D242" s="149" t="s">
        <v>1913</v>
      </c>
      <c r="E242" s="149" t="s">
        <v>1911</v>
      </c>
      <c r="F242" s="149" t="s">
        <v>1543</v>
      </c>
      <c r="G242" s="149" t="s">
        <v>1435</v>
      </c>
      <c r="H242" s="158" t="s">
        <v>1426</v>
      </c>
      <c r="I242" s="234" t="s">
        <v>332</v>
      </c>
      <c r="J242" s="29" t="s">
        <v>305</v>
      </c>
      <c r="K242" s="150" t="s">
        <v>1343</v>
      </c>
      <c r="L242" s="150"/>
      <c r="M242" s="153"/>
      <c r="N242" s="151"/>
      <c r="O242" s="153"/>
      <c r="P242" s="203" t="e">
        <f>#REF!+#REF!</f>
        <v>#REF!</v>
      </c>
      <c r="Q242" s="204" t="e">
        <f>#REF!+M242</f>
        <v>#REF!</v>
      </c>
      <c r="R242" s="359" t="s">
        <v>297</v>
      </c>
    </row>
    <row r="243" spans="1:18" ht="12.95" customHeight="1">
      <c r="A243" s="198">
        <v>59</v>
      </c>
      <c r="B243" s="148"/>
      <c r="C243" s="149" t="s">
        <v>1911</v>
      </c>
      <c r="D243" s="149" t="s">
        <v>1913</v>
      </c>
      <c r="E243" s="149" t="s">
        <v>1911</v>
      </c>
      <c r="F243" s="149" t="s">
        <v>1543</v>
      </c>
      <c r="G243" s="149" t="s">
        <v>1435</v>
      </c>
      <c r="H243" s="158" t="s">
        <v>1427</v>
      </c>
      <c r="I243" s="234" t="s">
        <v>333</v>
      </c>
      <c r="J243" s="29" t="s">
        <v>305</v>
      </c>
      <c r="K243" s="150" t="s">
        <v>1343</v>
      </c>
      <c r="L243" s="150"/>
      <c r="M243" s="153"/>
      <c r="N243" s="151"/>
      <c r="O243" s="153"/>
      <c r="P243" s="203" t="e">
        <f>#REF!+#REF!</f>
        <v>#REF!</v>
      </c>
      <c r="Q243" s="204" t="e">
        <f>#REF!+M243</f>
        <v>#REF!</v>
      </c>
      <c r="R243" s="359" t="s">
        <v>297</v>
      </c>
    </row>
    <row r="244" spans="1:18" ht="12.95" customHeight="1">
      <c r="A244" s="147">
        <v>60</v>
      </c>
      <c r="B244" s="148"/>
      <c r="C244" s="149" t="s">
        <v>1911</v>
      </c>
      <c r="D244" s="149" t="s">
        <v>1913</v>
      </c>
      <c r="E244" s="149" t="s">
        <v>1544</v>
      </c>
      <c r="F244" s="149" t="s">
        <v>1543</v>
      </c>
      <c r="G244" s="149" t="s">
        <v>1434</v>
      </c>
      <c r="H244" s="158" t="s">
        <v>13</v>
      </c>
      <c r="I244" s="234" t="s">
        <v>334</v>
      </c>
      <c r="J244" s="29" t="s">
        <v>305</v>
      </c>
      <c r="K244" s="150" t="s">
        <v>1343</v>
      </c>
      <c r="L244" s="150"/>
      <c r="M244" s="153"/>
      <c r="N244" s="151"/>
      <c r="O244" s="153"/>
      <c r="P244" s="203" t="e">
        <f>#REF!+#REF!</f>
        <v>#REF!</v>
      </c>
      <c r="Q244" s="204" t="e">
        <f>#REF!+M244</f>
        <v>#REF!</v>
      </c>
      <c r="R244" s="359" t="s">
        <v>297</v>
      </c>
    </row>
    <row r="245" spans="1:18" ht="12.95" customHeight="1">
      <c r="A245" s="198">
        <v>61</v>
      </c>
      <c r="B245" s="148"/>
      <c r="C245" s="149" t="s">
        <v>1911</v>
      </c>
      <c r="D245" s="149" t="s">
        <v>1913</v>
      </c>
      <c r="E245" s="149" t="s">
        <v>1544</v>
      </c>
      <c r="F245" s="149" t="s">
        <v>1543</v>
      </c>
      <c r="G245" s="149" t="s">
        <v>1434</v>
      </c>
      <c r="H245" s="158" t="s">
        <v>1425</v>
      </c>
      <c r="I245" s="234" t="s">
        <v>334</v>
      </c>
      <c r="J245" s="29" t="s">
        <v>305</v>
      </c>
      <c r="K245" s="150" t="s">
        <v>1343</v>
      </c>
      <c r="L245" s="150"/>
      <c r="M245" s="153"/>
      <c r="N245" s="151"/>
      <c r="O245" s="153"/>
      <c r="P245" s="203" t="e">
        <f>#REF!+#REF!</f>
        <v>#REF!</v>
      </c>
      <c r="Q245" s="204" t="e">
        <f>#REF!+M245</f>
        <v>#REF!</v>
      </c>
      <c r="R245" s="359" t="s">
        <v>297</v>
      </c>
    </row>
    <row r="246" spans="1:18" ht="12.95" customHeight="1">
      <c r="A246" s="147">
        <v>62</v>
      </c>
      <c r="B246" s="148"/>
      <c r="C246" s="149" t="s">
        <v>1911</v>
      </c>
      <c r="D246" s="149" t="s">
        <v>1913</v>
      </c>
      <c r="E246" s="149" t="s">
        <v>1544</v>
      </c>
      <c r="F246" s="149" t="s">
        <v>1543</v>
      </c>
      <c r="G246" s="149" t="s">
        <v>1434</v>
      </c>
      <c r="H246" s="158" t="s">
        <v>1426</v>
      </c>
      <c r="I246" s="234" t="s">
        <v>334</v>
      </c>
      <c r="J246" s="29" t="s">
        <v>305</v>
      </c>
      <c r="K246" s="150" t="s">
        <v>1343</v>
      </c>
      <c r="L246" s="150"/>
      <c r="M246" s="153"/>
      <c r="N246" s="151"/>
      <c r="O246" s="153"/>
      <c r="P246" s="203" t="e">
        <f>#REF!+#REF!</f>
        <v>#REF!</v>
      </c>
      <c r="Q246" s="204" t="e">
        <f>#REF!+M246</f>
        <v>#REF!</v>
      </c>
      <c r="R246" s="359" t="s">
        <v>297</v>
      </c>
    </row>
    <row r="247" spans="1:18" ht="12.95" customHeight="1">
      <c r="A247" s="198">
        <v>63</v>
      </c>
      <c r="B247" s="148"/>
      <c r="C247" s="149" t="s">
        <v>1911</v>
      </c>
      <c r="D247" s="149" t="s">
        <v>1913</v>
      </c>
      <c r="E247" s="149" t="s">
        <v>1544</v>
      </c>
      <c r="F247" s="149" t="s">
        <v>1543</v>
      </c>
      <c r="G247" s="149" t="s">
        <v>1434</v>
      </c>
      <c r="H247" s="158" t="s">
        <v>1427</v>
      </c>
      <c r="I247" s="234" t="s">
        <v>334</v>
      </c>
      <c r="J247" s="29" t="s">
        <v>305</v>
      </c>
      <c r="K247" s="150" t="s">
        <v>1343</v>
      </c>
      <c r="L247" s="150"/>
      <c r="M247" s="153"/>
      <c r="N247" s="151"/>
      <c r="O247" s="153"/>
      <c r="P247" s="203" t="e">
        <f>#REF!+#REF!</f>
        <v>#REF!</v>
      </c>
      <c r="Q247" s="204" t="e">
        <f>#REF!+M247</f>
        <v>#REF!</v>
      </c>
      <c r="R247" s="359" t="s">
        <v>297</v>
      </c>
    </row>
    <row r="248" spans="1:18" ht="12.95" customHeight="1">
      <c r="A248" s="147">
        <v>64</v>
      </c>
      <c r="B248" s="148"/>
      <c r="C248" s="149" t="s">
        <v>1911</v>
      </c>
      <c r="D248" s="149" t="s">
        <v>1913</v>
      </c>
      <c r="E248" s="149" t="s">
        <v>1544</v>
      </c>
      <c r="F248" s="149" t="s">
        <v>1543</v>
      </c>
      <c r="G248" s="149" t="s">
        <v>1434</v>
      </c>
      <c r="H248" s="158" t="s">
        <v>1428</v>
      </c>
      <c r="I248" s="234" t="s">
        <v>334</v>
      </c>
      <c r="J248" s="29" t="s">
        <v>305</v>
      </c>
      <c r="K248" s="150" t="s">
        <v>1343</v>
      </c>
      <c r="L248" s="150"/>
      <c r="M248" s="153"/>
      <c r="N248" s="151"/>
      <c r="O248" s="153"/>
      <c r="P248" s="203" t="e">
        <f>#REF!+#REF!</f>
        <v>#REF!</v>
      </c>
      <c r="Q248" s="204" t="e">
        <f>#REF!+M248</f>
        <v>#REF!</v>
      </c>
      <c r="R248" s="359" t="s">
        <v>297</v>
      </c>
    </row>
    <row r="249" spans="1:18" ht="12.95" customHeight="1">
      <c r="A249" s="198">
        <v>65</v>
      </c>
      <c r="B249" s="148"/>
      <c r="C249" s="149" t="s">
        <v>1911</v>
      </c>
      <c r="D249" s="149" t="s">
        <v>1913</v>
      </c>
      <c r="E249" s="149" t="s">
        <v>1544</v>
      </c>
      <c r="F249" s="149" t="s">
        <v>1543</v>
      </c>
      <c r="G249" s="149" t="s">
        <v>1434</v>
      </c>
      <c r="H249" s="158" t="s">
        <v>1429</v>
      </c>
      <c r="I249" s="234" t="s">
        <v>334</v>
      </c>
      <c r="J249" s="29" t="s">
        <v>305</v>
      </c>
      <c r="K249" s="150" t="s">
        <v>1343</v>
      </c>
      <c r="L249" s="150"/>
      <c r="M249" s="153"/>
      <c r="N249" s="151"/>
      <c r="O249" s="153"/>
      <c r="P249" s="203" t="e">
        <f>#REF!+#REF!</f>
        <v>#REF!</v>
      </c>
      <c r="Q249" s="204" t="e">
        <f>#REF!+M249</f>
        <v>#REF!</v>
      </c>
      <c r="R249" s="359" t="s">
        <v>297</v>
      </c>
    </row>
    <row r="250" spans="1:18" ht="12.95" customHeight="1">
      <c r="A250" s="147">
        <v>66</v>
      </c>
      <c r="B250" s="148"/>
      <c r="C250" s="149" t="s">
        <v>1911</v>
      </c>
      <c r="D250" s="149" t="s">
        <v>1913</v>
      </c>
      <c r="E250" s="149" t="s">
        <v>1544</v>
      </c>
      <c r="F250" s="149" t="s">
        <v>1543</v>
      </c>
      <c r="G250" s="149" t="s">
        <v>1434</v>
      </c>
      <c r="H250" s="158" t="s">
        <v>1430</v>
      </c>
      <c r="I250" s="234" t="s">
        <v>334</v>
      </c>
      <c r="J250" s="29" t="s">
        <v>305</v>
      </c>
      <c r="K250" s="150" t="s">
        <v>1343</v>
      </c>
      <c r="L250" s="150"/>
      <c r="M250" s="153"/>
      <c r="N250" s="151"/>
      <c r="O250" s="153"/>
      <c r="P250" s="203" t="e">
        <f>#REF!+#REF!</f>
        <v>#REF!</v>
      </c>
      <c r="Q250" s="204" t="e">
        <f>#REF!+M250</f>
        <v>#REF!</v>
      </c>
      <c r="R250" s="359" t="s">
        <v>297</v>
      </c>
    </row>
    <row r="251" spans="1:18" ht="12.95" customHeight="1">
      <c r="A251" s="198">
        <v>67</v>
      </c>
      <c r="B251" s="148"/>
      <c r="C251" s="149" t="s">
        <v>1911</v>
      </c>
      <c r="D251" s="149" t="s">
        <v>1913</v>
      </c>
      <c r="E251" s="149" t="s">
        <v>1544</v>
      </c>
      <c r="F251" s="149" t="s">
        <v>1543</v>
      </c>
      <c r="G251" s="149" t="s">
        <v>1434</v>
      </c>
      <c r="H251" s="158" t="s">
        <v>1433</v>
      </c>
      <c r="I251" s="234" t="s">
        <v>334</v>
      </c>
      <c r="J251" s="29" t="s">
        <v>305</v>
      </c>
      <c r="K251" s="150" t="s">
        <v>1343</v>
      </c>
      <c r="L251" s="150"/>
      <c r="M251" s="153"/>
      <c r="N251" s="151"/>
      <c r="O251" s="153"/>
      <c r="P251" s="203" t="e">
        <f>#REF!+#REF!</f>
        <v>#REF!</v>
      </c>
      <c r="Q251" s="204" t="e">
        <f>#REF!+M251</f>
        <v>#REF!</v>
      </c>
      <c r="R251" s="359" t="s">
        <v>297</v>
      </c>
    </row>
    <row r="252" spans="1:18" ht="12.95" customHeight="1">
      <c r="A252" s="147">
        <v>68</v>
      </c>
      <c r="B252" s="148"/>
      <c r="C252" s="149" t="s">
        <v>1911</v>
      </c>
      <c r="D252" s="149" t="s">
        <v>1913</v>
      </c>
      <c r="E252" s="149" t="s">
        <v>1544</v>
      </c>
      <c r="F252" s="149" t="s">
        <v>1543</v>
      </c>
      <c r="G252" s="149" t="s">
        <v>1434</v>
      </c>
      <c r="H252" s="158" t="s">
        <v>1434</v>
      </c>
      <c r="I252" s="234" t="s">
        <v>334</v>
      </c>
      <c r="J252" s="29" t="s">
        <v>305</v>
      </c>
      <c r="K252" s="150" t="s">
        <v>1343</v>
      </c>
      <c r="L252" s="150"/>
      <c r="M252" s="153"/>
      <c r="N252" s="151"/>
      <c r="O252" s="153"/>
      <c r="P252" s="203" t="e">
        <f>#REF!+#REF!</f>
        <v>#REF!</v>
      </c>
      <c r="Q252" s="204" t="e">
        <f>#REF!+M252</f>
        <v>#REF!</v>
      </c>
      <c r="R252" s="359" t="s">
        <v>297</v>
      </c>
    </row>
    <row r="253" spans="1:18" ht="12.95" customHeight="1">
      <c r="A253" s="198">
        <v>69</v>
      </c>
      <c r="B253" s="148"/>
      <c r="C253" s="149" t="s">
        <v>1911</v>
      </c>
      <c r="D253" s="149" t="s">
        <v>1913</v>
      </c>
      <c r="E253" s="149" t="s">
        <v>1544</v>
      </c>
      <c r="F253" s="149" t="s">
        <v>1543</v>
      </c>
      <c r="G253" s="149" t="s">
        <v>1434</v>
      </c>
      <c r="H253" s="158" t="s">
        <v>1435</v>
      </c>
      <c r="I253" s="234" t="s">
        <v>335</v>
      </c>
      <c r="J253" s="29" t="s">
        <v>305</v>
      </c>
      <c r="K253" s="150" t="s">
        <v>1343</v>
      </c>
      <c r="L253" s="150"/>
      <c r="M253" s="153"/>
      <c r="N253" s="151"/>
      <c r="O253" s="153"/>
      <c r="P253" s="203" t="e">
        <f>#REF!+#REF!</f>
        <v>#REF!</v>
      </c>
      <c r="Q253" s="204" t="e">
        <f>#REF!+M253</f>
        <v>#REF!</v>
      </c>
      <c r="R253" s="359" t="s">
        <v>297</v>
      </c>
    </row>
    <row r="254" spans="1:18" ht="12.95" customHeight="1">
      <c r="A254" s="147">
        <v>70</v>
      </c>
      <c r="B254" s="148"/>
      <c r="C254" s="149" t="s">
        <v>1911</v>
      </c>
      <c r="D254" s="149" t="s">
        <v>1913</v>
      </c>
      <c r="E254" s="149" t="s">
        <v>1544</v>
      </c>
      <c r="F254" s="149" t="s">
        <v>1543</v>
      </c>
      <c r="G254" s="149" t="s">
        <v>1434</v>
      </c>
      <c r="H254" s="158" t="s">
        <v>1436</v>
      </c>
      <c r="I254" s="234" t="s">
        <v>334</v>
      </c>
      <c r="J254" s="29" t="s">
        <v>305</v>
      </c>
      <c r="K254" s="150" t="s">
        <v>1343</v>
      </c>
      <c r="L254" s="150"/>
      <c r="M254" s="153"/>
      <c r="N254" s="151"/>
      <c r="O254" s="153"/>
      <c r="P254" s="203" t="e">
        <f>#REF!+#REF!</f>
        <v>#REF!</v>
      </c>
      <c r="Q254" s="204" t="e">
        <f>#REF!+M254</f>
        <v>#REF!</v>
      </c>
      <c r="R254" s="359" t="s">
        <v>297</v>
      </c>
    </row>
    <row r="255" spans="1:18" ht="12.95" customHeight="1">
      <c r="A255" s="198">
        <v>71</v>
      </c>
      <c r="B255" s="148"/>
      <c r="C255" s="149" t="s">
        <v>1911</v>
      </c>
      <c r="D255" s="149" t="s">
        <v>1913</v>
      </c>
      <c r="E255" s="149" t="s">
        <v>1544</v>
      </c>
      <c r="F255" s="149" t="s">
        <v>1543</v>
      </c>
      <c r="G255" s="149" t="s">
        <v>1434</v>
      </c>
      <c r="H255" s="158" t="s">
        <v>1437</v>
      </c>
      <c r="I255" s="234" t="s">
        <v>334</v>
      </c>
      <c r="J255" s="29" t="s">
        <v>305</v>
      </c>
      <c r="K255" s="150" t="s">
        <v>1343</v>
      </c>
      <c r="L255" s="150"/>
      <c r="M255" s="153"/>
      <c r="N255" s="151"/>
      <c r="O255" s="153"/>
      <c r="P255" s="203" t="e">
        <f>#REF!+#REF!</f>
        <v>#REF!</v>
      </c>
      <c r="Q255" s="204" t="e">
        <f>#REF!+M255</f>
        <v>#REF!</v>
      </c>
      <c r="R255" s="359" t="s">
        <v>297</v>
      </c>
    </row>
    <row r="256" spans="1:18" ht="12.95" customHeight="1">
      <c r="A256" s="147">
        <v>72</v>
      </c>
      <c r="B256" s="148"/>
      <c r="C256" s="149" t="s">
        <v>1911</v>
      </c>
      <c r="D256" s="149" t="s">
        <v>1913</v>
      </c>
      <c r="E256" s="149" t="s">
        <v>1544</v>
      </c>
      <c r="F256" s="149" t="s">
        <v>1543</v>
      </c>
      <c r="G256" s="149" t="s">
        <v>1434</v>
      </c>
      <c r="H256" s="158" t="s">
        <v>1438</v>
      </c>
      <c r="I256" s="234" t="s">
        <v>334</v>
      </c>
      <c r="J256" s="29" t="s">
        <v>305</v>
      </c>
      <c r="K256" s="150" t="s">
        <v>1343</v>
      </c>
      <c r="L256" s="150"/>
      <c r="M256" s="153"/>
      <c r="N256" s="151"/>
      <c r="O256" s="153"/>
      <c r="P256" s="203" t="e">
        <f>#REF!+#REF!</f>
        <v>#REF!</v>
      </c>
      <c r="Q256" s="204" t="e">
        <f>#REF!+M256</f>
        <v>#REF!</v>
      </c>
      <c r="R256" s="359" t="s">
        <v>297</v>
      </c>
    </row>
    <row r="257" spans="1:18" ht="12.95" customHeight="1">
      <c r="A257" s="198">
        <v>73</v>
      </c>
      <c r="B257" s="148"/>
      <c r="C257" s="149" t="s">
        <v>1911</v>
      </c>
      <c r="D257" s="149" t="s">
        <v>1913</v>
      </c>
      <c r="E257" s="149" t="s">
        <v>1544</v>
      </c>
      <c r="F257" s="149" t="s">
        <v>1543</v>
      </c>
      <c r="G257" s="149" t="s">
        <v>1434</v>
      </c>
      <c r="H257" s="158" t="s">
        <v>1439</v>
      </c>
      <c r="I257" s="234" t="s">
        <v>334</v>
      </c>
      <c r="J257" s="29" t="s">
        <v>305</v>
      </c>
      <c r="K257" s="150" t="s">
        <v>1343</v>
      </c>
      <c r="L257" s="150"/>
      <c r="M257" s="153"/>
      <c r="N257" s="151"/>
      <c r="O257" s="153"/>
      <c r="P257" s="203" t="e">
        <f>#REF!+#REF!</f>
        <v>#REF!</v>
      </c>
      <c r="Q257" s="204" t="e">
        <f>#REF!+M257</f>
        <v>#REF!</v>
      </c>
      <c r="R257" s="359" t="s">
        <v>297</v>
      </c>
    </row>
    <row r="258" spans="1:18" ht="12.95" customHeight="1">
      <c r="A258" s="147">
        <v>74</v>
      </c>
      <c r="B258" s="148"/>
      <c r="C258" s="149" t="s">
        <v>1911</v>
      </c>
      <c r="D258" s="149" t="s">
        <v>1913</v>
      </c>
      <c r="E258" s="149" t="s">
        <v>1544</v>
      </c>
      <c r="F258" s="149" t="s">
        <v>1543</v>
      </c>
      <c r="G258" s="149" t="s">
        <v>1434</v>
      </c>
      <c r="H258" s="158" t="s">
        <v>1440</v>
      </c>
      <c r="I258" s="234" t="s">
        <v>334</v>
      </c>
      <c r="J258" s="29" t="s">
        <v>305</v>
      </c>
      <c r="K258" s="150" t="s">
        <v>1343</v>
      </c>
      <c r="L258" s="150"/>
      <c r="M258" s="153"/>
      <c r="N258" s="151"/>
      <c r="O258" s="153"/>
      <c r="P258" s="203" t="e">
        <f>#REF!+#REF!</f>
        <v>#REF!</v>
      </c>
      <c r="Q258" s="204" t="e">
        <f>#REF!+M258</f>
        <v>#REF!</v>
      </c>
      <c r="R258" s="359" t="s">
        <v>297</v>
      </c>
    </row>
    <row r="259" spans="1:18" ht="12.95" customHeight="1">
      <c r="A259" s="198">
        <v>75</v>
      </c>
      <c r="B259" s="148"/>
      <c r="C259" s="149" t="s">
        <v>1911</v>
      </c>
      <c r="D259" s="149" t="s">
        <v>1913</v>
      </c>
      <c r="E259" s="149" t="s">
        <v>1544</v>
      </c>
      <c r="F259" s="149" t="s">
        <v>1543</v>
      </c>
      <c r="G259" s="149" t="s">
        <v>1434</v>
      </c>
      <c r="H259" s="158" t="s">
        <v>1441</v>
      </c>
      <c r="I259" s="234" t="s">
        <v>334</v>
      </c>
      <c r="J259" s="29" t="s">
        <v>305</v>
      </c>
      <c r="K259" s="150" t="s">
        <v>1343</v>
      </c>
      <c r="L259" s="150"/>
      <c r="M259" s="153"/>
      <c r="N259" s="151"/>
      <c r="O259" s="153"/>
      <c r="P259" s="203" t="e">
        <f>#REF!+#REF!</f>
        <v>#REF!</v>
      </c>
      <c r="Q259" s="204" t="e">
        <f>#REF!+M259</f>
        <v>#REF!</v>
      </c>
      <c r="R259" s="359" t="s">
        <v>297</v>
      </c>
    </row>
    <row r="260" spans="1:18" ht="12.95" customHeight="1">
      <c r="A260" s="147">
        <v>76</v>
      </c>
      <c r="B260" s="148"/>
      <c r="C260" s="149" t="s">
        <v>1911</v>
      </c>
      <c r="D260" s="149" t="s">
        <v>1913</v>
      </c>
      <c r="E260" s="149" t="s">
        <v>1544</v>
      </c>
      <c r="F260" s="149" t="s">
        <v>1543</v>
      </c>
      <c r="G260" s="149" t="s">
        <v>1434</v>
      </c>
      <c r="H260" s="158" t="s">
        <v>1442</v>
      </c>
      <c r="I260" s="234" t="s">
        <v>334</v>
      </c>
      <c r="J260" s="29" t="s">
        <v>305</v>
      </c>
      <c r="K260" s="150" t="s">
        <v>1343</v>
      </c>
      <c r="L260" s="150"/>
      <c r="M260" s="153"/>
      <c r="N260" s="151"/>
      <c r="O260" s="153"/>
      <c r="P260" s="203" t="e">
        <f>#REF!+#REF!</f>
        <v>#REF!</v>
      </c>
      <c r="Q260" s="204" t="e">
        <f>#REF!+M260</f>
        <v>#REF!</v>
      </c>
      <c r="R260" s="359" t="s">
        <v>297</v>
      </c>
    </row>
    <row r="261" spans="1:18" ht="12.95" customHeight="1">
      <c r="A261" s="198">
        <v>77</v>
      </c>
      <c r="B261" s="148"/>
      <c r="C261" s="149" t="s">
        <v>1911</v>
      </c>
      <c r="D261" s="149" t="s">
        <v>1913</v>
      </c>
      <c r="E261" s="149" t="s">
        <v>1544</v>
      </c>
      <c r="F261" s="149" t="s">
        <v>1543</v>
      </c>
      <c r="G261" s="149" t="s">
        <v>1434</v>
      </c>
      <c r="H261" s="158" t="s">
        <v>1443</v>
      </c>
      <c r="I261" s="234" t="s">
        <v>334</v>
      </c>
      <c r="J261" s="29" t="s">
        <v>305</v>
      </c>
      <c r="K261" s="150" t="s">
        <v>1343</v>
      </c>
      <c r="L261" s="150"/>
      <c r="M261" s="153"/>
      <c r="N261" s="151"/>
      <c r="O261" s="153"/>
      <c r="P261" s="203" t="e">
        <f>#REF!+#REF!</f>
        <v>#REF!</v>
      </c>
      <c r="Q261" s="204" t="e">
        <f>#REF!+M261</f>
        <v>#REF!</v>
      </c>
      <c r="R261" s="359" t="s">
        <v>297</v>
      </c>
    </row>
    <row r="262" spans="1:18" ht="12.95" customHeight="1">
      <c r="A262" s="147">
        <v>78</v>
      </c>
      <c r="B262" s="148"/>
      <c r="C262" s="149" t="s">
        <v>1911</v>
      </c>
      <c r="D262" s="149" t="s">
        <v>1913</v>
      </c>
      <c r="E262" s="149" t="s">
        <v>1911</v>
      </c>
      <c r="F262" s="149" t="s">
        <v>1543</v>
      </c>
      <c r="G262" s="149" t="s">
        <v>1438</v>
      </c>
      <c r="H262" s="158" t="s">
        <v>13</v>
      </c>
      <c r="I262" s="234" t="s">
        <v>336</v>
      </c>
      <c r="J262" s="29" t="s">
        <v>305</v>
      </c>
      <c r="K262" s="150" t="s">
        <v>1343</v>
      </c>
      <c r="L262" s="150"/>
      <c r="M262" s="153"/>
      <c r="N262" s="151"/>
      <c r="O262" s="153"/>
      <c r="P262" s="203" t="e">
        <f>#REF!+#REF!</f>
        <v>#REF!</v>
      </c>
      <c r="Q262" s="204" t="e">
        <f>#REF!+M262</f>
        <v>#REF!</v>
      </c>
      <c r="R262" s="359" t="s">
        <v>297</v>
      </c>
    </row>
    <row r="263" spans="1:18" ht="12.95" customHeight="1">
      <c r="A263" s="198">
        <v>79</v>
      </c>
      <c r="B263" s="148"/>
      <c r="C263" s="149" t="s">
        <v>1911</v>
      </c>
      <c r="D263" s="149" t="s">
        <v>1913</v>
      </c>
      <c r="E263" s="149" t="s">
        <v>1911</v>
      </c>
      <c r="F263" s="149" t="s">
        <v>1543</v>
      </c>
      <c r="G263" s="149" t="s">
        <v>1440</v>
      </c>
      <c r="H263" s="158" t="s">
        <v>13</v>
      </c>
      <c r="I263" s="234" t="s">
        <v>45</v>
      </c>
      <c r="J263" s="29" t="s">
        <v>305</v>
      </c>
      <c r="K263" s="150" t="s">
        <v>1343</v>
      </c>
      <c r="L263" s="150"/>
      <c r="M263" s="153"/>
      <c r="N263" s="151"/>
      <c r="O263" s="153"/>
      <c r="P263" s="203" t="e">
        <f>#REF!+#REF!</f>
        <v>#REF!</v>
      </c>
      <c r="Q263" s="204" t="e">
        <f>#REF!+M263</f>
        <v>#REF!</v>
      </c>
      <c r="R263" s="359" t="s">
        <v>297</v>
      </c>
    </row>
    <row r="264" spans="1:18" ht="12.95" customHeight="1">
      <c r="A264" s="147">
        <v>80</v>
      </c>
      <c r="B264" s="148"/>
      <c r="C264" s="149" t="s">
        <v>1911</v>
      </c>
      <c r="D264" s="149" t="s">
        <v>1913</v>
      </c>
      <c r="E264" s="149" t="s">
        <v>1911</v>
      </c>
      <c r="F264" s="149" t="s">
        <v>1543</v>
      </c>
      <c r="G264" s="149" t="s">
        <v>1442</v>
      </c>
      <c r="H264" s="158" t="s">
        <v>13</v>
      </c>
      <c r="I264" s="234" t="s">
        <v>337</v>
      </c>
      <c r="J264" s="29" t="s">
        <v>338</v>
      </c>
      <c r="K264" s="150" t="s">
        <v>1343</v>
      </c>
      <c r="L264" s="150"/>
      <c r="M264" s="153"/>
      <c r="N264" s="151"/>
      <c r="O264" s="153"/>
      <c r="P264" s="203" t="e">
        <f>#REF!+#REF!</f>
        <v>#REF!</v>
      </c>
      <c r="Q264" s="204" t="e">
        <f>#REF!+M264</f>
        <v>#REF!</v>
      </c>
      <c r="R264" s="359" t="s">
        <v>297</v>
      </c>
    </row>
    <row r="265" spans="1:18" ht="12.95" customHeight="1">
      <c r="A265" s="198">
        <v>81</v>
      </c>
      <c r="B265" s="148"/>
      <c r="C265" s="149" t="s">
        <v>1911</v>
      </c>
      <c r="D265" s="149" t="s">
        <v>1913</v>
      </c>
      <c r="E265" s="149" t="s">
        <v>1544</v>
      </c>
      <c r="F265" s="149" t="s">
        <v>1911</v>
      </c>
      <c r="G265" s="149" t="s">
        <v>1436</v>
      </c>
      <c r="H265" s="158" t="s">
        <v>13</v>
      </c>
      <c r="I265" s="234" t="s">
        <v>339</v>
      </c>
      <c r="J265" s="29" t="s">
        <v>305</v>
      </c>
      <c r="K265" s="150" t="s">
        <v>1343</v>
      </c>
      <c r="L265" s="150"/>
      <c r="M265" s="153"/>
      <c r="N265" s="151"/>
      <c r="O265" s="153"/>
      <c r="P265" s="203" t="e">
        <f>#REF!+#REF!</f>
        <v>#REF!</v>
      </c>
      <c r="Q265" s="204" t="e">
        <f>#REF!+M265</f>
        <v>#REF!</v>
      </c>
      <c r="R265" s="359" t="s">
        <v>297</v>
      </c>
    </row>
    <row r="266" spans="1:18" ht="12.95" customHeight="1">
      <c r="A266" s="147">
        <v>82</v>
      </c>
      <c r="B266" s="148"/>
      <c r="C266" s="149" t="s">
        <v>1911</v>
      </c>
      <c r="D266" s="149" t="s">
        <v>1913</v>
      </c>
      <c r="E266" s="149" t="s">
        <v>1544</v>
      </c>
      <c r="F266" s="149" t="s">
        <v>1911</v>
      </c>
      <c r="G266" s="149" t="s">
        <v>1436</v>
      </c>
      <c r="H266" s="158" t="s">
        <v>1425</v>
      </c>
      <c r="I266" s="234" t="s">
        <v>339</v>
      </c>
      <c r="J266" s="29" t="s">
        <v>305</v>
      </c>
      <c r="K266" s="150" t="s">
        <v>1343</v>
      </c>
      <c r="L266" s="150"/>
      <c r="M266" s="153"/>
      <c r="N266" s="151"/>
      <c r="O266" s="153"/>
      <c r="P266" s="203" t="e">
        <f>#REF!+#REF!</f>
        <v>#REF!</v>
      </c>
      <c r="Q266" s="204" t="e">
        <f>#REF!+M266</f>
        <v>#REF!</v>
      </c>
      <c r="R266" s="359" t="s">
        <v>297</v>
      </c>
    </row>
    <row r="267" spans="1:18" ht="12.95" customHeight="1">
      <c r="A267" s="198">
        <v>83</v>
      </c>
      <c r="B267" s="148"/>
      <c r="C267" s="149" t="s">
        <v>1911</v>
      </c>
      <c r="D267" s="149" t="s">
        <v>1913</v>
      </c>
      <c r="E267" s="149" t="s">
        <v>1911</v>
      </c>
      <c r="F267" s="149" t="s">
        <v>1543</v>
      </c>
      <c r="G267" s="149" t="s">
        <v>1453</v>
      </c>
      <c r="H267" s="158" t="s">
        <v>13</v>
      </c>
      <c r="I267" s="234" t="s">
        <v>340</v>
      </c>
      <c r="J267" s="29" t="s">
        <v>305</v>
      </c>
      <c r="K267" s="150" t="s">
        <v>1343</v>
      </c>
      <c r="L267" s="150"/>
      <c r="M267" s="153"/>
      <c r="N267" s="151"/>
      <c r="O267" s="153"/>
      <c r="P267" s="203" t="e">
        <f>#REF!+#REF!</f>
        <v>#REF!</v>
      </c>
      <c r="Q267" s="204" t="e">
        <f>#REF!+M267</f>
        <v>#REF!</v>
      </c>
      <c r="R267" s="359" t="s">
        <v>297</v>
      </c>
    </row>
    <row r="268" spans="1:18" ht="12.95" customHeight="1">
      <c r="A268" s="147">
        <v>84</v>
      </c>
      <c r="B268" s="148"/>
      <c r="C268" s="149" t="s">
        <v>1911</v>
      </c>
      <c r="D268" s="149" t="s">
        <v>1913</v>
      </c>
      <c r="E268" s="149" t="s">
        <v>1911</v>
      </c>
      <c r="F268" s="149" t="s">
        <v>1543</v>
      </c>
      <c r="G268" s="149" t="s">
        <v>1455</v>
      </c>
      <c r="H268" s="158" t="s">
        <v>13</v>
      </c>
      <c r="I268" s="234" t="s">
        <v>341</v>
      </c>
      <c r="J268" s="29" t="s">
        <v>305</v>
      </c>
      <c r="K268" s="150" t="s">
        <v>1343</v>
      </c>
      <c r="L268" s="150"/>
      <c r="M268" s="153"/>
      <c r="N268" s="151"/>
      <c r="O268" s="153"/>
      <c r="P268" s="203" t="e">
        <f>#REF!+#REF!</f>
        <v>#REF!</v>
      </c>
      <c r="Q268" s="204" t="e">
        <f>#REF!+M268</f>
        <v>#REF!</v>
      </c>
      <c r="R268" s="359" t="s">
        <v>297</v>
      </c>
    </row>
    <row r="269" spans="1:18" ht="12.95" customHeight="1">
      <c r="A269" s="198">
        <v>85</v>
      </c>
      <c r="B269" s="148"/>
      <c r="C269" s="149" t="s">
        <v>1911</v>
      </c>
      <c r="D269" s="149" t="s">
        <v>1913</v>
      </c>
      <c r="E269" s="149" t="s">
        <v>1911</v>
      </c>
      <c r="F269" s="149" t="s">
        <v>1543</v>
      </c>
      <c r="G269" s="149" t="s">
        <v>1455</v>
      </c>
      <c r="H269" s="158" t="s">
        <v>1425</v>
      </c>
      <c r="I269" s="234" t="s">
        <v>342</v>
      </c>
      <c r="J269" s="29" t="s">
        <v>305</v>
      </c>
      <c r="K269" s="150" t="s">
        <v>1343</v>
      </c>
      <c r="L269" s="150"/>
      <c r="M269" s="153"/>
      <c r="N269" s="151"/>
      <c r="O269" s="153"/>
      <c r="P269" s="203" t="e">
        <f>#REF!+#REF!</f>
        <v>#REF!</v>
      </c>
      <c r="Q269" s="204" t="e">
        <f>#REF!+M269</f>
        <v>#REF!</v>
      </c>
      <c r="R269" s="359" t="s">
        <v>297</v>
      </c>
    </row>
    <row r="270" spans="1:18" ht="12.95" customHeight="1">
      <c r="A270" s="147">
        <v>86</v>
      </c>
      <c r="B270" s="148"/>
      <c r="C270" s="149" t="s">
        <v>1911</v>
      </c>
      <c r="D270" s="149" t="s">
        <v>1913</v>
      </c>
      <c r="E270" s="149" t="s">
        <v>1911</v>
      </c>
      <c r="F270" s="149" t="s">
        <v>1543</v>
      </c>
      <c r="G270" s="149" t="s">
        <v>1455</v>
      </c>
      <c r="H270" s="158" t="s">
        <v>1426</v>
      </c>
      <c r="I270" s="234" t="s">
        <v>343</v>
      </c>
      <c r="J270" s="29" t="s">
        <v>305</v>
      </c>
      <c r="K270" s="150" t="s">
        <v>1343</v>
      </c>
      <c r="L270" s="150"/>
      <c r="M270" s="153"/>
      <c r="N270" s="151"/>
      <c r="O270" s="153"/>
      <c r="P270" s="203" t="e">
        <f>#REF!+#REF!</f>
        <v>#REF!</v>
      </c>
      <c r="Q270" s="204" t="e">
        <f>#REF!+M270</f>
        <v>#REF!</v>
      </c>
      <c r="R270" s="359" t="s">
        <v>297</v>
      </c>
    </row>
    <row r="271" spans="1:18" ht="12.95" customHeight="1">
      <c r="A271" s="198">
        <v>87</v>
      </c>
      <c r="B271" s="148"/>
      <c r="C271" s="149" t="s">
        <v>1911</v>
      </c>
      <c r="D271" s="149" t="s">
        <v>1913</v>
      </c>
      <c r="E271" s="149" t="s">
        <v>1911</v>
      </c>
      <c r="F271" s="149" t="s">
        <v>1543</v>
      </c>
      <c r="G271" s="149" t="s">
        <v>1455</v>
      </c>
      <c r="H271" s="158" t="s">
        <v>1427</v>
      </c>
      <c r="I271" s="234" t="s">
        <v>46</v>
      </c>
      <c r="J271" s="29" t="s">
        <v>305</v>
      </c>
      <c r="K271" s="150" t="s">
        <v>1343</v>
      </c>
      <c r="L271" s="150"/>
      <c r="M271" s="153"/>
      <c r="N271" s="151"/>
      <c r="O271" s="153"/>
      <c r="P271" s="203" t="e">
        <f>#REF!+#REF!</f>
        <v>#REF!</v>
      </c>
      <c r="Q271" s="204" t="e">
        <f>#REF!+M271</f>
        <v>#REF!</v>
      </c>
      <c r="R271" s="359" t="s">
        <v>297</v>
      </c>
    </row>
    <row r="272" spans="1:18" ht="12.95" customHeight="1">
      <c r="A272" s="147">
        <v>88</v>
      </c>
      <c r="B272" s="148"/>
      <c r="C272" s="149" t="s">
        <v>1911</v>
      </c>
      <c r="D272" s="149" t="s">
        <v>1913</v>
      </c>
      <c r="E272" s="149" t="s">
        <v>1911</v>
      </c>
      <c r="F272" s="149" t="s">
        <v>1543</v>
      </c>
      <c r="G272" s="149" t="s">
        <v>1455</v>
      </c>
      <c r="H272" s="158" t="s">
        <v>1428</v>
      </c>
      <c r="I272" s="234" t="s">
        <v>46</v>
      </c>
      <c r="J272" s="29" t="s">
        <v>305</v>
      </c>
      <c r="K272" s="150" t="s">
        <v>1343</v>
      </c>
      <c r="L272" s="150"/>
      <c r="M272" s="153"/>
      <c r="N272" s="151"/>
      <c r="O272" s="153"/>
      <c r="P272" s="203" t="e">
        <f>#REF!+#REF!</f>
        <v>#REF!</v>
      </c>
      <c r="Q272" s="204" t="e">
        <f>#REF!+M272</f>
        <v>#REF!</v>
      </c>
      <c r="R272" s="359" t="s">
        <v>297</v>
      </c>
    </row>
    <row r="273" spans="1:18" ht="12.95" customHeight="1">
      <c r="A273" s="198">
        <v>89</v>
      </c>
      <c r="B273" s="148"/>
      <c r="C273" s="149" t="s">
        <v>1911</v>
      </c>
      <c r="D273" s="149" t="s">
        <v>1913</v>
      </c>
      <c r="E273" s="149" t="s">
        <v>1911</v>
      </c>
      <c r="F273" s="149" t="s">
        <v>1543</v>
      </c>
      <c r="G273" s="149" t="s">
        <v>1455</v>
      </c>
      <c r="H273" s="158" t="s">
        <v>1429</v>
      </c>
      <c r="I273" s="234" t="s">
        <v>46</v>
      </c>
      <c r="J273" s="29" t="s">
        <v>305</v>
      </c>
      <c r="K273" s="150" t="s">
        <v>1343</v>
      </c>
      <c r="L273" s="150"/>
      <c r="M273" s="153"/>
      <c r="N273" s="151"/>
      <c r="O273" s="153"/>
      <c r="P273" s="203" t="e">
        <f>#REF!+#REF!</f>
        <v>#REF!</v>
      </c>
      <c r="Q273" s="204" t="e">
        <f>#REF!+M273</f>
        <v>#REF!</v>
      </c>
      <c r="R273" s="359" t="s">
        <v>297</v>
      </c>
    </row>
    <row r="274" spans="1:18" ht="12.95" customHeight="1">
      <c r="A274" s="147">
        <v>90</v>
      </c>
      <c r="B274" s="148"/>
      <c r="C274" s="149" t="s">
        <v>1911</v>
      </c>
      <c r="D274" s="149" t="s">
        <v>1913</v>
      </c>
      <c r="E274" s="149" t="s">
        <v>1911</v>
      </c>
      <c r="F274" s="149" t="s">
        <v>1543</v>
      </c>
      <c r="G274" s="149" t="s">
        <v>1455</v>
      </c>
      <c r="H274" s="158" t="s">
        <v>1430</v>
      </c>
      <c r="I274" s="234" t="s">
        <v>46</v>
      </c>
      <c r="J274" s="29" t="s">
        <v>305</v>
      </c>
      <c r="K274" s="150" t="s">
        <v>1343</v>
      </c>
      <c r="L274" s="150"/>
      <c r="M274" s="153"/>
      <c r="N274" s="151"/>
      <c r="O274" s="153"/>
      <c r="P274" s="203" t="e">
        <f>#REF!+#REF!</f>
        <v>#REF!</v>
      </c>
      <c r="Q274" s="204" t="e">
        <f>#REF!+M274</f>
        <v>#REF!</v>
      </c>
      <c r="R274" s="359" t="s">
        <v>297</v>
      </c>
    </row>
    <row r="275" spans="1:18" ht="12.95" customHeight="1">
      <c r="A275" s="198">
        <v>91</v>
      </c>
      <c r="B275" s="148"/>
      <c r="C275" s="149" t="s">
        <v>1911</v>
      </c>
      <c r="D275" s="149" t="s">
        <v>1913</v>
      </c>
      <c r="E275" s="149" t="s">
        <v>1911</v>
      </c>
      <c r="F275" s="149" t="s">
        <v>1543</v>
      </c>
      <c r="G275" s="149" t="s">
        <v>1455</v>
      </c>
      <c r="H275" s="158" t="s">
        <v>1433</v>
      </c>
      <c r="I275" s="234" t="s">
        <v>46</v>
      </c>
      <c r="J275" s="29" t="s">
        <v>305</v>
      </c>
      <c r="K275" s="150" t="s">
        <v>1343</v>
      </c>
      <c r="L275" s="150"/>
      <c r="M275" s="153"/>
      <c r="N275" s="151"/>
      <c r="O275" s="153"/>
      <c r="P275" s="203" t="e">
        <f>#REF!+#REF!</f>
        <v>#REF!</v>
      </c>
      <c r="Q275" s="204" t="e">
        <f>#REF!+M275</f>
        <v>#REF!</v>
      </c>
      <c r="R275" s="359" t="s">
        <v>297</v>
      </c>
    </row>
    <row r="276" spans="1:18" ht="12.95" customHeight="1">
      <c r="A276" s="147">
        <v>92</v>
      </c>
      <c r="B276" s="148"/>
      <c r="C276" s="149" t="s">
        <v>1911</v>
      </c>
      <c r="D276" s="149" t="s">
        <v>1913</v>
      </c>
      <c r="E276" s="149" t="s">
        <v>1911</v>
      </c>
      <c r="F276" s="149" t="s">
        <v>1543</v>
      </c>
      <c r="G276" s="149" t="s">
        <v>1456</v>
      </c>
      <c r="H276" s="158" t="s">
        <v>13</v>
      </c>
      <c r="I276" s="234" t="s">
        <v>344</v>
      </c>
      <c r="J276" s="29" t="s">
        <v>305</v>
      </c>
      <c r="K276" s="150" t="s">
        <v>1343</v>
      </c>
      <c r="L276" s="150"/>
      <c r="M276" s="153"/>
      <c r="N276" s="151"/>
      <c r="O276" s="153"/>
      <c r="P276" s="203" t="e">
        <f>#REF!+#REF!</f>
        <v>#REF!</v>
      </c>
      <c r="Q276" s="204" t="e">
        <f>#REF!+M276</f>
        <v>#REF!</v>
      </c>
      <c r="R276" s="359" t="s">
        <v>297</v>
      </c>
    </row>
    <row r="277" spans="1:18" ht="12.95" customHeight="1">
      <c r="A277" s="198">
        <v>93</v>
      </c>
      <c r="B277" s="148"/>
      <c r="C277" s="149" t="s">
        <v>1911</v>
      </c>
      <c r="D277" s="149" t="s">
        <v>1913</v>
      </c>
      <c r="E277" s="149" t="s">
        <v>1911</v>
      </c>
      <c r="F277" s="149" t="s">
        <v>1543</v>
      </c>
      <c r="G277" s="149" t="s">
        <v>1459</v>
      </c>
      <c r="H277" s="158" t="s">
        <v>13</v>
      </c>
      <c r="I277" s="234" t="s">
        <v>47</v>
      </c>
      <c r="J277" s="29" t="s">
        <v>345</v>
      </c>
      <c r="K277" s="150" t="s">
        <v>1343</v>
      </c>
      <c r="L277" s="150"/>
      <c r="M277" s="153"/>
      <c r="N277" s="151"/>
      <c r="O277" s="153"/>
      <c r="P277" s="203" t="e">
        <f>#REF!+#REF!</f>
        <v>#REF!</v>
      </c>
      <c r="Q277" s="204" t="e">
        <f>#REF!+M277</f>
        <v>#REF!</v>
      </c>
      <c r="R277" s="359" t="s">
        <v>297</v>
      </c>
    </row>
    <row r="278" spans="1:18" ht="12.95" customHeight="1">
      <c r="A278" s="147">
        <v>94</v>
      </c>
      <c r="B278" s="148"/>
      <c r="C278" s="149" t="s">
        <v>1911</v>
      </c>
      <c r="D278" s="149" t="s">
        <v>1913</v>
      </c>
      <c r="E278" s="149" t="s">
        <v>1911</v>
      </c>
      <c r="F278" s="149" t="s">
        <v>1543</v>
      </c>
      <c r="G278" s="149" t="s">
        <v>1459</v>
      </c>
      <c r="H278" s="158" t="s">
        <v>1425</v>
      </c>
      <c r="I278" s="234" t="s">
        <v>47</v>
      </c>
      <c r="J278" s="29" t="s">
        <v>345</v>
      </c>
      <c r="K278" s="150" t="s">
        <v>1343</v>
      </c>
      <c r="L278" s="150"/>
      <c r="M278" s="153"/>
      <c r="N278" s="151"/>
      <c r="O278" s="153"/>
      <c r="P278" s="203" t="e">
        <f>#REF!+#REF!</f>
        <v>#REF!</v>
      </c>
      <c r="Q278" s="204" t="e">
        <f>#REF!+M278</f>
        <v>#REF!</v>
      </c>
      <c r="R278" s="359" t="s">
        <v>297</v>
      </c>
    </row>
    <row r="279" spans="1:18" ht="12.95" customHeight="1">
      <c r="A279" s="198">
        <v>95</v>
      </c>
      <c r="B279" s="148"/>
      <c r="C279" s="149" t="s">
        <v>1911</v>
      </c>
      <c r="D279" s="149" t="s">
        <v>1913</v>
      </c>
      <c r="E279" s="149" t="s">
        <v>1911</v>
      </c>
      <c r="F279" s="149" t="s">
        <v>1543</v>
      </c>
      <c r="G279" s="149" t="s">
        <v>1459</v>
      </c>
      <c r="H279" s="158" t="s">
        <v>1426</v>
      </c>
      <c r="I279" s="234" t="s">
        <v>47</v>
      </c>
      <c r="J279" s="29" t="s">
        <v>345</v>
      </c>
      <c r="K279" s="150" t="s">
        <v>1343</v>
      </c>
      <c r="L279" s="150"/>
      <c r="M279" s="153"/>
      <c r="N279" s="151"/>
      <c r="O279" s="153"/>
      <c r="P279" s="203" t="e">
        <f>#REF!+#REF!</f>
        <v>#REF!</v>
      </c>
      <c r="Q279" s="204" t="e">
        <f>#REF!+M279</f>
        <v>#REF!</v>
      </c>
      <c r="R279" s="359" t="s">
        <v>297</v>
      </c>
    </row>
    <row r="280" spans="1:18" ht="12.95" customHeight="1">
      <c r="A280" s="147">
        <v>96</v>
      </c>
      <c r="B280" s="148"/>
      <c r="C280" s="149" t="s">
        <v>1911</v>
      </c>
      <c r="D280" s="149" t="s">
        <v>1913</v>
      </c>
      <c r="E280" s="149" t="s">
        <v>1911</v>
      </c>
      <c r="F280" s="149" t="s">
        <v>1543</v>
      </c>
      <c r="G280" s="149" t="s">
        <v>1459</v>
      </c>
      <c r="H280" s="158" t="s">
        <v>1427</v>
      </c>
      <c r="I280" s="234" t="s">
        <v>47</v>
      </c>
      <c r="J280" s="29" t="s">
        <v>345</v>
      </c>
      <c r="K280" s="150" t="s">
        <v>1343</v>
      </c>
      <c r="L280" s="150"/>
      <c r="M280" s="153"/>
      <c r="N280" s="151"/>
      <c r="O280" s="153"/>
      <c r="P280" s="203" t="e">
        <f>#REF!+#REF!</f>
        <v>#REF!</v>
      </c>
      <c r="Q280" s="204" t="e">
        <f>#REF!+M280</f>
        <v>#REF!</v>
      </c>
      <c r="R280" s="359" t="s">
        <v>297</v>
      </c>
    </row>
    <row r="281" spans="1:18" ht="12.95" customHeight="1">
      <c r="A281" s="198">
        <v>97</v>
      </c>
      <c r="B281" s="148"/>
      <c r="C281" s="149" t="s">
        <v>1911</v>
      </c>
      <c r="D281" s="149" t="s">
        <v>1913</v>
      </c>
      <c r="E281" s="149" t="s">
        <v>1911</v>
      </c>
      <c r="F281" s="149" t="s">
        <v>1543</v>
      </c>
      <c r="G281" s="149" t="s">
        <v>1459</v>
      </c>
      <c r="H281" s="158" t="s">
        <v>1428</v>
      </c>
      <c r="I281" s="234" t="s">
        <v>47</v>
      </c>
      <c r="J281" s="29" t="s">
        <v>345</v>
      </c>
      <c r="K281" s="150" t="s">
        <v>1343</v>
      </c>
      <c r="L281" s="150"/>
      <c r="M281" s="153"/>
      <c r="N281" s="151"/>
      <c r="O281" s="153"/>
      <c r="P281" s="203" t="e">
        <f>#REF!+#REF!</f>
        <v>#REF!</v>
      </c>
      <c r="Q281" s="204" t="e">
        <f>#REF!+M281</f>
        <v>#REF!</v>
      </c>
      <c r="R281" s="359" t="s">
        <v>297</v>
      </c>
    </row>
    <row r="282" spans="1:18" ht="12.95" customHeight="1">
      <c r="A282" s="147">
        <v>98</v>
      </c>
      <c r="B282" s="148"/>
      <c r="C282" s="149" t="s">
        <v>1911</v>
      </c>
      <c r="D282" s="149" t="s">
        <v>1913</v>
      </c>
      <c r="E282" s="149" t="s">
        <v>1911</v>
      </c>
      <c r="F282" s="149" t="s">
        <v>1543</v>
      </c>
      <c r="G282" s="149" t="s">
        <v>1459</v>
      </c>
      <c r="H282" s="158" t="s">
        <v>1429</v>
      </c>
      <c r="I282" s="234" t="s">
        <v>47</v>
      </c>
      <c r="J282" s="29" t="s">
        <v>345</v>
      </c>
      <c r="K282" s="150" t="s">
        <v>1343</v>
      </c>
      <c r="L282" s="150"/>
      <c r="M282" s="153"/>
      <c r="N282" s="151"/>
      <c r="O282" s="153"/>
      <c r="P282" s="203" t="e">
        <f>#REF!+#REF!</f>
        <v>#REF!</v>
      </c>
      <c r="Q282" s="204" t="e">
        <f>#REF!+M282</f>
        <v>#REF!</v>
      </c>
      <c r="R282" s="359" t="s">
        <v>297</v>
      </c>
    </row>
    <row r="283" spans="1:18" ht="12.95" customHeight="1">
      <c r="A283" s="198">
        <v>99</v>
      </c>
      <c r="B283" s="148"/>
      <c r="C283" s="149" t="s">
        <v>1911</v>
      </c>
      <c r="D283" s="149" t="s">
        <v>1913</v>
      </c>
      <c r="E283" s="149" t="s">
        <v>1911</v>
      </c>
      <c r="F283" s="149" t="s">
        <v>1543</v>
      </c>
      <c r="G283" s="149" t="s">
        <v>1459</v>
      </c>
      <c r="H283" s="158" t="s">
        <v>1430</v>
      </c>
      <c r="I283" s="234" t="s">
        <v>47</v>
      </c>
      <c r="J283" s="29" t="s">
        <v>345</v>
      </c>
      <c r="K283" s="150" t="s">
        <v>1343</v>
      </c>
      <c r="L283" s="150"/>
      <c r="M283" s="153"/>
      <c r="N283" s="151"/>
      <c r="O283" s="153"/>
      <c r="P283" s="203" t="e">
        <f>#REF!+#REF!</f>
        <v>#REF!</v>
      </c>
      <c r="Q283" s="204" t="e">
        <f>#REF!+M283</f>
        <v>#REF!</v>
      </c>
      <c r="R283" s="359" t="s">
        <v>297</v>
      </c>
    </row>
    <row r="284" spans="1:18" ht="12.95" customHeight="1">
      <c r="A284" s="147">
        <v>100</v>
      </c>
      <c r="B284" s="148"/>
      <c r="C284" s="149" t="s">
        <v>1911</v>
      </c>
      <c r="D284" s="149" t="s">
        <v>1913</v>
      </c>
      <c r="E284" s="149" t="s">
        <v>1911</v>
      </c>
      <c r="F284" s="149" t="s">
        <v>1543</v>
      </c>
      <c r="G284" s="149" t="s">
        <v>1459</v>
      </c>
      <c r="H284" s="158" t="s">
        <v>1433</v>
      </c>
      <c r="I284" s="234" t="s">
        <v>47</v>
      </c>
      <c r="J284" s="29" t="s">
        <v>345</v>
      </c>
      <c r="K284" s="150" t="s">
        <v>1343</v>
      </c>
      <c r="L284" s="150"/>
      <c r="M284" s="153"/>
      <c r="N284" s="151"/>
      <c r="O284" s="153"/>
      <c r="P284" s="203" t="e">
        <f>#REF!+#REF!</f>
        <v>#REF!</v>
      </c>
      <c r="Q284" s="204" t="e">
        <f>#REF!+M284</f>
        <v>#REF!</v>
      </c>
      <c r="R284" s="359" t="s">
        <v>297</v>
      </c>
    </row>
    <row r="285" spans="1:18" ht="12.95" customHeight="1">
      <c r="A285" s="198">
        <v>101</v>
      </c>
      <c r="B285" s="148"/>
      <c r="C285" s="149" t="s">
        <v>1911</v>
      </c>
      <c r="D285" s="149" t="s">
        <v>1913</v>
      </c>
      <c r="E285" s="149" t="s">
        <v>1911</v>
      </c>
      <c r="F285" s="149" t="s">
        <v>1543</v>
      </c>
      <c r="G285" s="149" t="s">
        <v>1459</v>
      </c>
      <c r="H285" s="158" t="s">
        <v>1434</v>
      </c>
      <c r="I285" s="234" t="s">
        <v>47</v>
      </c>
      <c r="J285" s="29" t="s">
        <v>345</v>
      </c>
      <c r="K285" s="150" t="s">
        <v>1343</v>
      </c>
      <c r="L285" s="150"/>
      <c r="M285" s="153"/>
      <c r="N285" s="151"/>
      <c r="O285" s="153"/>
      <c r="P285" s="203" t="e">
        <f>#REF!+#REF!</f>
        <v>#REF!</v>
      </c>
      <c r="Q285" s="204" t="e">
        <f>#REF!+M285</f>
        <v>#REF!</v>
      </c>
      <c r="R285" s="359" t="s">
        <v>297</v>
      </c>
    </row>
    <row r="286" spans="1:18" ht="12.95" customHeight="1">
      <c r="A286" s="147">
        <v>102</v>
      </c>
      <c r="B286" s="148"/>
      <c r="C286" s="149" t="s">
        <v>1911</v>
      </c>
      <c r="D286" s="149" t="s">
        <v>1913</v>
      </c>
      <c r="E286" s="149" t="s">
        <v>1911</v>
      </c>
      <c r="F286" s="149" t="s">
        <v>1543</v>
      </c>
      <c r="G286" s="149" t="s">
        <v>1459</v>
      </c>
      <c r="H286" s="158" t="s">
        <v>1435</v>
      </c>
      <c r="I286" s="234" t="s">
        <v>47</v>
      </c>
      <c r="J286" s="29" t="s">
        <v>345</v>
      </c>
      <c r="K286" s="150" t="s">
        <v>1343</v>
      </c>
      <c r="L286" s="150"/>
      <c r="M286" s="153"/>
      <c r="N286" s="151"/>
      <c r="O286" s="153"/>
      <c r="P286" s="203" t="e">
        <f>#REF!+#REF!</f>
        <v>#REF!</v>
      </c>
      <c r="Q286" s="204" t="e">
        <f>#REF!+M286</f>
        <v>#REF!</v>
      </c>
      <c r="R286" s="359" t="s">
        <v>297</v>
      </c>
    </row>
    <row r="287" spans="1:18" ht="12.95" customHeight="1">
      <c r="A287" s="198">
        <v>103</v>
      </c>
      <c r="B287" s="148"/>
      <c r="C287" s="149" t="s">
        <v>1911</v>
      </c>
      <c r="D287" s="149" t="s">
        <v>1913</v>
      </c>
      <c r="E287" s="149" t="s">
        <v>1911</v>
      </c>
      <c r="F287" s="149" t="s">
        <v>1543</v>
      </c>
      <c r="G287" s="149" t="s">
        <v>1433</v>
      </c>
      <c r="H287" s="158" t="s">
        <v>13</v>
      </c>
      <c r="I287" s="234" t="s">
        <v>346</v>
      </c>
      <c r="J287" s="29" t="s">
        <v>347</v>
      </c>
      <c r="K287" s="150" t="s">
        <v>1343</v>
      </c>
      <c r="L287" s="150"/>
      <c r="M287" s="153"/>
      <c r="N287" s="151"/>
      <c r="O287" s="153"/>
      <c r="P287" s="203" t="e">
        <f>#REF!+#REF!</f>
        <v>#REF!</v>
      </c>
      <c r="Q287" s="204" t="e">
        <f>#REF!+M287</f>
        <v>#REF!</v>
      </c>
      <c r="R287" s="359" t="s">
        <v>297</v>
      </c>
    </row>
    <row r="288" spans="1:18" ht="12.95" customHeight="1">
      <c r="A288" s="147">
        <v>104</v>
      </c>
      <c r="B288" s="148"/>
      <c r="C288" s="149" t="s">
        <v>1911</v>
      </c>
      <c r="D288" s="149" t="s">
        <v>1913</v>
      </c>
      <c r="E288" s="149" t="s">
        <v>1543</v>
      </c>
      <c r="F288" s="149" t="s">
        <v>1544</v>
      </c>
      <c r="G288" s="149" t="s">
        <v>1426</v>
      </c>
      <c r="H288" s="158" t="s">
        <v>1429</v>
      </c>
      <c r="I288" s="234" t="s">
        <v>348</v>
      </c>
      <c r="J288" s="29" t="s">
        <v>305</v>
      </c>
      <c r="K288" s="150" t="s">
        <v>1343</v>
      </c>
      <c r="L288" s="150"/>
      <c r="M288" s="153"/>
      <c r="N288" s="151"/>
      <c r="O288" s="153"/>
      <c r="P288" s="203" t="e">
        <f>#REF!+#REF!</f>
        <v>#REF!</v>
      </c>
      <c r="Q288" s="204" t="e">
        <f>#REF!+M288</f>
        <v>#REF!</v>
      </c>
      <c r="R288" s="359" t="s">
        <v>297</v>
      </c>
    </row>
    <row r="289" spans="1:18" ht="12.95" customHeight="1">
      <c r="A289" s="198">
        <v>105</v>
      </c>
      <c r="B289" s="148"/>
      <c r="C289" s="149" t="s">
        <v>1911</v>
      </c>
      <c r="D289" s="149" t="s">
        <v>1913</v>
      </c>
      <c r="E289" s="149" t="s">
        <v>1911</v>
      </c>
      <c r="F289" s="149" t="s">
        <v>1543</v>
      </c>
      <c r="G289" s="149" t="s">
        <v>1458</v>
      </c>
      <c r="H289" s="158" t="s">
        <v>13</v>
      </c>
      <c r="I289" s="234" t="s">
        <v>349</v>
      </c>
      <c r="J289" s="29" t="s">
        <v>305</v>
      </c>
      <c r="K289" s="150" t="s">
        <v>1343</v>
      </c>
      <c r="L289" s="150"/>
      <c r="M289" s="153"/>
      <c r="N289" s="151"/>
      <c r="O289" s="153"/>
      <c r="P289" s="203" t="e">
        <f>#REF!+#REF!</f>
        <v>#REF!</v>
      </c>
      <c r="Q289" s="204" t="e">
        <f>#REF!+M289</f>
        <v>#REF!</v>
      </c>
      <c r="R289" s="359" t="s">
        <v>297</v>
      </c>
    </row>
    <row r="290" spans="1:18" ht="12.95" customHeight="1">
      <c r="A290" s="147">
        <v>106</v>
      </c>
      <c r="B290" s="148"/>
      <c r="C290" s="149" t="s">
        <v>1911</v>
      </c>
      <c r="D290" s="149" t="s">
        <v>1913</v>
      </c>
      <c r="E290" s="149" t="s">
        <v>1911</v>
      </c>
      <c r="F290" s="149" t="s">
        <v>1543</v>
      </c>
      <c r="G290" s="149" t="s">
        <v>1446</v>
      </c>
      <c r="H290" s="158" t="s">
        <v>13</v>
      </c>
      <c r="I290" s="234" t="s">
        <v>350</v>
      </c>
      <c r="J290" s="29" t="s">
        <v>351</v>
      </c>
      <c r="K290" s="150" t="s">
        <v>1343</v>
      </c>
      <c r="L290" s="150"/>
      <c r="M290" s="153"/>
      <c r="N290" s="151"/>
      <c r="O290" s="153"/>
      <c r="P290" s="203" t="e">
        <f>#REF!+#REF!</f>
        <v>#REF!</v>
      </c>
      <c r="Q290" s="204" t="e">
        <f>#REF!+M290</f>
        <v>#REF!</v>
      </c>
      <c r="R290" s="359" t="s">
        <v>297</v>
      </c>
    </row>
    <row r="291" spans="1:18" ht="12.95" customHeight="1">
      <c r="A291" s="198">
        <v>107</v>
      </c>
      <c r="B291" s="148"/>
      <c r="C291" s="149" t="s">
        <v>1911</v>
      </c>
      <c r="D291" s="149" t="s">
        <v>1913</v>
      </c>
      <c r="E291" s="149" t="s">
        <v>1911</v>
      </c>
      <c r="F291" s="149" t="s">
        <v>1543</v>
      </c>
      <c r="G291" s="149" t="s">
        <v>1462</v>
      </c>
      <c r="H291" s="158" t="s">
        <v>13</v>
      </c>
      <c r="I291" s="234" t="s">
        <v>25</v>
      </c>
      <c r="J291" s="29" t="s">
        <v>352</v>
      </c>
      <c r="K291" s="150" t="s">
        <v>1343</v>
      </c>
      <c r="L291" s="150"/>
      <c r="M291" s="153"/>
      <c r="N291" s="151"/>
      <c r="O291" s="153"/>
      <c r="P291" s="203" t="e">
        <f>#REF!+#REF!</f>
        <v>#REF!</v>
      </c>
      <c r="Q291" s="204" t="e">
        <f>#REF!+M291</f>
        <v>#REF!</v>
      </c>
      <c r="R291" s="359" t="s">
        <v>297</v>
      </c>
    </row>
    <row r="292" spans="1:18" ht="12.95" customHeight="1">
      <c r="A292" s="147">
        <v>108</v>
      </c>
      <c r="B292" s="148"/>
      <c r="C292" s="149" t="s">
        <v>1911</v>
      </c>
      <c r="D292" s="149" t="s">
        <v>1913</v>
      </c>
      <c r="E292" s="149" t="s">
        <v>1911</v>
      </c>
      <c r="F292" s="149" t="s">
        <v>1543</v>
      </c>
      <c r="G292" s="149" t="s">
        <v>1462</v>
      </c>
      <c r="H292" s="158" t="s">
        <v>1425</v>
      </c>
      <c r="I292" s="234" t="s">
        <v>25</v>
      </c>
      <c r="J292" s="29" t="s">
        <v>352</v>
      </c>
      <c r="K292" s="150" t="s">
        <v>1343</v>
      </c>
      <c r="L292" s="150"/>
      <c r="M292" s="153"/>
      <c r="N292" s="151"/>
      <c r="O292" s="153"/>
      <c r="P292" s="203" t="e">
        <f>#REF!+#REF!</f>
        <v>#REF!</v>
      </c>
      <c r="Q292" s="204" t="e">
        <f>#REF!+M292</f>
        <v>#REF!</v>
      </c>
      <c r="R292" s="359" t="s">
        <v>297</v>
      </c>
    </row>
    <row r="293" spans="1:18" ht="12.95" customHeight="1">
      <c r="A293" s="198">
        <v>109</v>
      </c>
      <c r="B293" s="148"/>
      <c r="C293" s="149" t="s">
        <v>1911</v>
      </c>
      <c r="D293" s="149" t="s">
        <v>1913</v>
      </c>
      <c r="E293" s="149" t="s">
        <v>1911</v>
      </c>
      <c r="F293" s="149" t="s">
        <v>1543</v>
      </c>
      <c r="G293" s="149" t="s">
        <v>1462</v>
      </c>
      <c r="H293" s="158" t="s">
        <v>1426</v>
      </c>
      <c r="I293" s="234" t="s">
        <v>25</v>
      </c>
      <c r="J293" s="29" t="s">
        <v>352</v>
      </c>
      <c r="K293" s="150" t="s">
        <v>1343</v>
      </c>
      <c r="L293" s="150"/>
      <c r="M293" s="153"/>
      <c r="N293" s="151"/>
      <c r="O293" s="153"/>
      <c r="P293" s="203" t="e">
        <f>#REF!+#REF!</f>
        <v>#REF!</v>
      </c>
      <c r="Q293" s="204" t="e">
        <f>#REF!+M293</f>
        <v>#REF!</v>
      </c>
      <c r="R293" s="359" t="s">
        <v>297</v>
      </c>
    </row>
    <row r="294" spans="1:18" ht="12.95" customHeight="1">
      <c r="A294" s="147">
        <v>110</v>
      </c>
      <c r="B294" s="148"/>
      <c r="C294" s="149" t="s">
        <v>1911</v>
      </c>
      <c r="D294" s="149" t="s">
        <v>1913</v>
      </c>
      <c r="E294" s="149" t="s">
        <v>1911</v>
      </c>
      <c r="F294" s="149" t="s">
        <v>1543</v>
      </c>
      <c r="G294" s="149" t="s">
        <v>1462</v>
      </c>
      <c r="H294" s="158" t="s">
        <v>1427</v>
      </c>
      <c r="I294" s="234" t="s">
        <v>25</v>
      </c>
      <c r="J294" s="29" t="s">
        <v>352</v>
      </c>
      <c r="K294" s="150" t="s">
        <v>1343</v>
      </c>
      <c r="L294" s="150"/>
      <c r="M294" s="153"/>
      <c r="N294" s="151"/>
      <c r="O294" s="153"/>
      <c r="P294" s="203" t="e">
        <f>#REF!+#REF!</f>
        <v>#REF!</v>
      </c>
      <c r="Q294" s="204" t="e">
        <f>#REF!+M294</f>
        <v>#REF!</v>
      </c>
      <c r="R294" s="359" t="s">
        <v>297</v>
      </c>
    </row>
    <row r="295" spans="1:18" ht="12.95" customHeight="1">
      <c r="A295" s="198">
        <v>111</v>
      </c>
      <c r="B295" s="148"/>
      <c r="C295" s="149" t="s">
        <v>1911</v>
      </c>
      <c r="D295" s="149" t="s">
        <v>1913</v>
      </c>
      <c r="E295" s="149" t="s">
        <v>1911</v>
      </c>
      <c r="F295" s="149" t="s">
        <v>1543</v>
      </c>
      <c r="G295" s="149" t="s">
        <v>1462</v>
      </c>
      <c r="H295" s="158" t="s">
        <v>1428</v>
      </c>
      <c r="I295" s="234" t="s">
        <v>25</v>
      </c>
      <c r="J295" s="29" t="s">
        <v>352</v>
      </c>
      <c r="K295" s="150" t="s">
        <v>1343</v>
      </c>
      <c r="L295" s="150"/>
      <c r="M295" s="153"/>
      <c r="N295" s="151"/>
      <c r="O295" s="153"/>
      <c r="P295" s="203" t="e">
        <f>#REF!+#REF!</f>
        <v>#REF!</v>
      </c>
      <c r="Q295" s="204" t="e">
        <f>#REF!+M295</f>
        <v>#REF!</v>
      </c>
      <c r="R295" s="359" t="s">
        <v>297</v>
      </c>
    </row>
    <row r="296" spans="1:18" ht="12.95" customHeight="1">
      <c r="A296" s="147">
        <v>112</v>
      </c>
      <c r="B296" s="148"/>
      <c r="C296" s="149" t="s">
        <v>1911</v>
      </c>
      <c r="D296" s="149" t="s">
        <v>1913</v>
      </c>
      <c r="E296" s="149" t="s">
        <v>1911</v>
      </c>
      <c r="F296" s="149" t="s">
        <v>1913</v>
      </c>
      <c r="G296" s="149" t="s">
        <v>1475</v>
      </c>
      <c r="H296" s="158" t="s">
        <v>13</v>
      </c>
      <c r="I296" s="234" t="s">
        <v>353</v>
      </c>
      <c r="J296" s="29" t="s">
        <v>305</v>
      </c>
      <c r="K296" s="150" t="s">
        <v>1343</v>
      </c>
      <c r="L296" s="150"/>
      <c r="M296" s="153"/>
      <c r="N296" s="151"/>
      <c r="O296" s="153"/>
      <c r="P296" s="203" t="e">
        <f>#REF!+#REF!</f>
        <v>#REF!</v>
      </c>
      <c r="Q296" s="204" t="e">
        <f>#REF!+M296</f>
        <v>#REF!</v>
      </c>
      <c r="R296" s="359" t="s">
        <v>297</v>
      </c>
    </row>
    <row r="297" spans="1:18" ht="12.95" customHeight="1">
      <c r="A297" s="198">
        <v>113</v>
      </c>
      <c r="B297" s="148"/>
      <c r="C297" s="149" t="s">
        <v>1911</v>
      </c>
      <c r="D297" s="149" t="s">
        <v>1913</v>
      </c>
      <c r="E297" s="149" t="s">
        <v>1911</v>
      </c>
      <c r="F297" s="149" t="s">
        <v>1911</v>
      </c>
      <c r="G297" s="149" t="s">
        <v>1426</v>
      </c>
      <c r="H297" s="158" t="s">
        <v>13</v>
      </c>
      <c r="I297" s="234" t="s">
        <v>354</v>
      </c>
      <c r="J297" s="29" t="s">
        <v>355</v>
      </c>
      <c r="K297" s="150" t="s">
        <v>1343</v>
      </c>
      <c r="L297" s="150"/>
      <c r="M297" s="153"/>
      <c r="N297" s="151"/>
      <c r="O297" s="153"/>
      <c r="P297" s="203" t="e">
        <f>#REF!+#REF!</f>
        <v>#REF!</v>
      </c>
      <c r="Q297" s="204" t="e">
        <f>#REF!+M297</f>
        <v>#REF!</v>
      </c>
      <c r="R297" s="359" t="s">
        <v>297</v>
      </c>
    </row>
    <row r="298" spans="1:18" ht="12.95" customHeight="1">
      <c r="A298" s="147">
        <v>114</v>
      </c>
      <c r="B298" s="148"/>
      <c r="C298" s="149" t="s">
        <v>1911</v>
      </c>
      <c r="D298" s="149" t="s">
        <v>1913</v>
      </c>
      <c r="E298" s="149" t="s">
        <v>1911</v>
      </c>
      <c r="F298" s="149" t="s">
        <v>1911</v>
      </c>
      <c r="G298" s="149" t="s">
        <v>1426</v>
      </c>
      <c r="H298" s="158" t="s">
        <v>1425</v>
      </c>
      <c r="I298" s="234" t="s">
        <v>354</v>
      </c>
      <c r="J298" s="29" t="s">
        <v>356</v>
      </c>
      <c r="K298" s="150" t="s">
        <v>1343</v>
      </c>
      <c r="L298" s="150"/>
      <c r="M298" s="153"/>
      <c r="N298" s="151"/>
      <c r="O298" s="153"/>
      <c r="P298" s="203" t="e">
        <f>#REF!+#REF!</f>
        <v>#REF!</v>
      </c>
      <c r="Q298" s="204" t="e">
        <f>#REF!+M298</f>
        <v>#REF!</v>
      </c>
      <c r="R298" s="359" t="s">
        <v>297</v>
      </c>
    </row>
    <row r="299" spans="1:18" ht="12.95" customHeight="1">
      <c r="A299" s="198">
        <v>115</v>
      </c>
      <c r="B299" s="148"/>
      <c r="C299" s="149" t="s">
        <v>1911</v>
      </c>
      <c r="D299" s="149" t="s">
        <v>1913</v>
      </c>
      <c r="E299" s="149" t="s">
        <v>1911</v>
      </c>
      <c r="F299" s="149" t="s">
        <v>1911</v>
      </c>
      <c r="G299" s="149" t="s">
        <v>1426</v>
      </c>
      <c r="H299" s="158" t="s">
        <v>1426</v>
      </c>
      <c r="I299" s="234" t="s">
        <v>354</v>
      </c>
      <c r="J299" s="29" t="s">
        <v>356</v>
      </c>
      <c r="K299" s="150" t="s">
        <v>1343</v>
      </c>
      <c r="L299" s="150"/>
      <c r="M299" s="153"/>
      <c r="N299" s="151"/>
      <c r="O299" s="153"/>
      <c r="P299" s="203" t="e">
        <f>#REF!+#REF!</f>
        <v>#REF!</v>
      </c>
      <c r="Q299" s="204" t="e">
        <f>#REF!+M299</f>
        <v>#REF!</v>
      </c>
      <c r="R299" s="359" t="s">
        <v>297</v>
      </c>
    </row>
    <row r="300" spans="1:18" ht="12.95" customHeight="1">
      <c r="A300" s="147">
        <v>116</v>
      </c>
      <c r="B300" s="148"/>
      <c r="C300" s="149" t="s">
        <v>1911</v>
      </c>
      <c r="D300" s="149" t="s">
        <v>1913</v>
      </c>
      <c r="E300" s="149" t="s">
        <v>1911</v>
      </c>
      <c r="F300" s="149" t="s">
        <v>1911</v>
      </c>
      <c r="G300" s="149" t="s">
        <v>1426</v>
      </c>
      <c r="H300" s="158" t="s">
        <v>1427</v>
      </c>
      <c r="I300" s="234" t="s">
        <v>354</v>
      </c>
      <c r="J300" s="29" t="s">
        <v>357</v>
      </c>
      <c r="K300" s="150" t="s">
        <v>1343</v>
      </c>
      <c r="L300" s="150"/>
      <c r="M300" s="153"/>
      <c r="N300" s="151"/>
      <c r="O300" s="153"/>
      <c r="P300" s="203" t="e">
        <f>#REF!+#REF!</f>
        <v>#REF!</v>
      </c>
      <c r="Q300" s="204" t="e">
        <f>#REF!+M300</f>
        <v>#REF!</v>
      </c>
      <c r="R300" s="359" t="s">
        <v>297</v>
      </c>
    </row>
    <row r="301" spans="1:18" ht="12.95" customHeight="1">
      <c r="A301" s="198">
        <v>117</v>
      </c>
      <c r="B301" s="148"/>
      <c r="C301" s="149" t="s">
        <v>1911</v>
      </c>
      <c r="D301" s="149" t="s">
        <v>1913</v>
      </c>
      <c r="E301" s="149" t="s">
        <v>1911</v>
      </c>
      <c r="F301" s="149" t="s">
        <v>1911</v>
      </c>
      <c r="G301" s="149" t="s">
        <v>1426</v>
      </c>
      <c r="H301" s="158" t="s">
        <v>1428</v>
      </c>
      <c r="I301" s="234" t="s">
        <v>354</v>
      </c>
      <c r="J301" s="29" t="s">
        <v>357</v>
      </c>
      <c r="K301" s="150" t="s">
        <v>1343</v>
      </c>
      <c r="L301" s="150"/>
      <c r="M301" s="153"/>
      <c r="N301" s="151"/>
      <c r="O301" s="153"/>
      <c r="P301" s="203" t="e">
        <f>#REF!+#REF!</f>
        <v>#REF!</v>
      </c>
      <c r="Q301" s="204" t="e">
        <f>#REF!+M301</f>
        <v>#REF!</v>
      </c>
      <c r="R301" s="359" t="s">
        <v>297</v>
      </c>
    </row>
    <row r="302" spans="1:18" ht="12.95" customHeight="1">
      <c r="A302" s="147">
        <v>118</v>
      </c>
      <c r="B302" s="148"/>
      <c r="C302" s="149" t="s">
        <v>1911</v>
      </c>
      <c r="D302" s="149" t="s">
        <v>1913</v>
      </c>
      <c r="E302" s="149" t="s">
        <v>1911</v>
      </c>
      <c r="F302" s="149" t="s">
        <v>1911</v>
      </c>
      <c r="G302" s="149" t="s">
        <v>1426</v>
      </c>
      <c r="H302" s="158" t="s">
        <v>1429</v>
      </c>
      <c r="I302" s="234" t="s">
        <v>354</v>
      </c>
      <c r="J302" s="29" t="s">
        <v>357</v>
      </c>
      <c r="K302" s="150" t="s">
        <v>1343</v>
      </c>
      <c r="L302" s="150"/>
      <c r="M302" s="153"/>
      <c r="N302" s="151"/>
      <c r="O302" s="153"/>
      <c r="P302" s="203" t="e">
        <f>#REF!+#REF!</f>
        <v>#REF!</v>
      </c>
      <c r="Q302" s="204" t="e">
        <f>#REF!+M302</f>
        <v>#REF!</v>
      </c>
      <c r="R302" s="359" t="s">
        <v>297</v>
      </c>
    </row>
    <row r="303" spans="1:18" ht="12.95" customHeight="1">
      <c r="A303" s="198">
        <v>119</v>
      </c>
      <c r="B303" s="148"/>
      <c r="C303" s="149" t="s">
        <v>1911</v>
      </c>
      <c r="D303" s="149" t="s">
        <v>1913</v>
      </c>
      <c r="E303" s="149" t="s">
        <v>1911</v>
      </c>
      <c r="F303" s="149" t="s">
        <v>1911</v>
      </c>
      <c r="G303" s="149" t="s">
        <v>1426</v>
      </c>
      <c r="H303" s="158" t="s">
        <v>1430</v>
      </c>
      <c r="I303" s="234" t="s">
        <v>354</v>
      </c>
      <c r="J303" s="29" t="s">
        <v>358</v>
      </c>
      <c r="K303" s="150" t="s">
        <v>1343</v>
      </c>
      <c r="L303" s="150"/>
      <c r="M303" s="153"/>
      <c r="N303" s="151"/>
      <c r="O303" s="153"/>
      <c r="P303" s="203" t="e">
        <f>#REF!+#REF!</f>
        <v>#REF!</v>
      </c>
      <c r="Q303" s="204" t="e">
        <f>#REF!+M303</f>
        <v>#REF!</v>
      </c>
      <c r="R303" s="359" t="s">
        <v>297</v>
      </c>
    </row>
    <row r="304" spans="1:18" ht="12.95" customHeight="1">
      <c r="A304" s="147">
        <v>120</v>
      </c>
      <c r="B304" s="148"/>
      <c r="C304" s="149" t="s">
        <v>1911</v>
      </c>
      <c r="D304" s="149" t="s">
        <v>1913</v>
      </c>
      <c r="E304" s="149" t="s">
        <v>1911</v>
      </c>
      <c r="F304" s="149" t="s">
        <v>1911</v>
      </c>
      <c r="G304" s="149" t="s">
        <v>1426</v>
      </c>
      <c r="H304" s="158" t="s">
        <v>1433</v>
      </c>
      <c r="I304" s="234" t="s">
        <v>354</v>
      </c>
      <c r="J304" s="29" t="s">
        <v>358</v>
      </c>
      <c r="K304" s="150" t="s">
        <v>1343</v>
      </c>
      <c r="L304" s="150"/>
      <c r="M304" s="153"/>
      <c r="N304" s="151"/>
      <c r="O304" s="153"/>
      <c r="P304" s="203" t="e">
        <f>#REF!+#REF!</f>
        <v>#REF!</v>
      </c>
      <c r="Q304" s="204" t="e">
        <f>#REF!+M304</f>
        <v>#REF!</v>
      </c>
      <c r="R304" s="359" t="s">
        <v>297</v>
      </c>
    </row>
    <row r="305" spans="1:18" ht="12.95" customHeight="1">
      <c r="A305" s="198">
        <v>121</v>
      </c>
      <c r="B305" s="148"/>
      <c r="C305" s="149" t="s">
        <v>1911</v>
      </c>
      <c r="D305" s="149" t="s">
        <v>1913</v>
      </c>
      <c r="E305" s="149" t="s">
        <v>1911</v>
      </c>
      <c r="F305" s="149" t="s">
        <v>1911</v>
      </c>
      <c r="G305" s="149" t="s">
        <v>1426</v>
      </c>
      <c r="H305" s="158" t="s">
        <v>1434</v>
      </c>
      <c r="I305" s="234" t="s">
        <v>354</v>
      </c>
      <c r="J305" s="29" t="s">
        <v>359</v>
      </c>
      <c r="K305" s="150" t="s">
        <v>1343</v>
      </c>
      <c r="L305" s="150"/>
      <c r="M305" s="153"/>
      <c r="N305" s="151"/>
      <c r="O305" s="153"/>
      <c r="P305" s="203" t="e">
        <f>#REF!+#REF!</f>
        <v>#REF!</v>
      </c>
      <c r="Q305" s="204" t="e">
        <f>#REF!+M305</f>
        <v>#REF!</v>
      </c>
      <c r="R305" s="359" t="s">
        <v>297</v>
      </c>
    </row>
    <row r="306" spans="1:18" ht="12.95" customHeight="1">
      <c r="A306" s="147">
        <v>122</v>
      </c>
      <c r="B306" s="148"/>
      <c r="C306" s="149" t="s">
        <v>1911</v>
      </c>
      <c r="D306" s="149" t="s">
        <v>1913</v>
      </c>
      <c r="E306" s="149" t="s">
        <v>1911</v>
      </c>
      <c r="F306" s="149" t="s">
        <v>1911</v>
      </c>
      <c r="G306" s="149" t="s">
        <v>1426</v>
      </c>
      <c r="H306" s="158" t="s">
        <v>1435</v>
      </c>
      <c r="I306" s="234" t="s">
        <v>354</v>
      </c>
      <c r="J306" s="29" t="s">
        <v>358</v>
      </c>
      <c r="K306" s="150" t="s">
        <v>1343</v>
      </c>
      <c r="L306" s="150"/>
      <c r="M306" s="153"/>
      <c r="N306" s="151"/>
      <c r="O306" s="153"/>
      <c r="P306" s="203" t="e">
        <f>#REF!+#REF!</f>
        <v>#REF!</v>
      </c>
      <c r="Q306" s="204" t="e">
        <f>#REF!+M306</f>
        <v>#REF!</v>
      </c>
      <c r="R306" s="359" t="s">
        <v>297</v>
      </c>
    </row>
    <row r="307" spans="1:18" ht="12.95" customHeight="1">
      <c r="A307" s="198">
        <v>123</v>
      </c>
      <c r="B307" s="148"/>
      <c r="C307" s="149" t="s">
        <v>1911</v>
      </c>
      <c r="D307" s="149" t="s">
        <v>1913</v>
      </c>
      <c r="E307" s="149" t="s">
        <v>1911</v>
      </c>
      <c r="F307" s="149" t="s">
        <v>1544</v>
      </c>
      <c r="G307" s="149" t="s">
        <v>13</v>
      </c>
      <c r="H307" s="158" t="s">
        <v>13</v>
      </c>
      <c r="I307" s="234" t="s">
        <v>51</v>
      </c>
      <c r="J307" s="29" t="s">
        <v>360</v>
      </c>
      <c r="K307" s="150" t="s">
        <v>1343</v>
      </c>
      <c r="L307" s="150"/>
      <c r="M307" s="153"/>
      <c r="N307" s="151"/>
      <c r="O307" s="153"/>
      <c r="P307" s="203" t="e">
        <f>#REF!+#REF!</f>
        <v>#REF!</v>
      </c>
      <c r="Q307" s="204" t="e">
        <f>#REF!+M307</f>
        <v>#REF!</v>
      </c>
      <c r="R307" s="359" t="s">
        <v>297</v>
      </c>
    </row>
    <row r="308" spans="1:18" ht="12.95" customHeight="1">
      <c r="A308" s="147">
        <v>124</v>
      </c>
      <c r="B308" s="148"/>
      <c r="C308" s="149" t="s">
        <v>1911</v>
      </c>
      <c r="D308" s="149" t="s">
        <v>1913</v>
      </c>
      <c r="E308" s="149" t="s">
        <v>1911</v>
      </c>
      <c r="F308" s="149" t="s">
        <v>1544</v>
      </c>
      <c r="G308" s="149" t="s">
        <v>13</v>
      </c>
      <c r="H308" s="158" t="s">
        <v>1425</v>
      </c>
      <c r="I308" s="234" t="s">
        <v>51</v>
      </c>
      <c r="J308" s="29" t="s">
        <v>360</v>
      </c>
      <c r="K308" s="150" t="s">
        <v>1343</v>
      </c>
      <c r="L308" s="150"/>
      <c r="M308" s="153"/>
      <c r="N308" s="151"/>
      <c r="O308" s="153"/>
      <c r="P308" s="203" t="e">
        <f>#REF!+#REF!</f>
        <v>#REF!</v>
      </c>
      <c r="Q308" s="204" t="e">
        <f>#REF!+M308</f>
        <v>#REF!</v>
      </c>
      <c r="R308" s="359" t="s">
        <v>297</v>
      </c>
    </row>
    <row r="309" spans="1:18" ht="12.95" customHeight="1">
      <c r="A309" s="198">
        <v>125</v>
      </c>
      <c r="B309" s="148"/>
      <c r="C309" s="149" t="s">
        <v>1911</v>
      </c>
      <c r="D309" s="149" t="s">
        <v>1913</v>
      </c>
      <c r="E309" s="149" t="s">
        <v>1911</v>
      </c>
      <c r="F309" s="149" t="s">
        <v>1544</v>
      </c>
      <c r="G309" s="149" t="s">
        <v>13</v>
      </c>
      <c r="H309" s="158" t="s">
        <v>1426</v>
      </c>
      <c r="I309" s="234" t="s">
        <v>51</v>
      </c>
      <c r="J309" s="29" t="s">
        <v>361</v>
      </c>
      <c r="K309" s="150" t="s">
        <v>1343</v>
      </c>
      <c r="L309" s="150"/>
      <c r="M309" s="153"/>
      <c r="N309" s="151"/>
      <c r="O309" s="153"/>
      <c r="P309" s="203" t="e">
        <f>#REF!+#REF!</f>
        <v>#REF!</v>
      </c>
      <c r="Q309" s="204" t="e">
        <f>#REF!+M309</f>
        <v>#REF!</v>
      </c>
      <c r="R309" s="359" t="s">
        <v>297</v>
      </c>
    </row>
    <row r="310" spans="1:18" ht="12.95" customHeight="1">
      <c r="A310" s="147">
        <v>126</v>
      </c>
      <c r="B310" s="148"/>
      <c r="C310" s="149" t="s">
        <v>1911</v>
      </c>
      <c r="D310" s="149" t="s">
        <v>1913</v>
      </c>
      <c r="E310" s="149" t="s">
        <v>1911</v>
      </c>
      <c r="F310" s="149" t="s">
        <v>1544</v>
      </c>
      <c r="G310" s="149" t="s">
        <v>1426</v>
      </c>
      <c r="H310" s="158" t="s">
        <v>13</v>
      </c>
      <c r="I310" s="234" t="s">
        <v>362</v>
      </c>
      <c r="J310" s="29" t="s">
        <v>361</v>
      </c>
      <c r="K310" s="150" t="s">
        <v>1343</v>
      </c>
      <c r="L310" s="150"/>
      <c r="M310" s="153"/>
      <c r="N310" s="151"/>
      <c r="O310" s="153"/>
      <c r="P310" s="203" t="e">
        <f>#REF!+#REF!</f>
        <v>#REF!</v>
      </c>
      <c r="Q310" s="204" t="e">
        <f>#REF!+M310</f>
        <v>#REF!</v>
      </c>
      <c r="R310" s="359" t="s">
        <v>297</v>
      </c>
    </row>
    <row r="311" spans="1:18" ht="12.95" customHeight="1">
      <c r="A311" s="198">
        <v>127</v>
      </c>
      <c r="B311" s="148"/>
      <c r="C311" s="149" t="s">
        <v>1911</v>
      </c>
      <c r="D311" s="149" t="s">
        <v>1913</v>
      </c>
      <c r="E311" s="149" t="s">
        <v>1911</v>
      </c>
      <c r="F311" s="149" t="s">
        <v>1544</v>
      </c>
      <c r="G311" s="149" t="s">
        <v>1426</v>
      </c>
      <c r="H311" s="158" t="s">
        <v>1425</v>
      </c>
      <c r="I311" s="234" t="s">
        <v>362</v>
      </c>
      <c r="J311" s="29" t="s">
        <v>355</v>
      </c>
      <c r="K311" s="150" t="s">
        <v>1343</v>
      </c>
      <c r="L311" s="150"/>
      <c r="M311" s="153"/>
      <c r="N311" s="151"/>
      <c r="O311" s="153"/>
      <c r="P311" s="203" t="e">
        <f>#REF!+#REF!</f>
        <v>#REF!</v>
      </c>
      <c r="Q311" s="204" t="e">
        <f>#REF!+M311</f>
        <v>#REF!</v>
      </c>
      <c r="R311" s="359" t="s">
        <v>297</v>
      </c>
    </row>
    <row r="312" spans="1:18" ht="12.95" customHeight="1">
      <c r="A312" s="147">
        <v>128</v>
      </c>
      <c r="B312" s="148"/>
      <c r="C312" s="149" t="s">
        <v>1911</v>
      </c>
      <c r="D312" s="149" t="s">
        <v>1913</v>
      </c>
      <c r="E312" s="149" t="s">
        <v>1911</v>
      </c>
      <c r="F312" s="149" t="s">
        <v>1544</v>
      </c>
      <c r="G312" s="149" t="s">
        <v>1426</v>
      </c>
      <c r="H312" s="158" t="s">
        <v>1426</v>
      </c>
      <c r="I312" s="234" t="s">
        <v>362</v>
      </c>
      <c r="J312" s="29" t="s">
        <v>361</v>
      </c>
      <c r="K312" s="150" t="s">
        <v>1343</v>
      </c>
      <c r="L312" s="150"/>
      <c r="M312" s="153"/>
      <c r="N312" s="151"/>
      <c r="O312" s="153"/>
      <c r="P312" s="203" t="e">
        <f>#REF!+#REF!</f>
        <v>#REF!</v>
      </c>
      <c r="Q312" s="204" t="e">
        <f>#REF!+M312</f>
        <v>#REF!</v>
      </c>
      <c r="R312" s="359" t="s">
        <v>297</v>
      </c>
    </row>
    <row r="313" spans="1:18" ht="12.95" customHeight="1">
      <c r="A313" s="198">
        <v>129</v>
      </c>
      <c r="B313" s="148"/>
      <c r="C313" s="149" t="s">
        <v>1911</v>
      </c>
      <c r="D313" s="149" t="s">
        <v>1913</v>
      </c>
      <c r="E313" s="149" t="s">
        <v>1911</v>
      </c>
      <c r="F313" s="149" t="s">
        <v>1544</v>
      </c>
      <c r="G313" s="149" t="s">
        <v>1426</v>
      </c>
      <c r="H313" s="158" t="s">
        <v>1427</v>
      </c>
      <c r="I313" s="234" t="s">
        <v>362</v>
      </c>
      <c r="J313" s="29" t="s">
        <v>361</v>
      </c>
      <c r="K313" s="150" t="s">
        <v>1343</v>
      </c>
      <c r="L313" s="150"/>
      <c r="M313" s="153"/>
      <c r="N313" s="151"/>
      <c r="O313" s="153"/>
      <c r="P313" s="203" t="e">
        <f>#REF!+#REF!</f>
        <v>#REF!</v>
      </c>
      <c r="Q313" s="204" t="e">
        <f>#REF!+M313</f>
        <v>#REF!</v>
      </c>
      <c r="R313" s="359" t="s">
        <v>297</v>
      </c>
    </row>
    <row r="314" spans="1:18" ht="12.95" customHeight="1">
      <c r="A314" s="147">
        <v>130</v>
      </c>
      <c r="B314" s="148"/>
      <c r="C314" s="149" t="s">
        <v>1911</v>
      </c>
      <c r="D314" s="149" t="s">
        <v>1913</v>
      </c>
      <c r="E314" s="149" t="s">
        <v>1911</v>
      </c>
      <c r="F314" s="149" t="s">
        <v>1544</v>
      </c>
      <c r="G314" s="149" t="s">
        <v>1426</v>
      </c>
      <c r="H314" s="158" t="s">
        <v>1428</v>
      </c>
      <c r="I314" s="234" t="s">
        <v>362</v>
      </c>
      <c r="J314" s="29" t="s">
        <v>361</v>
      </c>
      <c r="K314" s="150" t="s">
        <v>1343</v>
      </c>
      <c r="L314" s="150"/>
      <c r="M314" s="153"/>
      <c r="N314" s="151"/>
      <c r="O314" s="153"/>
      <c r="P314" s="203" t="e">
        <f>#REF!+#REF!</f>
        <v>#REF!</v>
      </c>
      <c r="Q314" s="204" t="e">
        <f>#REF!+M314</f>
        <v>#REF!</v>
      </c>
      <c r="R314" s="359" t="s">
        <v>297</v>
      </c>
    </row>
    <row r="315" spans="1:18" ht="12.95" customHeight="1">
      <c r="A315" s="198">
        <v>131</v>
      </c>
      <c r="B315" s="148"/>
      <c r="C315" s="149" t="s">
        <v>1911</v>
      </c>
      <c r="D315" s="149" t="s">
        <v>1913</v>
      </c>
      <c r="E315" s="149" t="s">
        <v>1911</v>
      </c>
      <c r="F315" s="149" t="s">
        <v>1544</v>
      </c>
      <c r="G315" s="149" t="s">
        <v>1426</v>
      </c>
      <c r="H315" s="158" t="s">
        <v>1429</v>
      </c>
      <c r="I315" s="234" t="s">
        <v>362</v>
      </c>
      <c r="J315" s="29" t="s">
        <v>361</v>
      </c>
      <c r="K315" s="150" t="s">
        <v>1343</v>
      </c>
      <c r="L315" s="150"/>
      <c r="M315" s="153"/>
      <c r="N315" s="151"/>
      <c r="O315" s="153"/>
      <c r="P315" s="203" t="e">
        <f>#REF!+#REF!</f>
        <v>#REF!</v>
      </c>
      <c r="Q315" s="204" t="e">
        <f>#REF!+M315</f>
        <v>#REF!</v>
      </c>
      <c r="R315" s="359" t="s">
        <v>297</v>
      </c>
    </row>
    <row r="316" spans="1:18" ht="12.95" customHeight="1">
      <c r="A316" s="147">
        <v>132</v>
      </c>
      <c r="B316" s="148"/>
      <c r="C316" s="149" t="s">
        <v>1911</v>
      </c>
      <c r="D316" s="149" t="s">
        <v>1913</v>
      </c>
      <c r="E316" s="149" t="s">
        <v>1911</v>
      </c>
      <c r="F316" s="149" t="s">
        <v>1544</v>
      </c>
      <c r="G316" s="149" t="s">
        <v>1426</v>
      </c>
      <c r="H316" s="158" t="s">
        <v>1430</v>
      </c>
      <c r="I316" s="234" t="s">
        <v>362</v>
      </c>
      <c r="J316" s="29" t="s">
        <v>356</v>
      </c>
      <c r="K316" s="150" t="s">
        <v>1343</v>
      </c>
      <c r="L316" s="150"/>
      <c r="M316" s="153"/>
      <c r="N316" s="151"/>
      <c r="O316" s="153"/>
      <c r="P316" s="203" t="e">
        <f>#REF!+#REF!</f>
        <v>#REF!</v>
      </c>
      <c r="Q316" s="204" t="e">
        <f>#REF!+M316</f>
        <v>#REF!</v>
      </c>
      <c r="R316" s="359" t="s">
        <v>297</v>
      </c>
    </row>
    <row r="317" spans="1:18" ht="12.95" customHeight="1">
      <c r="A317" s="198">
        <v>133</v>
      </c>
      <c r="B317" s="148"/>
      <c r="C317" s="149" t="s">
        <v>1911</v>
      </c>
      <c r="D317" s="149" t="s">
        <v>1913</v>
      </c>
      <c r="E317" s="149" t="s">
        <v>1911</v>
      </c>
      <c r="F317" s="149" t="s">
        <v>1544</v>
      </c>
      <c r="G317" s="149" t="s">
        <v>1426</v>
      </c>
      <c r="H317" s="158" t="s">
        <v>1433</v>
      </c>
      <c r="I317" s="234" t="s">
        <v>362</v>
      </c>
      <c r="J317" s="29" t="s">
        <v>361</v>
      </c>
      <c r="K317" s="150" t="s">
        <v>1343</v>
      </c>
      <c r="L317" s="150"/>
      <c r="M317" s="153"/>
      <c r="N317" s="151"/>
      <c r="O317" s="153"/>
      <c r="P317" s="203" t="e">
        <f>#REF!+#REF!</f>
        <v>#REF!</v>
      </c>
      <c r="Q317" s="204" t="e">
        <f>#REF!+M317</f>
        <v>#REF!</v>
      </c>
      <c r="R317" s="359" t="s">
        <v>297</v>
      </c>
    </row>
    <row r="318" spans="1:18" ht="12.95" customHeight="1">
      <c r="A318" s="147">
        <v>134</v>
      </c>
      <c r="B318" s="148"/>
      <c r="C318" s="149" t="s">
        <v>1911</v>
      </c>
      <c r="D318" s="149" t="s">
        <v>1913</v>
      </c>
      <c r="E318" s="149" t="s">
        <v>1911</v>
      </c>
      <c r="F318" s="149" t="s">
        <v>1544</v>
      </c>
      <c r="G318" s="149" t="s">
        <v>1426</v>
      </c>
      <c r="H318" s="158" t="s">
        <v>1435</v>
      </c>
      <c r="I318" s="234" t="s">
        <v>362</v>
      </c>
      <c r="J318" s="29" t="s">
        <v>361</v>
      </c>
      <c r="K318" s="150" t="s">
        <v>1343</v>
      </c>
      <c r="L318" s="150"/>
      <c r="M318" s="153"/>
      <c r="N318" s="151"/>
      <c r="O318" s="153"/>
      <c r="P318" s="203" t="e">
        <f>#REF!+#REF!</f>
        <v>#REF!</v>
      </c>
      <c r="Q318" s="204" t="e">
        <f>#REF!+M318</f>
        <v>#REF!</v>
      </c>
      <c r="R318" s="359" t="s">
        <v>297</v>
      </c>
    </row>
    <row r="319" spans="1:18" ht="12.95" customHeight="1">
      <c r="A319" s="198">
        <v>135</v>
      </c>
      <c r="B319" s="148"/>
      <c r="C319" s="149" t="s">
        <v>1911</v>
      </c>
      <c r="D319" s="149" t="s">
        <v>1913</v>
      </c>
      <c r="E319" s="149" t="s">
        <v>1911</v>
      </c>
      <c r="F319" s="149" t="s">
        <v>1544</v>
      </c>
      <c r="G319" s="149" t="s">
        <v>1426</v>
      </c>
      <c r="H319" s="158" t="s">
        <v>1436</v>
      </c>
      <c r="I319" s="234" t="s">
        <v>362</v>
      </c>
      <c r="J319" s="29" t="s">
        <v>361</v>
      </c>
      <c r="K319" s="150" t="s">
        <v>1343</v>
      </c>
      <c r="L319" s="150"/>
      <c r="M319" s="153"/>
      <c r="N319" s="151"/>
      <c r="O319" s="153"/>
      <c r="P319" s="203" t="e">
        <f>#REF!+#REF!</f>
        <v>#REF!</v>
      </c>
      <c r="Q319" s="204" t="e">
        <f>#REF!+M319</f>
        <v>#REF!</v>
      </c>
      <c r="R319" s="359" t="s">
        <v>297</v>
      </c>
    </row>
    <row r="320" spans="1:18" ht="12.95" customHeight="1">
      <c r="A320" s="147">
        <v>136</v>
      </c>
      <c r="B320" s="148"/>
      <c r="C320" s="149" t="s">
        <v>1911</v>
      </c>
      <c r="D320" s="149" t="s">
        <v>1913</v>
      </c>
      <c r="E320" s="149" t="s">
        <v>1911</v>
      </c>
      <c r="F320" s="149" t="s">
        <v>1544</v>
      </c>
      <c r="G320" s="149" t="s">
        <v>1429</v>
      </c>
      <c r="H320" s="158" t="s">
        <v>13</v>
      </c>
      <c r="I320" s="234" t="s">
        <v>52</v>
      </c>
      <c r="J320" s="29" t="s">
        <v>364</v>
      </c>
      <c r="K320" s="150" t="s">
        <v>1343</v>
      </c>
      <c r="L320" s="150"/>
      <c r="M320" s="153"/>
      <c r="N320" s="151"/>
      <c r="O320" s="153"/>
      <c r="P320" s="203" t="e">
        <f>#REF!+#REF!</f>
        <v>#REF!</v>
      </c>
      <c r="Q320" s="204" t="e">
        <f>#REF!+M320</f>
        <v>#REF!</v>
      </c>
      <c r="R320" s="359" t="s">
        <v>297</v>
      </c>
    </row>
    <row r="321" spans="1:18" ht="12.95" customHeight="1">
      <c r="A321" s="198">
        <v>137</v>
      </c>
      <c r="B321" s="148"/>
      <c r="C321" s="149" t="s">
        <v>1911</v>
      </c>
      <c r="D321" s="149" t="s">
        <v>1913</v>
      </c>
      <c r="E321" s="149" t="s">
        <v>1911</v>
      </c>
      <c r="F321" s="149" t="s">
        <v>1544</v>
      </c>
      <c r="G321" s="149" t="s">
        <v>1429</v>
      </c>
      <c r="H321" s="158" t="s">
        <v>1425</v>
      </c>
      <c r="I321" s="234" t="s">
        <v>52</v>
      </c>
      <c r="J321" s="29" t="s">
        <v>364</v>
      </c>
      <c r="K321" s="150" t="s">
        <v>1343</v>
      </c>
      <c r="L321" s="150"/>
      <c r="M321" s="153"/>
      <c r="N321" s="151"/>
      <c r="O321" s="153"/>
      <c r="P321" s="203" t="e">
        <f>#REF!+#REF!</f>
        <v>#REF!</v>
      </c>
      <c r="Q321" s="204" t="e">
        <f>#REF!+M321</f>
        <v>#REF!</v>
      </c>
      <c r="R321" s="359" t="s">
        <v>297</v>
      </c>
    </row>
    <row r="322" spans="1:18" ht="12.95" customHeight="1">
      <c r="A322" s="147">
        <v>138</v>
      </c>
      <c r="B322" s="148"/>
      <c r="C322" s="149" t="s">
        <v>1911</v>
      </c>
      <c r="D322" s="149" t="s">
        <v>1913</v>
      </c>
      <c r="E322" s="149" t="s">
        <v>1911</v>
      </c>
      <c r="F322" s="149" t="s">
        <v>1544</v>
      </c>
      <c r="G322" s="149" t="s">
        <v>1429</v>
      </c>
      <c r="H322" s="158" t="s">
        <v>1426</v>
      </c>
      <c r="I322" s="234" t="s">
        <v>52</v>
      </c>
      <c r="J322" s="29" t="s">
        <v>364</v>
      </c>
      <c r="K322" s="150" t="s">
        <v>1343</v>
      </c>
      <c r="L322" s="150"/>
      <c r="M322" s="153"/>
      <c r="N322" s="151"/>
      <c r="O322" s="153"/>
      <c r="P322" s="203" t="e">
        <f>#REF!+#REF!</f>
        <v>#REF!</v>
      </c>
      <c r="Q322" s="204" t="e">
        <f>#REF!+M322</f>
        <v>#REF!</v>
      </c>
      <c r="R322" s="359" t="s">
        <v>297</v>
      </c>
    </row>
    <row r="323" spans="1:18" ht="12.95" customHeight="1">
      <c r="A323" s="198">
        <v>139</v>
      </c>
      <c r="B323" s="148"/>
      <c r="C323" s="149" t="s">
        <v>1911</v>
      </c>
      <c r="D323" s="149" t="s">
        <v>1913</v>
      </c>
      <c r="E323" s="149" t="s">
        <v>1911</v>
      </c>
      <c r="F323" s="149" t="s">
        <v>1544</v>
      </c>
      <c r="G323" s="149" t="s">
        <v>1429</v>
      </c>
      <c r="H323" s="158" t="s">
        <v>1427</v>
      </c>
      <c r="I323" s="234" t="s">
        <v>366</v>
      </c>
      <c r="J323" s="29" t="s">
        <v>367</v>
      </c>
      <c r="K323" s="150" t="s">
        <v>1343</v>
      </c>
      <c r="L323" s="150"/>
      <c r="M323" s="153"/>
      <c r="N323" s="151"/>
      <c r="O323" s="153"/>
      <c r="P323" s="203" t="e">
        <f>#REF!+#REF!</f>
        <v>#REF!</v>
      </c>
      <c r="Q323" s="204" t="e">
        <f>#REF!+M323</f>
        <v>#REF!</v>
      </c>
      <c r="R323" s="359" t="s">
        <v>297</v>
      </c>
    </row>
    <row r="324" spans="1:18" ht="12.95" customHeight="1">
      <c r="A324" s="147">
        <v>140</v>
      </c>
      <c r="B324" s="148"/>
      <c r="C324" s="149" t="s">
        <v>1911</v>
      </c>
      <c r="D324" s="149" t="s">
        <v>1913</v>
      </c>
      <c r="E324" s="149" t="s">
        <v>1911</v>
      </c>
      <c r="F324" s="149" t="s">
        <v>1544</v>
      </c>
      <c r="G324" s="149" t="s">
        <v>1429</v>
      </c>
      <c r="H324" s="158" t="s">
        <v>1428</v>
      </c>
      <c r="I324" s="234" t="s">
        <v>368</v>
      </c>
      <c r="J324" s="29" t="s">
        <v>364</v>
      </c>
      <c r="K324" s="150" t="s">
        <v>1343</v>
      </c>
      <c r="L324" s="150"/>
      <c r="M324" s="153"/>
      <c r="N324" s="151"/>
      <c r="O324" s="153"/>
      <c r="P324" s="203" t="e">
        <f>#REF!+#REF!</f>
        <v>#REF!</v>
      </c>
      <c r="Q324" s="204" t="e">
        <f>#REF!+M324</f>
        <v>#REF!</v>
      </c>
      <c r="R324" s="359" t="s">
        <v>297</v>
      </c>
    </row>
    <row r="325" spans="1:18" ht="12.95" customHeight="1">
      <c r="A325" s="198">
        <v>141</v>
      </c>
      <c r="B325" s="148"/>
      <c r="C325" s="149" t="s">
        <v>1911</v>
      </c>
      <c r="D325" s="149" t="s">
        <v>1913</v>
      </c>
      <c r="E325" s="149" t="s">
        <v>1911</v>
      </c>
      <c r="F325" s="149" t="s">
        <v>1544</v>
      </c>
      <c r="G325" s="149" t="s">
        <v>1429</v>
      </c>
      <c r="H325" s="158" t="s">
        <v>1429</v>
      </c>
      <c r="I325" s="234" t="s">
        <v>52</v>
      </c>
      <c r="J325" s="29" t="s">
        <v>367</v>
      </c>
      <c r="K325" s="150" t="s">
        <v>1343</v>
      </c>
      <c r="L325" s="150"/>
      <c r="M325" s="153"/>
      <c r="N325" s="151"/>
      <c r="O325" s="153"/>
      <c r="P325" s="203" t="e">
        <f>#REF!+#REF!</f>
        <v>#REF!</v>
      </c>
      <c r="Q325" s="204" t="e">
        <f>#REF!+M325</f>
        <v>#REF!</v>
      </c>
      <c r="R325" s="359" t="s">
        <v>297</v>
      </c>
    </row>
    <row r="326" spans="1:18" ht="12.95" customHeight="1">
      <c r="A326" s="147">
        <v>142</v>
      </c>
      <c r="B326" s="148"/>
      <c r="C326" s="149" t="s">
        <v>1911</v>
      </c>
      <c r="D326" s="149" t="s">
        <v>1913</v>
      </c>
      <c r="E326" s="149" t="s">
        <v>1911</v>
      </c>
      <c r="F326" s="149" t="s">
        <v>1544</v>
      </c>
      <c r="G326" s="149" t="s">
        <v>1429</v>
      </c>
      <c r="H326" s="158" t="s">
        <v>1430</v>
      </c>
      <c r="I326" s="234" t="s">
        <v>52</v>
      </c>
      <c r="J326" s="29" t="s">
        <v>364</v>
      </c>
      <c r="K326" s="150" t="s">
        <v>1343</v>
      </c>
      <c r="L326" s="150"/>
      <c r="M326" s="153"/>
      <c r="N326" s="151"/>
      <c r="O326" s="153"/>
      <c r="P326" s="203" t="e">
        <f>#REF!+#REF!</f>
        <v>#REF!</v>
      </c>
      <c r="Q326" s="204" t="e">
        <f>#REF!+M326</f>
        <v>#REF!</v>
      </c>
      <c r="R326" s="359" t="s">
        <v>297</v>
      </c>
    </row>
    <row r="327" spans="1:18" ht="12.95" customHeight="1">
      <c r="A327" s="198">
        <v>143</v>
      </c>
      <c r="B327" s="148"/>
      <c r="C327" s="149" t="s">
        <v>1911</v>
      </c>
      <c r="D327" s="149" t="s">
        <v>1913</v>
      </c>
      <c r="E327" s="149" t="s">
        <v>1911</v>
      </c>
      <c r="F327" s="149" t="s">
        <v>1544</v>
      </c>
      <c r="G327" s="149" t="s">
        <v>1429</v>
      </c>
      <c r="H327" s="158" t="s">
        <v>1433</v>
      </c>
      <c r="I327" s="234" t="s">
        <v>52</v>
      </c>
      <c r="J327" s="29" t="s">
        <v>369</v>
      </c>
      <c r="K327" s="150" t="s">
        <v>1343</v>
      </c>
      <c r="L327" s="150"/>
      <c r="M327" s="153"/>
      <c r="N327" s="151"/>
      <c r="O327" s="153"/>
      <c r="P327" s="203" t="e">
        <f>#REF!+#REF!</f>
        <v>#REF!</v>
      </c>
      <c r="Q327" s="204" t="e">
        <f>#REF!+M327</f>
        <v>#REF!</v>
      </c>
      <c r="R327" s="359" t="s">
        <v>297</v>
      </c>
    </row>
    <row r="328" spans="1:18" ht="12.95" customHeight="1">
      <c r="A328" s="147">
        <v>144</v>
      </c>
      <c r="B328" s="148"/>
      <c r="C328" s="149" t="s">
        <v>1911</v>
      </c>
      <c r="D328" s="149" t="s">
        <v>1913</v>
      </c>
      <c r="E328" s="149" t="s">
        <v>1911</v>
      </c>
      <c r="F328" s="149" t="s">
        <v>1913</v>
      </c>
      <c r="G328" s="149" t="s">
        <v>1426</v>
      </c>
      <c r="H328" s="158" t="s">
        <v>13</v>
      </c>
      <c r="I328" s="234" t="s">
        <v>451</v>
      </c>
      <c r="J328" s="29" t="s">
        <v>370</v>
      </c>
      <c r="K328" s="150" t="s">
        <v>1343</v>
      </c>
      <c r="L328" s="150"/>
      <c r="M328" s="153"/>
      <c r="N328" s="151"/>
      <c r="O328" s="153"/>
      <c r="P328" s="203" t="e">
        <f>#REF!+#REF!</f>
        <v>#REF!</v>
      </c>
      <c r="Q328" s="204" t="e">
        <f>#REF!+M328</f>
        <v>#REF!</v>
      </c>
      <c r="R328" s="359" t="s">
        <v>297</v>
      </c>
    </row>
    <row r="329" spans="1:18" ht="12.95" customHeight="1">
      <c r="A329" s="198">
        <v>145</v>
      </c>
      <c r="B329" s="148"/>
      <c r="C329" s="149" t="s">
        <v>1911</v>
      </c>
      <c r="D329" s="149" t="s">
        <v>1913</v>
      </c>
      <c r="E329" s="149" t="s">
        <v>1911</v>
      </c>
      <c r="F329" s="149" t="s">
        <v>1913</v>
      </c>
      <c r="G329" s="149" t="s">
        <v>1426</v>
      </c>
      <c r="H329" s="158" t="s">
        <v>1425</v>
      </c>
      <c r="I329" s="234" t="s">
        <v>451</v>
      </c>
      <c r="J329" s="29" t="s">
        <v>371</v>
      </c>
      <c r="K329" s="150" t="s">
        <v>1343</v>
      </c>
      <c r="L329" s="150"/>
      <c r="M329" s="153"/>
      <c r="N329" s="151"/>
      <c r="O329" s="153"/>
      <c r="P329" s="203" t="e">
        <f>#REF!+#REF!</f>
        <v>#REF!</v>
      </c>
      <c r="Q329" s="204" t="e">
        <f>#REF!+M329</f>
        <v>#REF!</v>
      </c>
      <c r="R329" s="359" t="s">
        <v>297</v>
      </c>
    </row>
    <row r="330" spans="1:18" ht="12.95" customHeight="1">
      <c r="A330" s="147">
        <v>146</v>
      </c>
      <c r="B330" s="148"/>
      <c r="C330" s="149" t="s">
        <v>1911</v>
      </c>
      <c r="D330" s="149" t="s">
        <v>1913</v>
      </c>
      <c r="E330" s="149" t="s">
        <v>1911</v>
      </c>
      <c r="F330" s="149" t="s">
        <v>1913</v>
      </c>
      <c r="G330" s="149" t="s">
        <v>1426</v>
      </c>
      <c r="H330" s="158" t="s">
        <v>1426</v>
      </c>
      <c r="I330" s="234" t="s">
        <v>1550</v>
      </c>
      <c r="J330" s="29" t="s">
        <v>370</v>
      </c>
      <c r="K330" s="150" t="s">
        <v>1343</v>
      </c>
      <c r="L330" s="150"/>
      <c r="M330" s="153"/>
      <c r="N330" s="151"/>
      <c r="O330" s="153"/>
      <c r="P330" s="203" t="e">
        <f>#REF!+#REF!</f>
        <v>#REF!</v>
      </c>
      <c r="Q330" s="204" t="e">
        <f>#REF!+M330</f>
        <v>#REF!</v>
      </c>
      <c r="R330" s="359" t="s">
        <v>297</v>
      </c>
    </row>
    <row r="331" spans="1:18" ht="12.95" customHeight="1">
      <c r="A331" s="198">
        <v>147</v>
      </c>
      <c r="B331" s="148"/>
      <c r="C331" s="149" t="s">
        <v>1911</v>
      </c>
      <c r="D331" s="149" t="s">
        <v>1913</v>
      </c>
      <c r="E331" s="149" t="s">
        <v>1911</v>
      </c>
      <c r="F331" s="149" t="s">
        <v>1913</v>
      </c>
      <c r="G331" s="149" t="s">
        <v>1425</v>
      </c>
      <c r="H331" s="158" t="s">
        <v>13</v>
      </c>
      <c r="I331" s="234" t="s">
        <v>372</v>
      </c>
      <c r="J331" s="29" t="s">
        <v>373</v>
      </c>
      <c r="K331" s="150" t="s">
        <v>1343</v>
      </c>
      <c r="L331" s="150"/>
      <c r="M331" s="153"/>
      <c r="N331" s="151"/>
      <c r="O331" s="153"/>
      <c r="P331" s="203" t="e">
        <f>#REF!+#REF!</f>
        <v>#REF!</v>
      </c>
      <c r="Q331" s="204" t="e">
        <f>#REF!+M331</f>
        <v>#REF!</v>
      </c>
      <c r="R331" s="359" t="s">
        <v>297</v>
      </c>
    </row>
    <row r="332" spans="1:18" ht="12.95" customHeight="1">
      <c r="A332" s="147">
        <v>148</v>
      </c>
      <c r="B332" s="148"/>
      <c r="C332" s="149" t="s">
        <v>1911</v>
      </c>
      <c r="D332" s="149" t="s">
        <v>1913</v>
      </c>
      <c r="E332" s="149" t="s">
        <v>1911</v>
      </c>
      <c r="F332" s="149" t="s">
        <v>1913</v>
      </c>
      <c r="G332" s="149" t="s">
        <v>1433</v>
      </c>
      <c r="H332" s="158" t="s">
        <v>13</v>
      </c>
      <c r="I332" s="234" t="s">
        <v>374</v>
      </c>
      <c r="J332" s="29" t="s">
        <v>338</v>
      </c>
      <c r="K332" s="150" t="s">
        <v>1343</v>
      </c>
      <c r="L332" s="150"/>
      <c r="M332" s="153"/>
      <c r="N332" s="151"/>
      <c r="O332" s="153"/>
      <c r="P332" s="203" t="e">
        <f>#REF!+#REF!</f>
        <v>#REF!</v>
      </c>
      <c r="Q332" s="204" t="e">
        <f>#REF!+M332</f>
        <v>#REF!</v>
      </c>
      <c r="R332" s="359" t="s">
        <v>297</v>
      </c>
    </row>
    <row r="333" spans="1:18" ht="12.95" customHeight="1">
      <c r="A333" s="198">
        <v>149</v>
      </c>
      <c r="B333" s="148"/>
      <c r="C333" s="149" t="s">
        <v>1911</v>
      </c>
      <c r="D333" s="149" t="s">
        <v>1934</v>
      </c>
      <c r="E333" s="149" t="s">
        <v>1543</v>
      </c>
      <c r="F333" s="149" t="s">
        <v>1543</v>
      </c>
      <c r="G333" s="149" t="s">
        <v>1465</v>
      </c>
      <c r="H333" s="158" t="s">
        <v>13</v>
      </c>
      <c r="I333" s="234" t="s">
        <v>375</v>
      </c>
      <c r="J333" s="29" t="s">
        <v>376</v>
      </c>
      <c r="K333" s="150" t="s">
        <v>1343</v>
      </c>
      <c r="L333" s="150"/>
      <c r="M333" s="153"/>
      <c r="N333" s="151"/>
      <c r="O333" s="153"/>
      <c r="P333" s="203" t="e">
        <f>#REF!+#REF!</f>
        <v>#REF!</v>
      </c>
      <c r="Q333" s="204" t="e">
        <f>#REF!+M333</f>
        <v>#REF!</v>
      </c>
      <c r="R333" s="359" t="s">
        <v>297</v>
      </c>
    </row>
    <row r="334" spans="1:18" ht="12.95" customHeight="1">
      <c r="A334" s="147">
        <v>150</v>
      </c>
      <c r="B334" s="148"/>
      <c r="C334" s="149" t="s">
        <v>1911</v>
      </c>
      <c r="D334" s="149" t="s">
        <v>1913</v>
      </c>
      <c r="E334" s="149" t="s">
        <v>1911</v>
      </c>
      <c r="F334" s="149" t="s">
        <v>1913</v>
      </c>
      <c r="G334" s="149" t="s">
        <v>1443</v>
      </c>
      <c r="H334" s="158" t="s">
        <v>13</v>
      </c>
      <c r="I334" s="234" t="s">
        <v>377</v>
      </c>
      <c r="J334" s="29" t="s">
        <v>378</v>
      </c>
      <c r="K334" s="150" t="s">
        <v>1343</v>
      </c>
      <c r="L334" s="150"/>
      <c r="M334" s="153"/>
      <c r="N334" s="151"/>
      <c r="O334" s="153"/>
      <c r="P334" s="203" t="e">
        <f>#REF!+#REF!</f>
        <v>#REF!</v>
      </c>
      <c r="Q334" s="204" t="e">
        <f>#REF!+M334</f>
        <v>#REF!</v>
      </c>
      <c r="R334" s="359" t="s">
        <v>297</v>
      </c>
    </row>
    <row r="335" spans="1:18" ht="12.95" customHeight="1">
      <c r="A335" s="198">
        <v>151</v>
      </c>
      <c r="B335" s="148"/>
      <c r="C335" s="149" t="s">
        <v>1911</v>
      </c>
      <c r="D335" s="149" t="s">
        <v>1913</v>
      </c>
      <c r="E335" s="149" t="s">
        <v>1911</v>
      </c>
      <c r="F335" s="149" t="s">
        <v>1913</v>
      </c>
      <c r="G335" s="149" t="s">
        <v>1443</v>
      </c>
      <c r="H335" s="158" t="s">
        <v>1425</v>
      </c>
      <c r="I335" s="234" t="s">
        <v>377</v>
      </c>
      <c r="J335" s="29" t="s">
        <v>379</v>
      </c>
      <c r="K335" s="150" t="s">
        <v>1343</v>
      </c>
      <c r="L335" s="150"/>
      <c r="M335" s="153"/>
      <c r="N335" s="151"/>
      <c r="O335" s="153"/>
      <c r="P335" s="203" t="e">
        <f>#REF!+#REF!</f>
        <v>#REF!</v>
      </c>
      <c r="Q335" s="204" t="e">
        <f>#REF!+M335</f>
        <v>#REF!</v>
      </c>
      <c r="R335" s="359" t="s">
        <v>297</v>
      </c>
    </row>
    <row r="336" spans="1:18" ht="12.95" customHeight="1">
      <c r="A336" s="147">
        <v>152</v>
      </c>
      <c r="B336" s="148"/>
      <c r="C336" s="149" t="s">
        <v>1911</v>
      </c>
      <c r="D336" s="149" t="s">
        <v>1913</v>
      </c>
      <c r="E336" s="149" t="s">
        <v>1911</v>
      </c>
      <c r="F336" s="149" t="s">
        <v>1913</v>
      </c>
      <c r="G336" s="149" t="s">
        <v>1448</v>
      </c>
      <c r="H336" s="158" t="s">
        <v>13</v>
      </c>
      <c r="I336" s="234" t="s">
        <v>380</v>
      </c>
      <c r="J336" s="29" t="s">
        <v>381</v>
      </c>
      <c r="K336" s="150" t="s">
        <v>1343</v>
      </c>
      <c r="L336" s="150"/>
      <c r="M336" s="153"/>
      <c r="N336" s="151"/>
      <c r="O336" s="153"/>
      <c r="P336" s="203" t="e">
        <f>#REF!+#REF!</f>
        <v>#REF!</v>
      </c>
      <c r="Q336" s="204" t="e">
        <f>#REF!+M336</f>
        <v>#REF!</v>
      </c>
      <c r="R336" s="359" t="s">
        <v>297</v>
      </c>
    </row>
    <row r="337" spans="1:18" ht="12.95" customHeight="1">
      <c r="A337" s="198">
        <v>153</v>
      </c>
      <c r="B337" s="148"/>
      <c r="C337" s="149" t="s">
        <v>1911</v>
      </c>
      <c r="D337" s="149" t="s">
        <v>1913</v>
      </c>
      <c r="E337" s="149" t="s">
        <v>1911</v>
      </c>
      <c r="F337" s="149" t="s">
        <v>1913</v>
      </c>
      <c r="G337" s="149" t="s">
        <v>1453</v>
      </c>
      <c r="H337" s="158" t="s">
        <v>13</v>
      </c>
      <c r="I337" s="234" t="s">
        <v>90</v>
      </c>
      <c r="J337" s="29" t="s">
        <v>305</v>
      </c>
      <c r="K337" s="150" t="s">
        <v>1343</v>
      </c>
      <c r="L337" s="150"/>
      <c r="M337" s="153"/>
      <c r="N337" s="151"/>
      <c r="O337" s="153"/>
      <c r="P337" s="203" t="e">
        <f>#REF!+#REF!</f>
        <v>#REF!</v>
      </c>
      <c r="Q337" s="204" t="e">
        <f>#REF!+M337</f>
        <v>#REF!</v>
      </c>
      <c r="R337" s="359" t="s">
        <v>297</v>
      </c>
    </row>
    <row r="338" spans="1:18" ht="12.95" customHeight="1">
      <c r="A338" s="147">
        <v>154</v>
      </c>
      <c r="B338" s="148"/>
      <c r="C338" s="149" t="s">
        <v>1911</v>
      </c>
      <c r="D338" s="149" t="s">
        <v>1913</v>
      </c>
      <c r="E338" s="149" t="s">
        <v>1911</v>
      </c>
      <c r="F338" s="149" t="s">
        <v>1913</v>
      </c>
      <c r="G338" s="149" t="s">
        <v>1453</v>
      </c>
      <c r="H338" s="158" t="s">
        <v>1425</v>
      </c>
      <c r="I338" s="234" t="s">
        <v>90</v>
      </c>
      <c r="J338" s="29" t="s">
        <v>305</v>
      </c>
      <c r="K338" s="150" t="s">
        <v>1343</v>
      </c>
      <c r="L338" s="150"/>
      <c r="M338" s="153"/>
      <c r="N338" s="151"/>
      <c r="O338" s="153"/>
      <c r="P338" s="203" t="e">
        <f>#REF!+#REF!</f>
        <v>#REF!</v>
      </c>
      <c r="Q338" s="204" t="e">
        <f>#REF!+M338</f>
        <v>#REF!</v>
      </c>
      <c r="R338" s="359" t="s">
        <v>297</v>
      </c>
    </row>
    <row r="339" spans="1:18" ht="12.95" customHeight="1">
      <c r="A339" s="198">
        <v>155</v>
      </c>
      <c r="B339" s="148"/>
      <c r="C339" s="149" t="s">
        <v>1911</v>
      </c>
      <c r="D339" s="149" t="s">
        <v>1913</v>
      </c>
      <c r="E339" s="149" t="s">
        <v>1911</v>
      </c>
      <c r="F339" s="149" t="s">
        <v>1913</v>
      </c>
      <c r="G339" s="149" t="s">
        <v>1453</v>
      </c>
      <c r="H339" s="158" t="s">
        <v>1426</v>
      </c>
      <c r="I339" s="234" t="s">
        <v>90</v>
      </c>
      <c r="J339" s="29" t="s">
        <v>305</v>
      </c>
      <c r="K339" s="150" t="s">
        <v>1343</v>
      </c>
      <c r="L339" s="150"/>
      <c r="M339" s="153"/>
      <c r="N339" s="151"/>
      <c r="O339" s="153"/>
      <c r="P339" s="203" t="e">
        <f>#REF!+#REF!</f>
        <v>#REF!</v>
      </c>
      <c r="Q339" s="204" t="e">
        <f>#REF!+M339</f>
        <v>#REF!</v>
      </c>
      <c r="R339" s="359" t="s">
        <v>297</v>
      </c>
    </row>
    <row r="340" spans="1:18" ht="12.95" customHeight="1">
      <c r="A340" s="147">
        <v>156</v>
      </c>
      <c r="B340" s="148"/>
      <c r="C340" s="149" t="s">
        <v>1911</v>
      </c>
      <c r="D340" s="149" t="s">
        <v>1913</v>
      </c>
      <c r="E340" s="149" t="s">
        <v>1911</v>
      </c>
      <c r="F340" s="149" t="s">
        <v>1913</v>
      </c>
      <c r="G340" s="149" t="s">
        <v>1454</v>
      </c>
      <c r="H340" s="158" t="s">
        <v>13</v>
      </c>
      <c r="I340" s="234" t="s">
        <v>382</v>
      </c>
      <c r="J340" s="29" t="s">
        <v>305</v>
      </c>
      <c r="K340" s="150" t="s">
        <v>1343</v>
      </c>
      <c r="L340" s="150"/>
      <c r="M340" s="153"/>
      <c r="N340" s="151"/>
      <c r="O340" s="153"/>
      <c r="P340" s="203" t="e">
        <f>#REF!+#REF!</f>
        <v>#REF!</v>
      </c>
      <c r="Q340" s="204" t="e">
        <f>#REF!+M340</f>
        <v>#REF!</v>
      </c>
      <c r="R340" s="359" t="s">
        <v>297</v>
      </c>
    </row>
    <row r="341" spans="1:18" ht="12.95" customHeight="1">
      <c r="A341" s="198">
        <v>157</v>
      </c>
      <c r="B341" s="148"/>
      <c r="C341" s="149" t="s">
        <v>1911</v>
      </c>
      <c r="D341" s="149" t="s">
        <v>1913</v>
      </c>
      <c r="E341" s="149" t="s">
        <v>1911</v>
      </c>
      <c r="F341" s="149" t="s">
        <v>1913</v>
      </c>
      <c r="G341" s="149" t="s">
        <v>1464</v>
      </c>
      <c r="H341" s="158" t="s">
        <v>13</v>
      </c>
      <c r="I341" s="234" t="s">
        <v>59</v>
      </c>
      <c r="J341" s="29" t="s">
        <v>383</v>
      </c>
      <c r="K341" s="150" t="s">
        <v>1343</v>
      </c>
      <c r="L341" s="150"/>
      <c r="M341" s="153"/>
      <c r="N341" s="151"/>
      <c r="O341" s="153"/>
      <c r="P341" s="203" t="e">
        <f>#REF!+#REF!</f>
        <v>#REF!</v>
      </c>
      <c r="Q341" s="204" t="e">
        <f>#REF!+M341</f>
        <v>#REF!</v>
      </c>
      <c r="R341" s="359" t="s">
        <v>297</v>
      </c>
    </row>
    <row r="342" spans="1:18" ht="12.95" customHeight="1">
      <c r="A342" s="147">
        <v>158</v>
      </c>
      <c r="B342" s="148"/>
      <c r="C342" s="149" t="s">
        <v>1911</v>
      </c>
      <c r="D342" s="149" t="s">
        <v>1913</v>
      </c>
      <c r="E342" s="149" t="s">
        <v>1911</v>
      </c>
      <c r="F342" s="149" t="s">
        <v>1913</v>
      </c>
      <c r="G342" s="149" t="s">
        <v>1464</v>
      </c>
      <c r="H342" s="158" t="s">
        <v>1425</v>
      </c>
      <c r="I342" s="234" t="s">
        <v>59</v>
      </c>
      <c r="J342" s="29" t="s">
        <v>364</v>
      </c>
      <c r="K342" s="150" t="s">
        <v>1343</v>
      </c>
      <c r="L342" s="150"/>
      <c r="M342" s="153"/>
      <c r="N342" s="151"/>
      <c r="O342" s="153"/>
      <c r="P342" s="203" t="e">
        <f>#REF!+#REF!</f>
        <v>#REF!</v>
      </c>
      <c r="Q342" s="204" t="e">
        <f>#REF!+M342</f>
        <v>#REF!</v>
      </c>
      <c r="R342" s="359" t="s">
        <v>297</v>
      </c>
    </row>
    <row r="343" spans="1:18" ht="12.95" customHeight="1">
      <c r="A343" s="198">
        <v>159</v>
      </c>
      <c r="B343" s="148"/>
      <c r="C343" s="149" t="s">
        <v>1911</v>
      </c>
      <c r="D343" s="149" t="s">
        <v>1913</v>
      </c>
      <c r="E343" s="149" t="s">
        <v>1911</v>
      </c>
      <c r="F343" s="149" t="s">
        <v>1913</v>
      </c>
      <c r="G343" s="149" t="s">
        <v>1474</v>
      </c>
      <c r="H343" s="158" t="s">
        <v>13</v>
      </c>
      <c r="I343" s="234" t="s">
        <v>60</v>
      </c>
      <c r="J343" s="150" t="s">
        <v>361</v>
      </c>
      <c r="K343" s="150" t="s">
        <v>1343</v>
      </c>
      <c r="L343" s="150"/>
      <c r="M343" s="153"/>
      <c r="N343" s="151"/>
      <c r="O343" s="153"/>
      <c r="P343" s="203" t="e">
        <f>#REF!+#REF!</f>
        <v>#REF!</v>
      </c>
      <c r="Q343" s="204" t="e">
        <f>#REF!+M343</f>
        <v>#REF!</v>
      </c>
      <c r="R343" s="359" t="s">
        <v>297</v>
      </c>
    </row>
    <row r="344" spans="1:18" ht="12.95" customHeight="1">
      <c r="A344" s="147">
        <v>160</v>
      </c>
      <c r="B344" s="148"/>
      <c r="C344" s="149" t="s">
        <v>1911</v>
      </c>
      <c r="D344" s="149" t="s">
        <v>1913</v>
      </c>
      <c r="E344" s="149" t="s">
        <v>1911</v>
      </c>
      <c r="F344" s="149" t="s">
        <v>1913</v>
      </c>
      <c r="G344" s="149" t="s">
        <v>1475</v>
      </c>
      <c r="H344" s="158" t="s">
        <v>1425</v>
      </c>
      <c r="I344" s="234" t="s">
        <v>384</v>
      </c>
      <c r="J344" s="150" t="s">
        <v>305</v>
      </c>
      <c r="K344" s="150" t="s">
        <v>1343</v>
      </c>
      <c r="L344" s="150"/>
      <c r="M344" s="153"/>
      <c r="N344" s="151"/>
      <c r="O344" s="153"/>
      <c r="P344" s="203" t="e">
        <f>#REF!+#REF!</f>
        <v>#REF!</v>
      </c>
      <c r="Q344" s="204" t="e">
        <f>#REF!+M344</f>
        <v>#REF!</v>
      </c>
      <c r="R344" s="359" t="s">
        <v>297</v>
      </c>
    </row>
    <row r="345" spans="1:18" ht="12.95" customHeight="1">
      <c r="A345" s="198">
        <v>161</v>
      </c>
      <c r="B345" s="148"/>
      <c r="C345" s="149" t="s">
        <v>1911</v>
      </c>
      <c r="D345" s="149" t="s">
        <v>1914</v>
      </c>
      <c r="E345" s="149" t="s">
        <v>1911</v>
      </c>
      <c r="F345" s="149" t="s">
        <v>1544</v>
      </c>
      <c r="G345" s="149" t="s">
        <v>1484</v>
      </c>
      <c r="H345" s="158" t="s">
        <v>13</v>
      </c>
      <c r="I345" s="234" t="s">
        <v>385</v>
      </c>
      <c r="J345" s="150" t="s">
        <v>305</v>
      </c>
      <c r="K345" s="150" t="s">
        <v>1343</v>
      </c>
      <c r="L345" s="150"/>
      <c r="M345" s="153"/>
      <c r="N345" s="151"/>
      <c r="O345" s="153"/>
      <c r="P345" s="203" t="e">
        <f>#REF!+#REF!</f>
        <v>#REF!</v>
      </c>
      <c r="Q345" s="204" t="e">
        <f>#REF!+M345</f>
        <v>#REF!</v>
      </c>
      <c r="R345" s="359" t="s">
        <v>297</v>
      </c>
    </row>
    <row r="346" spans="1:18" ht="12.95" customHeight="1">
      <c r="A346" s="147">
        <v>162</v>
      </c>
      <c r="B346" s="148"/>
      <c r="C346" s="149" t="s">
        <v>1911</v>
      </c>
      <c r="D346" s="149" t="s">
        <v>1913</v>
      </c>
      <c r="E346" s="149" t="s">
        <v>1911</v>
      </c>
      <c r="F346" s="149" t="s">
        <v>1913</v>
      </c>
      <c r="G346" s="149" t="s">
        <v>1475</v>
      </c>
      <c r="H346" s="158" t="s">
        <v>1426</v>
      </c>
      <c r="I346" s="234" t="s">
        <v>386</v>
      </c>
      <c r="J346" s="29" t="s">
        <v>1343</v>
      </c>
      <c r="K346" s="150" t="s">
        <v>1343</v>
      </c>
      <c r="L346" s="150"/>
      <c r="M346" s="153"/>
      <c r="N346" s="151"/>
      <c r="O346" s="153"/>
      <c r="P346" s="203" t="e">
        <f>#REF!+#REF!</f>
        <v>#REF!</v>
      </c>
      <c r="Q346" s="204" t="e">
        <f>#REF!+M346</f>
        <v>#REF!</v>
      </c>
      <c r="R346" s="359" t="s">
        <v>297</v>
      </c>
    </row>
    <row r="347" spans="1:18" ht="12.95" customHeight="1">
      <c r="A347" s="198">
        <v>163</v>
      </c>
      <c r="B347" s="148"/>
      <c r="C347" s="149" t="s">
        <v>1911</v>
      </c>
      <c r="D347" s="149" t="s">
        <v>1913</v>
      </c>
      <c r="E347" s="149" t="s">
        <v>1911</v>
      </c>
      <c r="F347" s="149" t="s">
        <v>1913</v>
      </c>
      <c r="G347" s="149" t="s">
        <v>1475</v>
      </c>
      <c r="H347" s="158" t="s">
        <v>1427</v>
      </c>
      <c r="I347" s="234" t="s">
        <v>387</v>
      </c>
      <c r="J347" s="150" t="s">
        <v>1343</v>
      </c>
      <c r="K347" s="150" t="s">
        <v>1343</v>
      </c>
      <c r="L347" s="150"/>
      <c r="M347" s="153"/>
      <c r="N347" s="151"/>
      <c r="O347" s="153"/>
      <c r="P347" s="203" t="e">
        <f>#REF!+#REF!</f>
        <v>#REF!</v>
      </c>
      <c r="Q347" s="204" t="e">
        <f>#REF!+M347</f>
        <v>#REF!</v>
      </c>
      <c r="R347" s="359" t="s">
        <v>297</v>
      </c>
    </row>
    <row r="348" spans="1:18" ht="12.95" customHeight="1">
      <c r="A348" s="147">
        <v>164</v>
      </c>
      <c r="B348" s="148"/>
      <c r="C348" s="149" t="s">
        <v>1911</v>
      </c>
      <c r="D348" s="149" t="s">
        <v>1913</v>
      </c>
      <c r="E348" s="149" t="s">
        <v>1911</v>
      </c>
      <c r="F348" s="149" t="s">
        <v>1913</v>
      </c>
      <c r="G348" s="149" t="s">
        <v>1475</v>
      </c>
      <c r="H348" s="158" t="s">
        <v>1428</v>
      </c>
      <c r="I348" s="234" t="s">
        <v>388</v>
      </c>
      <c r="J348" s="150" t="s">
        <v>1343</v>
      </c>
      <c r="K348" s="150" t="s">
        <v>1343</v>
      </c>
      <c r="L348" s="150"/>
      <c r="M348" s="153"/>
      <c r="N348" s="151"/>
      <c r="O348" s="153"/>
      <c r="P348" s="203" t="e">
        <f>#REF!+#REF!</f>
        <v>#REF!</v>
      </c>
      <c r="Q348" s="204" t="e">
        <f>#REF!+M348</f>
        <v>#REF!</v>
      </c>
      <c r="R348" s="359" t="s">
        <v>297</v>
      </c>
    </row>
    <row r="349" spans="1:18" ht="12.95" customHeight="1">
      <c r="A349" s="198">
        <v>165</v>
      </c>
      <c r="B349" s="148"/>
      <c r="C349" s="149" t="s">
        <v>1911</v>
      </c>
      <c r="D349" s="149" t="s">
        <v>1913</v>
      </c>
      <c r="E349" s="149" t="s">
        <v>1911</v>
      </c>
      <c r="F349" s="149" t="s">
        <v>1913</v>
      </c>
      <c r="G349" s="149" t="s">
        <v>1454</v>
      </c>
      <c r="H349" s="158" t="s">
        <v>1425</v>
      </c>
      <c r="I349" s="234" t="s">
        <v>382</v>
      </c>
      <c r="J349" s="150" t="s">
        <v>305</v>
      </c>
      <c r="K349" s="150" t="s">
        <v>1343</v>
      </c>
      <c r="L349" s="150"/>
      <c r="M349" s="153"/>
      <c r="N349" s="151"/>
      <c r="O349" s="153"/>
      <c r="P349" s="203" t="e">
        <f>#REF!+#REF!</f>
        <v>#REF!</v>
      </c>
      <c r="Q349" s="204" t="e">
        <f>#REF!+M349</f>
        <v>#REF!</v>
      </c>
      <c r="R349" s="359" t="s">
        <v>297</v>
      </c>
    </row>
    <row r="350" spans="1:18" ht="12.95" customHeight="1">
      <c r="A350" s="147">
        <v>166</v>
      </c>
      <c r="B350" s="148"/>
      <c r="C350" s="149" t="s">
        <v>1911</v>
      </c>
      <c r="D350" s="149" t="s">
        <v>1913</v>
      </c>
      <c r="E350" s="149" t="s">
        <v>1911</v>
      </c>
      <c r="F350" s="149" t="s">
        <v>1913</v>
      </c>
      <c r="G350" s="149" t="s">
        <v>1475</v>
      </c>
      <c r="H350" s="158" t="s">
        <v>1456</v>
      </c>
      <c r="I350" s="234" t="s">
        <v>388</v>
      </c>
      <c r="J350" s="150" t="s">
        <v>1343</v>
      </c>
      <c r="K350" s="150" t="s">
        <v>1343</v>
      </c>
      <c r="L350" s="150"/>
      <c r="M350" s="153"/>
      <c r="N350" s="151"/>
      <c r="O350" s="153"/>
      <c r="P350" s="203" t="e">
        <f>#REF!+#REF!</f>
        <v>#REF!</v>
      </c>
      <c r="Q350" s="204" t="e">
        <f>#REF!+M350</f>
        <v>#REF!</v>
      </c>
      <c r="R350" s="359" t="s">
        <v>297</v>
      </c>
    </row>
    <row r="351" spans="1:18" ht="12.95" customHeight="1">
      <c r="A351" s="198">
        <v>167</v>
      </c>
      <c r="B351" s="148"/>
      <c r="C351" s="149" t="s">
        <v>1911</v>
      </c>
      <c r="D351" s="149" t="s">
        <v>1913</v>
      </c>
      <c r="E351" s="149" t="s">
        <v>1544</v>
      </c>
      <c r="F351" s="149" t="s">
        <v>1543</v>
      </c>
      <c r="G351" s="149" t="s">
        <v>1434</v>
      </c>
      <c r="H351" s="158" t="s">
        <v>1444</v>
      </c>
      <c r="I351" s="234" t="s">
        <v>416</v>
      </c>
      <c r="J351" s="150" t="s">
        <v>307</v>
      </c>
      <c r="K351" s="150" t="s">
        <v>1343</v>
      </c>
      <c r="L351" s="150"/>
      <c r="M351" s="153"/>
      <c r="N351" s="151"/>
      <c r="O351" s="153"/>
      <c r="P351" s="203" t="e">
        <f>#REF!+#REF!</f>
        <v>#REF!</v>
      </c>
      <c r="Q351" s="204" t="e">
        <f>#REF!+M351</f>
        <v>#REF!</v>
      </c>
      <c r="R351" s="359" t="s">
        <v>297</v>
      </c>
    </row>
    <row r="352" spans="1:18" ht="12.95" customHeight="1">
      <c r="A352" s="147">
        <v>168</v>
      </c>
      <c r="B352" s="148"/>
      <c r="C352" s="149" t="s">
        <v>1911</v>
      </c>
      <c r="D352" s="149" t="s">
        <v>1913</v>
      </c>
      <c r="E352" s="149" t="s">
        <v>1543</v>
      </c>
      <c r="F352" s="149" t="s">
        <v>1911</v>
      </c>
      <c r="G352" s="149" t="s">
        <v>1438</v>
      </c>
      <c r="H352" s="158" t="s">
        <v>13</v>
      </c>
      <c r="I352" s="234" t="s">
        <v>417</v>
      </c>
      <c r="J352" s="150" t="s">
        <v>1343</v>
      </c>
      <c r="K352" s="150" t="s">
        <v>1343</v>
      </c>
      <c r="L352" s="150"/>
      <c r="M352" s="153"/>
      <c r="N352" s="151"/>
      <c r="O352" s="153"/>
      <c r="P352" s="203" t="e">
        <f>#REF!+#REF!</f>
        <v>#REF!</v>
      </c>
      <c r="Q352" s="204" t="e">
        <f>#REF!+M352</f>
        <v>#REF!</v>
      </c>
      <c r="R352" s="359" t="s">
        <v>297</v>
      </c>
    </row>
    <row r="353" spans="1:18" ht="12.95" customHeight="1">
      <c r="A353" s="198">
        <v>169</v>
      </c>
      <c r="B353" s="148"/>
      <c r="C353" s="149" t="s">
        <v>1911</v>
      </c>
      <c r="D353" s="149" t="s">
        <v>1913</v>
      </c>
      <c r="E353" s="149" t="s">
        <v>1911</v>
      </c>
      <c r="F353" s="149" t="s">
        <v>1543</v>
      </c>
      <c r="G353" s="149" t="s">
        <v>1462</v>
      </c>
      <c r="H353" s="158" t="s">
        <v>1429</v>
      </c>
      <c r="I353" s="234" t="s">
        <v>25</v>
      </c>
      <c r="J353" s="150" t="s">
        <v>1343</v>
      </c>
      <c r="K353" s="150" t="s">
        <v>1343</v>
      </c>
      <c r="L353" s="150"/>
      <c r="M353" s="153"/>
      <c r="N353" s="151"/>
      <c r="O353" s="153"/>
      <c r="P353" s="203" t="e">
        <f>#REF!+#REF!</f>
        <v>#REF!</v>
      </c>
      <c r="Q353" s="204" t="e">
        <f>#REF!+M353</f>
        <v>#REF!</v>
      </c>
      <c r="R353" s="359" t="s">
        <v>297</v>
      </c>
    </row>
    <row r="354" spans="1:18" ht="12.95" customHeight="1">
      <c r="A354" s="147">
        <v>170</v>
      </c>
      <c r="B354" s="148"/>
      <c r="C354" s="149" t="s">
        <v>1911</v>
      </c>
      <c r="D354" s="149" t="s">
        <v>1913</v>
      </c>
      <c r="E354" s="149" t="s">
        <v>1911</v>
      </c>
      <c r="F354" s="149" t="s">
        <v>1913</v>
      </c>
      <c r="G354" s="149" t="s">
        <v>1464</v>
      </c>
      <c r="H354" s="158" t="s">
        <v>1426</v>
      </c>
      <c r="I354" s="234" t="s">
        <v>59</v>
      </c>
      <c r="J354" s="150" t="s">
        <v>1343</v>
      </c>
      <c r="K354" s="150" t="s">
        <v>1343</v>
      </c>
      <c r="L354" s="150"/>
      <c r="M354" s="153"/>
      <c r="N354" s="151"/>
      <c r="O354" s="153"/>
      <c r="P354" s="203" t="e">
        <f>#REF!+#REF!</f>
        <v>#REF!</v>
      </c>
      <c r="Q354" s="204" t="e">
        <f>#REF!+M354</f>
        <v>#REF!</v>
      </c>
      <c r="R354" s="359" t="s">
        <v>297</v>
      </c>
    </row>
    <row r="355" spans="1:18" ht="12.95" customHeight="1">
      <c r="A355" s="198">
        <v>171</v>
      </c>
      <c r="B355" s="148"/>
      <c r="C355" s="149" t="s">
        <v>1911</v>
      </c>
      <c r="D355" s="149" t="s">
        <v>1913</v>
      </c>
      <c r="E355" s="149" t="s">
        <v>1911</v>
      </c>
      <c r="F355" s="149" t="s">
        <v>1544</v>
      </c>
      <c r="G355" s="149" t="s">
        <v>1426</v>
      </c>
      <c r="H355" s="158" t="s">
        <v>1437</v>
      </c>
      <c r="I355" s="234" t="s">
        <v>421</v>
      </c>
      <c r="J355" s="150" t="s">
        <v>1343</v>
      </c>
      <c r="K355" s="150" t="s">
        <v>1343</v>
      </c>
      <c r="L355" s="150"/>
      <c r="M355" s="153"/>
      <c r="N355" s="151"/>
      <c r="O355" s="153"/>
      <c r="P355" s="203" t="e">
        <f>#REF!+#REF!</f>
        <v>#REF!</v>
      </c>
      <c r="Q355" s="204" t="e">
        <f>#REF!+M355</f>
        <v>#REF!</v>
      </c>
      <c r="R355" s="359" t="s">
        <v>297</v>
      </c>
    </row>
    <row r="356" spans="1:18" ht="12.95" customHeight="1">
      <c r="A356" s="147">
        <v>172</v>
      </c>
      <c r="B356" s="148"/>
      <c r="C356" s="149" t="s">
        <v>1911</v>
      </c>
      <c r="D356" s="149" t="s">
        <v>1913</v>
      </c>
      <c r="E356" s="149" t="s">
        <v>1911</v>
      </c>
      <c r="F356" s="149" t="s">
        <v>1543</v>
      </c>
      <c r="G356" s="149" t="s">
        <v>13</v>
      </c>
      <c r="H356" s="158" t="s">
        <v>1433</v>
      </c>
      <c r="I356" s="234" t="s">
        <v>422</v>
      </c>
      <c r="J356" s="150" t="s">
        <v>1343</v>
      </c>
      <c r="K356" s="150" t="s">
        <v>1343</v>
      </c>
      <c r="L356" s="150"/>
      <c r="M356" s="153"/>
      <c r="N356" s="151"/>
      <c r="O356" s="153"/>
      <c r="P356" s="203" t="e">
        <f>#REF!+#REF!</f>
        <v>#REF!</v>
      </c>
      <c r="Q356" s="204" t="e">
        <f>#REF!+M356</f>
        <v>#REF!</v>
      </c>
      <c r="R356" s="359" t="s">
        <v>297</v>
      </c>
    </row>
    <row r="357" spans="1:18" ht="12.95" customHeight="1">
      <c r="A357" s="198">
        <v>173</v>
      </c>
      <c r="B357" s="148"/>
      <c r="C357" s="149" t="s">
        <v>1911</v>
      </c>
      <c r="D357" s="149" t="s">
        <v>1913</v>
      </c>
      <c r="E357" s="149" t="s">
        <v>1543</v>
      </c>
      <c r="F357" s="149" t="s">
        <v>1544</v>
      </c>
      <c r="G357" s="149" t="s">
        <v>1429</v>
      </c>
      <c r="H357" s="158" t="s">
        <v>13</v>
      </c>
      <c r="I357" s="234" t="s">
        <v>423</v>
      </c>
      <c r="J357" s="150" t="s">
        <v>1343</v>
      </c>
      <c r="K357" s="150" t="s">
        <v>1343</v>
      </c>
      <c r="L357" s="150"/>
      <c r="M357" s="153"/>
      <c r="N357" s="151"/>
      <c r="O357" s="153"/>
      <c r="P357" s="203" t="e">
        <f>#REF!+#REF!</f>
        <v>#REF!</v>
      </c>
      <c r="Q357" s="204" t="e">
        <f>#REF!+M357</f>
        <v>#REF!</v>
      </c>
      <c r="R357" s="359" t="s">
        <v>297</v>
      </c>
    </row>
    <row r="358" spans="1:18" ht="12.95" customHeight="1">
      <c r="A358" s="147">
        <v>174</v>
      </c>
      <c r="B358" s="148"/>
      <c r="C358" s="149" t="s">
        <v>1911</v>
      </c>
      <c r="D358" s="149" t="s">
        <v>1913</v>
      </c>
      <c r="E358" s="149" t="s">
        <v>1543</v>
      </c>
      <c r="F358" s="149" t="s">
        <v>1544</v>
      </c>
      <c r="G358" s="149" t="s">
        <v>1427</v>
      </c>
      <c r="H358" s="158" t="s">
        <v>1442</v>
      </c>
      <c r="I358" s="234" t="s">
        <v>308</v>
      </c>
      <c r="J358" s="150" t="s">
        <v>1343</v>
      </c>
      <c r="K358" s="150" t="s">
        <v>1343</v>
      </c>
      <c r="L358" s="150"/>
      <c r="M358" s="153"/>
      <c r="N358" s="151"/>
      <c r="O358" s="153"/>
      <c r="P358" s="203" t="e">
        <f>#REF!+#REF!</f>
        <v>#REF!</v>
      </c>
      <c r="Q358" s="204" t="e">
        <f>#REF!+M358</f>
        <v>#REF!</v>
      </c>
      <c r="R358" s="359" t="s">
        <v>297</v>
      </c>
    </row>
    <row r="359" spans="1:18" ht="12.95" customHeight="1">
      <c r="A359" s="198">
        <v>175</v>
      </c>
      <c r="B359" s="148"/>
      <c r="C359" s="149" t="s">
        <v>1911</v>
      </c>
      <c r="D359" s="149" t="s">
        <v>1913</v>
      </c>
      <c r="E359" s="149" t="s">
        <v>1543</v>
      </c>
      <c r="F359" s="149" t="s">
        <v>1909</v>
      </c>
      <c r="G359" s="149" t="s">
        <v>1435</v>
      </c>
      <c r="H359" s="158" t="s">
        <v>1425</v>
      </c>
      <c r="I359" s="234" t="s">
        <v>41</v>
      </c>
      <c r="J359" s="150" t="s">
        <v>1343</v>
      </c>
      <c r="K359" s="150" t="s">
        <v>1343</v>
      </c>
      <c r="L359" s="150"/>
      <c r="M359" s="153"/>
      <c r="N359" s="151"/>
      <c r="O359" s="153"/>
      <c r="P359" s="203" t="e">
        <f>#REF!+#REF!</f>
        <v>#REF!</v>
      </c>
      <c r="Q359" s="204" t="e">
        <f>#REF!+M359</f>
        <v>#REF!</v>
      </c>
      <c r="R359" s="359" t="s">
        <v>297</v>
      </c>
    </row>
    <row r="360" spans="1:18" ht="12.95" customHeight="1">
      <c r="A360" s="147">
        <v>176</v>
      </c>
      <c r="B360" s="148"/>
      <c r="C360" s="149" t="s">
        <v>1911</v>
      </c>
      <c r="D360" s="149" t="s">
        <v>1913</v>
      </c>
      <c r="E360" s="149" t="s">
        <v>1911</v>
      </c>
      <c r="F360" s="149" t="s">
        <v>1911</v>
      </c>
      <c r="G360" s="149" t="s">
        <v>1426</v>
      </c>
      <c r="H360" s="158" t="s">
        <v>1436</v>
      </c>
      <c r="I360" s="234" t="s">
        <v>425</v>
      </c>
      <c r="J360" s="150" t="s">
        <v>1343</v>
      </c>
      <c r="K360" s="150" t="s">
        <v>1343</v>
      </c>
      <c r="L360" s="150"/>
      <c r="M360" s="153"/>
      <c r="N360" s="151"/>
      <c r="O360" s="153"/>
      <c r="P360" s="203" t="e">
        <f>#REF!+#REF!</f>
        <v>#REF!</v>
      </c>
      <c r="Q360" s="204" t="e">
        <f>#REF!+M360</f>
        <v>#REF!</v>
      </c>
      <c r="R360" s="359" t="s">
        <v>297</v>
      </c>
    </row>
    <row r="361" spans="1:18" ht="12.95" customHeight="1">
      <c r="A361" s="198">
        <v>177</v>
      </c>
      <c r="B361" s="148"/>
      <c r="C361" s="149" t="s">
        <v>1911</v>
      </c>
      <c r="D361" s="149" t="s">
        <v>1913</v>
      </c>
      <c r="E361" s="149" t="s">
        <v>1544</v>
      </c>
      <c r="F361" s="149" t="s">
        <v>1543</v>
      </c>
      <c r="G361" s="149" t="s">
        <v>1434</v>
      </c>
      <c r="H361" s="158" t="s">
        <v>1445</v>
      </c>
      <c r="I361" s="234" t="s">
        <v>426</v>
      </c>
      <c r="J361" s="150" t="s">
        <v>1343</v>
      </c>
      <c r="K361" s="150" t="s">
        <v>1343</v>
      </c>
      <c r="L361" s="150"/>
      <c r="M361" s="153"/>
      <c r="N361" s="151"/>
      <c r="O361" s="153"/>
      <c r="P361" s="203" t="e">
        <f>#REF!+#REF!</f>
        <v>#REF!</v>
      </c>
      <c r="Q361" s="204" t="e">
        <f>#REF!+M361</f>
        <v>#REF!</v>
      </c>
      <c r="R361" s="359" t="s">
        <v>297</v>
      </c>
    </row>
    <row r="362" spans="1:18" ht="12.95" customHeight="1">
      <c r="A362" s="147">
        <v>178</v>
      </c>
      <c r="B362" s="148"/>
      <c r="C362" s="149" t="s">
        <v>1911</v>
      </c>
      <c r="D362" s="149" t="s">
        <v>1913</v>
      </c>
      <c r="E362" s="149" t="s">
        <v>1544</v>
      </c>
      <c r="F362" s="149" t="s">
        <v>1907</v>
      </c>
      <c r="G362" s="149" t="s">
        <v>1434</v>
      </c>
      <c r="H362" s="158" t="s">
        <v>13</v>
      </c>
      <c r="I362" s="234" t="s">
        <v>427</v>
      </c>
      <c r="J362" s="150" t="s">
        <v>1343</v>
      </c>
      <c r="K362" s="150" t="s">
        <v>1343</v>
      </c>
      <c r="L362" s="150"/>
      <c r="M362" s="153"/>
      <c r="N362" s="151"/>
      <c r="O362" s="153"/>
      <c r="P362" s="203" t="e">
        <f>#REF!+#REF!</f>
        <v>#REF!</v>
      </c>
      <c r="Q362" s="204" t="e">
        <f>#REF!+M362</f>
        <v>#REF!</v>
      </c>
      <c r="R362" s="359" t="s">
        <v>297</v>
      </c>
    </row>
    <row r="363" spans="1:18" ht="12.95" customHeight="1">
      <c r="A363" s="198">
        <v>179</v>
      </c>
      <c r="B363" s="148"/>
      <c r="C363" s="149" t="s">
        <v>1911</v>
      </c>
      <c r="D363" s="149" t="s">
        <v>1913</v>
      </c>
      <c r="E363" s="149" t="s">
        <v>1911</v>
      </c>
      <c r="F363" s="149" t="s">
        <v>1909</v>
      </c>
      <c r="G363" s="149" t="s">
        <v>1439</v>
      </c>
      <c r="H363" s="158" t="s">
        <v>13</v>
      </c>
      <c r="I363" s="234" t="s">
        <v>56</v>
      </c>
      <c r="J363" s="150" t="s">
        <v>1343</v>
      </c>
      <c r="K363" s="150" t="s">
        <v>1343</v>
      </c>
      <c r="L363" s="150"/>
      <c r="M363" s="153"/>
      <c r="N363" s="151"/>
      <c r="O363" s="153"/>
      <c r="P363" s="203" t="e">
        <f>#REF!+#REF!</f>
        <v>#REF!</v>
      </c>
      <c r="Q363" s="204" t="e">
        <f>#REF!+M363</f>
        <v>#REF!</v>
      </c>
      <c r="R363" s="359" t="s">
        <v>297</v>
      </c>
    </row>
    <row r="364" spans="1:18" ht="12.95" customHeight="1">
      <c r="A364" s="147">
        <v>180</v>
      </c>
      <c r="B364" s="148"/>
      <c r="C364" s="149" t="s">
        <v>1911</v>
      </c>
      <c r="D364" s="149" t="s">
        <v>1913</v>
      </c>
      <c r="E364" s="149" t="s">
        <v>1911</v>
      </c>
      <c r="F364" s="149" t="s">
        <v>1909</v>
      </c>
      <c r="G364" s="149" t="s">
        <v>1425</v>
      </c>
      <c r="H364" s="158" t="s">
        <v>13</v>
      </c>
      <c r="I364" s="234" t="s">
        <v>54</v>
      </c>
      <c r="J364" s="150" t="s">
        <v>1343</v>
      </c>
      <c r="K364" s="150" t="s">
        <v>1343</v>
      </c>
      <c r="L364" s="150"/>
      <c r="M364" s="153"/>
      <c r="N364" s="151"/>
      <c r="O364" s="153"/>
      <c r="P364" s="203" t="e">
        <f>#REF!+#REF!</f>
        <v>#REF!</v>
      </c>
      <c r="Q364" s="204" t="e">
        <f>#REF!+M364</f>
        <v>#REF!</v>
      </c>
      <c r="R364" s="359" t="s">
        <v>297</v>
      </c>
    </row>
    <row r="365" spans="1:18" ht="12.95" customHeight="1">
      <c r="A365" s="198">
        <v>181</v>
      </c>
      <c r="B365" s="148"/>
      <c r="C365" s="149" t="s">
        <v>1911</v>
      </c>
      <c r="D365" s="149" t="s">
        <v>1913</v>
      </c>
      <c r="E365" s="149" t="s">
        <v>1911</v>
      </c>
      <c r="F365" s="149" t="s">
        <v>1544</v>
      </c>
      <c r="G365" s="149" t="s">
        <v>13</v>
      </c>
      <c r="H365" s="158" t="s">
        <v>1427</v>
      </c>
      <c r="I365" s="234" t="s">
        <v>428</v>
      </c>
      <c r="J365" s="150" t="s">
        <v>1343</v>
      </c>
      <c r="K365" s="150" t="s">
        <v>1343</v>
      </c>
      <c r="L365" s="150"/>
      <c r="M365" s="153"/>
      <c r="N365" s="151"/>
      <c r="O365" s="153"/>
      <c r="P365" s="203" t="e">
        <f>#REF!+#REF!</f>
        <v>#REF!</v>
      </c>
      <c r="Q365" s="204" t="e">
        <f>#REF!+M365</f>
        <v>#REF!</v>
      </c>
      <c r="R365" s="359" t="s">
        <v>297</v>
      </c>
    </row>
    <row r="366" spans="1:18" ht="12.95" customHeight="1">
      <c r="A366" s="147">
        <v>182</v>
      </c>
      <c r="B366" s="148"/>
      <c r="C366" s="149" t="s">
        <v>1911</v>
      </c>
      <c r="D366" s="149" t="s">
        <v>1913</v>
      </c>
      <c r="E366" s="149" t="s">
        <v>1911</v>
      </c>
      <c r="F366" s="149" t="s">
        <v>1909</v>
      </c>
      <c r="G366" s="149" t="s">
        <v>1439</v>
      </c>
      <c r="H366" s="158" t="s">
        <v>1425</v>
      </c>
      <c r="I366" s="234" t="s">
        <v>429</v>
      </c>
      <c r="J366" s="150" t="s">
        <v>1343</v>
      </c>
      <c r="K366" s="150" t="s">
        <v>1343</v>
      </c>
      <c r="L366" s="150"/>
      <c r="M366" s="153"/>
      <c r="N366" s="151"/>
      <c r="O366" s="153"/>
      <c r="P366" s="203" t="e">
        <f>#REF!+#REF!</f>
        <v>#REF!</v>
      </c>
      <c r="Q366" s="204" t="e">
        <f>#REF!+M366</f>
        <v>#REF!</v>
      </c>
      <c r="R366" s="359" t="s">
        <v>297</v>
      </c>
    </row>
    <row r="367" spans="1:18" ht="12.95" customHeight="1">
      <c r="A367" s="198">
        <v>183</v>
      </c>
      <c r="B367" s="148"/>
      <c r="C367" s="149" t="s">
        <v>1911</v>
      </c>
      <c r="D367" s="149" t="s">
        <v>1913</v>
      </c>
      <c r="E367" s="149" t="s">
        <v>1911</v>
      </c>
      <c r="F367" s="149" t="s">
        <v>1909</v>
      </c>
      <c r="G367" s="149" t="s">
        <v>1439</v>
      </c>
      <c r="H367" s="158" t="s">
        <v>1426</v>
      </c>
      <c r="I367" s="234" t="s">
        <v>431</v>
      </c>
      <c r="J367" s="150" t="s">
        <v>1343</v>
      </c>
      <c r="K367" s="150" t="s">
        <v>1343</v>
      </c>
      <c r="L367" s="150"/>
      <c r="M367" s="153"/>
      <c r="N367" s="151"/>
      <c r="O367" s="153"/>
      <c r="P367" s="203" t="e">
        <f>#REF!+#REF!</f>
        <v>#REF!</v>
      </c>
      <c r="Q367" s="204" t="e">
        <f>#REF!+M367</f>
        <v>#REF!</v>
      </c>
      <c r="R367" s="359" t="s">
        <v>297</v>
      </c>
    </row>
    <row r="368" spans="1:18" ht="12.95" customHeight="1">
      <c r="A368" s="147">
        <v>184</v>
      </c>
      <c r="B368" s="148"/>
      <c r="C368" s="149" t="s">
        <v>1911</v>
      </c>
      <c r="D368" s="149" t="s">
        <v>1913</v>
      </c>
      <c r="E368" s="149" t="s">
        <v>1911</v>
      </c>
      <c r="F368" s="149" t="s">
        <v>1544</v>
      </c>
      <c r="G368" s="149" t="s">
        <v>1429</v>
      </c>
      <c r="H368" s="158" t="s">
        <v>1434</v>
      </c>
      <c r="I368" s="234" t="s">
        <v>432</v>
      </c>
      <c r="J368" s="150" t="s">
        <v>1343</v>
      </c>
      <c r="K368" s="150" t="s">
        <v>1343</v>
      </c>
      <c r="L368" s="150"/>
      <c r="M368" s="153"/>
      <c r="N368" s="151"/>
      <c r="O368" s="153"/>
      <c r="P368" s="203" t="e">
        <f>#REF!+#REF!</f>
        <v>#REF!</v>
      </c>
      <c r="Q368" s="204" t="e">
        <f>#REF!+M368</f>
        <v>#REF!</v>
      </c>
      <c r="R368" s="359" t="s">
        <v>297</v>
      </c>
    </row>
    <row r="369" spans="1:18" ht="12.95" customHeight="1">
      <c r="A369" s="198">
        <v>185</v>
      </c>
      <c r="B369" s="148"/>
      <c r="C369" s="149" t="s">
        <v>1911</v>
      </c>
      <c r="D369" s="149" t="s">
        <v>1913</v>
      </c>
      <c r="E369" s="149" t="s">
        <v>1911</v>
      </c>
      <c r="F369" s="149" t="s">
        <v>1913</v>
      </c>
      <c r="G369" s="149" t="s">
        <v>1475</v>
      </c>
      <c r="H369" s="158" t="s">
        <v>1457</v>
      </c>
      <c r="I369" s="234" t="s">
        <v>433</v>
      </c>
      <c r="J369" s="150" t="s">
        <v>1343</v>
      </c>
      <c r="K369" s="150" t="s">
        <v>1343</v>
      </c>
      <c r="L369" s="150"/>
      <c r="M369" s="153"/>
      <c r="N369" s="151"/>
      <c r="O369" s="153"/>
      <c r="P369" s="203" t="e">
        <f>#REF!+#REF!</f>
        <v>#REF!</v>
      </c>
      <c r="Q369" s="204" t="e">
        <f>#REF!+M369</f>
        <v>#REF!</v>
      </c>
      <c r="R369" s="359" t="s">
        <v>297</v>
      </c>
    </row>
    <row r="370" spans="1:18" ht="12.95" customHeight="1">
      <c r="A370" s="147">
        <v>186</v>
      </c>
      <c r="B370" s="148"/>
      <c r="C370" s="149" t="s">
        <v>1911</v>
      </c>
      <c r="D370" s="149" t="s">
        <v>1913</v>
      </c>
      <c r="E370" s="149" t="s">
        <v>1911</v>
      </c>
      <c r="F370" s="149" t="s">
        <v>1913</v>
      </c>
      <c r="G370" s="149" t="s">
        <v>1475</v>
      </c>
      <c r="H370" s="158" t="s">
        <v>1458</v>
      </c>
      <c r="I370" s="234" t="s">
        <v>434</v>
      </c>
      <c r="J370" s="150" t="s">
        <v>1343</v>
      </c>
      <c r="K370" s="150" t="s">
        <v>1343</v>
      </c>
      <c r="L370" s="150"/>
      <c r="M370" s="153"/>
      <c r="N370" s="151"/>
      <c r="O370" s="153"/>
      <c r="P370" s="203" t="e">
        <f>#REF!+#REF!</f>
        <v>#REF!</v>
      </c>
      <c r="Q370" s="204" t="e">
        <f>#REF!+M370</f>
        <v>#REF!</v>
      </c>
      <c r="R370" s="359" t="s">
        <v>297</v>
      </c>
    </row>
    <row r="371" spans="1:18" ht="12.95" customHeight="1">
      <c r="A371" s="198">
        <v>187</v>
      </c>
      <c r="B371" s="148"/>
      <c r="C371" s="149" t="s">
        <v>1911</v>
      </c>
      <c r="D371" s="149" t="s">
        <v>1913</v>
      </c>
      <c r="E371" s="149" t="s">
        <v>1543</v>
      </c>
      <c r="F371" s="149" t="s">
        <v>1909</v>
      </c>
      <c r="G371" s="149" t="s">
        <v>13</v>
      </c>
      <c r="H371" s="158" t="s">
        <v>13</v>
      </c>
      <c r="I371" s="234" t="s">
        <v>435</v>
      </c>
      <c r="J371" s="150" t="s">
        <v>1343</v>
      </c>
      <c r="K371" s="150" t="s">
        <v>1343</v>
      </c>
      <c r="L371" s="150"/>
      <c r="M371" s="153"/>
      <c r="N371" s="151"/>
      <c r="O371" s="153"/>
      <c r="P371" s="203" t="e">
        <f>#REF!+#REF!</f>
        <v>#REF!</v>
      </c>
      <c r="Q371" s="204" t="e">
        <f>#REF!+M371</f>
        <v>#REF!</v>
      </c>
      <c r="R371" s="359" t="s">
        <v>297</v>
      </c>
    </row>
    <row r="372" spans="1:18" ht="12.95" customHeight="1">
      <c r="A372" s="147">
        <v>188</v>
      </c>
      <c r="B372" s="148"/>
      <c r="C372" s="149" t="s">
        <v>1911</v>
      </c>
      <c r="D372" s="149" t="s">
        <v>1913</v>
      </c>
      <c r="E372" s="149" t="s">
        <v>1911</v>
      </c>
      <c r="F372" s="149" t="s">
        <v>1913</v>
      </c>
      <c r="G372" s="149" t="s">
        <v>1475</v>
      </c>
      <c r="H372" s="158" t="s">
        <v>1459</v>
      </c>
      <c r="I372" s="234" t="s">
        <v>436</v>
      </c>
      <c r="J372" s="150" t="s">
        <v>1343</v>
      </c>
      <c r="K372" s="150" t="s">
        <v>1343</v>
      </c>
      <c r="L372" s="150"/>
      <c r="M372" s="153"/>
      <c r="N372" s="151"/>
      <c r="O372" s="153"/>
      <c r="P372" s="203" t="e">
        <f>#REF!+#REF!</f>
        <v>#REF!</v>
      </c>
      <c r="Q372" s="204" t="e">
        <f>#REF!+M372</f>
        <v>#REF!</v>
      </c>
      <c r="R372" s="359" t="s">
        <v>297</v>
      </c>
    </row>
    <row r="373" spans="1:18" ht="12.95" customHeight="1">
      <c r="A373" s="198">
        <v>189</v>
      </c>
      <c r="B373" s="148"/>
      <c r="C373" s="149" t="s">
        <v>1911</v>
      </c>
      <c r="D373" s="149" t="s">
        <v>1913</v>
      </c>
      <c r="E373" s="149" t="s">
        <v>1911</v>
      </c>
      <c r="F373" s="149" t="s">
        <v>1544</v>
      </c>
      <c r="G373" s="149" t="s">
        <v>13</v>
      </c>
      <c r="H373" s="158" t="s">
        <v>1428</v>
      </c>
      <c r="I373" s="234" t="s">
        <v>437</v>
      </c>
      <c r="J373" s="150" t="s">
        <v>1343</v>
      </c>
      <c r="K373" s="150" t="s">
        <v>1343</v>
      </c>
      <c r="L373" s="150"/>
      <c r="M373" s="153"/>
      <c r="N373" s="151"/>
      <c r="O373" s="153"/>
      <c r="P373" s="203" t="e">
        <f>#REF!+#REF!</f>
        <v>#REF!</v>
      </c>
      <c r="Q373" s="204" t="e">
        <f>#REF!+M373</f>
        <v>#REF!</v>
      </c>
      <c r="R373" s="359" t="s">
        <v>297</v>
      </c>
    </row>
    <row r="374" spans="1:18" ht="12.95" customHeight="1">
      <c r="A374" s="147">
        <v>190</v>
      </c>
      <c r="B374" s="148"/>
      <c r="C374" s="149" t="s">
        <v>1911</v>
      </c>
      <c r="D374" s="149" t="s">
        <v>1913</v>
      </c>
      <c r="E374" s="149" t="s">
        <v>1543</v>
      </c>
      <c r="F374" s="149" t="s">
        <v>1544</v>
      </c>
      <c r="G374" s="149" t="s">
        <v>1426</v>
      </c>
      <c r="H374" s="158" t="s">
        <v>1430</v>
      </c>
      <c r="I374" s="234" t="s">
        <v>438</v>
      </c>
      <c r="J374" s="150" t="s">
        <v>1343</v>
      </c>
      <c r="K374" s="150" t="s">
        <v>1343</v>
      </c>
      <c r="L374" s="150"/>
      <c r="M374" s="153"/>
      <c r="N374" s="151"/>
      <c r="O374" s="153"/>
      <c r="P374" s="203" t="e">
        <f>#REF!+#REF!</f>
        <v>#REF!</v>
      </c>
      <c r="Q374" s="204" t="e">
        <f>#REF!+M374</f>
        <v>#REF!</v>
      </c>
      <c r="R374" s="359" t="s">
        <v>297</v>
      </c>
    </row>
    <row r="375" spans="1:18" ht="12.95" customHeight="1">
      <c r="A375" s="198">
        <v>191</v>
      </c>
      <c r="B375" s="148"/>
      <c r="C375" s="149" t="s">
        <v>1911</v>
      </c>
      <c r="D375" s="149" t="s">
        <v>1913</v>
      </c>
      <c r="E375" s="149" t="s">
        <v>1911</v>
      </c>
      <c r="F375" s="149" t="s">
        <v>1909</v>
      </c>
      <c r="G375" s="149" t="s">
        <v>1439</v>
      </c>
      <c r="H375" s="158" t="s">
        <v>1427</v>
      </c>
      <c r="I375" s="234" t="s">
        <v>440</v>
      </c>
      <c r="J375" s="150" t="s">
        <v>1343</v>
      </c>
      <c r="K375" s="150" t="s">
        <v>1343</v>
      </c>
      <c r="L375" s="150"/>
      <c r="M375" s="153"/>
      <c r="N375" s="151"/>
      <c r="O375" s="153"/>
      <c r="P375" s="203" t="e">
        <f>#REF!+#REF!</f>
        <v>#REF!</v>
      </c>
      <c r="Q375" s="204" t="e">
        <f>#REF!+M375</f>
        <v>#REF!</v>
      </c>
      <c r="R375" s="359" t="s">
        <v>297</v>
      </c>
    </row>
    <row r="376" spans="1:18" ht="12.95" customHeight="1">
      <c r="A376" s="147">
        <v>192</v>
      </c>
      <c r="B376" s="148"/>
      <c r="C376" s="149" t="s">
        <v>1911</v>
      </c>
      <c r="D376" s="149" t="s">
        <v>1913</v>
      </c>
      <c r="E376" s="149" t="s">
        <v>1911</v>
      </c>
      <c r="F376" s="149" t="s">
        <v>1913</v>
      </c>
      <c r="G376" s="149" t="s">
        <v>1475</v>
      </c>
      <c r="H376" s="158" t="s">
        <v>1460</v>
      </c>
      <c r="I376" s="234" t="s">
        <v>441</v>
      </c>
      <c r="J376" s="150" t="s">
        <v>1343</v>
      </c>
      <c r="K376" s="150" t="s">
        <v>1343</v>
      </c>
      <c r="L376" s="150"/>
      <c r="M376" s="153"/>
      <c r="N376" s="151"/>
      <c r="O376" s="153"/>
      <c r="P376" s="203" t="e">
        <f>#REF!+#REF!</f>
        <v>#REF!</v>
      </c>
      <c r="Q376" s="204" t="e">
        <f>#REF!+M376</f>
        <v>#REF!</v>
      </c>
      <c r="R376" s="359" t="s">
        <v>297</v>
      </c>
    </row>
    <row r="377" spans="1:18" ht="12.95" customHeight="1">
      <c r="A377" s="198">
        <v>193</v>
      </c>
      <c r="B377" s="148"/>
      <c r="C377" s="149" t="s">
        <v>1911</v>
      </c>
      <c r="D377" s="149" t="s">
        <v>1913</v>
      </c>
      <c r="E377" s="149" t="s">
        <v>1543</v>
      </c>
      <c r="F377" s="149" t="s">
        <v>1544</v>
      </c>
      <c r="G377" s="149" t="s">
        <v>1427</v>
      </c>
      <c r="H377" s="158" t="s">
        <v>1443</v>
      </c>
      <c r="I377" s="234" t="s">
        <v>308</v>
      </c>
      <c r="J377" s="150" t="s">
        <v>1343</v>
      </c>
      <c r="K377" s="150" t="s">
        <v>1343</v>
      </c>
      <c r="L377" s="150"/>
      <c r="M377" s="153"/>
      <c r="N377" s="151"/>
      <c r="O377" s="153"/>
      <c r="P377" s="203" t="e">
        <f>#REF!+#REF!</f>
        <v>#REF!</v>
      </c>
      <c r="Q377" s="204" t="e">
        <f>#REF!+M377</f>
        <v>#REF!</v>
      </c>
      <c r="R377" s="359" t="s">
        <v>297</v>
      </c>
    </row>
    <row r="378" spans="1:18" ht="12.95" customHeight="1">
      <c r="A378" s="147">
        <v>194</v>
      </c>
      <c r="B378" s="148"/>
      <c r="C378" s="149" t="s">
        <v>1911</v>
      </c>
      <c r="D378" s="149" t="s">
        <v>1913</v>
      </c>
      <c r="E378" s="149" t="s">
        <v>1911</v>
      </c>
      <c r="F378" s="149" t="s">
        <v>1544</v>
      </c>
      <c r="G378" s="149" t="s">
        <v>1426</v>
      </c>
      <c r="H378" s="158" t="s">
        <v>1438</v>
      </c>
      <c r="I378" s="240" t="s">
        <v>421</v>
      </c>
      <c r="J378" s="150" t="s">
        <v>1343</v>
      </c>
      <c r="K378" s="150" t="s">
        <v>1343</v>
      </c>
      <c r="L378" s="150"/>
      <c r="M378" s="153"/>
      <c r="N378" s="151"/>
      <c r="O378" s="153"/>
      <c r="P378" s="203" t="e">
        <f>#REF!+#REF!</f>
        <v>#REF!</v>
      </c>
      <c r="Q378" s="204" t="e">
        <f>#REF!+M378</f>
        <v>#REF!</v>
      </c>
      <c r="R378" s="359" t="s">
        <v>297</v>
      </c>
    </row>
    <row r="379" spans="1:18" ht="12.95" customHeight="1">
      <c r="A379" s="198">
        <v>195</v>
      </c>
      <c r="B379" s="148"/>
      <c r="C379" s="149" t="s">
        <v>1911</v>
      </c>
      <c r="D379" s="149" t="s">
        <v>1913</v>
      </c>
      <c r="E379" s="149" t="s">
        <v>1543</v>
      </c>
      <c r="F379" s="149" t="s">
        <v>1909</v>
      </c>
      <c r="G379" s="149" t="s">
        <v>1465</v>
      </c>
      <c r="H379" s="158" t="s">
        <v>1441</v>
      </c>
      <c r="I379" s="234" t="s">
        <v>413</v>
      </c>
      <c r="J379" s="150" t="s">
        <v>1343</v>
      </c>
      <c r="K379" s="150" t="s">
        <v>1343</v>
      </c>
      <c r="L379" s="150"/>
      <c r="M379" s="153"/>
      <c r="N379" s="151"/>
      <c r="O379" s="153"/>
      <c r="P379" s="203" t="e">
        <f>#REF!+#REF!</f>
        <v>#REF!</v>
      </c>
      <c r="Q379" s="204" t="e">
        <f>#REF!+M379</f>
        <v>#REF!</v>
      </c>
      <c r="R379" s="359" t="s">
        <v>405</v>
      </c>
    </row>
    <row r="380" spans="1:18" ht="12.95" customHeight="1">
      <c r="A380" s="147">
        <v>196</v>
      </c>
      <c r="B380" s="148"/>
      <c r="C380" s="149" t="s">
        <v>1911</v>
      </c>
      <c r="D380" s="149" t="s">
        <v>1913</v>
      </c>
      <c r="E380" s="149" t="s">
        <v>1911</v>
      </c>
      <c r="F380" s="149" t="s">
        <v>1913</v>
      </c>
      <c r="G380" s="149" t="s">
        <v>1475</v>
      </c>
      <c r="H380" s="158" t="s">
        <v>1447</v>
      </c>
      <c r="I380" s="234" t="s">
        <v>388</v>
      </c>
      <c r="J380" s="150" t="s">
        <v>1343</v>
      </c>
      <c r="K380" s="150" t="s">
        <v>1343</v>
      </c>
      <c r="L380" s="150"/>
      <c r="M380" s="153"/>
      <c r="N380" s="151"/>
      <c r="O380" s="153"/>
      <c r="P380" s="203" t="e">
        <f>#REF!+#REF!</f>
        <v>#REF!</v>
      </c>
      <c r="Q380" s="204" t="e">
        <f>#REF!+M380</f>
        <v>#REF!</v>
      </c>
      <c r="R380" s="359" t="s">
        <v>405</v>
      </c>
    </row>
    <row r="381" spans="1:18" ht="12.95" customHeight="1">
      <c r="A381" s="198">
        <v>197</v>
      </c>
      <c r="B381" s="148"/>
      <c r="C381" s="149" t="s">
        <v>1911</v>
      </c>
      <c r="D381" s="149" t="s">
        <v>1913</v>
      </c>
      <c r="E381" s="149" t="s">
        <v>1543</v>
      </c>
      <c r="F381" s="149" t="s">
        <v>1909</v>
      </c>
      <c r="G381" s="149" t="s">
        <v>1465</v>
      </c>
      <c r="H381" s="158" t="s">
        <v>1442</v>
      </c>
      <c r="I381" s="234" t="s">
        <v>413</v>
      </c>
      <c r="J381" s="150" t="s">
        <v>1343</v>
      </c>
      <c r="K381" s="150" t="s">
        <v>1343</v>
      </c>
      <c r="L381" s="150"/>
      <c r="M381" s="153"/>
      <c r="N381" s="151"/>
      <c r="O381" s="153"/>
      <c r="P381" s="203" t="e">
        <f>#REF!+#REF!</f>
        <v>#REF!</v>
      </c>
      <c r="Q381" s="204" t="e">
        <f>#REF!+M381</f>
        <v>#REF!</v>
      </c>
      <c r="R381" s="359" t="s">
        <v>406</v>
      </c>
    </row>
    <row r="382" spans="1:18" ht="12.95" customHeight="1">
      <c r="A382" s="147">
        <v>198</v>
      </c>
      <c r="B382" s="148"/>
      <c r="C382" s="149" t="s">
        <v>1911</v>
      </c>
      <c r="D382" s="149" t="s">
        <v>1913</v>
      </c>
      <c r="E382" s="149" t="s">
        <v>1911</v>
      </c>
      <c r="F382" s="149" t="s">
        <v>1913</v>
      </c>
      <c r="G382" s="149" t="s">
        <v>1475</v>
      </c>
      <c r="H382" s="158" t="s">
        <v>1448</v>
      </c>
      <c r="I382" s="234" t="s">
        <v>388</v>
      </c>
      <c r="J382" s="150" t="s">
        <v>1343</v>
      </c>
      <c r="K382" s="150" t="s">
        <v>1343</v>
      </c>
      <c r="L382" s="150"/>
      <c r="M382" s="153"/>
      <c r="N382" s="151"/>
      <c r="O382" s="153"/>
      <c r="P382" s="203" t="e">
        <f>#REF!+#REF!</f>
        <v>#REF!</v>
      </c>
      <c r="Q382" s="204" t="e">
        <f>#REF!+M382</f>
        <v>#REF!</v>
      </c>
      <c r="R382" s="359" t="s">
        <v>406</v>
      </c>
    </row>
    <row r="383" spans="1:18" ht="12.95" customHeight="1">
      <c r="A383" s="198">
        <v>199</v>
      </c>
      <c r="B383" s="148"/>
      <c r="C383" s="149" t="s">
        <v>1911</v>
      </c>
      <c r="D383" s="149" t="s">
        <v>1913</v>
      </c>
      <c r="E383" s="149" t="s">
        <v>1543</v>
      </c>
      <c r="F383" s="149" t="s">
        <v>1909</v>
      </c>
      <c r="G383" s="149" t="s">
        <v>1465</v>
      </c>
      <c r="H383" s="158" t="s">
        <v>1443</v>
      </c>
      <c r="I383" s="234" t="s">
        <v>413</v>
      </c>
      <c r="J383" s="150" t="s">
        <v>1343</v>
      </c>
      <c r="K383" s="150" t="s">
        <v>1343</v>
      </c>
      <c r="L383" s="150"/>
      <c r="M383" s="153"/>
      <c r="N383" s="151"/>
      <c r="O383" s="153"/>
      <c r="P383" s="203" t="e">
        <f>#REF!+#REF!</f>
        <v>#REF!</v>
      </c>
      <c r="Q383" s="204" t="e">
        <f>#REF!+M383</f>
        <v>#REF!</v>
      </c>
      <c r="R383" s="359" t="s">
        <v>415</v>
      </c>
    </row>
    <row r="384" spans="1:18" ht="12.95" customHeight="1">
      <c r="A384" s="147">
        <v>200</v>
      </c>
      <c r="B384" s="148"/>
      <c r="C384" s="149" t="s">
        <v>1911</v>
      </c>
      <c r="D384" s="149" t="s">
        <v>1913</v>
      </c>
      <c r="E384" s="149" t="s">
        <v>1911</v>
      </c>
      <c r="F384" s="149" t="s">
        <v>1913</v>
      </c>
      <c r="G384" s="149" t="s">
        <v>1475</v>
      </c>
      <c r="H384" s="158" t="s">
        <v>1442</v>
      </c>
      <c r="I384" s="234" t="s">
        <v>388</v>
      </c>
      <c r="J384" s="150" t="s">
        <v>1343</v>
      </c>
      <c r="K384" s="150" t="s">
        <v>1343</v>
      </c>
      <c r="L384" s="150"/>
      <c r="M384" s="153"/>
      <c r="N384" s="151"/>
      <c r="O384" s="153"/>
      <c r="P384" s="203" t="e">
        <f>#REF!+#REF!</f>
        <v>#REF!</v>
      </c>
      <c r="Q384" s="204" t="e">
        <f>#REF!+M384</f>
        <v>#REF!</v>
      </c>
      <c r="R384" s="359" t="s">
        <v>400</v>
      </c>
    </row>
    <row r="385" spans="1:18" ht="12.95" customHeight="1">
      <c r="A385" s="198">
        <v>201</v>
      </c>
      <c r="B385" s="148"/>
      <c r="C385" s="149" t="s">
        <v>1911</v>
      </c>
      <c r="D385" s="149" t="s">
        <v>1913</v>
      </c>
      <c r="E385" s="149" t="s">
        <v>1911</v>
      </c>
      <c r="F385" s="149" t="s">
        <v>1913</v>
      </c>
      <c r="G385" s="149" t="s">
        <v>1475</v>
      </c>
      <c r="H385" s="158" t="s">
        <v>1443</v>
      </c>
      <c r="I385" s="234" t="s">
        <v>388</v>
      </c>
      <c r="J385" s="150" t="s">
        <v>1343</v>
      </c>
      <c r="K385" s="150" t="s">
        <v>1343</v>
      </c>
      <c r="L385" s="150"/>
      <c r="M385" s="153"/>
      <c r="N385" s="151"/>
      <c r="O385" s="153"/>
      <c r="P385" s="203" t="e">
        <f>#REF!+#REF!</f>
        <v>#REF!</v>
      </c>
      <c r="Q385" s="204" t="e">
        <f>#REF!+M385</f>
        <v>#REF!</v>
      </c>
      <c r="R385" s="359" t="s">
        <v>401</v>
      </c>
    </row>
    <row r="386" spans="1:18" ht="12.95" customHeight="1">
      <c r="A386" s="147">
        <v>202</v>
      </c>
      <c r="B386" s="148"/>
      <c r="C386" s="149" t="s">
        <v>1911</v>
      </c>
      <c r="D386" s="149" t="s">
        <v>1913</v>
      </c>
      <c r="E386" s="149" t="s">
        <v>1911</v>
      </c>
      <c r="F386" s="149" t="s">
        <v>1913</v>
      </c>
      <c r="G386" s="149" t="s">
        <v>1475</v>
      </c>
      <c r="H386" s="158" t="s">
        <v>1429</v>
      </c>
      <c r="I386" s="234" t="s">
        <v>388</v>
      </c>
      <c r="J386" s="150" t="s">
        <v>1343</v>
      </c>
      <c r="K386" s="150" t="s">
        <v>1343</v>
      </c>
      <c r="L386" s="150"/>
      <c r="M386" s="153"/>
      <c r="N386" s="151"/>
      <c r="O386" s="153"/>
      <c r="P386" s="203" t="e">
        <f>#REF!+#REF!</f>
        <v>#REF!</v>
      </c>
      <c r="Q386" s="204" t="e">
        <f>#REF!+M386</f>
        <v>#REF!</v>
      </c>
      <c r="R386" s="359" t="s">
        <v>389</v>
      </c>
    </row>
    <row r="387" spans="1:18" ht="12.95" customHeight="1">
      <c r="A387" s="198">
        <v>203</v>
      </c>
      <c r="B387" s="148"/>
      <c r="C387" s="149" t="s">
        <v>1911</v>
      </c>
      <c r="D387" s="149" t="s">
        <v>1913</v>
      </c>
      <c r="E387" s="149" t="s">
        <v>1911</v>
      </c>
      <c r="F387" s="149" t="s">
        <v>1913</v>
      </c>
      <c r="G387" s="149" t="s">
        <v>1475</v>
      </c>
      <c r="H387" s="158" t="s">
        <v>1430</v>
      </c>
      <c r="I387" s="234" t="s">
        <v>388</v>
      </c>
      <c r="J387" s="150" t="s">
        <v>1343</v>
      </c>
      <c r="K387" s="150" t="s">
        <v>1343</v>
      </c>
      <c r="L387" s="150"/>
      <c r="M387" s="153"/>
      <c r="N387" s="151"/>
      <c r="O387" s="153"/>
      <c r="P387" s="203" t="e">
        <f>#REF!+#REF!</f>
        <v>#REF!</v>
      </c>
      <c r="Q387" s="204" t="e">
        <f>#REF!+M387</f>
        <v>#REF!</v>
      </c>
      <c r="R387" s="359" t="s">
        <v>390</v>
      </c>
    </row>
    <row r="388" spans="1:18" ht="12.95" customHeight="1">
      <c r="A388" s="147">
        <v>204</v>
      </c>
      <c r="B388" s="148"/>
      <c r="C388" s="149" t="s">
        <v>1911</v>
      </c>
      <c r="D388" s="149" t="s">
        <v>1913</v>
      </c>
      <c r="E388" s="149" t="s">
        <v>1911</v>
      </c>
      <c r="F388" s="149" t="s">
        <v>1913</v>
      </c>
      <c r="G388" s="149" t="s">
        <v>1475</v>
      </c>
      <c r="H388" s="158" t="s">
        <v>1433</v>
      </c>
      <c r="I388" s="234" t="s">
        <v>388</v>
      </c>
      <c r="J388" s="150" t="s">
        <v>1343</v>
      </c>
      <c r="K388" s="150" t="s">
        <v>1343</v>
      </c>
      <c r="L388" s="150"/>
      <c r="M388" s="153"/>
      <c r="N388" s="151"/>
      <c r="O388" s="153"/>
      <c r="P388" s="203" t="e">
        <f>#REF!+#REF!</f>
        <v>#REF!</v>
      </c>
      <c r="Q388" s="204" t="e">
        <f>#REF!+M388</f>
        <v>#REF!</v>
      </c>
      <c r="R388" s="359" t="s">
        <v>391</v>
      </c>
    </row>
    <row r="389" spans="1:18" ht="12.95" customHeight="1">
      <c r="A389" s="198">
        <v>205</v>
      </c>
      <c r="B389" s="148"/>
      <c r="C389" s="149" t="s">
        <v>1911</v>
      </c>
      <c r="D389" s="149" t="s">
        <v>1913</v>
      </c>
      <c r="E389" s="149" t="s">
        <v>1911</v>
      </c>
      <c r="F389" s="149" t="s">
        <v>1913</v>
      </c>
      <c r="G389" s="149" t="s">
        <v>1475</v>
      </c>
      <c r="H389" s="158" t="s">
        <v>1434</v>
      </c>
      <c r="I389" s="234" t="s">
        <v>388</v>
      </c>
      <c r="J389" s="150" t="s">
        <v>1343</v>
      </c>
      <c r="K389" s="150" t="s">
        <v>1343</v>
      </c>
      <c r="L389" s="150"/>
      <c r="M389" s="153"/>
      <c r="N389" s="151"/>
      <c r="O389" s="153"/>
      <c r="P389" s="203" t="e">
        <f>#REF!+#REF!</f>
        <v>#REF!</v>
      </c>
      <c r="Q389" s="204" t="e">
        <f>#REF!+M389</f>
        <v>#REF!</v>
      </c>
      <c r="R389" s="359" t="s">
        <v>392</v>
      </c>
    </row>
    <row r="390" spans="1:18" ht="12.95" customHeight="1">
      <c r="A390" s="147">
        <v>206</v>
      </c>
      <c r="B390" s="148"/>
      <c r="C390" s="149" t="s">
        <v>1911</v>
      </c>
      <c r="D390" s="149" t="s">
        <v>1913</v>
      </c>
      <c r="E390" s="149" t="s">
        <v>1911</v>
      </c>
      <c r="F390" s="149" t="s">
        <v>1913</v>
      </c>
      <c r="G390" s="149" t="s">
        <v>1475</v>
      </c>
      <c r="H390" s="158" t="s">
        <v>1435</v>
      </c>
      <c r="I390" s="234" t="s">
        <v>388</v>
      </c>
      <c r="J390" s="150" t="s">
        <v>1343</v>
      </c>
      <c r="K390" s="150" t="s">
        <v>1343</v>
      </c>
      <c r="L390" s="150"/>
      <c r="M390" s="153"/>
      <c r="N390" s="151"/>
      <c r="O390" s="153"/>
      <c r="P390" s="203" t="e">
        <f>#REF!+#REF!</f>
        <v>#REF!</v>
      </c>
      <c r="Q390" s="204" t="e">
        <f>#REF!+M390</f>
        <v>#REF!</v>
      </c>
      <c r="R390" s="359" t="s">
        <v>393</v>
      </c>
    </row>
    <row r="391" spans="1:18" ht="12.95" customHeight="1">
      <c r="A391" s="198">
        <v>207</v>
      </c>
      <c r="B391" s="148"/>
      <c r="C391" s="149" t="s">
        <v>1911</v>
      </c>
      <c r="D391" s="149" t="s">
        <v>1913</v>
      </c>
      <c r="E391" s="149" t="s">
        <v>1911</v>
      </c>
      <c r="F391" s="149" t="s">
        <v>1913</v>
      </c>
      <c r="G391" s="149" t="s">
        <v>1475</v>
      </c>
      <c r="H391" s="158" t="s">
        <v>1436</v>
      </c>
      <c r="I391" s="234" t="s">
        <v>388</v>
      </c>
      <c r="J391" s="150" t="s">
        <v>1343</v>
      </c>
      <c r="K391" s="150" t="s">
        <v>1343</v>
      </c>
      <c r="L391" s="150"/>
      <c r="M391" s="153"/>
      <c r="N391" s="151"/>
      <c r="O391" s="153"/>
      <c r="P391" s="203" t="e">
        <f>#REF!+#REF!</f>
        <v>#REF!</v>
      </c>
      <c r="Q391" s="204" t="e">
        <f>#REF!+M391</f>
        <v>#REF!</v>
      </c>
      <c r="R391" s="359" t="s">
        <v>394</v>
      </c>
    </row>
    <row r="392" spans="1:18" ht="12.95" customHeight="1">
      <c r="A392" s="147">
        <v>208</v>
      </c>
      <c r="B392" s="148"/>
      <c r="C392" s="149" t="s">
        <v>1911</v>
      </c>
      <c r="D392" s="149" t="s">
        <v>1913</v>
      </c>
      <c r="E392" s="149" t="s">
        <v>1911</v>
      </c>
      <c r="F392" s="149" t="s">
        <v>1913</v>
      </c>
      <c r="G392" s="149" t="s">
        <v>1475</v>
      </c>
      <c r="H392" s="158" t="s">
        <v>1437</v>
      </c>
      <c r="I392" s="234" t="s">
        <v>388</v>
      </c>
      <c r="J392" s="150" t="s">
        <v>1343</v>
      </c>
      <c r="K392" s="150" t="s">
        <v>1343</v>
      </c>
      <c r="L392" s="150"/>
      <c r="M392" s="153"/>
      <c r="N392" s="151"/>
      <c r="O392" s="153"/>
      <c r="P392" s="203" t="e">
        <f>#REF!+#REF!</f>
        <v>#REF!</v>
      </c>
      <c r="Q392" s="204" t="e">
        <f>#REF!+M392</f>
        <v>#REF!</v>
      </c>
      <c r="R392" s="359" t="s">
        <v>395</v>
      </c>
    </row>
    <row r="393" spans="1:18" ht="12.95" customHeight="1">
      <c r="A393" s="198">
        <v>209</v>
      </c>
      <c r="B393" s="148"/>
      <c r="C393" s="149" t="s">
        <v>1911</v>
      </c>
      <c r="D393" s="149" t="s">
        <v>1913</v>
      </c>
      <c r="E393" s="149" t="s">
        <v>1911</v>
      </c>
      <c r="F393" s="149" t="s">
        <v>1913</v>
      </c>
      <c r="G393" s="149" t="s">
        <v>1475</v>
      </c>
      <c r="H393" s="158" t="s">
        <v>1438</v>
      </c>
      <c r="I393" s="234" t="s">
        <v>388</v>
      </c>
      <c r="J393" s="150" t="s">
        <v>1343</v>
      </c>
      <c r="K393" s="150" t="s">
        <v>1343</v>
      </c>
      <c r="L393" s="150"/>
      <c r="M393" s="153"/>
      <c r="N393" s="151"/>
      <c r="O393" s="153"/>
      <c r="P393" s="203" t="e">
        <f>#REF!+#REF!</f>
        <v>#REF!</v>
      </c>
      <c r="Q393" s="204" t="e">
        <f>#REF!+M393</f>
        <v>#REF!</v>
      </c>
      <c r="R393" s="359" t="s">
        <v>396</v>
      </c>
    </row>
    <row r="394" spans="1:18" ht="12.95" customHeight="1">
      <c r="A394" s="147">
        <v>210</v>
      </c>
      <c r="B394" s="148"/>
      <c r="C394" s="149" t="s">
        <v>1911</v>
      </c>
      <c r="D394" s="149" t="s">
        <v>1913</v>
      </c>
      <c r="E394" s="149" t="s">
        <v>1911</v>
      </c>
      <c r="F394" s="149" t="s">
        <v>1913</v>
      </c>
      <c r="G394" s="149" t="s">
        <v>1475</v>
      </c>
      <c r="H394" s="158" t="s">
        <v>1439</v>
      </c>
      <c r="I394" s="234" t="s">
        <v>388</v>
      </c>
      <c r="J394" s="150" t="s">
        <v>1343</v>
      </c>
      <c r="K394" s="150" t="s">
        <v>1343</v>
      </c>
      <c r="L394" s="150"/>
      <c r="M394" s="153"/>
      <c r="N394" s="151"/>
      <c r="O394" s="153"/>
      <c r="P394" s="203" t="e">
        <f>#REF!+#REF!</f>
        <v>#REF!</v>
      </c>
      <c r="Q394" s="204" t="e">
        <f>#REF!+M394</f>
        <v>#REF!</v>
      </c>
      <c r="R394" s="359" t="s">
        <v>397</v>
      </c>
    </row>
    <row r="395" spans="1:18" ht="12.95" customHeight="1">
      <c r="A395" s="198">
        <v>211</v>
      </c>
      <c r="B395" s="148"/>
      <c r="C395" s="149" t="s">
        <v>1911</v>
      </c>
      <c r="D395" s="149" t="s">
        <v>1913</v>
      </c>
      <c r="E395" s="149" t="s">
        <v>1911</v>
      </c>
      <c r="F395" s="149" t="s">
        <v>1913</v>
      </c>
      <c r="G395" s="149" t="s">
        <v>1475</v>
      </c>
      <c r="H395" s="158" t="s">
        <v>1440</v>
      </c>
      <c r="I395" s="234" t="s">
        <v>388</v>
      </c>
      <c r="J395" s="150" t="s">
        <v>1343</v>
      </c>
      <c r="K395" s="150" t="s">
        <v>1343</v>
      </c>
      <c r="L395" s="150"/>
      <c r="M395" s="153"/>
      <c r="N395" s="151"/>
      <c r="O395" s="153"/>
      <c r="P395" s="203" t="e">
        <f>#REF!+#REF!</f>
        <v>#REF!</v>
      </c>
      <c r="Q395" s="204" t="e">
        <f>#REF!+M395</f>
        <v>#REF!</v>
      </c>
      <c r="R395" s="359" t="s">
        <v>398</v>
      </c>
    </row>
    <row r="396" spans="1:18" ht="12.95" customHeight="1">
      <c r="A396" s="147">
        <v>212</v>
      </c>
      <c r="B396" s="148"/>
      <c r="C396" s="149" t="s">
        <v>1911</v>
      </c>
      <c r="D396" s="149" t="s">
        <v>1913</v>
      </c>
      <c r="E396" s="149" t="s">
        <v>1911</v>
      </c>
      <c r="F396" s="149" t="s">
        <v>1913</v>
      </c>
      <c r="G396" s="149" t="s">
        <v>1475</v>
      </c>
      <c r="H396" s="158" t="s">
        <v>1441</v>
      </c>
      <c r="I396" s="234" t="s">
        <v>388</v>
      </c>
      <c r="J396" s="150" t="s">
        <v>1343</v>
      </c>
      <c r="K396" s="150" t="s">
        <v>1343</v>
      </c>
      <c r="L396" s="150"/>
      <c r="M396" s="153"/>
      <c r="N396" s="151"/>
      <c r="O396" s="153"/>
      <c r="P396" s="203" t="e">
        <f>#REF!+#REF!</f>
        <v>#REF!</v>
      </c>
      <c r="Q396" s="204" t="e">
        <f>#REF!+M396</f>
        <v>#REF!</v>
      </c>
      <c r="R396" s="359" t="s">
        <v>399</v>
      </c>
    </row>
    <row r="397" spans="1:18" ht="12.95" customHeight="1">
      <c r="A397" s="198">
        <v>213</v>
      </c>
      <c r="B397" s="148"/>
      <c r="C397" s="149" t="s">
        <v>1911</v>
      </c>
      <c r="D397" s="149" t="s">
        <v>1913</v>
      </c>
      <c r="E397" s="149" t="s">
        <v>1911</v>
      </c>
      <c r="F397" s="149" t="s">
        <v>1913</v>
      </c>
      <c r="G397" s="149" t="s">
        <v>1475</v>
      </c>
      <c r="H397" s="158" t="s">
        <v>1444</v>
      </c>
      <c r="I397" s="234" t="s">
        <v>388</v>
      </c>
      <c r="J397" s="29" t="s">
        <v>1343</v>
      </c>
      <c r="K397" s="150" t="s">
        <v>1343</v>
      </c>
      <c r="L397" s="150"/>
      <c r="M397" s="153"/>
      <c r="N397" s="151"/>
      <c r="O397" s="153"/>
      <c r="P397" s="203" t="e">
        <f>#REF!+#REF!</f>
        <v>#REF!</v>
      </c>
      <c r="Q397" s="204" t="e">
        <f>#REF!+M397</f>
        <v>#REF!</v>
      </c>
      <c r="R397" s="359" t="s">
        <v>402</v>
      </c>
    </row>
    <row r="398" spans="1:18" ht="12.95" customHeight="1">
      <c r="A398" s="147">
        <v>214</v>
      </c>
      <c r="B398" s="148"/>
      <c r="C398" s="149" t="s">
        <v>1911</v>
      </c>
      <c r="D398" s="149" t="s">
        <v>1913</v>
      </c>
      <c r="E398" s="149" t="s">
        <v>1911</v>
      </c>
      <c r="F398" s="149" t="s">
        <v>1913</v>
      </c>
      <c r="G398" s="149" t="s">
        <v>1475</v>
      </c>
      <c r="H398" s="158" t="s">
        <v>1445</v>
      </c>
      <c r="I398" s="234" t="s">
        <v>388</v>
      </c>
      <c r="J398" s="150" t="s">
        <v>1343</v>
      </c>
      <c r="K398" s="150" t="s">
        <v>1343</v>
      </c>
      <c r="L398" s="150"/>
      <c r="M398" s="153"/>
      <c r="N398" s="151"/>
      <c r="O398" s="153"/>
      <c r="P398" s="203" t="e">
        <f>#REF!+#REF!</f>
        <v>#REF!</v>
      </c>
      <c r="Q398" s="204" t="e">
        <f>#REF!+M398</f>
        <v>#REF!</v>
      </c>
      <c r="R398" s="359" t="s">
        <v>403</v>
      </c>
    </row>
    <row r="399" spans="1:18" ht="12.95" customHeight="1">
      <c r="A399" s="198">
        <v>215</v>
      </c>
      <c r="B399" s="148"/>
      <c r="C399" s="149" t="s">
        <v>1911</v>
      </c>
      <c r="D399" s="149" t="s">
        <v>1913</v>
      </c>
      <c r="E399" s="149" t="s">
        <v>1911</v>
      </c>
      <c r="F399" s="149" t="s">
        <v>1913</v>
      </c>
      <c r="G399" s="149" t="s">
        <v>1475</v>
      </c>
      <c r="H399" s="158" t="s">
        <v>1446</v>
      </c>
      <c r="I399" s="234" t="s">
        <v>388</v>
      </c>
      <c r="J399" s="150" t="s">
        <v>1343</v>
      </c>
      <c r="K399" s="150" t="s">
        <v>1343</v>
      </c>
      <c r="L399" s="150"/>
      <c r="M399" s="153"/>
      <c r="N399" s="151"/>
      <c r="O399" s="153"/>
      <c r="P399" s="203" t="e">
        <f>#REF!+#REF!</f>
        <v>#REF!</v>
      </c>
      <c r="Q399" s="204" t="e">
        <f>#REF!+M399</f>
        <v>#REF!</v>
      </c>
      <c r="R399" s="359" t="s">
        <v>404</v>
      </c>
    </row>
    <row r="400" spans="1:18" ht="12.95" customHeight="1">
      <c r="A400" s="147">
        <v>216</v>
      </c>
      <c r="B400" s="148"/>
      <c r="C400" s="149" t="s">
        <v>1911</v>
      </c>
      <c r="D400" s="149" t="s">
        <v>1913</v>
      </c>
      <c r="E400" s="149" t="s">
        <v>1911</v>
      </c>
      <c r="F400" s="149" t="s">
        <v>1913</v>
      </c>
      <c r="G400" s="149" t="s">
        <v>1475</v>
      </c>
      <c r="H400" s="158" t="s">
        <v>1449</v>
      </c>
      <c r="I400" s="234" t="s">
        <v>388</v>
      </c>
      <c r="J400" s="150" t="s">
        <v>1343</v>
      </c>
      <c r="K400" s="150" t="s">
        <v>1343</v>
      </c>
      <c r="L400" s="150"/>
      <c r="M400" s="153"/>
      <c r="N400" s="151"/>
      <c r="O400" s="153"/>
      <c r="P400" s="203" t="e">
        <f>#REF!+#REF!</f>
        <v>#REF!</v>
      </c>
      <c r="Q400" s="204" t="e">
        <f>#REF!+M400</f>
        <v>#REF!</v>
      </c>
      <c r="R400" s="359" t="s">
        <v>407</v>
      </c>
    </row>
    <row r="401" spans="1:18" ht="12.95" customHeight="1">
      <c r="A401" s="198">
        <v>217</v>
      </c>
      <c r="B401" s="148"/>
      <c r="C401" s="149" t="s">
        <v>1911</v>
      </c>
      <c r="D401" s="149" t="s">
        <v>1913</v>
      </c>
      <c r="E401" s="149" t="s">
        <v>1911</v>
      </c>
      <c r="F401" s="149" t="s">
        <v>1913</v>
      </c>
      <c r="G401" s="149" t="s">
        <v>1475</v>
      </c>
      <c r="H401" s="158" t="s">
        <v>1450</v>
      </c>
      <c r="I401" s="234" t="s">
        <v>388</v>
      </c>
      <c r="J401" s="150" t="s">
        <v>1343</v>
      </c>
      <c r="K401" s="150" t="s">
        <v>1343</v>
      </c>
      <c r="L401" s="150"/>
      <c r="M401" s="153"/>
      <c r="N401" s="151"/>
      <c r="O401" s="153"/>
      <c r="P401" s="203" t="e">
        <f>#REF!+#REF!</f>
        <v>#REF!</v>
      </c>
      <c r="Q401" s="204" t="e">
        <f>#REF!+M401</f>
        <v>#REF!</v>
      </c>
      <c r="R401" s="359" t="s">
        <v>408</v>
      </c>
    </row>
    <row r="402" spans="1:18" ht="12.95" customHeight="1">
      <c r="A402" s="147">
        <v>218</v>
      </c>
      <c r="B402" s="148"/>
      <c r="C402" s="149" t="s">
        <v>1911</v>
      </c>
      <c r="D402" s="149" t="s">
        <v>1913</v>
      </c>
      <c r="E402" s="149" t="s">
        <v>1911</v>
      </c>
      <c r="F402" s="149" t="s">
        <v>1913</v>
      </c>
      <c r="G402" s="149" t="s">
        <v>1475</v>
      </c>
      <c r="H402" s="158" t="s">
        <v>1451</v>
      </c>
      <c r="I402" s="234" t="s">
        <v>388</v>
      </c>
      <c r="J402" s="150" t="s">
        <v>1343</v>
      </c>
      <c r="K402" s="150" t="s">
        <v>1343</v>
      </c>
      <c r="L402" s="150"/>
      <c r="M402" s="153"/>
      <c r="N402" s="151"/>
      <c r="O402" s="153"/>
      <c r="P402" s="203" t="e">
        <f>#REF!+#REF!</f>
        <v>#REF!</v>
      </c>
      <c r="Q402" s="204" t="e">
        <f>#REF!+M402</f>
        <v>#REF!</v>
      </c>
      <c r="R402" s="359" t="s">
        <v>409</v>
      </c>
    </row>
    <row r="403" spans="1:18" ht="12.95" customHeight="1">
      <c r="A403" s="198">
        <v>219</v>
      </c>
      <c r="B403" s="148"/>
      <c r="C403" s="149" t="s">
        <v>1911</v>
      </c>
      <c r="D403" s="149" t="s">
        <v>1913</v>
      </c>
      <c r="E403" s="149" t="s">
        <v>1911</v>
      </c>
      <c r="F403" s="149" t="s">
        <v>1913</v>
      </c>
      <c r="G403" s="149" t="s">
        <v>1475</v>
      </c>
      <c r="H403" s="158" t="s">
        <v>1452</v>
      </c>
      <c r="I403" s="234" t="s">
        <v>388</v>
      </c>
      <c r="J403" s="150" t="s">
        <v>1343</v>
      </c>
      <c r="K403" s="150" t="s">
        <v>1343</v>
      </c>
      <c r="L403" s="150"/>
      <c r="M403" s="153"/>
      <c r="N403" s="151"/>
      <c r="O403" s="153"/>
      <c r="P403" s="203" t="e">
        <f>#REF!+#REF!</f>
        <v>#REF!</v>
      </c>
      <c r="Q403" s="204" t="e">
        <f>#REF!+M403</f>
        <v>#REF!</v>
      </c>
      <c r="R403" s="359" t="s">
        <v>410</v>
      </c>
    </row>
    <row r="404" spans="1:18" ht="12.95" customHeight="1">
      <c r="A404" s="147">
        <v>220</v>
      </c>
      <c r="B404" s="148"/>
      <c r="C404" s="149" t="s">
        <v>1911</v>
      </c>
      <c r="D404" s="149" t="s">
        <v>1913</v>
      </c>
      <c r="E404" s="149" t="s">
        <v>1911</v>
      </c>
      <c r="F404" s="149" t="s">
        <v>1913</v>
      </c>
      <c r="G404" s="149" t="s">
        <v>1475</v>
      </c>
      <c r="H404" s="158" t="s">
        <v>1453</v>
      </c>
      <c r="I404" s="234" t="s">
        <v>388</v>
      </c>
      <c r="J404" s="150" t="s">
        <v>1343</v>
      </c>
      <c r="K404" s="150" t="s">
        <v>1343</v>
      </c>
      <c r="L404" s="150"/>
      <c r="M404" s="153"/>
      <c r="N404" s="151"/>
      <c r="O404" s="153"/>
      <c r="P404" s="203" t="e">
        <f>#REF!+#REF!</f>
        <v>#REF!</v>
      </c>
      <c r="Q404" s="204" t="e">
        <f>#REF!+M404</f>
        <v>#REF!</v>
      </c>
      <c r="R404" s="359" t="s">
        <v>411</v>
      </c>
    </row>
    <row r="405" spans="1:18" ht="12.95" customHeight="1">
      <c r="A405" s="198">
        <v>221</v>
      </c>
      <c r="B405" s="148"/>
      <c r="C405" s="149" t="s">
        <v>1911</v>
      </c>
      <c r="D405" s="149" t="s">
        <v>1913</v>
      </c>
      <c r="E405" s="149" t="s">
        <v>1911</v>
      </c>
      <c r="F405" s="149" t="s">
        <v>1913</v>
      </c>
      <c r="G405" s="149" t="s">
        <v>1475</v>
      </c>
      <c r="H405" s="158" t="s">
        <v>1454</v>
      </c>
      <c r="I405" s="234" t="s">
        <v>388</v>
      </c>
      <c r="J405" s="150" t="s">
        <v>1343</v>
      </c>
      <c r="K405" s="150" t="s">
        <v>1343</v>
      </c>
      <c r="L405" s="150"/>
      <c r="M405" s="153"/>
      <c r="N405" s="151"/>
      <c r="O405" s="153"/>
      <c r="P405" s="203" t="e">
        <f>#REF!+#REF!</f>
        <v>#REF!</v>
      </c>
      <c r="Q405" s="204" t="e">
        <f>#REF!+M405</f>
        <v>#REF!</v>
      </c>
      <c r="R405" s="359" t="s">
        <v>412</v>
      </c>
    </row>
    <row r="406" spans="1:18" ht="12.95" customHeight="1">
      <c r="A406" s="147">
        <v>222</v>
      </c>
      <c r="B406" s="148"/>
      <c r="C406" s="149" t="s">
        <v>1911</v>
      </c>
      <c r="D406" s="149" t="s">
        <v>1913</v>
      </c>
      <c r="E406" s="149" t="s">
        <v>1911</v>
      </c>
      <c r="F406" s="149" t="s">
        <v>1913</v>
      </c>
      <c r="G406" s="149" t="s">
        <v>1475</v>
      </c>
      <c r="H406" s="158" t="s">
        <v>1455</v>
      </c>
      <c r="I406" s="234" t="s">
        <v>388</v>
      </c>
      <c r="J406" s="150" t="s">
        <v>1343</v>
      </c>
      <c r="K406" s="150" t="s">
        <v>1343</v>
      </c>
      <c r="L406" s="150"/>
      <c r="M406" s="153"/>
      <c r="N406" s="151"/>
      <c r="O406" s="153"/>
      <c r="P406" s="203" t="e">
        <f>#REF!+#REF!</f>
        <v>#REF!</v>
      </c>
      <c r="Q406" s="204" t="e">
        <f>#REF!+M406</f>
        <v>#REF!</v>
      </c>
      <c r="R406" s="359" t="s">
        <v>389</v>
      </c>
    </row>
    <row r="407" spans="1:18" ht="12.95" customHeight="1">
      <c r="A407" s="198">
        <v>223</v>
      </c>
      <c r="B407" s="148"/>
      <c r="C407" s="149" t="s">
        <v>1911</v>
      </c>
      <c r="D407" s="149" t="s">
        <v>1913</v>
      </c>
      <c r="E407" s="149" t="s">
        <v>1543</v>
      </c>
      <c r="F407" s="149" t="s">
        <v>1909</v>
      </c>
      <c r="G407" s="149" t="s">
        <v>1465</v>
      </c>
      <c r="H407" s="158" t="s">
        <v>13</v>
      </c>
      <c r="I407" s="234" t="s">
        <v>413</v>
      </c>
      <c r="J407" s="150" t="s">
        <v>1343</v>
      </c>
      <c r="K407" s="150" t="s">
        <v>1343</v>
      </c>
      <c r="L407" s="150"/>
      <c r="M407" s="153"/>
      <c r="N407" s="151"/>
      <c r="O407" s="153"/>
      <c r="P407" s="203" t="e">
        <f>#REF!+#REF!</f>
        <v>#REF!</v>
      </c>
      <c r="Q407" s="204" t="e">
        <f>#REF!+M407</f>
        <v>#REF!</v>
      </c>
      <c r="R407" s="359" t="s">
        <v>390</v>
      </c>
    </row>
    <row r="408" spans="1:18" ht="12.95" customHeight="1">
      <c r="A408" s="147">
        <v>224</v>
      </c>
      <c r="B408" s="148"/>
      <c r="C408" s="149" t="s">
        <v>1911</v>
      </c>
      <c r="D408" s="149" t="s">
        <v>1913</v>
      </c>
      <c r="E408" s="149" t="s">
        <v>1543</v>
      </c>
      <c r="F408" s="149" t="s">
        <v>1909</v>
      </c>
      <c r="G408" s="149" t="s">
        <v>1465</v>
      </c>
      <c r="H408" s="158" t="s">
        <v>1425</v>
      </c>
      <c r="I408" s="234" t="s">
        <v>413</v>
      </c>
      <c r="J408" s="150" t="s">
        <v>1343</v>
      </c>
      <c r="K408" s="150" t="s">
        <v>1343</v>
      </c>
      <c r="L408" s="150"/>
      <c r="M408" s="153"/>
      <c r="N408" s="151"/>
      <c r="O408" s="153"/>
      <c r="P408" s="203" t="e">
        <f>#REF!+#REF!</f>
        <v>#REF!</v>
      </c>
      <c r="Q408" s="204" t="e">
        <f>#REF!+M408</f>
        <v>#REF!</v>
      </c>
      <c r="R408" s="359" t="s">
        <v>391</v>
      </c>
    </row>
    <row r="409" spans="1:18" ht="12.95" customHeight="1">
      <c r="A409" s="198">
        <v>225</v>
      </c>
      <c r="B409" s="148"/>
      <c r="C409" s="149" t="s">
        <v>1911</v>
      </c>
      <c r="D409" s="149" t="s">
        <v>1913</v>
      </c>
      <c r="E409" s="149" t="s">
        <v>1543</v>
      </c>
      <c r="F409" s="149" t="s">
        <v>1909</v>
      </c>
      <c r="G409" s="149" t="s">
        <v>1465</v>
      </c>
      <c r="H409" s="158" t="s">
        <v>1426</v>
      </c>
      <c r="I409" s="234" t="s">
        <v>413</v>
      </c>
      <c r="J409" s="150" t="s">
        <v>1343</v>
      </c>
      <c r="K409" s="150" t="s">
        <v>1343</v>
      </c>
      <c r="L409" s="150"/>
      <c r="M409" s="153"/>
      <c r="N409" s="151"/>
      <c r="O409" s="153"/>
      <c r="P409" s="203" t="e">
        <f>#REF!+#REF!</f>
        <v>#REF!</v>
      </c>
      <c r="Q409" s="204" t="e">
        <f>#REF!+M409</f>
        <v>#REF!</v>
      </c>
      <c r="R409" s="359" t="s">
        <v>392</v>
      </c>
    </row>
    <row r="410" spans="1:18" ht="12.95" customHeight="1">
      <c r="A410" s="147">
        <v>226</v>
      </c>
      <c r="B410" s="148"/>
      <c r="C410" s="149" t="s">
        <v>1911</v>
      </c>
      <c r="D410" s="149" t="s">
        <v>1913</v>
      </c>
      <c r="E410" s="149" t="s">
        <v>1543</v>
      </c>
      <c r="F410" s="149" t="s">
        <v>1909</v>
      </c>
      <c r="G410" s="149" t="s">
        <v>1465</v>
      </c>
      <c r="H410" s="158" t="s">
        <v>1427</v>
      </c>
      <c r="I410" s="234" t="s">
        <v>413</v>
      </c>
      <c r="J410" s="150" t="s">
        <v>1343</v>
      </c>
      <c r="K410" s="150" t="s">
        <v>1343</v>
      </c>
      <c r="L410" s="150"/>
      <c r="M410" s="153"/>
      <c r="N410" s="151"/>
      <c r="O410" s="153"/>
      <c r="P410" s="203" t="e">
        <f>#REF!+#REF!</f>
        <v>#REF!</v>
      </c>
      <c r="Q410" s="204" t="e">
        <f>#REF!+M410</f>
        <v>#REF!</v>
      </c>
      <c r="R410" s="359" t="s">
        <v>393</v>
      </c>
    </row>
    <row r="411" spans="1:18" ht="12.95" customHeight="1">
      <c r="A411" s="198">
        <v>227</v>
      </c>
      <c r="B411" s="148"/>
      <c r="C411" s="149" t="s">
        <v>1911</v>
      </c>
      <c r="D411" s="149" t="s">
        <v>1913</v>
      </c>
      <c r="E411" s="149" t="s">
        <v>1543</v>
      </c>
      <c r="F411" s="149" t="s">
        <v>1909</v>
      </c>
      <c r="G411" s="149" t="s">
        <v>1465</v>
      </c>
      <c r="H411" s="158" t="s">
        <v>1428</v>
      </c>
      <c r="I411" s="234" t="s">
        <v>413</v>
      </c>
      <c r="J411" s="150" t="s">
        <v>1343</v>
      </c>
      <c r="K411" s="150" t="s">
        <v>1343</v>
      </c>
      <c r="L411" s="150"/>
      <c r="M411" s="153"/>
      <c r="N411" s="151"/>
      <c r="O411" s="153"/>
      <c r="P411" s="203" t="e">
        <f>#REF!+#REF!</f>
        <v>#REF!</v>
      </c>
      <c r="Q411" s="204" t="e">
        <f>#REF!+M411</f>
        <v>#REF!</v>
      </c>
      <c r="R411" s="359" t="s">
        <v>394</v>
      </c>
    </row>
    <row r="412" spans="1:18" ht="12.95" customHeight="1">
      <c r="A412" s="147">
        <v>228</v>
      </c>
      <c r="B412" s="148"/>
      <c r="C412" s="149" t="s">
        <v>1911</v>
      </c>
      <c r="D412" s="149" t="s">
        <v>1913</v>
      </c>
      <c r="E412" s="149" t="s">
        <v>1543</v>
      </c>
      <c r="F412" s="149" t="s">
        <v>1909</v>
      </c>
      <c r="G412" s="149" t="s">
        <v>1465</v>
      </c>
      <c r="H412" s="158" t="s">
        <v>1429</v>
      </c>
      <c r="I412" s="234" t="s">
        <v>413</v>
      </c>
      <c r="J412" s="150" t="s">
        <v>1343</v>
      </c>
      <c r="K412" s="150" t="s">
        <v>1343</v>
      </c>
      <c r="L412" s="150"/>
      <c r="M412" s="153"/>
      <c r="N412" s="151"/>
      <c r="O412" s="153"/>
      <c r="P412" s="203" t="e">
        <f>#REF!+#REF!</f>
        <v>#REF!</v>
      </c>
      <c r="Q412" s="204" t="e">
        <f>#REF!+M412</f>
        <v>#REF!</v>
      </c>
      <c r="R412" s="359" t="s">
        <v>395</v>
      </c>
    </row>
    <row r="413" spans="1:18" ht="12.95" customHeight="1">
      <c r="A413" s="198">
        <v>229</v>
      </c>
      <c r="B413" s="148"/>
      <c r="C413" s="149" t="s">
        <v>1911</v>
      </c>
      <c r="D413" s="149" t="s">
        <v>1913</v>
      </c>
      <c r="E413" s="149" t="s">
        <v>1543</v>
      </c>
      <c r="F413" s="149" t="s">
        <v>1909</v>
      </c>
      <c r="G413" s="149" t="s">
        <v>1465</v>
      </c>
      <c r="H413" s="158" t="s">
        <v>1430</v>
      </c>
      <c r="I413" s="234" t="s">
        <v>413</v>
      </c>
      <c r="J413" s="150" t="s">
        <v>1343</v>
      </c>
      <c r="K413" s="150" t="s">
        <v>1343</v>
      </c>
      <c r="L413" s="150"/>
      <c r="M413" s="153"/>
      <c r="N413" s="151"/>
      <c r="O413" s="153"/>
      <c r="P413" s="203" t="e">
        <f>#REF!+#REF!</f>
        <v>#REF!</v>
      </c>
      <c r="Q413" s="204" t="e">
        <f>#REF!+M413</f>
        <v>#REF!</v>
      </c>
      <c r="R413" s="359" t="s">
        <v>396</v>
      </c>
    </row>
    <row r="414" spans="1:18" ht="12.95" customHeight="1">
      <c r="A414" s="147">
        <v>230</v>
      </c>
      <c r="B414" s="148"/>
      <c r="C414" s="149" t="s">
        <v>1911</v>
      </c>
      <c r="D414" s="149" t="s">
        <v>1913</v>
      </c>
      <c r="E414" s="149" t="s">
        <v>1543</v>
      </c>
      <c r="F414" s="149" t="s">
        <v>1909</v>
      </c>
      <c r="G414" s="149" t="s">
        <v>1465</v>
      </c>
      <c r="H414" s="158" t="s">
        <v>1433</v>
      </c>
      <c r="I414" s="234" t="s">
        <v>413</v>
      </c>
      <c r="J414" s="150" t="s">
        <v>1343</v>
      </c>
      <c r="K414" s="150" t="s">
        <v>1343</v>
      </c>
      <c r="L414" s="150"/>
      <c r="M414" s="153"/>
      <c r="N414" s="151"/>
      <c r="O414" s="153"/>
      <c r="P414" s="203" t="e">
        <f>#REF!+#REF!</f>
        <v>#REF!</v>
      </c>
      <c r="Q414" s="204" t="e">
        <f>#REF!+M414</f>
        <v>#REF!</v>
      </c>
      <c r="R414" s="359" t="s">
        <v>397</v>
      </c>
    </row>
    <row r="415" spans="1:18" ht="12.95" customHeight="1">
      <c r="A415" s="198">
        <v>231</v>
      </c>
      <c r="B415" s="148"/>
      <c r="C415" s="149" t="s">
        <v>1911</v>
      </c>
      <c r="D415" s="149" t="s">
        <v>1913</v>
      </c>
      <c r="E415" s="149" t="s">
        <v>1543</v>
      </c>
      <c r="F415" s="149" t="s">
        <v>1909</v>
      </c>
      <c r="G415" s="149" t="s">
        <v>1465</v>
      </c>
      <c r="H415" s="158" t="s">
        <v>1434</v>
      </c>
      <c r="I415" s="234" t="s">
        <v>413</v>
      </c>
      <c r="J415" s="150" t="s">
        <v>1343</v>
      </c>
      <c r="K415" s="150" t="s">
        <v>1343</v>
      </c>
      <c r="L415" s="150"/>
      <c r="M415" s="153"/>
      <c r="N415" s="151"/>
      <c r="O415" s="153"/>
      <c r="P415" s="203" t="e">
        <f>#REF!+#REF!</f>
        <v>#REF!</v>
      </c>
      <c r="Q415" s="204" t="e">
        <f>#REF!+M415</f>
        <v>#REF!</v>
      </c>
      <c r="R415" s="359" t="s">
        <v>398</v>
      </c>
    </row>
    <row r="416" spans="1:18" ht="12.95" customHeight="1">
      <c r="A416" s="147">
        <v>232</v>
      </c>
      <c r="B416" s="148"/>
      <c r="C416" s="149" t="s">
        <v>1911</v>
      </c>
      <c r="D416" s="149" t="s">
        <v>1913</v>
      </c>
      <c r="E416" s="149" t="s">
        <v>1543</v>
      </c>
      <c r="F416" s="149" t="s">
        <v>1909</v>
      </c>
      <c r="G416" s="149" t="s">
        <v>1465</v>
      </c>
      <c r="H416" s="158" t="s">
        <v>1435</v>
      </c>
      <c r="I416" s="234" t="s">
        <v>413</v>
      </c>
      <c r="J416" s="150" t="s">
        <v>1343</v>
      </c>
      <c r="K416" s="150" t="s">
        <v>1343</v>
      </c>
      <c r="L416" s="150"/>
      <c r="M416" s="153"/>
      <c r="N416" s="151"/>
      <c r="O416" s="153"/>
      <c r="P416" s="203" t="e">
        <f>#REF!+#REF!</f>
        <v>#REF!</v>
      </c>
      <c r="Q416" s="204" t="e">
        <f>#REF!+M416</f>
        <v>#REF!</v>
      </c>
      <c r="R416" s="359" t="s">
        <v>399</v>
      </c>
    </row>
    <row r="417" spans="1:18" ht="12.95" customHeight="1">
      <c r="A417" s="198">
        <v>233</v>
      </c>
      <c r="B417" s="148"/>
      <c r="C417" s="149" t="s">
        <v>1911</v>
      </c>
      <c r="D417" s="149" t="s">
        <v>1913</v>
      </c>
      <c r="E417" s="149" t="s">
        <v>1543</v>
      </c>
      <c r="F417" s="149" t="s">
        <v>1909</v>
      </c>
      <c r="G417" s="149" t="s">
        <v>1465</v>
      </c>
      <c r="H417" s="158" t="s">
        <v>1436</v>
      </c>
      <c r="I417" s="234" t="s">
        <v>413</v>
      </c>
      <c r="J417" s="150" t="s">
        <v>1343</v>
      </c>
      <c r="K417" s="150" t="s">
        <v>1343</v>
      </c>
      <c r="L417" s="150"/>
      <c r="M417" s="153"/>
      <c r="N417" s="151"/>
      <c r="O417" s="153"/>
      <c r="P417" s="203" t="e">
        <f>#REF!+#REF!</f>
        <v>#REF!</v>
      </c>
      <c r="Q417" s="204" t="e">
        <f>#REF!+M417</f>
        <v>#REF!</v>
      </c>
      <c r="R417" s="359" t="s">
        <v>400</v>
      </c>
    </row>
    <row r="418" spans="1:18" ht="12.95" customHeight="1">
      <c r="A418" s="147">
        <v>234</v>
      </c>
      <c r="B418" s="148"/>
      <c r="C418" s="149" t="s">
        <v>1911</v>
      </c>
      <c r="D418" s="149" t="s">
        <v>1913</v>
      </c>
      <c r="E418" s="149" t="s">
        <v>1543</v>
      </c>
      <c r="F418" s="149" t="s">
        <v>1909</v>
      </c>
      <c r="G418" s="149" t="s">
        <v>1465</v>
      </c>
      <c r="H418" s="158" t="s">
        <v>1437</v>
      </c>
      <c r="I418" s="234" t="s">
        <v>413</v>
      </c>
      <c r="J418" s="150" t="s">
        <v>1343</v>
      </c>
      <c r="K418" s="150" t="s">
        <v>1343</v>
      </c>
      <c r="L418" s="150"/>
      <c r="M418" s="153"/>
      <c r="N418" s="151"/>
      <c r="O418" s="153"/>
      <c r="P418" s="203" t="e">
        <f>#REF!+#REF!</f>
        <v>#REF!</v>
      </c>
      <c r="Q418" s="204" t="e">
        <f>#REF!+M418</f>
        <v>#REF!</v>
      </c>
      <c r="R418" s="359" t="s">
        <v>402</v>
      </c>
    </row>
    <row r="419" spans="1:18" ht="12.95" customHeight="1">
      <c r="A419" s="198">
        <v>235</v>
      </c>
      <c r="B419" s="148"/>
      <c r="C419" s="149" t="s">
        <v>1911</v>
      </c>
      <c r="D419" s="149" t="s">
        <v>1913</v>
      </c>
      <c r="E419" s="149" t="s">
        <v>1543</v>
      </c>
      <c r="F419" s="149" t="s">
        <v>1909</v>
      </c>
      <c r="G419" s="149" t="s">
        <v>1465</v>
      </c>
      <c r="H419" s="158" t="s">
        <v>1438</v>
      </c>
      <c r="I419" s="234" t="s">
        <v>413</v>
      </c>
      <c r="J419" s="150" t="s">
        <v>1343</v>
      </c>
      <c r="K419" s="150" t="s">
        <v>1343</v>
      </c>
      <c r="L419" s="150"/>
      <c r="M419" s="153"/>
      <c r="N419" s="151"/>
      <c r="O419" s="153"/>
      <c r="P419" s="203" t="e">
        <f>#REF!+#REF!</f>
        <v>#REF!</v>
      </c>
      <c r="Q419" s="204" t="e">
        <f>#REF!+M419</f>
        <v>#REF!</v>
      </c>
      <c r="R419" s="359" t="s">
        <v>403</v>
      </c>
    </row>
    <row r="420" spans="1:18" ht="12.95" customHeight="1">
      <c r="A420" s="147">
        <v>236</v>
      </c>
      <c r="B420" s="148"/>
      <c r="C420" s="149" t="s">
        <v>1911</v>
      </c>
      <c r="D420" s="149" t="s">
        <v>1913</v>
      </c>
      <c r="E420" s="149" t="s">
        <v>1543</v>
      </c>
      <c r="F420" s="149" t="s">
        <v>1909</v>
      </c>
      <c r="G420" s="149" t="s">
        <v>1465</v>
      </c>
      <c r="H420" s="158" t="s">
        <v>1440</v>
      </c>
      <c r="I420" s="234" t="s">
        <v>413</v>
      </c>
      <c r="J420" s="150" t="s">
        <v>1343</v>
      </c>
      <c r="K420" s="150" t="s">
        <v>1343</v>
      </c>
      <c r="L420" s="150"/>
      <c r="M420" s="153"/>
      <c r="N420" s="151"/>
      <c r="O420" s="153"/>
      <c r="P420" s="203" t="e">
        <f>#REF!+#REF!</f>
        <v>#REF!</v>
      </c>
      <c r="Q420" s="204" t="e">
        <f>#REF!+M420</f>
        <v>#REF!</v>
      </c>
      <c r="R420" s="359" t="s">
        <v>414</v>
      </c>
    </row>
    <row r="421" spans="1:18" ht="12.95" customHeight="1">
      <c r="A421" s="198">
        <v>237</v>
      </c>
      <c r="B421" s="148"/>
      <c r="C421" s="149" t="s">
        <v>1911</v>
      </c>
      <c r="D421" s="149" t="s">
        <v>1913</v>
      </c>
      <c r="E421" s="149" t="s">
        <v>1543</v>
      </c>
      <c r="F421" s="149" t="s">
        <v>1909</v>
      </c>
      <c r="G421" s="149" t="s">
        <v>1465</v>
      </c>
      <c r="H421" s="158" t="s">
        <v>1444</v>
      </c>
      <c r="I421" s="234" t="s">
        <v>413</v>
      </c>
      <c r="J421" s="150" t="s">
        <v>1343</v>
      </c>
      <c r="K421" s="150" t="s">
        <v>1343</v>
      </c>
      <c r="L421" s="150"/>
      <c r="M421" s="153"/>
      <c r="N421" s="151"/>
      <c r="O421" s="153"/>
      <c r="P421" s="203" t="e">
        <f>#REF!+#REF!</f>
        <v>#REF!</v>
      </c>
      <c r="Q421" s="204" t="e">
        <f>#REF!+M421</f>
        <v>#REF!</v>
      </c>
      <c r="R421" s="359" t="s">
        <v>407</v>
      </c>
    </row>
    <row r="422" spans="1:18" ht="12.95" customHeight="1">
      <c r="A422" s="147">
        <v>238</v>
      </c>
      <c r="B422" s="148"/>
      <c r="C422" s="149" t="s">
        <v>1911</v>
      </c>
      <c r="D422" s="149" t="s">
        <v>1913</v>
      </c>
      <c r="E422" s="149" t="s">
        <v>1543</v>
      </c>
      <c r="F422" s="149" t="s">
        <v>1909</v>
      </c>
      <c r="G422" s="149" t="s">
        <v>1465</v>
      </c>
      <c r="H422" s="158" t="s">
        <v>1445</v>
      </c>
      <c r="I422" s="234" t="s">
        <v>413</v>
      </c>
      <c r="J422" s="150" t="s">
        <v>1343</v>
      </c>
      <c r="K422" s="150" t="s">
        <v>1343</v>
      </c>
      <c r="L422" s="150"/>
      <c r="M422" s="153"/>
      <c r="N422" s="151"/>
      <c r="O422" s="153"/>
      <c r="P422" s="203" t="e">
        <f>#REF!+#REF!</f>
        <v>#REF!</v>
      </c>
      <c r="Q422" s="204" t="e">
        <f>#REF!+M422</f>
        <v>#REF!</v>
      </c>
      <c r="R422" s="359" t="s">
        <v>408</v>
      </c>
    </row>
    <row r="423" spans="1:18" ht="12.95" customHeight="1">
      <c r="A423" s="198">
        <v>239</v>
      </c>
      <c r="B423" s="148"/>
      <c r="C423" s="149" t="s">
        <v>1911</v>
      </c>
      <c r="D423" s="149" t="s">
        <v>1913</v>
      </c>
      <c r="E423" s="149" t="s">
        <v>1543</v>
      </c>
      <c r="F423" s="149" t="s">
        <v>1909</v>
      </c>
      <c r="G423" s="149" t="s">
        <v>1465</v>
      </c>
      <c r="H423" s="158" t="s">
        <v>1446</v>
      </c>
      <c r="I423" s="234" t="s">
        <v>413</v>
      </c>
      <c r="J423" s="150" t="s">
        <v>1343</v>
      </c>
      <c r="K423" s="150" t="s">
        <v>1343</v>
      </c>
      <c r="L423" s="150"/>
      <c r="M423" s="153"/>
      <c r="N423" s="151"/>
      <c r="O423" s="153"/>
      <c r="P423" s="203" t="e">
        <f>#REF!+#REF!</f>
        <v>#REF!</v>
      </c>
      <c r="Q423" s="204" t="e">
        <f>#REF!+M423</f>
        <v>#REF!</v>
      </c>
      <c r="R423" s="359" t="s">
        <v>409</v>
      </c>
    </row>
    <row r="424" spans="1:18" ht="12.95" customHeight="1">
      <c r="A424" s="147">
        <v>240</v>
      </c>
      <c r="B424" s="148"/>
      <c r="C424" s="149" t="s">
        <v>1911</v>
      </c>
      <c r="D424" s="149" t="s">
        <v>1913</v>
      </c>
      <c r="E424" s="149" t="s">
        <v>1543</v>
      </c>
      <c r="F424" s="149" t="s">
        <v>1909</v>
      </c>
      <c r="G424" s="149" t="s">
        <v>1465</v>
      </c>
      <c r="H424" s="158" t="s">
        <v>1447</v>
      </c>
      <c r="I424" s="234" t="s">
        <v>413</v>
      </c>
      <c r="J424" s="150" t="s">
        <v>1343</v>
      </c>
      <c r="K424" s="150" t="s">
        <v>1343</v>
      </c>
      <c r="L424" s="150"/>
      <c r="M424" s="153"/>
      <c r="N424" s="151"/>
      <c r="O424" s="153"/>
      <c r="P424" s="203" t="e">
        <f>#REF!+#REF!</f>
        <v>#REF!</v>
      </c>
      <c r="Q424" s="204" t="e">
        <f>#REF!+M424</f>
        <v>#REF!</v>
      </c>
      <c r="R424" s="359" t="s">
        <v>410</v>
      </c>
    </row>
    <row r="425" spans="1:18" ht="12.95" customHeight="1">
      <c r="A425" s="198">
        <v>241</v>
      </c>
      <c r="B425" s="148"/>
      <c r="C425" s="149" t="s">
        <v>1911</v>
      </c>
      <c r="D425" s="149" t="s">
        <v>1913</v>
      </c>
      <c r="E425" s="149" t="s">
        <v>1543</v>
      </c>
      <c r="F425" s="149" t="s">
        <v>1909</v>
      </c>
      <c r="G425" s="149" t="s">
        <v>1465</v>
      </c>
      <c r="H425" s="158" t="s">
        <v>1448</v>
      </c>
      <c r="I425" s="234" t="s">
        <v>413</v>
      </c>
      <c r="J425" s="150" t="s">
        <v>1343</v>
      </c>
      <c r="K425" s="150" t="s">
        <v>1343</v>
      </c>
      <c r="L425" s="150"/>
      <c r="M425" s="153"/>
      <c r="N425" s="151"/>
      <c r="O425" s="153"/>
      <c r="P425" s="203" t="e">
        <f>#REF!+#REF!</f>
        <v>#REF!</v>
      </c>
      <c r="Q425" s="204" t="e">
        <f>#REF!+M425</f>
        <v>#REF!</v>
      </c>
      <c r="R425" s="359" t="s">
        <v>411</v>
      </c>
    </row>
    <row r="426" spans="1:18" ht="12.95" customHeight="1">
      <c r="A426" s="147">
        <v>242</v>
      </c>
      <c r="B426" s="148"/>
      <c r="C426" s="149" t="s">
        <v>1911</v>
      </c>
      <c r="D426" s="149" t="s">
        <v>1913</v>
      </c>
      <c r="E426" s="149" t="s">
        <v>1543</v>
      </c>
      <c r="F426" s="149" t="s">
        <v>1909</v>
      </c>
      <c r="G426" s="149" t="s">
        <v>1465</v>
      </c>
      <c r="H426" s="158" t="s">
        <v>1449</v>
      </c>
      <c r="I426" s="234" t="s">
        <v>413</v>
      </c>
      <c r="J426" s="150" t="s">
        <v>1343</v>
      </c>
      <c r="K426" s="150" t="s">
        <v>1343</v>
      </c>
      <c r="L426" s="150"/>
      <c r="M426" s="153"/>
      <c r="N426" s="151"/>
      <c r="O426" s="153"/>
      <c r="P426" s="203" t="e">
        <f>#REF!+#REF!</f>
        <v>#REF!</v>
      </c>
      <c r="Q426" s="204" t="e">
        <f>#REF!+M426</f>
        <v>#REF!</v>
      </c>
      <c r="R426" s="359" t="s">
        <v>412</v>
      </c>
    </row>
    <row r="427" spans="1:18" ht="12.95" customHeight="1">
      <c r="A427" s="198">
        <v>243</v>
      </c>
      <c r="B427" s="148"/>
      <c r="C427" s="149" t="s">
        <v>1911</v>
      </c>
      <c r="D427" s="149" t="s">
        <v>1913</v>
      </c>
      <c r="E427" s="149" t="s">
        <v>1543</v>
      </c>
      <c r="F427" s="149" t="s">
        <v>1909</v>
      </c>
      <c r="G427" s="149" t="s">
        <v>1465</v>
      </c>
      <c r="H427" s="158" t="s">
        <v>1450</v>
      </c>
      <c r="I427" s="308" t="s">
        <v>2316</v>
      </c>
      <c r="J427" s="150" t="s">
        <v>1343</v>
      </c>
      <c r="K427" s="150" t="s">
        <v>1343</v>
      </c>
      <c r="L427" s="150"/>
      <c r="M427" s="153">
        <v>2800000</v>
      </c>
      <c r="N427" s="151"/>
      <c r="O427" s="153"/>
      <c r="P427" s="203" t="e">
        <f>#REF!+#REF!</f>
        <v>#REF!</v>
      </c>
      <c r="Q427" s="204" t="e">
        <f>#REF!+M427</f>
        <v>#REF!</v>
      </c>
      <c r="R427" s="359" t="s">
        <v>2314</v>
      </c>
    </row>
    <row r="428" spans="1:18" ht="12.95" customHeight="1">
      <c r="A428" s="147">
        <v>244</v>
      </c>
      <c r="B428" s="148"/>
      <c r="C428" s="149" t="s">
        <v>1911</v>
      </c>
      <c r="D428" s="149" t="s">
        <v>1913</v>
      </c>
      <c r="E428" s="149" t="s">
        <v>1543</v>
      </c>
      <c r="F428" s="149" t="s">
        <v>1909</v>
      </c>
      <c r="G428" s="149" t="s">
        <v>1465</v>
      </c>
      <c r="H428" s="158" t="s">
        <v>1451</v>
      </c>
      <c r="I428" s="308" t="s">
        <v>2275</v>
      </c>
      <c r="J428" s="150"/>
      <c r="K428" s="150"/>
      <c r="L428" s="150"/>
      <c r="M428" s="153">
        <v>569400</v>
      </c>
      <c r="N428" s="151"/>
      <c r="O428" s="153"/>
      <c r="P428" s="203" t="e">
        <f>#REF!+#REF!</f>
        <v>#REF!</v>
      </c>
      <c r="Q428" s="204" t="e">
        <f>#REF!+M428</f>
        <v>#REF!</v>
      </c>
      <c r="R428" s="359" t="s">
        <v>2343</v>
      </c>
    </row>
    <row r="429" spans="1:18" ht="12.95" customHeight="1">
      <c r="A429" s="198">
        <v>245</v>
      </c>
      <c r="B429" s="148"/>
      <c r="C429" s="149" t="s">
        <v>1911</v>
      </c>
      <c r="D429" s="149" t="s">
        <v>1913</v>
      </c>
      <c r="E429" s="149" t="s">
        <v>1543</v>
      </c>
      <c r="F429" s="149" t="s">
        <v>1909</v>
      </c>
      <c r="G429" s="149" t="s">
        <v>1465</v>
      </c>
      <c r="H429" s="158" t="s">
        <v>1452</v>
      </c>
      <c r="I429" s="308" t="s">
        <v>2276</v>
      </c>
      <c r="J429" s="150"/>
      <c r="K429" s="150"/>
      <c r="L429" s="150"/>
      <c r="M429" s="153">
        <v>877500</v>
      </c>
      <c r="N429" s="151"/>
      <c r="O429" s="153"/>
      <c r="P429" s="203" t="e">
        <f>#REF!+#REF!</f>
        <v>#REF!</v>
      </c>
      <c r="Q429" s="204" t="e">
        <f>#REF!+M429</f>
        <v>#REF!</v>
      </c>
      <c r="R429" s="359" t="s">
        <v>2420</v>
      </c>
    </row>
    <row r="430" spans="1:18" ht="12.95" customHeight="1">
      <c r="A430" s="147">
        <v>246</v>
      </c>
      <c r="B430" s="148"/>
      <c r="C430" s="149" t="s">
        <v>1911</v>
      </c>
      <c r="D430" s="149" t="s">
        <v>1913</v>
      </c>
      <c r="E430" s="149" t="s">
        <v>1543</v>
      </c>
      <c r="F430" s="149" t="s">
        <v>1544</v>
      </c>
      <c r="G430" s="149" t="s">
        <v>1427</v>
      </c>
      <c r="H430" s="158" t="s">
        <v>1444</v>
      </c>
      <c r="I430" s="234" t="s">
        <v>308</v>
      </c>
      <c r="J430" s="150" t="s">
        <v>1343</v>
      </c>
      <c r="K430" s="150" t="s">
        <v>1343</v>
      </c>
      <c r="L430" s="150"/>
      <c r="M430" s="153"/>
      <c r="N430" s="151"/>
      <c r="O430" s="153"/>
      <c r="P430" s="203" t="e">
        <f>#REF!+#REF!</f>
        <v>#REF!</v>
      </c>
      <c r="Q430" s="204" t="e">
        <f>#REF!+M430</f>
        <v>#REF!</v>
      </c>
      <c r="R430" s="359" t="s">
        <v>442</v>
      </c>
    </row>
    <row r="431" spans="1:18" ht="12.95" customHeight="1">
      <c r="A431" s="198">
        <v>247</v>
      </c>
      <c r="B431" s="148"/>
      <c r="C431" s="149" t="s">
        <v>1911</v>
      </c>
      <c r="D431" s="149" t="s">
        <v>1913</v>
      </c>
      <c r="E431" s="149" t="s">
        <v>1543</v>
      </c>
      <c r="F431" s="149" t="s">
        <v>1544</v>
      </c>
      <c r="G431" s="149" t="s">
        <v>1427</v>
      </c>
      <c r="H431" s="158" t="s">
        <v>1445</v>
      </c>
      <c r="I431" s="234" t="s">
        <v>308</v>
      </c>
      <c r="J431" s="150" t="s">
        <v>1343</v>
      </c>
      <c r="K431" s="150" t="s">
        <v>1343</v>
      </c>
      <c r="L431" s="150"/>
      <c r="M431" s="153"/>
      <c r="N431" s="151"/>
      <c r="O431" s="153"/>
      <c r="P431" s="203" t="e">
        <f>#REF!+#REF!</f>
        <v>#REF!</v>
      </c>
      <c r="Q431" s="204" t="e">
        <f>#REF!+M431</f>
        <v>#REF!</v>
      </c>
      <c r="R431" s="359" t="s">
        <v>443</v>
      </c>
    </row>
    <row r="432" spans="1:18" ht="12.95" customHeight="1">
      <c r="A432" s="147">
        <v>248</v>
      </c>
      <c r="B432" s="148"/>
      <c r="C432" s="149" t="s">
        <v>1911</v>
      </c>
      <c r="D432" s="149" t="s">
        <v>1913</v>
      </c>
      <c r="E432" s="149" t="s">
        <v>1911</v>
      </c>
      <c r="F432" s="149" t="s">
        <v>1544</v>
      </c>
      <c r="G432" s="149" t="s">
        <v>1426</v>
      </c>
      <c r="H432" s="158" t="s">
        <v>1439</v>
      </c>
      <c r="I432" s="242" t="s">
        <v>421</v>
      </c>
      <c r="J432" s="150" t="s">
        <v>1343</v>
      </c>
      <c r="K432" s="150" t="s">
        <v>1343</v>
      </c>
      <c r="L432" s="150"/>
      <c r="M432" s="153"/>
      <c r="N432" s="151"/>
      <c r="O432" s="153"/>
      <c r="P432" s="203" t="e">
        <f>#REF!+#REF!</f>
        <v>#REF!</v>
      </c>
      <c r="Q432" s="204" t="e">
        <f>#REF!+M432</f>
        <v>#REF!</v>
      </c>
      <c r="R432" s="359" t="s">
        <v>442</v>
      </c>
    </row>
    <row r="433" spans="1:18" ht="12.95" customHeight="1">
      <c r="A433" s="198">
        <v>249</v>
      </c>
      <c r="B433" s="148"/>
      <c r="C433" s="149" t="s">
        <v>1911</v>
      </c>
      <c r="D433" s="149" t="s">
        <v>1913</v>
      </c>
      <c r="E433" s="149" t="s">
        <v>1911</v>
      </c>
      <c r="F433" s="149" t="s">
        <v>1544</v>
      </c>
      <c r="G433" s="149" t="s">
        <v>1426</v>
      </c>
      <c r="H433" s="158" t="s">
        <v>1440</v>
      </c>
      <c r="I433" s="234" t="s">
        <v>444</v>
      </c>
      <c r="J433" s="150" t="s">
        <v>1343</v>
      </c>
      <c r="K433" s="150" t="s">
        <v>1343</v>
      </c>
      <c r="L433" s="150"/>
      <c r="M433" s="153"/>
      <c r="N433" s="151"/>
      <c r="O433" s="153"/>
      <c r="P433" s="203" t="e">
        <f>#REF!+#REF!</f>
        <v>#REF!</v>
      </c>
      <c r="Q433" s="204" t="e">
        <f>#REF!+M433</f>
        <v>#REF!</v>
      </c>
      <c r="R433" s="359" t="s">
        <v>445</v>
      </c>
    </row>
    <row r="434" spans="1:18" ht="12.95" customHeight="1">
      <c r="A434" s="147">
        <v>250</v>
      </c>
      <c r="B434" s="148"/>
      <c r="C434" s="149" t="s">
        <v>1911</v>
      </c>
      <c r="D434" s="149" t="s">
        <v>1913</v>
      </c>
      <c r="E434" s="149" t="s">
        <v>1911</v>
      </c>
      <c r="F434" s="149" t="s">
        <v>1544</v>
      </c>
      <c r="G434" s="149" t="s">
        <v>1426</v>
      </c>
      <c r="H434" s="158" t="s">
        <v>1441</v>
      </c>
      <c r="I434" s="234" t="s">
        <v>421</v>
      </c>
      <c r="J434" s="150" t="s">
        <v>1343</v>
      </c>
      <c r="K434" s="150" t="s">
        <v>1343</v>
      </c>
      <c r="L434" s="150"/>
      <c r="M434" s="153"/>
      <c r="N434" s="151"/>
      <c r="O434" s="153"/>
      <c r="P434" s="203" t="e">
        <f>#REF!+#REF!</f>
        <v>#REF!</v>
      </c>
      <c r="Q434" s="204" t="e">
        <f>#REF!+M434</f>
        <v>#REF!</v>
      </c>
      <c r="R434" s="359" t="s">
        <v>446</v>
      </c>
    </row>
    <row r="435" spans="1:18" ht="12.95" customHeight="1">
      <c r="A435" s="198">
        <v>251</v>
      </c>
      <c r="B435" s="148"/>
      <c r="C435" s="149" t="s">
        <v>1911</v>
      </c>
      <c r="D435" s="149" t="s">
        <v>1913</v>
      </c>
      <c r="E435" s="149" t="s">
        <v>1911</v>
      </c>
      <c r="F435" s="149" t="s">
        <v>1544</v>
      </c>
      <c r="G435" s="149" t="s">
        <v>1426</v>
      </c>
      <c r="H435" s="158" t="s">
        <v>1442</v>
      </c>
      <c r="I435" s="234" t="s">
        <v>421</v>
      </c>
      <c r="J435" s="150" t="s">
        <v>1343</v>
      </c>
      <c r="K435" s="150" t="s">
        <v>1343</v>
      </c>
      <c r="L435" s="150"/>
      <c r="M435" s="153"/>
      <c r="N435" s="151"/>
      <c r="O435" s="153"/>
      <c r="P435" s="203" t="e">
        <f>#REF!+#REF!</f>
        <v>#REF!</v>
      </c>
      <c r="Q435" s="204" t="e">
        <f>#REF!+M435</f>
        <v>#REF!</v>
      </c>
      <c r="R435" s="359" t="s">
        <v>447</v>
      </c>
    </row>
    <row r="436" spans="1:18" ht="12.95" customHeight="1">
      <c r="A436" s="147">
        <v>252</v>
      </c>
      <c r="B436" s="148"/>
      <c r="C436" s="149" t="s">
        <v>1911</v>
      </c>
      <c r="D436" s="149" t="s">
        <v>1913</v>
      </c>
      <c r="E436" s="149" t="s">
        <v>1911</v>
      </c>
      <c r="F436" s="149" t="s">
        <v>1544</v>
      </c>
      <c r="G436" s="149" t="s">
        <v>1426</v>
      </c>
      <c r="H436" s="158" t="s">
        <v>1443</v>
      </c>
      <c r="I436" s="234" t="s">
        <v>421</v>
      </c>
      <c r="J436" s="150" t="s">
        <v>1343</v>
      </c>
      <c r="K436" s="150" t="s">
        <v>1343</v>
      </c>
      <c r="L436" s="150"/>
      <c r="M436" s="153"/>
      <c r="N436" s="151"/>
      <c r="O436" s="153"/>
      <c r="P436" s="203" t="e">
        <f>#REF!+#REF!</f>
        <v>#REF!</v>
      </c>
      <c r="Q436" s="204" t="e">
        <f>#REF!+M436</f>
        <v>#REF!</v>
      </c>
      <c r="R436" s="359" t="s">
        <v>448</v>
      </c>
    </row>
    <row r="437" spans="1:18" ht="12.95" customHeight="1">
      <c r="A437" s="198">
        <v>253</v>
      </c>
      <c r="B437" s="148"/>
      <c r="C437" s="149" t="s">
        <v>1911</v>
      </c>
      <c r="D437" s="149" t="s">
        <v>1913</v>
      </c>
      <c r="E437" s="149" t="s">
        <v>1911</v>
      </c>
      <c r="F437" s="149" t="s">
        <v>1544</v>
      </c>
      <c r="G437" s="149" t="s">
        <v>1426</v>
      </c>
      <c r="H437" s="158" t="s">
        <v>1444</v>
      </c>
      <c r="I437" s="234" t="s">
        <v>421</v>
      </c>
      <c r="J437" s="150" t="s">
        <v>1343</v>
      </c>
      <c r="K437" s="150" t="s">
        <v>1343</v>
      </c>
      <c r="L437" s="150"/>
      <c r="M437" s="153"/>
      <c r="N437" s="151"/>
      <c r="O437" s="153"/>
      <c r="P437" s="203" t="e">
        <f>#REF!+#REF!</f>
        <v>#REF!</v>
      </c>
      <c r="Q437" s="204" t="e">
        <f>#REF!+M437</f>
        <v>#REF!</v>
      </c>
      <c r="R437" s="359" t="s">
        <v>449</v>
      </c>
    </row>
    <row r="438" spans="1:18" ht="12.95" customHeight="1">
      <c r="A438" s="147">
        <v>254</v>
      </c>
      <c r="B438" s="148"/>
      <c r="C438" s="149" t="s">
        <v>1911</v>
      </c>
      <c r="D438" s="149" t="s">
        <v>1913</v>
      </c>
      <c r="E438" s="149" t="s">
        <v>1911</v>
      </c>
      <c r="F438" s="149" t="s">
        <v>1544</v>
      </c>
      <c r="G438" s="149" t="s">
        <v>1426</v>
      </c>
      <c r="H438" s="158" t="s">
        <v>1445</v>
      </c>
      <c r="I438" s="234" t="s">
        <v>421</v>
      </c>
      <c r="J438" s="150" t="s">
        <v>1343</v>
      </c>
      <c r="K438" s="150" t="s">
        <v>1343</v>
      </c>
      <c r="L438" s="150"/>
      <c r="M438" s="153"/>
      <c r="N438" s="151"/>
      <c r="O438" s="153"/>
      <c r="P438" s="203" t="e">
        <f>#REF!+#REF!</f>
        <v>#REF!</v>
      </c>
      <c r="Q438" s="204" t="e">
        <f>#REF!+M438</f>
        <v>#REF!</v>
      </c>
      <c r="R438" s="359" t="s">
        <v>450</v>
      </c>
    </row>
    <row r="439" spans="1:18" ht="12.95" customHeight="1">
      <c r="A439" s="198">
        <v>255</v>
      </c>
      <c r="B439" s="148"/>
      <c r="C439" s="149" t="s">
        <v>1911</v>
      </c>
      <c r="D439" s="149" t="s">
        <v>1913</v>
      </c>
      <c r="E439" s="149" t="s">
        <v>1911</v>
      </c>
      <c r="F439" s="149" t="s">
        <v>1913</v>
      </c>
      <c r="G439" s="149" t="s">
        <v>1426</v>
      </c>
      <c r="H439" s="158" t="s">
        <v>1427</v>
      </c>
      <c r="I439" s="234" t="s">
        <v>451</v>
      </c>
      <c r="J439" s="150" t="s">
        <v>1343</v>
      </c>
      <c r="K439" s="150" t="s">
        <v>1343</v>
      </c>
      <c r="L439" s="150"/>
      <c r="M439" s="153"/>
      <c r="N439" s="151"/>
      <c r="O439" s="153"/>
      <c r="P439" s="203" t="e">
        <f>#REF!+#REF!</f>
        <v>#REF!</v>
      </c>
      <c r="Q439" s="204" t="e">
        <f>#REF!+M439</f>
        <v>#REF!</v>
      </c>
      <c r="R439" s="359" t="s">
        <v>452</v>
      </c>
    </row>
    <row r="440" spans="1:18" ht="12.95" customHeight="1">
      <c r="A440" s="147">
        <v>256</v>
      </c>
      <c r="B440" s="148"/>
      <c r="C440" s="149" t="s">
        <v>1911</v>
      </c>
      <c r="D440" s="149" t="s">
        <v>1913</v>
      </c>
      <c r="E440" s="149" t="s">
        <v>1911</v>
      </c>
      <c r="F440" s="149" t="s">
        <v>1913</v>
      </c>
      <c r="G440" s="149" t="s">
        <v>1475</v>
      </c>
      <c r="H440" s="158" t="s">
        <v>1461</v>
      </c>
      <c r="I440" s="240" t="s">
        <v>453</v>
      </c>
      <c r="J440" s="150" t="s">
        <v>1343</v>
      </c>
      <c r="K440" s="150" t="s">
        <v>1343</v>
      </c>
      <c r="L440" s="150"/>
      <c r="M440" s="153"/>
      <c r="N440" s="151"/>
      <c r="O440" s="153"/>
      <c r="P440" s="203" t="e">
        <f>#REF!+#REF!</f>
        <v>#REF!</v>
      </c>
      <c r="Q440" s="204" t="e">
        <f>#REF!+M440</f>
        <v>#REF!</v>
      </c>
      <c r="R440" s="359" t="s">
        <v>297</v>
      </c>
    </row>
    <row r="441" spans="1:18" ht="12.95" customHeight="1">
      <c r="A441" s="198">
        <v>257</v>
      </c>
      <c r="B441" s="148"/>
      <c r="C441" s="149" t="s">
        <v>1911</v>
      </c>
      <c r="D441" s="149" t="s">
        <v>1913</v>
      </c>
      <c r="E441" s="149" t="s">
        <v>1544</v>
      </c>
      <c r="F441" s="149" t="s">
        <v>1543</v>
      </c>
      <c r="G441" s="149" t="s">
        <v>1434</v>
      </c>
      <c r="H441" s="158" t="s">
        <v>1446</v>
      </c>
      <c r="I441" s="234" t="s">
        <v>22</v>
      </c>
      <c r="J441" s="150" t="s">
        <v>1343</v>
      </c>
      <c r="K441" s="150" t="s">
        <v>1343</v>
      </c>
      <c r="L441" s="150"/>
      <c r="M441" s="153"/>
      <c r="N441" s="151"/>
      <c r="O441" s="153"/>
      <c r="P441" s="203" t="e">
        <f>#REF!+#REF!</f>
        <v>#REF!</v>
      </c>
      <c r="Q441" s="204" t="e">
        <f>#REF!+M441</f>
        <v>#REF!</v>
      </c>
      <c r="R441" s="359" t="s">
        <v>297</v>
      </c>
    </row>
    <row r="442" spans="1:18" ht="12.95" customHeight="1">
      <c r="A442" s="147">
        <v>258</v>
      </c>
      <c r="B442" s="148"/>
      <c r="C442" s="149" t="s">
        <v>1911</v>
      </c>
      <c r="D442" s="149" t="s">
        <v>1913</v>
      </c>
      <c r="E442" s="149" t="s">
        <v>1544</v>
      </c>
      <c r="F442" s="149" t="s">
        <v>1543</v>
      </c>
      <c r="G442" s="149" t="s">
        <v>1434</v>
      </c>
      <c r="H442" s="158" t="s">
        <v>1447</v>
      </c>
      <c r="I442" s="243" t="s">
        <v>22</v>
      </c>
      <c r="J442" s="150" t="s">
        <v>1343</v>
      </c>
      <c r="K442" s="150" t="s">
        <v>1343</v>
      </c>
      <c r="L442" s="150"/>
      <c r="M442" s="153"/>
      <c r="N442" s="151"/>
      <c r="O442" s="153"/>
      <c r="P442" s="203" t="e">
        <f>#REF!+#REF!</f>
        <v>#REF!</v>
      </c>
      <c r="Q442" s="204" t="e">
        <f>#REF!+M442</f>
        <v>#REF!</v>
      </c>
      <c r="R442" s="359" t="s">
        <v>442</v>
      </c>
    </row>
    <row r="443" spans="1:18" ht="12.95" customHeight="1">
      <c r="A443" s="198">
        <v>259</v>
      </c>
      <c r="B443" s="148"/>
      <c r="C443" s="149" t="s">
        <v>1911</v>
      </c>
      <c r="D443" s="149" t="s">
        <v>1913</v>
      </c>
      <c r="E443" s="149" t="s">
        <v>1911</v>
      </c>
      <c r="F443" s="149" t="s">
        <v>1543</v>
      </c>
      <c r="G443" s="149" t="s">
        <v>1427</v>
      </c>
      <c r="H443" s="158" t="s">
        <v>1426</v>
      </c>
      <c r="I443" s="234" t="s">
        <v>454</v>
      </c>
      <c r="J443" s="150" t="s">
        <v>1343</v>
      </c>
      <c r="K443" s="150" t="s">
        <v>1343</v>
      </c>
      <c r="L443" s="150"/>
      <c r="M443" s="153"/>
      <c r="N443" s="151"/>
      <c r="O443" s="153"/>
      <c r="P443" s="203" t="e">
        <f>#REF!+#REF!</f>
        <v>#REF!</v>
      </c>
      <c r="Q443" s="204" t="e">
        <f>#REF!+M443</f>
        <v>#REF!</v>
      </c>
      <c r="R443" s="359" t="s">
        <v>445</v>
      </c>
    </row>
    <row r="444" spans="1:18" ht="12.95" customHeight="1">
      <c r="A444" s="147">
        <v>260</v>
      </c>
      <c r="B444" s="148"/>
      <c r="C444" s="149" t="s">
        <v>1911</v>
      </c>
      <c r="D444" s="149" t="s">
        <v>1913</v>
      </c>
      <c r="E444" s="149" t="s">
        <v>1544</v>
      </c>
      <c r="F444" s="149" t="s">
        <v>1543</v>
      </c>
      <c r="G444" s="149" t="s">
        <v>1434</v>
      </c>
      <c r="H444" s="158" t="s">
        <v>1448</v>
      </c>
      <c r="I444" s="234" t="s">
        <v>455</v>
      </c>
      <c r="J444" s="150" t="s">
        <v>1343</v>
      </c>
      <c r="K444" s="150" t="s">
        <v>1343</v>
      </c>
      <c r="L444" s="150"/>
      <c r="M444" s="153"/>
      <c r="N444" s="151"/>
      <c r="O444" s="153"/>
      <c r="P444" s="203" t="e">
        <f>#REF!+#REF!</f>
        <v>#REF!</v>
      </c>
      <c r="Q444" s="204" t="e">
        <f>#REF!+M444</f>
        <v>#REF!</v>
      </c>
      <c r="R444" s="359" t="s">
        <v>112</v>
      </c>
    </row>
    <row r="445" spans="1:18" ht="12.95" customHeight="1">
      <c r="A445" s="198">
        <v>261</v>
      </c>
      <c r="B445" s="148"/>
      <c r="C445" s="149" t="s">
        <v>1911</v>
      </c>
      <c r="D445" s="149" t="s">
        <v>1913</v>
      </c>
      <c r="E445" s="149" t="s">
        <v>1544</v>
      </c>
      <c r="F445" s="149" t="s">
        <v>1543</v>
      </c>
      <c r="G445" s="149" t="s">
        <v>1434</v>
      </c>
      <c r="H445" s="158" t="s">
        <v>1449</v>
      </c>
      <c r="I445" s="234" t="s">
        <v>22</v>
      </c>
      <c r="J445" s="150" t="s">
        <v>1343</v>
      </c>
      <c r="K445" s="150" t="s">
        <v>1343</v>
      </c>
      <c r="L445" s="150"/>
      <c r="M445" s="153"/>
      <c r="N445" s="151"/>
      <c r="O445" s="153"/>
      <c r="P445" s="203" t="e">
        <f>#REF!+#REF!</f>
        <v>#REF!</v>
      </c>
      <c r="Q445" s="204" t="e">
        <f>#REF!+M445</f>
        <v>#REF!</v>
      </c>
      <c r="R445" s="359" t="s">
        <v>456</v>
      </c>
    </row>
    <row r="446" spans="1:18" ht="12.95" customHeight="1">
      <c r="A446" s="147">
        <v>262</v>
      </c>
      <c r="B446" s="148"/>
      <c r="C446" s="149" t="s">
        <v>1911</v>
      </c>
      <c r="D446" s="149" t="s">
        <v>1913</v>
      </c>
      <c r="E446" s="149" t="s">
        <v>1544</v>
      </c>
      <c r="F446" s="149" t="s">
        <v>1543</v>
      </c>
      <c r="G446" s="149" t="s">
        <v>1434</v>
      </c>
      <c r="H446" s="158" t="s">
        <v>1450</v>
      </c>
      <c r="I446" s="234" t="s">
        <v>44</v>
      </c>
      <c r="J446" s="150" t="s">
        <v>1343</v>
      </c>
      <c r="K446" s="150" t="s">
        <v>1343</v>
      </c>
      <c r="L446" s="150"/>
      <c r="M446" s="153"/>
      <c r="N446" s="151"/>
      <c r="O446" s="153"/>
      <c r="P446" s="203" t="e">
        <f>#REF!+#REF!</f>
        <v>#REF!</v>
      </c>
      <c r="Q446" s="204" t="e">
        <f>#REF!+M446</f>
        <v>#REF!</v>
      </c>
      <c r="R446" s="359" t="s">
        <v>446</v>
      </c>
    </row>
    <row r="447" spans="1:18" ht="12.95" customHeight="1">
      <c r="A447" s="198">
        <v>263</v>
      </c>
      <c r="B447" s="148"/>
      <c r="C447" s="149" t="s">
        <v>1911</v>
      </c>
      <c r="D447" s="149" t="s">
        <v>1913</v>
      </c>
      <c r="E447" s="149" t="s">
        <v>1544</v>
      </c>
      <c r="F447" s="149" t="s">
        <v>1543</v>
      </c>
      <c r="G447" s="149" t="s">
        <v>1434</v>
      </c>
      <c r="H447" s="158" t="s">
        <v>1451</v>
      </c>
      <c r="I447" s="234" t="s">
        <v>457</v>
      </c>
      <c r="J447" s="150" t="s">
        <v>1343</v>
      </c>
      <c r="K447" s="150" t="s">
        <v>1343</v>
      </c>
      <c r="L447" s="150"/>
      <c r="M447" s="153"/>
      <c r="N447" s="151"/>
      <c r="O447" s="153"/>
      <c r="P447" s="203" t="e">
        <f>#REF!+#REF!</f>
        <v>#REF!</v>
      </c>
      <c r="Q447" s="204" t="e">
        <f>#REF!+M447</f>
        <v>#REF!</v>
      </c>
      <c r="R447" s="359" t="s">
        <v>448</v>
      </c>
    </row>
    <row r="448" spans="1:18" ht="12.95" customHeight="1">
      <c r="A448" s="147">
        <v>264</v>
      </c>
      <c r="B448" s="148"/>
      <c r="C448" s="149" t="s">
        <v>1911</v>
      </c>
      <c r="D448" s="149" t="s">
        <v>1913</v>
      </c>
      <c r="E448" s="149" t="s">
        <v>1544</v>
      </c>
      <c r="F448" s="149" t="s">
        <v>1543</v>
      </c>
      <c r="G448" s="149" t="s">
        <v>1434</v>
      </c>
      <c r="H448" s="158" t="s">
        <v>1452</v>
      </c>
      <c r="I448" s="234" t="s">
        <v>22</v>
      </c>
      <c r="J448" s="150" t="s">
        <v>1343</v>
      </c>
      <c r="K448" s="150" t="s">
        <v>1343</v>
      </c>
      <c r="L448" s="150"/>
      <c r="M448" s="153"/>
      <c r="N448" s="151"/>
      <c r="O448" s="153"/>
      <c r="P448" s="203" t="e">
        <f>#REF!+#REF!</f>
        <v>#REF!</v>
      </c>
      <c r="Q448" s="204" t="e">
        <f>#REF!+M448</f>
        <v>#REF!</v>
      </c>
      <c r="R448" s="359" t="s">
        <v>458</v>
      </c>
    </row>
    <row r="449" spans="1:18" ht="12.95" customHeight="1">
      <c r="A449" s="198">
        <v>265</v>
      </c>
      <c r="B449" s="148"/>
      <c r="C449" s="149" t="s">
        <v>1911</v>
      </c>
      <c r="D449" s="149" t="s">
        <v>1913</v>
      </c>
      <c r="E449" s="149" t="s">
        <v>1544</v>
      </c>
      <c r="F449" s="149" t="s">
        <v>1543</v>
      </c>
      <c r="G449" s="149" t="s">
        <v>1434</v>
      </c>
      <c r="H449" s="158" t="s">
        <v>1453</v>
      </c>
      <c r="I449" s="234" t="s">
        <v>22</v>
      </c>
      <c r="J449" s="150" t="s">
        <v>1343</v>
      </c>
      <c r="K449" s="150" t="s">
        <v>1343</v>
      </c>
      <c r="L449" s="150"/>
      <c r="M449" s="153"/>
      <c r="N449" s="151"/>
      <c r="O449" s="153"/>
      <c r="P449" s="203" t="e">
        <f>#REF!+#REF!</f>
        <v>#REF!</v>
      </c>
      <c r="Q449" s="204" t="e">
        <f>#REF!+M449</f>
        <v>#REF!</v>
      </c>
      <c r="R449" s="359" t="s">
        <v>459</v>
      </c>
    </row>
    <row r="450" spans="1:18" ht="12.95" customHeight="1">
      <c r="A450" s="147">
        <v>266</v>
      </c>
      <c r="B450" s="148"/>
      <c r="C450" s="149" t="s">
        <v>1911</v>
      </c>
      <c r="D450" s="149" t="s">
        <v>1913</v>
      </c>
      <c r="E450" s="149" t="s">
        <v>1544</v>
      </c>
      <c r="F450" s="149" t="s">
        <v>1543</v>
      </c>
      <c r="G450" s="149" t="s">
        <v>1434</v>
      </c>
      <c r="H450" s="158" t="s">
        <v>1454</v>
      </c>
      <c r="I450" s="234" t="s">
        <v>22</v>
      </c>
      <c r="J450" s="150" t="s">
        <v>1343</v>
      </c>
      <c r="K450" s="150" t="s">
        <v>1343</v>
      </c>
      <c r="L450" s="150"/>
      <c r="M450" s="153"/>
      <c r="N450" s="151"/>
      <c r="O450" s="153"/>
      <c r="P450" s="203" t="e">
        <f>#REF!+#REF!</f>
        <v>#REF!</v>
      </c>
      <c r="Q450" s="204" t="e">
        <f>#REF!+M450</f>
        <v>#REF!</v>
      </c>
      <c r="R450" s="359" t="s">
        <v>452</v>
      </c>
    </row>
    <row r="451" spans="1:18" ht="12.95" customHeight="1">
      <c r="A451" s="198">
        <v>267</v>
      </c>
      <c r="B451" s="148"/>
      <c r="C451" s="149" t="s">
        <v>1911</v>
      </c>
      <c r="D451" s="149" t="s">
        <v>1913</v>
      </c>
      <c r="E451" s="149" t="s">
        <v>1544</v>
      </c>
      <c r="F451" s="149" t="s">
        <v>1543</v>
      </c>
      <c r="G451" s="149" t="s">
        <v>1434</v>
      </c>
      <c r="H451" s="158" t="s">
        <v>1455</v>
      </c>
      <c r="I451" s="234" t="s">
        <v>22</v>
      </c>
      <c r="J451" s="150" t="s">
        <v>1343</v>
      </c>
      <c r="K451" s="150" t="s">
        <v>1343</v>
      </c>
      <c r="L451" s="150"/>
      <c r="M451" s="153"/>
      <c r="N451" s="151"/>
      <c r="O451" s="153"/>
      <c r="P451" s="203" t="e">
        <f>#REF!+#REF!</f>
        <v>#REF!</v>
      </c>
      <c r="Q451" s="204" t="e">
        <f>#REF!+M451</f>
        <v>#REF!</v>
      </c>
      <c r="R451" s="359" t="s">
        <v>449</v>
      </c>
    </row>
    <row r="452" spans="1:18" ht="12.95" customHeight="1">
      <c r="A452" s="147">
        <v>268</v>
      </c>
      <c r="B452" s="148"/>
      <c r="C452" s="149" t="s">
        <v>1911</v>
      </c>
      <c r="D452" s="149" t="s">
        <v>1913</v>
      </c>
      <c r="E452" s="149" t="s">
        <v>1911</v>
      </c>
      <c r="F452" s="149" t="s">
        <v>1543</v>
      </c>
      <c r="G452" s="149" t="s">
        <v>1449</v>
      </c>
      <c r="H452" s="158" t="s">
        <v>13</v>
      </c>
      <c r="I452" s="234" t="s">
        <v>460</v>
      </c>
      <c r="J452" s="150" t="s">
        <v>1343</v>
      </c>
      <c r="K452" s="150" t="s">
        <v>1343</v>
      </c>
      <c r="L452" s="150"/>
      <c r="M452" s="153"/>
      <c r="N452" s="151"/>
      <c r="O452" s="153"/>
      <c r="P452" s="203" t="e">
        <f>#REF!+#REF!</f>
        <v>#REF!</v>
      </c>
      <c r="Q452" s="204" t="e">
        <f>#REF!+M452</f>
        <v>#REF!</v>
      </c>
      <c r="R452" s="359" t="s">
        <v>461</v>
      </c>
    </row>
    <row r="453" spans="1:18" ht="12.95" customHeight="1">
      <c r="A453" s="198">
        <v>269</v>
      </c>
      <c r="B453" s="148"/>
      <c r="C453" s="149" t="s">
        <v>1911</v>
      </c>
      <c r="D453" s="149" t="s">
        <v>1913</v>
      </c>
      <c r="E453" s="149" t="s">
        <v>1911</v>
      </c>
      <c r="F453" s="149" t="s">
        <v>1543</v>
      </c>
      <c r="G453" s="149" t="s">
        <v>1427</v>
      </c>
      <c r="H453" s="158" t="s">
        <v>1427</v>
      </c>
      <c r="I453" s="234" t="s">
        <v>462</v>
      </c>
      <c r="J453" s="150" t="s">
        <v>1343</v>
      </c>
      <c r="K453" s="150" t="s">
        <v>1343</v>
      </c>
      <c r="L453" s="150"/>
      <c r="M453" s="153"/>
      <c r="N453" s="151"/>
      <c r="O453" s="153"/>
      <c r="P453" s="203" t="e">
        <f>#REF!+#REF!</f>
        <v>#REF!</v>
      </c>
      <c r="Q453" s="204" t="e">
        <f>#REF!+M453</f>
        <v>#REF!</v>
      </c>
      <c r="R453" s="359" t="s">
        <v>461</v>
      </c>
    </row>
    <row r="454" spans="1:18" ht="12.95" customHeight="1">
      <c r="A454" s="147">
        <v>270</v>
      </c>
      <c r="B454" s="148"/>
      <c r="C454" s="149" t="s">
        <v>1911</v>
      </c>
      <c r="D454" s="149" t="s">
        <v>1913</v>
      </c>
      <c r="E454" s="149" t="s">
        <v>1544</v>
      </c>
      <c r="F454" s="149" t="s">
        <v>1543</v>
      </c>
      <c r="G454" s="149" t="s">
        <v>1434</v>
      </c>
      <c r="H454" s="158" t="s">
        <v>1456</v>
      </c>
      <c r="I454" s="234" t="s">
        <v>22</v>
      </c>
      <c r="J454" s="150" t="s">
        <v>1343</v>
      </c>
      <c r="K454" s="150" t="s">
        <v>1343</v>
      </c>
      <c r="L454" s="150"/>
      <c r="M454" s="153"/>
      <c r="N454" s="151"/>
      <c r="O454" s="153"/>
      <c r="P454" s="203" t="e">
        <f>#REF!+#REF!</f>
        <v>#REF!</v>
      </c>
      <c r="Q454" s="204" t="e">
        <f>#REF!+M454</f>
        <v>#REF!</v>
      </c>
      <c r="R454" s="359" t="s">
        <v>118</v>
      </c>
    </row>
    <row r="455" spans="1:18" ht="12.95" customHeight="1">
      <c r="A455" s="198">
        <v>271</v>
      </c>
      <c r="B455" s="148"/>
      <c r="C455" s="149" t="s">
        <v>1911</v>
      </c>
      <c r="D455" s="149" t="s">
        <v>1913</v>
      </c>
      <c r="E455" s="149" t="s">
        <v>1544</v>
      </c>
      <c r="F455" s="149" t="s">
        <v>1543</v>
      </c>
      <c r="G455" s="149" t="s">
        <v>1434</v>
      </c>
      <c r="H455" s="158" t="s">
        <v>1457</v>
      </c>
      <c r="I455" s="234" t="s">
        <v>22</v>
      </c>
      <c r="J455" s="150" t="s">
        <v>1343</v>
      </c>
      <c r="K455" s="150" t="s">
        <v>1343</v>
      </c>
      <c r="L455" s="150"/>
      <c r="M455" s="153"/>
      <c r="N455" s="151"/>
      <c r="O455" s="153"/>
      <c r="P455" s="203" t="e">
        <f>#REF!+#REF!</f>
        <v>#REF!</v>
      </c>
      <c r="Q455" s="204" t="e">
        <f>#REF!+M455</f>
        <v>#REF!</v>
      </c>
      <c r="R455" s="359" t="s">
        <v>450</v>
      </c>
    </row>
    <row r="456" spans="1:18" ht="12.95" customHeight="1">
      <c r="A456" s="147">
        <v>272</v>
      </c>
      <c r="B456" s="148"/>
      <c r="C456" s="149" t="s">
        <v>1911</v>
      </c>
      <c r="D456" s="149" t="s">
        <v>1913</v>
      </c>
      <c r="E456" s="149" t="s">
        <v>1544</v>
      </c>
      <c r="F456" s="149" t="s">
        <v>1543</v>
      </c>
      <c r="G456" s="149" t="s">
        <v>1434</v>
      </c>
      <c r="H456" s="158" t="s">
        <v>1458</v>
      </c>
      <c r="I456" s="234" t="s">
        <v>22</v>
      </c>
      <c r="J456" s="150" t="s">
        <v>1343</v>
      </c>
      <c r="K456" s="150" t="s">
        <v>1343</v>
      </c>
      <c r="L456" s="150"/>
      <c r="M456" s="153"/>
      <c r="N456" s="151"/>
      <c r="O456" s="153"/>
      <c r="P456" s="203" t="e">
        <f>#REF!+#REF!</f>
        <v>#REF!</v>
      </c>
      <c r="Q456" s="204" t="e">
        <f>#REF!+M456</f>
        <v>#REF!</v>
      </c>
      <c r="R456" s="359" t="s">
        <v>450</v>
      </c>
    </row>
    <row r="457" spans="1:18" ht="12.95" customHeight="1">
      <c r="A457" s="198">
        <v>273</v>
      </c>
      <c r="B457" s="148"/>
      <c r="C457" s="149" t="s">
        <v>1911</v>
      </c>
      <c r="D457" s="149" t="s">
        <v>1913</v>
      </c>
      <c r="E457" s="149" t="s">
        <v>1544</v>
      </c>
      <c r="F457" s="149" t="s">
        <v>1543</v>
      </c>
      <c r="G457" s="149" t="s">
        <v>1434</v>
      </c>
      <c r="H457" s="158" t="s">
        <v>1459</v>
      </c>
      <c r="I457" s="234" t="s">
        <v>22</v>
      </c>
      <c r="J457" s="150" t="s">
        <v>1343</v>
      </c>
      <c r="K457" s="150" t="s">
        <v>1343</v>
      </c>
      <c r="L457" s="150"/>
      <c r="M457" s="153"/>
      <c r="N457" s="151"/>
      <c r="O457" s="153"/>
      <c r="P457" s="203" t="e">
        <f>#REF!+#REF!</f>
        <v>#REF!</v>
      </c>
      <c r="Q457" s="204" t="e">
        <f>#REF!+M457</f>
        <v>#REF!</v>
      </c>
      <c r="R457" s="359" t="s">
        <v>450</v>
      </c>
    </row>
    <row r="458" spans="1:18" ht="12.95" customHeight="1">
      <c r="A458" s="147">
        <v>274</v>
      </c>
      <c r="B458" s="148"/>
      <c r="C458" s="149" t="s">
        <v>1911</v>
      </c>
      <c r="D458" s="149" t="s">
        <v>1913</v>
      </c>
      <c r="E458" s="149" t="s">
        <v>1544</v>
      </c>
      <c r="F458" s="149" t="s">
        <v>1543</v>
      </c>
      <c r="G458" s="149" t="s">
        <v>1434</v>
      </c>
      <c r="H458" s="158" t="s">
        <v>1460</v>
      </c>
      <c r="I458" s="234" t="s">
        <v>22</v>
      </c>
      <c r="J458" s="150" t="s">
        <v>1343</v>
      </c>
      <c r="K458" s="150" t="s">
        <v>1343</v>
      </c>
      <c r="L458" s="150"/>
      <c r="M458" s="153"/>
      <c r="N458" s="151"/>
      <c r="O458" s="153"/>
      <c r="P458" s="203" t="e">
        <f>#REF!+#REF!</f>
        <v>#REF!</v>
      </c>
      <c r="Q458" s="204" t="e">
        <f>#REF!+M458</f>
        <v>#REF!</v>
      </c>
      <c r="R458" s="359" t="s">
        <v>450</v>
      </c>
    </row>
    <row r="459" spans="1:18" ht="12.95" customHeight="1">
      <c r="A459" s="198">
        <v>275</v>
      </c>
      <c r="B459" s="148"/>
      <c r="C459" s="149" t="s">
        <v>1911</v>
      </c>
      <c r="D459" s="149" t="s">
        <v>1913</v>
      </c>
      <c r="E459" s="149" t="s">
        <v>1911</v>
      </c>
      <c r="F459" s="149" t="s">
        <v>1543</v>
      </c>
      <c r="G459" s="149" t="s">
        <v>1435</v>
      </c>
      <c r="H459" s="158" t="s">
        <v>1428</v>
      </c>
      <c r="I459" s="234" t="s">
        <v>463</v>
      </c>
      <c r="J459" s="150" t="s">
        <v>1343</v>
      </c>
      <c r="K459" s="150" t="s">
        <v>1343</v>
      </c>
      <c r="L459" s="150"/>
      <c r="M459" s="153"/>
      <c r="N459" s="151"/>
      <c r="O459" s="153"/>
      <c r="P459" s="203" t="e">
        <f>#REF!+#REF!</f>
        <v>#REF!</v>
      </c>
      <c r="Q459" s="204" t="e">
        <f>#REF!+M459</f>
        <v>#REF!</v>
      </c>
      <c r="R459" s="359" t="s">
        <v>450</v>
      </c>
    </row>
    <row r="460" spans="1:18" ht="12.95" customHeight="1">
      <c r="A460" s="147">
        <v>276</v>
      </c>
      <c r="B460" s="148"/>
      <c r="C460" s="149" t="s">
        <v>1911</v>
      </c>
      <c r="D460" s="149" t="s">
        <v>1913</v>
      </c>
      <c r="E460" s="149" t="s">
        <v>1911</v>
      </c>
      <c r="F460" s="149" t="s">
        <v>1543</v>
      </c>
      <c r="G460" s="149" t="s">
        <v>1446</v>
      </c>
      <c r="H460" s="158" t="s">
        <v>1425</v>
      </c>
      <c r="I460" s="234" t="s">
        <v>464</v>
      </c>
      <c r="J460" s="150" t="s">
        <v>1343</v>
      </c>
      <c r="K460" s="150" t="s">
        <v>1343</v>
      </c>
      <c r="L460" s="150"/>
      <c r="M460" s="153"/>
      <c r="N460" s="151"/>
      <c r="O460" s="153"/>
      <c r="P460" s="203" t="e">
        <f>#REF!+#REF!</f>
        <v>#REF!</v>
      </c>
      <c r="Q460" s="204" t="e">
        <f>#REF!+M460</f>
        <v>#REF!</v>
      </c>
      <c r="R460" s="359" t="s">
        <v>450</v>
      </c>
    </row>
    <row r="461" spans="1:18" ht="12.95" customHeight="1">
      <c r="A461" s="198">
        <v>277</v>
      </c>
      <c r="B461" s="148"/>
      <c r="C461" s="149" t="s">
        <v>1911</v>
      </c>
      <c r="D461" s="149" t="s">
        <v>1913</v>
      </c>
      <c r="E461" s="149" t="s">
        <v>1544</v>
      </c>
      <c r="F461" s="149" t="s">
        <v>1543</v>
      </c>
      <c r="G461" s="149" t="s">
        <v>1434</v>
      </c>
      <c r="H461" s="158" t="s">
        <v>1461</v>
      </c>
      <c r="I461" s="234" t="s">
        <v>426</v>
      </c>
      <c r="J461" s="150" t="s">
        <v>1343</v>
      </c>
      <c r="K461" s="150" t="s">
        <v>1343</v>
      </c>
      <c r="L461" s="150"/>
      <c r="M461" s="153"/>
      <c r="N461" s="151"/>
      <c r="O461" s="153"/>
      <c r="P461" s="203" t="e">
        <f>#REF!+#REF!</f>
        <v>#REF!</v>
      </c>
      <c r="Q461" s="204" t="e">
        <f>#REF!+M461</f>
        <v>#REF!</v>
      </c>
      <c r="R461" s="359" t="s">
        <v>443</v>
      </c>
    </row>
    <row r="462" spans="1:18" ht="12.95" customHeight="1">
      <c r="A462" s="147">
        <v>278</v>
      </c>
      <c r="B462" s="148"/>
      <c r="C462" s="149" t="s">
        <v>1911</v>
      </c>
      <c r="D462" s="149" t="s">
        <v>1913</v>
      </c>
      <c r="E462" s="149" t="s">
        <v>1911</v>
      </c>
      <c r="F462" s="149" t="s">
        <v>1543</v>
      </c>
      <c r="G462" s="149" t="s">
        <v>1435</v>
      </c>
      <c r="H462" s="158" t="s">
        <v>1429</v>
      </c>
      <c r="I462" s="234" t="s">
        <v>465</v>
      </c>
      <c r="J462" s="150" t="s">
        <v>1343</v>
      </c>
      <c r="K462" s="150" t="s">
        <v>1343</v>
      </c>
      <c r="L462" s="150"/>
      <c r="M462" s="153"/>
      <c r="N462" s="151"/>
      <c r="O462" s="153"/>
      <c r="P462" s="203" t="e">
        <f>#REF!+#REF!</f>
        <v>#REF!</v>
      </c>
      <c r="Q462" s="204" t="e">
        <f>#REF!+M462</f>
        <v>#REF!</v>
      </c>
      <c r="R462" s="359" t="s">
        <v>466</v>
      </c>
    </row>
    <row r="463" spans="1:18" ht="12.95" customHeight="1">
      <c r="A463" s="198">
        <v>279</v>
      </c>
      <c r="B463" s="148"/>
      <c r="C463" s="149" t="s">
        <v>1911</v>
      </c>
      <c r="D463" s="149" t="s">
        <v>1913</v>
      </c>
      <c r="E463" s="149" t="s">
        <v>1544</v>
      </c>
      <c r="F463" s="149" t="s">
        <v>1543</v>
      </c>
      <c r="G463" s="149" t="s">
        <v>1434</v>
      </c>
      <c r="H463" s="158" t="s">
        <v>1487</v>
      </c>
      <c r="I463" s="234" t="s">
        <v>22</v>
      </c>
      <c r="J463" s="150" t="s">
        <v>1343</v>
      </c>
      <c r="K463" s="150" t="s">
        <v>1343</v>
      </c>
      <c r="L463" s="150"/>
      <c r="M463" s="153"/>
      <c r="N463" s="151"/>
      <c r="O463" s="153"/>
      <c r="P463" s="203" t="e">
        <f>#REF!+#REF!</f>
        <v>#REF!</v>
      </c>
      <c r="Q463" s="204" t="e">
        <f>#REF!+M463</f>
        <v>#REF!</v>
      </c>
      <c r="R463" s="359" t="s">
        <v>450</v>
      </c>
    </row>
    <row r="464" spans="1:18" ht="12.95" customHeight="1">
      <c r="A464" s="147">
        <v>280</v>
      </c>
      <c r="B464" s="148"/>
      <c r="C464" s="149" t="s">
        <v>1911</v>
      </c>
      <c r="D464" s="149" t="s">
        <v>1913</v>
      </c>
      <c r="E464" s="149" t="s">
        <v>1911</v>
      </c>
      <c r="F464" s="149" t="s">
        <v>1543</v>
      </c>
      <c r="G464" s="149" t="s">
        <v>1449</v>
      </c>
      <c r="H464" s="158" t="s">
        <v>1425</v>
      </c>
      <c r="I464" s="234" t="s">
        <v>467</v>
      </c>
      <c r="J464" s="150" t="s">
        <v>1343</v>
      </c>
      <c r="K464" s="150" t="s">
        <v>1343</v>
      </c>
      <c r="L464" s="150"/>
      <c r="M464" s="153"/>
      <c r="N464" s="151"/>
      <c r="O464" s="153"/>
      <c r="P464" s="203" t="e">
        <f>#REF!+#REF!</f>
        <v>#REF!</v>
      </c>
      <c r="Q464" s="204" t="e">
        <f>#REF!+M464</f>
        <v>#REF!</v>
      </c>
      <c r="R464" s="359" t="s">
        <v>450</v>
      </c>
    </row>
    <row r="465" spans="1:18" ht="12.95" customHeight="1">
      <c r="A465" s="198">
        <v>281</v>
      </c>
      <c r="B465" s="148"/>
      <c r="C465" s="149" t="s">
        <v>1911</v>
      </c>
      <c r="D465" s="149" t="s">
        <v>1913</v>
      </c>
      <c r="E465" s="149" t="s">
        <v>1911</v>
      </c>
      <c r="F465" s="149" t="s">
        <v>1543</v>
      </c>
      <c r="G465" s="149" t="s">
        <v>1462</v>
      </c>
      <c r="H465" s="158" t="s">
        <v>1430</v>
      </c>
      <c r="I465" s="234" t="s">
        <v>25</v>
      </c>
      <c r="J465" s="150" t="s">
        <v>1343</v>
      </c>
      <c r="K465" s="150" t="s">
        <v>1343</v>
      </c>
      <c r="L465" s="150"/>
      <c r="M465" s="153"/>
      <c r="N465" s="151"/>
      <c r="O465" s="153"/>
      <c r="P465" s="203" t="e">
        <f>#REF!+#REF!</f>
        <v>#REF!</v>
      </c>
      <c r="Q465" s="204" t="e">
        <f>#REF!+M465</f>
        <v>#REF!</v>
      </c>
      <c r="R465" s="359" t="s">
        <v>459</v>
      </c>
    </row>
    <row r="466" spans="1:18" ht="12.95" customHeight="1">
      <c r="A466" s="147">
        <v>282</v>
      </c>
      <c r="B466" s="148"/>
      <c r="C466" s="149" t="s">
        <v>1911</v>
      </c>
      <c r="D466" s="149" t="s">
        <v>1913</v>
      </c>
      <c r="E466" s="149" t="s">
        <v>1544</v>
      </c>
      <c r="F466" s="149" t="s">
        <v>1911</v>
      </c>
      <c r="G466" s="149" t="s">
        <v>1436</v>
      </c>
      <c r="H466" s="158" t="s">
        <v>1426</v>
      </c>
      <c r="I466" s="234" t="s">
        <v>468</v>
      </c>
      <c r="J466" s="150" t="s">
        <v>1343</v>
      </c>
      <c r="K466" s="150" t="s">
        <v>1343</v>
      </c>
      <c r="L466" s="150"/>
      <c r="M466" s="153"/>
      <c r="N466" s="151"/>
      <c r="O466" s="153"/>
      <c r="P466" s="203" t="e">
        <f>#REF!+#REF!</f>
        <v>#REF!</v>
      </c>
      <c r="Q466" s="204" t="e">
        <f>#REF!+M466</f>
        <v>#REF!</v>
      </c>
      <c r="R466" s="359" t="s">
        <v>447</v>
      </c>
    </row>
    <row r="467" spans="1:18" ht="12.95" customHeight="1">
      <c r="A467" s="198">
        <v>283</v>
      </c>
      <c r="B467" s="148"/>
      <c r="C467" s="149" t="s">
        <v>1911</v>
      </c>
      <c r="D467" s="149" t="s">
        <v>1913</v>
      </c>
      <c r="E467" s="149" t="s">
        <v>1544</v>
      </c>
      <c r="F467" s="149" t="s">
        <v>1907</v>
      </c>
      <c r="G467" s="149" t="s">
        <v>1434</v>
      </c>
      <c r="H467" s="158" t="s">
        <v>1425</v>
      </c>
      <c r="I467" s="234" t="s">
        <v>469</v>
      </c>
      <c r="J467" s="150" t="s">
        <v>1343</v>
      </c>
      <c r="K467" s="150" t="s">
        <v>1343</v>
      </c>
      <c r="L467" s="150"/>
      <c r="M467" s="153"/>
      <c r="N467" s="151"/>
      <c r="O467" s="153"/>
      <c r="P467" s="203" t="e">
        <f>#REF!+#REF!</f>
        <v>#REF!</v>
      </c>
      <c r="Q467" s="204" t="e">
        <f>#REF!+M467</f>
        <v>#REF!</v>
      </c>
      <c r="R467" s="359" t="s">
        <v>297</v>
      </c>
    </row>
    <row r="468" spans="1:18" ht="12.95" customHeight="1">
      <c r="A468" s="147">
        <v>284</v>
      </c>
      <c r="B468" s="148"/>
      <c r="C468" s="149" t="s">
        <v>1911</v>
      </c>
      <c r="D468" s="149" t="s">
        <v>1913</v>
      </c>
      <c r="E468" s="149" t="s">
        <v>1911</v>
      </c>
      <c r="F468" s="149" t="s">
        <v>1543</v>
      </c>
      <c r="G468" s="149" t="s">
        <v>1456</v>
      </c>
      <c r="H468" s="158" t="s">
        <v>13</v>
      </c>
      <c r="I468" s="234" t="s">
        <v>470</v>
      </c>
      <c r="J468" s="150" t="s">
        <v>1343</v>
      </c>
      <c r="K468" s="150" t="s">
        <v>1343</v>
      </c>
      <c r="L468" s="150"/>
      <c r="M468" s="153"/>
      <c r="N468" s="151"/>
      <c r="O468" s="153"/>
      <c r="P468" s="203" t="e">
        <f>#REF!+#REF!</f>
        <v>#REF!</v>
      </c>
      <c r="Q468" s="204" t="e">
        <f>#REF!+M468</f>
        <v>#REF!</v>
      </c>
      <c r="R468" s="359" t="s">
        <v>442</v>
      </c>
    </row>
    <row r="469" spans="1:18" ht="12.95" customHeight="1">
      <c r="A469" s="198">
        <v>285</v>
      </c>
      <c r="B469" s="148"/>
      <c r="C469" s="149" t="s">
        <v>1911</v>
      </c>
      <c r="D469" s="149" t="s">
        <v>1913</v>
      </c>
      <c r="E469" s="149" t="s">
        <v>1911</v>
      </c>
      <c r="F469" s="149" t="s">
        <v>1543</v>
      </c>
      <c r="G469" s="149" t="s">
        <v>1456</v>
      </c>
      <c r="H469" s="158" t="s">
        <v>1425</v>
      </c>
      <c r="I469" s="234" t="s">
        <v>471</v>
      </c>
      <c r="J469" s="150" t="s">
        <v>1343</v>
      </c>
      <c r="K469" s="150" t="s">
        <v>1343</v>
      </c>
      <c r="L469" s="150"/>
      <c r="M469" s="153"/>
      <c r="N469" s="151"/>
      <c r="O469" s="153"/>
      <c r="P469" s="203" t="e">
        <f>#REF!+#REF!</f>
        <v>#REF!</v>
      </c>
      <c r="Q469" s="204" t="e">
        <f>#REF!+M469</f>
        <v>#REF!</v>
      </c>
      <c r="R469" s="359" t="s">
        <v>445</v>
      </c>
    </row>
    <row r="470" spans="1:18" ht="12.95" customHeight="1">
      <c r="A470" s="147">
        <v>286</v>
      </c>
      <c r="B470" s="148"/>
      <c r="C470" s="149" t="s">
        <v>1911</v>
      </c>
      <c r="D470" s="149" t="s">
        <v>1913</v>
      </c>
      <c r="E470" s="149" t="s">
        <v>1911</v>
      </c>
      <c r="F470" s="149" t="s">
        <v>1543</v>
      </c>
      <c r="G470" s="149" t="s">
        <v>1456</v>
      </c>
      <c r="H470" s="158" t="s">
        <v>1426</v>
      </c>
      <c r="I470" s="234" t="s">
        <v>472</v>
      </c>
      <c r="J470" s="150" t="s">
        <v>1343</v>
      </c>
      <c r="K470" s="150" t="s">
        <v>1343</v>
      </c>
      <c r="L470" s="150"/>
      <c r="M470" s="153"/>
      <c r="N470" s="151"/>
      <c r="O470" s="153"/>
      <c r="P470" s="203" t="e">
        <f>#REF!+#REF!</f>
        <v>#REF!</v>
      </c>
      <c r="Q470" s="204" t="e">
        <f>#REF!+M470</f>
        <v>#REF!</v>
      </c>
      <c r="R470" s="359" t="s">
        <v>473</v>
      </c>
    </row>
    <row r="471" spans="1:18" ht="12.95" customHeight="1">
      <c r="A471" s="198">
        <v>287</v>
      </c>
      <c r="B471" s="148"/>
      <c r="C471" s="149" t="s">
        <v>1911</v>
      </c>
      <c r="D471" s="149" t="s">
        <v>1913</v>
      </c>
      <c r="E471" s="149" t="s">
        <v>1911</v>
      </c>
      <c r="F471" s="149" t="s">
        <v>1543</v>
      </c>
      <c r="G471" s="149" t="s">
        <v>1459</v>
      </c>
      <c r="H471" s="158" t="s">
        <v>1436</v>
      </c>
      <c r="I471" s="234" t="s">
        <v>47</v>
      </c>
      <c r="J471" s="150" t="s">
        <v>1343</v>
      </c>
      <c r="K471" s="150" t="s">
        <v>1343</v>
      </c>
      <c r="L471" s="150"/>
      <c r="M471" s="153"/>
      <c r="N471" s="151"/>
      <c r="O471" s="153"/>
      <c r="P471" s="203" t="e">
        <f>#REF!+#REF!</f>
        <v>#REF!</v>
      </c>
      <c r="Q471" s="204" t="e">
        <f>#REF!+M471</f>
        <v>#REF!</v>
      </c>
      <c r="R471" s="359" t="s">
        <v>456</v>
      </c>
    </row>
    <row r="472" spans="1:18" ht="12.95" customHeight="1">
      <c r="A472" s="147">
        <v>288</v>
      </c>
      <c r="B472" s="148"/>
      <c r="C472" s="149" t="s">
        <v>1911</v>
      </c>
      <c r="D472" s="149" t="s">
        <v>1913</v>
      </c>
      <c r="E472" s="149" t="s">
        <v>1544</v>
      </c>
      <c r="F472" s="149" t="s">
        <v>1907</v>
      </c>
      <c r="G472" s="149" t="s">
        <v>1434</v>
      </c>
      <c r="H472" s="158" t="s">
        <v>1426</v>
      </c>
      <c r="I472" s="234" t="s">
        <v>427</v>
      </c>
      <c r="J472" s="150" t="s">
        <v>1343</v>
      </c>
      <c r="K472" s="150" t="s">
        <v>1343</v>
      </c>
      <c r="L472" s="150"/>
      <c r="M472" s="153"/>
      <c r="N472" s="151"/>
      <c r="O472" s="153"/>
      <c r="P472" s="203" t="e">
        <f>#REF!+#REF!</f>
        <v>#REF!</v>
      </c>
      <c r="Q472" s="204" t="e">
        <f>#REF!+M472</f>
        <v>#REF!</v>
      </c>
      <c r="R472" s="359" t="s">
        <v>446</v>
      </c>
    </row>
    <row r="473" spans="1:18" ht="12.95" customHeight="1">
      <c r="A473" s="198">
        <v>289</v>
      </c>
      <c r="B473" s="148"/>
      <c r="C473" s="149" t="s">
        <v>1911</v>
      </c>
      <c r="D473" s="149" t="s">
        <v>1913</v>
      </c>
      <c r="E473" s="149" t="s">
        <v>1911</v>
      </c>
      <c r="F473" s="149" t="s">
        <v>1543</v>
      </c>
      <c r="G473" s="149" t="s">
        <v>1429</v>
      </c>
      <c r="H473" s="158" t="s">
        <v>1430</v>
      </c>
      <c r="I473" s="234" t="s">
        <v>330</v>
      </c>
      <c r="J473" s="150" t="s">
        <v>1343</v>
      </c>
      <c r="K473" s="150" t="s">
        <v>1343</v>
      </c>
      <c r="L473" s="150"/>
      <c r="M473" s="153"/>
      <c r="N473" s="151"/>
      <c r="O473" s="153"/>
      <c r="P473" s="203" t="e">
        <f>#REF!+#REF!</f>
        <v>#REF!</v>
      </c>
      <c r="Q473" s="204" t="e">
        <f>#REF!+M473</f>
        <v>#REF!</v>
      </c>
      <c r="R473" s="359" t="s">
        <v>446</v>
      </c>
    </row>
    <row r="474" spans="1:18" ht="12.95" customHeight="1">
      <c r="A474" s="147">
        <v>290</v>
      </c>
      <c r="B474" s="148"/>
      <c r="C474" s="149" t="s">
        <v>1911</v>
      </c>
      <c r="D474" s="149" t="s">
        <v>1913</v>
      </c>
      <c r="E474" s="149" t="s">
        <v>1911</v>
      </c>
      <c r="F474" s="149" t="s">
        <v>1543</v>
      </c>
      <c r="G474" s="149" t="s">
        <v>1458</v>
      </c>
      <c r="H474" s="158" t="s">
        <v>1425</v>
      </c>
      <c r="I474" s="234" t="s">
        <v>474</v>
      </c>
      <c r="J474" s="150" t="s">
        <v>1343</v>
      </c>
      <c r="K474" s="150" t="s">
        <v>1343</v>
      </c>
      <c r="L474" s="150"/>
      <c r="M474" s="153"/>
      <c r="N474" s="151"/>
      <c r="O474" s="153"/>
      <c r="P474" s="203" t="e">
        <f>#REF!+#REF!</f>
        <v>#REF!</v>
      </c>
      <c r="Q474" s="204" t="e">
        <f>#REF!+M474</f>
        <v>#REF!</v>
      </c>
      <c r="R474" s="359" t="s">
        <v>475</v>
      </c>
    </row>
    <row r="475" spans="1:18" ht="12.95" customHeight="1">
      <c r="A475" s="198">
        <v>291</v>
      </c>
      <c r="B475" s="148"/>
      <c r="C475" s="149" t="s">
        <v>1911</v>
      </c>
      <c r="D475" s="149" t="s">
        <v>1913</v>
      </c>
      <c r="E475" s="149" t="s">
        <v>1911</v>
      </c>
      <c r="F475" s="149" t="s">
        <v>1543</v>
      </c>
      <c r="G475" s="149" t="s">
        <v>1429</v>
      </c>
      <c r="H475" s="158" t="s">
        <v>1433</v>
      </c>
      <c r="I475" s="234" t="s">
        <v>476</v>
      </c>
      <c r="J475" s="150" t="s">
        <v>1343</v>
      </c>
      <c r="K475" s="150" t="s">
        <v>1343</v>
      </c>
      <c r="L475" s="150"/>
      <c r="M475" s="153"/>
      <c r="N475" s="151"/>
      <c r="O475" s="153"/>
      <c r="P475" s="203" t="e">
        <f>#REF!+#REF!</f>
        <v>#REF!</v>
      </c>
      <c r="Q475" s="204" t="e">
        <f>#REF!+M475</f>
        <v>#REF!</v>
      </c>
      <c r="R475" s="359" t="s">
        <v>477</v>
      </c>
    </row>
    <row r="476" spans="1:18" ht="12.95" customHeight="1">
      <c r="A476" s="147">
        <v>292</v>
      </c>
      <c r="B476" s="148"/>
      <c r="C476" s="149" t="s">
        <v>1911</v>
      </c>
      <c r="D476" s="149" t="s">
        <v>1913</v>
      </c>
      <c r="E476" s="149" t="s">
        <v>1911</v>
      </c>
      <c r="F476" s="149" t="s">
        <v>1543</v>
      </c>
      <c r="G476" s="149" t="s">
        <v>1429</v>
      </c>
      <c r="H476" s="158" t="s">
        <v>1434</v>
      </c>
      <c r="I476" s="234" t="s">
        <v>478</v>
      </c>
      <c r="J476" s="150" t="s">
        <v>1343</v>
      </c>
      <c r="K476" s="150" t="s">
        <v>1343</v>
      </c>
      <c r="L476" s="150"/>
      <c r="M476" s="153"/>
      <c r="N476" s="151"/>
      <c r="O476" s="153"/>
      <c r="P476" s="203" t="e">
        <f>#REF!+#REF!</f>
        <v>#REF!</v>
      </c>
      <c r="Q476" s="204" t="e">
        <f>#REF!+M476</f>
        <v>#REF!</v>
      </c>
      <c r="R476" s="359" t="s">
        <v>114</v>
      </c>
    </row>
    <row r="477" spans="1:18" ht="12.95" customHeight="1">
      <c r="A477" s="198">
        <v>293</v>
      </c>
      <c r="B477" s="148"/>
      <c r="C477" s="149" t="s">
        <v>1911</v>
      </c>
      <c r="D477" s="149" t="s">
        <v>1913</v>
      </c>
      <c r="E477" s="149" t="s">
        <v>1911</v>
      </c>
      <c r="F477" s="149" t="s">
        <v>1543</v>
      </c>
      <c r="G477" s="149" t="s">
        <v>1458</v>
      </c>
      <c r="H477" s="158" t="s">
        <v>1426</v>
      </c>
      <c r="I477" s="234" t="s">
        <v>474</v>
      </c>
      <c r="J477" s="150" t="s">
        <v>1343</v>
      </c>
      <c r="K477" s="150" t="s">
        <v>1343</v>
      </c>
      <c r="L477" s="150"/>
      <c r="M477" s="153"/>
      <c r="N477" s="151"/>
      <c r="O477" s="153"/>
      <c r="P477" s="203" t="e">
        <f>#REF!+#REF!</f>
        <v>#REF!</v>
      </c>
      <c r="Q477" s="204" t="e">
        <f>#REF!+M477</f>
        <v>#REF!</v>
      </c>
      <c r="R477" s="359" t="s">
        <v>458</v>
      </c>
    </row>
    <row r="478" spans="1:18" ht="12.95" customHeight="1">
      <c r="A478" s="147">
        <v>294</v>
      </c>
      <c r="B478" s="148"/>
      <c r="C478" s="149" t="s">
        <v>1911</v>
      </c>
      <c r="D478" s="149" t="s">
        <v>1913</v>
      </c>
      <c r="E478" s="149" t="s">
        <v>1911</v>
      </c>
      <c r="F478" s="149" t="s">
        <v>1543</v>
      </c>
      <c r="G478" s="149" t="s">
        <v>1456</v>
      </c>
      <c r="H478" s="158" t="s">
        <v>1427</v>
      </c>
      <c r="I478" s="234" t="s">
        <v>471</v>
      </c>
      <c r="J478" s="150" t="s">
        <v>1343</v>
      </c>
      <c r="K478" s="150" t="s">
        <v>1343</v>
      </c>
      <c r="L478" s="150"/>
      <c r="M478" s="153"/>
      <c r="N478" s="151"/>
      <c r="O478" s="153"/>
      <c r="P478" s="203" t="e">
        <f>#REF!+#REF!</f>
        <v>#REF!</v>
      </c>
      <c r="Q478" s="204" t="e">
        <f>#REF!+M478</f>
        <v>#REF!</v>
      </c>
      <c r="R478" s="359" t="s">
        <v>458</v>
      </c>
    </row>
    <row r="479" spans="1:18" ht="12.95" customHeight="1">
      <c r="A479" s="198">
        <v>295</v>
      </c>
      <c r="B479" s="148"/>
      <c r="C479" s="149" t="s">
        <v>1911</v>
      </c>
      <c r="D479" s="149" t="s">
        <v>1913</v>
      </c>
      <c r="E479" s="149" t="s">
        <v>1911</v>
      </c>
      <c r="F479" s="149" t="s">
        <v>1543</v>
      </c>
      <c r="G479" s="149" t="s">
        <v>1456</v>
      </c>
      <c r="H479" s="158" t="s">
        <v>1428</v>
      </c>
      <c r="I479" s="234" t="s">
        <v>479</v>
      </c>
      <c r="J479" s="150" t="s">
        <v>1343</v>
      </c>
      <c r="K479" s="150" t="s">
        <v>1343</v>
      </c>
      <c r="L479" s="150"/>
      <c r="M479" s="153"/>
      <c r="N479" s="151"/>
      <c r="O479" s="153"/>
      <c r="P479" s="203" t="e">
        <f>#REF!+#REF!</f>
        <v>#REF!</v>
      </c>
      <c r="Q479" s="204" t="e">
        <f>#REF!+M479</f>
        <v>#REF!</v>
      </c>
      <c r="R479" s="359" t="s">
        <v>480</v>
      </c>
    </row>
    <row r="480" spans="1:18" ht="12.95" customHeight="1">
      <c r="A480" s="147">
        <v>296</v>
      </c>
      <c r="B480" s="148"/>
      <c r="C480" s="149" t="s">
        <v>1911</v>
      </c>
      <c r="D480" s="149" t="s">
        <v>1913</v>
      </c>
      <c r="E480" s="149" t="s">
        <v>1911</v>
      </c>
      <c r="F480" s="149" t="s">
        <v>1543</v>
      </c>
      <c r="G480" s="149" t="s">
        <v>1459</v>
      </c>
      <c r="H480" s="158" t="s">
        <v>1437</v>
      </c>
      <c r="I480" s="234" t="s">
        <v>47</v>
      </c>
      <c r="J480" s="150" t="s">
        <v>1343</v>
      </c>
      <c r="K480" s="150" t="s">
        <v>1343</v>
      </c>
      <c r="L480" s="150"/>
      <c r="M480" s="153"/>
      <c r="N480" s="151"/>
      <c r="O480" s="153"/>
      <c r="P480" s="203" t="e">
        <f>#REF!+#REF!</f>
        <v>#REF!</v>
      </c>
      <c r="Q480" s="204" t="e">
        <f>#REF!+M480</f>
        <v>#REF!</v>
      </c>
      <c r="R480" s="359" t="s">
        <v>481</v>
      </c>
    </row>
    <row r="481" spans="1:18" ht="12.95" customHeight="1">
      <c r="A481" s="198">
        <v>297</v>
      </c>
      <c r="B481" s="148"/>
      <c r="C481" s="149" t="s">
        <v>1911</v>
      </c>
      <c r="D481" s="149" t="s">
        <v>1913</v>
      </c>
      <c r="E481" s="149" t="s">
        <v>1544</v>
      </c>
      <c r="F481" s="149" t="s">
        <v>1907</v>
      </c>
      <c r="G481" s="149" t="s">
        <v>1434</v>
      </c>
      <c r="H481" s="158" t="s">
        <v>1427</v>
      </c>
      <c r="I481" s="234" t="s">
        <v>427</v>
      </c>
      <c r="J481" s="150" t="s">
        <v>1343</v>
      </c>
      <c r="K481" s="150" t="s">
        <v>1343</v>
      </c>
      <c r="L481" s="150"/>
      <c r="M481" s="153"/>
      <c r="N481" s="151"/>
      <c r="O481" s="153"/>
      <c r="P481" s="203" t="e">
        <f>#REF!+#REF!</f>
        <v>#REF!</v>
      </c>
      <c r="Q481" s="204" t="e">
        <f>#REF!+M481</f>
        <v>#REF!</v>
      </c>
      <c r="R481" s="359" t="s">
        <v>452</v>
      </c>
    </row>
    <row r="482" spans="1:18" ht="12.95" customHeight="1">
      <c r="A482" s="147">
        <v>298</v>
      </c>
      <c r="B482" s="148"/>
      <c r="C482" s="149" t="s">
        <v>1911</v>
      </c>
      <c r="D482" s="149" t="s">
        <v>1913</v>
      </c>
      <c r="E482" s="149" t="s">
        <v>1911</v>
      </c>
      <c r="F482" s="149" t="s">
        <v>1543</v>
      </c>
      <c r="G482" s="149" t="s">
        <v>1453</v>
      </c>
      <c r="H482" s="158" t="s">
        <v>1425</v>
      </c>
      <c r="I482" s="234" t="s">
        <v>482</v>
      </c>
      <c r="J482" s="150" t="s">
        <v>1343</v>
      </c>
      <c r="K482" s="150" t="s">
        <v>1343</v>
      </c>
      <c r="L482" s="150"/>
      <c r="M482" s="153"/>
      <c r="N482" s="151"/>
      <c r="O482" s="153"/>
      <c r="P482" s="203" t="e">
        <f>#REF!+#REF!</f>
        <v>#REF!</v>
      </c>
      <c r="Q482" s="204" t="e">
        <f>#REF!+M482</f>
        <v>#REF!</v>
      </c>
      <c r="R482" s="359" t="s">
        <v>452</v>
      </c>
    </row>
    <row r="483" spans="1:18" ht="12.95" customHeight="1">
      <c r="A483" s="198">
        <v>299</v>
      </c>
      <c r="B483" s="148"/>
      <c r="C483" s="149" t="s">
        <v>1911</v>
      </c>
      <c r="D483" s="149" t="s">
        <v>1913</v>
      </c>
      <c r="E483" s="149" t="s">
        <v>1544</v>
      </c>
      <c r="F483" s="149" t="s">
        <v>1907</v>
      </c>
      <c r="G483" s="149" t="s">
        <v>1434</v>
      </c>
      <c r="H483" s="158" t="s">
        <v>1428</v>
      </c>
      <c r="I483" s="234" t="s">
        <v>483</v>
      </c>
      <c r="J483" s="150" t="s">
        <v>1343</v>
      </c>
      <c r="K483" s="150" t="s">
        <v>1343</v>
      </c>
      <c r="L483" s="150"/>
      <c r="M483" s="153"/>
      <c r="N483" s="151"/>
      <c r="O483" s="153"/>
      <c r="P483" s="203" t="e">
        <f>#REF!+#REF!</f>
        <v>#REF!</v>
      </c>
      <c r="Q483" s="204" t="e">
        <f>#REF!+M483</f>
        <v>#REF!</v>
      </c>
      <c r="R483" s="359" t="s">
        <v>449</v>
      </c>
    </row>
    <row r="484" spans="1:18" ht="12.95" customHeight="1">
      <c r="A484" s="147">
        <v>300</v>
      </c>
      <c r="B484" s="148"/>
      <c r="C484" s="149" t="s">
        <v>1911</v>
      </c>
      <c r="D484" s="149" t="s">
        <v>1913</v>
      </c>
      <c r="E484" s="149" t="s">
        <v>1911</v>
      </c>
      <c r="F484" s="149" t="s">
        <v>1543</v>
      </c>
      <c r="G484" s="149" t="s">
        <v>1456</v>
      </c>
      <c r="H484" s="158" t="s">
        <v>1429</v>
      </c>
      <c r="I484" s="234" t="s">
        <v>484</v>
      </c>
      <c r="J484" s="150" t="s">
        <v>1343</v>
      </c>
      <c r="K484" s="150" t="s">
        <v>1343</v>
      </c>
      <c r="L484" s="150"/>
      <c r="M484" s="153"/>
      <c r="N484" s="151"/>
      <c r="O484" s="153"/>
      <c r="P484" s="203" t="e">
        <f>#REF!+#REF!</f>
        <v>#REF!</v>
      </c>
      <c r="Q484" s="204" t="e">
        <f>#REF!+M484</f>
        <v>#REF!</v>
      </c>
      <c r="R484" s="359" t="s">
        <v>449</v>
      </c>
    </row>
    <row r="485" spans="1:18" ht="12.95" customHeight="1">
      <c r="A485" s="198">
        <v>301</v>
      </c>
      <c r="B485" s="148"/>
      <c r="C485" s="149" t="s">
        <v>1911</v>
      </c>
      <c r="D485" s="149" t="s">
        <v>1913</v>
      </c>
      <c r="E485" s="149" t="s">
        <v>1544</v>
      </c>
      <c r="F485" s="149" t="s">
        <v>1907</v>
      </c>
      <c r="G485" s="149" t="s">
        <v>1434</v>
      </c>
      <c r="H485" s="158" t="s">
        <v>1429</v>
      </c>
      <c r="I485" s="234" t="s">
        <v>427</v>
      </c>
      <c r="J485" s="150" t="s">
        <v>1343</v>
      </c>
      <c r="K485" s="150" t="s">
        <v>1343</v>
      </c>
      <c r="L485" s="150"/>
      <c r="M485" s="153"/>
      <c r="N485" s="151"/>
      <c r="O485" s="153"/>
      <c r="P485" s="203" t="e">
        <f>#REF!+#REF!</f>
        <v>#REF!</v>
      </c>
      <c r="Q485" s="204" t="e">
        <f>#REF!+M485</f>
        <v>#REF!</v>
      </c>
      <c r="R485" s="359" t="s">
        <v>485</v>
      </c>
    </row>
    <row r="486" spans="1:18" ht="12.95" customHeight="1">
      <c r="A486" s="147">
        <v>302</v>
      </c>
      <c r="B486" s="148"/>
      <c r="C486" s="149" t="s">
        <v>1911</v>
      </c>
      <c r="D486" s="149" t="s">
        <v>1913</v>
      </c>
      <c r="E486" s="149" t="s">
        <v>1911</v>
      </c>
      <c r="F486" s="149" t="s">
        <v>1543</v>
      </c>
      <c r="G486" s="149" t="s">
        <v>1456</v>
      </c>
      <c r="H486" s="158" t="s">
        <v>1430</v>
      </c>
      <c r="I486" s="234" t="s">
        <v>486</v>
      </c>
      <c r="J486" s="150" t="s">
        <v>1343</v>
      </c>
      <c r="K486" s="150" t="s">
        <v>1343</v>
      </c>
      <c r="L486" s="150"/>
      <c r="M486" s="153"/>
      <c r="N486" s="151"/>
      <c r="O486" s="153"/>
      <c r="P486" s="203" t="e">
        <f>#REF!+#REF!</f>
        <v>#REF!</v>
      </c>
      <c r="Q486" s="204" t="e">
        <f>#REF!+M486</f>
        <v>#REF!</v>
      </c>
      <c r="R486" s="359" t="s">
        <v>461</v>
      </c>
    </row>
    <row r="487" spans="1:18" ht="12.95" customHeight="1">
      <c r="A487" s="198">
        <v>303</v>
      </c>
      <c r="B487" s="148"/>
      <c r="C487" s="149" t="s">
        <v>1911</v>
      </c>
      <c r="D487" s="149" t="s">
        <v>1913</v>
      </c>
      <c r="E487" s="149" t="s">
        <v>1544</v>
      </c>
      <c r="F487" s="149" t="s">
        <v>1907</v>
      </c>
      <c r="G487" s="149" t="s">
        <v>1434</v>
      </c>
      <c r="H487" s="158" t="s">
        <v>1430</v>
      </c>
      <c r="I487" s="234" t="s">
        <v>487</v>
      </c>
      <c r="J487" s="150" t="s">
        <v>1343</v>
      </c>
      <c r="K487" s="150" t="s">
        <v>1343</v>
      </c>
      <c r="L487" s="150"/>
      <c r="M487" s="153"/>
      <c r="N487" s="151"/>
      <c r="O487" s="153"/>
      <c r="P487" s="203" t="e">
        <f>#REF!+#REF!</f>
        <v>#REF!</v>
      </c>
      <c r="Q487" s="204" t="e">
        <f>#REF!+M487</f>
        <v>#REF!</v>
      </c>
      <c r="R487" s="359" t="s">
        <v>450</v>
      </c>
    </row>
    <row r="488" spans="1:18" ht="12.95" customHeight="1">
      <c r="A488" s="147">
        <v>304</v>
      </c>
      <c r="B488" s="148"/>
      <c r="C488" s="149" t="s">
        <v>1911</v>
      </c>
      <c r="D488" s="149" t="s">
        <v>1913</v>
      </c>
      <c r="E488" s="149" t="s">
        <v>1544</v>
      </c>
      <c r="F488" s="149" t="s">
        <v>1907</v>
      </c>
      <c r="G488" s="149" t="s">
        <v>1434</v>
      </c>
      <c r="H488" s="158" t="s">
        <v>1433</v>
      </c>
      <c r="I488" s="234" t="s">
        <v>427</v>
      </c>
      <c r="J488" s="150" t="s">
        <v>1343</v>
      </c>
      <c r="K488" s="150" t="s">
        <v>1343</v>
      </c>
      <c r="L488" s="150"/>
      <c r="M488" s="153"/>
      <c r="N488" s="151"/>
      <c r="O488" s="153"/>
      <c r="P488" s="203" t="e">
        <f>#REF!+#REF!</f>
        <v>#REF!</v>
      </c>
      <c r="Q488" s="204" t="e">
        <f>#REF!+M488</f>
        <v>#REF!</v>
      </c>
      <c r="R488" s="359" t="s">
        <v>450</v>
      </c>
    </row>
    <row r="489" spans="1:18" ht="12.95" customHeight="1">
      <c r="A489" s="198">
        <v>305</v>
      </c>
      <c r="B489" s="148"/>
      <c r="C489" s="149" t="s">
        <v>1911</v>
      </c>
      <c r="D489" s="149" t="s">
        <v>1913</v>
      </c>
      <c r="E489" s="149" t="s">
        <v>1544</v>
      </c>
      <c r="F489" s="149" t="s">
        <v>1907</v>
      </c>
      <c r="G489" s="149" t="s">
        <v>1434</v>
      </c>
      <c r="H489" s="158" t="s">
        <v>1434</v>
      </c>
      <c r="I489" s="234" t="s">
        <v>427</v>
      </c>
      <c r="J489" s="150" t="s">
        <v>1343</v>
      </c>
      <c r="K489" s="150" t="s">
        <v>1343</v>
      </c>
      <c r="L489" s="150"/>
      <c r="M489" s="153"/>
      <c r="N489" s="151"/>
      <c r="O489" s="153"/>
      <c r="P489" s="203" t="e">
        <f>#REF!+#REF!</f>
        <v>#REF!</v>
      </c>
      <c r="Q489" s="204" t="e">
        <f>#REF!+M489</f>
        <v>#REF!</v>
      </c>
      <c r="R489" s="359" t="s">
        <v>450</v>
      </c>
    </row>
    <row r="490" spans="1:18" ht="12.95" customHeight="1">
      <c r="A490" s="147">
        <v>306</v>
      </c>
      <c r="B490" s="148"/>
      <c r="C490" s="149" t="s">
        <v>1911</v>
      </c>
      <c r="D490" s="149" t="s">
        <v>1913</v>
      </c>
      <c r="E490" s="149" t="s">
        <v>1911</v>
      </c>
      <c r="F490" s="149" t="s">
        <v>1543</v>
      </c>
      <c r="G490" s="149" t="s">
        <v>1452</v>
      </c>
      <c r="H490" s="158" t="s">
        <v>13</v>
      </c>
      <c r="I490" s="234" t="s">
        <v>488</v>
      </c>
      <c r="J490" s="150" t="s">
        <v>1343</v>
      </c>
      <c r="K490" s="150" t="s">
        <v>1343</v>
      </c>
      <c r="L490" s="150"/>
      <c r="M490" s="153"/>
      <c r="N490" s="151"/>
      <c r="O490" s="153"/>
      <c r="P490" s="203" t="e">
        <f>#REF!+#REF!</f>
        <v>#REF!</v>
      </c>
      <c r="Q490" s="204" t="e">
        <f>#REF!+M490</f>
        <v>#REF!</v>
      </c>
      <c r="R490" s="359" t="s">
        <v>450</v>
      </c>
    </row>
    <row r="491" spans="1:18" ht="12.95" customHeight="1">
      <c r="A491" s="198">
        <v>307</v>
      </c>
      <c r="B491" s="148"/>
      <c r="C491" s="149" t="s">
        <v>1911</v>
      </c>
      <c r="D491" s="149" t="s">
        <v>1913</v>
      </c>
      <c r="E491" s="149" t="s">
        <v>1911</v>
      </c>
      <c r="F491" s="149" t="s">
        <v>1543</v>
      </c>
      <c r="G491" s="149" t="s">
        <v>1456</v>
      </c>
      <c r="H491" s="158" t="s">
        <v>1433</v>
      </c>
      <c r="I491" s="234" t="s">
        <v>471</v>
      </c>
      <c r="J491" s="150" t="s">
        <v>1343</v>
      </c>
      <c r="K491" s="150" t="s">
        <v>1343</v>
      </c>
      <c r="L491" s="150"/>
      <c r="M491" s="153"/>
      <c r="N491" s="151"/>
      <c r="O491" s="153"/>
      <c r="P491" s="203" t="e">
        <f>#REF!+#REF!</f>
        <v>#REF!</v>
      </c>
      <c r="Q491" s="204" t="e">
        <f>#REF!+M491</f>
        <v>#REF!</v>
      </c>
      <c r="R491" s="359" t="s">
        <v>450</v>
      </c>
    </row>
    <row r="492" spans="1:18" ht="12.95" customHeight="1">
      <c r="A492" s="147">
        <v>308</v>
      </c>
      <c r="B492" s="148"/>
      <c r="C492" s="149" t="s">
        <v>1911</v>
      </c>
      <c r="D492" s="149" t="s">
        <v>1913</v>
      </c>
      <c r="E492" s="149" t="s">
        <v>1911</v>
      </c>
      <c r="F492" s="149" t="s">
        <v>1543</v>
      </c>
      <c r="G492" s="149" t="s">
        <v>1459</v>
      </c>
      <c r="H492" s="158" t="s">
        <v>1438</v>
      </c>
      <c r="I492" s="234" t="s">
        <v>47</v>
      </c>
      <c r="J492" s="150" t="s">
        <v>1343</v>
      </c>
      <c r="K492" s="150" t="s">
        <v>1343</v>
      </c>
      <c r="L492" s="150"/>
      <c r="M492" s="153"/>
      <c r="N492" s="151"/>
      <c r="O492" s="153"/>
      <c r="P492" s="203" t="e">
        <f>#REF!+#REF!</f>
        <v>#REF!</v>
      </c>
      <c r="Q492" s="204" t="e">
        <f>#REF!+M492</f>
        <v>#REF!</v>
      </c>
      <c r="R492" s="359" t="s">
        <v>443</v>
      </c>
    </row>
    <row r="493" spans="1:18" ht="12.95" customHeight="1">
      <c r="A493" s="198">
        <v>309</v>
      </c>
      <c r="B493" s="148"/>
      <c r="C493" s="149" t="s">
        <v>1911</v>
      </c>
      <c r="D493" s="149" t="s">
        <v>1913</v>
      </c>
      <c r="E493" s="149" t="s">
        <v>1911</v>
      </c>
      <c r="F493" s="149" t="s">
        <v>1543</v>
      </c>
      <c r="G493" s="149" t="s">
        <v>1459</v>
      </c>
      <c r="H493" s="158" t="s">
        <v>1439</v>
      </c>
      <c r="I493" s="234" t="s">
        <v>47</v>
      </c>
      <c r="J493" s="150" t="s">
        <v>1343</v>
      </c>
      <c r="K493" s="150" t="s">
        <v>1343</v>
      </c>
      <c r="L493" s="150"/>
      <c r="M493" s="153"/>
      <c r="N493" s="151"/>
      <c r="O493" s="153"/>
      <c r="P493" s="203" t="e">
        <f>#REF!+#REF!</f>
        <v>#REF!</v>
      </c>
      <c r="Q493" s="204" t="e">
        <f>#REF!+M493</f>
        <v>#REF!</v>
      </c>
      <c r="R493" s="359" t="s">
        <v>112</v>
      </c>
    </row>
    <row r="494" spans="1:18" ht="12.95" customHeight="1">
      <c r="A494" s="147">
        <v>310</v>
      </c>
      <c r="B494" s="148"/>
      <c r="C494" s="149" t="s">
        <v>1911</v>
      </c>
      <c r="D494" s="149" t="s">
        <v>1913</v>
      </c>
      <c r="E494" s="149" t="s">
        <v>1911</v>
      </c>
      <c r="F494" s="149" t="s">
        <v>1543</v>
      </c>
      <c r="G494" s="149" t="s">
        <v>1456</v>
      </c>
      <c r="H494" s="158" t="s">
        <v>1434</v>
      </c>
      <c r="I494" s="234" t="s">
        <v>489</v>
      </c>
      <c r="J494" s="150" t="s">
        <v>1343</v>
      </c>
      <c r="K494" s="150" t="s">
        <v>1343</v>
      </c>
      <c r="L494" s="150"/>
      <c r="M494" s="153"/>
      <c r="N494" s="151"/>
      <c r="O494" s="153"/>
      <c r="P494" s="203" t="e">
        <f>#REF!+#REF!</f>
        <v>#REF!</v>
      </c>
      <c r="Q494" s="204" t="e">
        <f>#REF!+M494</f>
        <v>#REF!</v>
      </c>
      <c r="R494" s="359" t="s">
        <v>442</v>
      </c>
    </row>
    <row r="495" spans="1:18" ht="12.95" customHeight="1">
      <c r="A495" s="198">
        <v>311</v>
      </c>
      <c r="B495" s="148"/>
      <c r="C495" s="149" t="s">
        <v>1911</v>
      </c>
      <c r="D495" s="149" t="s">
        <v>1913</v>
      </c>
      <c r="E495" s="149" t="s">
        <v>1911</v>
      </c>
      <c r="F495" s="149" t="s">
        <v>1543</v>
      </c>
      <c r="G495" s="149" t="s">
        <v>1455</v>
      </c>
      <c r="H495" s="158" t="s">
        <v>1434</v>
      </c>
      <c r="I495" s="234" t="s">
        <v>490</v>
      </c>
      <c r="J495" s="150" t="s">
        <v>1343</v>
      </c>
      <c r="K495" s="150" t="s">
        <v>1343</v>
      </c>
      <c r="L495" s="150"/>
      <c r="M495" s="153"/>
      <c r="N495" s="151"/>
      <c r="O495" s="153"/>
      <c r="P495" s="203" t="e">
        <f>#REF!+#REF!</f>
        <v>#REF!</v>
      </c>
      <c r="Q495" s="204" t="e">
        <f>#REF!+M495</f>
        <v>#REF!</v>
      </c>
      <c r="R495" s="359" t="s">
        <v>447</v>
      </c>
    </row>
    <row r="496" spans="1:18" ht="12.95" customHeight="1">
      <c r="A496" s="147">
        <v>312</v>
      </c>
      <c r="B496" s="148"/>
      <c r="C496" s="149" t="s">
        <v>1911</v>
      </c>
      <c r="D496" s="149" t="s">
        <v>1913</v>
      </c>
      <c r="E496" s="149" t="s">
        <v>1911</v>
      </c>
      <c r="F496" s="149" t="s">
        <v>1543</v>
      </c>
      <c r="G496" s="149" t="s">
        <v>1455</v>
      </c>
      <c r="H496" s="158" t="s">
        <v>1435</v>
      </c>
      <c r="I496" s="234" t="s">
        <v>46</v>
      </c>
      <c r="J496" s="150" t="s">
        <v>1343</v>
      </c>
      <c r="K496" s="150" t="s">
        <v>1343</v>
      </c>
      <c r="L496" s="150"/>
      <c r="M496" s="153"/>
      <c r="N496" s="151"/>
      <c r="O496" s="153"/>
      <c r="P496" s="203" t="e">
        <f>#REF!+#REF!</f>
        <v>#REF!</v>
      </c>
      <c r="Q496" s="204" t="e">
        <f>#REF!+M496</f>
        <v>#REF!</v>
      </c>
      <c r="R496" s="359" t="s">
        <v>112</v>
      </c>
    </row>
    <row r="497" spans="1:18" ht="12.95" customHeight="1">
      <c r="A497" s="198">
        <v>313</v>
      </c>
      <c r="B497" s="148"/>
      <c r="C497" s="149" t="s">
        <v>1911</v>
      </c>
      <c r="D497" s="149" t="s">
        <v>1913</v>
      </c>
      <c r="E497" s="149" t="s">
        <v>1911</v>
      </c>
      <c r="F497" s="149" t="s">
        <v>1543</v>
      </c>
      <c r="G497" s="149" t="s">
        <v>1455</v>
      </c>
      <c r="H497" s="158" t="s">
        <v>1436</v>
      </c>
      <c r="I497" s="234" t="s">
        <v>342</v>
      </c>
      <c r="J497" s="150" t="s">
        <v>1343</v>
      </c>
      <c r="K497" s="150" t="s">
        <v>1343</v>
      </c>
      <c r="L497" s="150"/>
      <c r="M497" s="153"/>
      <c r="N497" s="151"/>
      <c r="O497" s="153"/>
      <c r="P497" s="203" t="e">
        <f>#REF!+#REF!</f>
        <v>#REF!</v>
      </c>
      <c r="Q497" s="204" t="e">
        <f>#REF!+M497</f>
        <v>#REF!</v>
      </c>
      <c r="R497" s="359" t="s">
        <v>297</v>
      </c>
    </row>
    <row r="498" spans="1:18" ht="12.95" customHeight="1">
      <c r="A498" s="147">
        <v>314</v>
      </c>
      <c r="B498" s="148"/>
      <c r="C498" s="149" t="s">
        <v>1911</v>
      </c>
      <c r="D498" s="149" t="s">
        <v>1913</v>
      </c>
      <c r="E498" s="149" t="s">
        <v>1911</v>
      </c>
      <c r="F498" s="149" t="s">
        <v>1543</v>
      </c>
      <c r="G498" s="149" t="s">
        <v>1455</v>
      </c>
      <c r="H498" s="158" t="s">
        <v>1437</v>
      </c>
      <c r="I498" s="234" t="s">
        <v>341</v>
      </c>
      <c r="J498" s="150" t="s">
        <v>1343</v>
      </c>
      <c r="K498" s="150" t="s">
        <v>1343</v>
      </c>
      <c r="L498" s="150"/>
      <c r="M498" s="153"/>
      <c r="N498" s="151"/>
      <c r="O498" s="153"/>
      <c r="P498" s="203" t="e">
        <f>#REF!+#REF!</f>
        <v>#REF!</v>
      </c>
      <c r="Q498" s="204" t="e">
        <f>#REF!+M498</f>
        <v>#REF!</v>
      </c>
      <c r="R498" s="359" t="s">
        <v>297</v>
      </c>
    </row>
    <row r="499" spans="1:18" ht="12.95" customHeight="1">
      <c r="A499" s="198">
        <v>315</v>
      </c>
      <c r="B499" s="148"/>
      <c r="C499" s="149" t="s">
        <v>1911</v>
      </c>
      <c r="D499" s="149" t="s">
        <v>1913</v>
      </c>
      <c r="E499" s="149" t="s">
        <v>1911</v>
      </c>
      <c r="F499" s="149" t="s">
        <v>1913</v>
      </c>
      <c r="G499" s="149" t="s">
        <v>1475</v>
      </c>
      <c r="H499" s="158" t="s">
        <v>1462</v>
      </c>
      <c r="I499" s="240" t="s">
        <v>491</v>
      </c>
      <c r="J499" s="150" t="s">
        <v>1343</v>
      </c>
      <c r="K499" s="150" t="s">
        <v>1343</v>
      </c>
      <c r="L499" s="150"/>
      <c r="M499" s="153"/>
      <c r="N499" s="151"/>
      <c r="O499" s="153"/>
      <c r="P499" s="203" t="e">
        <f>#REF!+#REF!</f>
        <v>#REF!</v>
      </c>
      <c r="Q499" s="204" t="e">
        <f>#REF!+M499</f>
        <v>#REF!</v>
      </c>
      <c r="R499" s="359" t="s">
        <v>297</v>
      </c>
    </row>
    <row r="500" spans="1:18" ht="12.95" customHeight="1">
      <c r="A500" s="147">
        <v>316</v>
      </c>
      <c r="B500" s="148"/>
      <c r="C500" s="149" t="s">
        <v>1911</v>
      </c>
      <c r="D500" s="149" t="s">
        <v>1913</v>
      </c>
      <c r="E500" s="149" t="s">
        <v>1911</v>
      </c>
      <c r="F500" s="149" t="s">
        <v>1543</v>
      </c>
      <c r="G500" s="149" t="s">
        <v>13</v>
      </c>
      <c r="H500" s="158" t="s">
        <v>1434</v>
      </c>
      <c r="I500" s="236" t="s">
        <v>316</v>
      </c>
      <c r="J500" s="150" t="s">
        <v>1343</v>
      </c>
      <c r="K500" s="150" t="s">
        <v>1343</v>
      </c>
      <c r="L500" s="150"/>
      <c r="M500" s="153"/>
      <c r="N500" s="151"/>
      <c r="O500" s="153"/>
      <c r="P500" s="203" t="e">
        <f>#REF!+#REF!</f>
        <v>#REF!</v>
      </c>
      <c r="Q500" s="204" t="e">
        <f>#REF!+M500</f>
        <v>#REF!</v>
      </c>
      <c r="R500" s="359" t="s">
        <v>442</v>
      </c>
    </row>
    <row r="501" spans="1:18" ht="12.95" customHeight="1">
      <c r="A501" s="198">
        <v>317</v>
      </c>
      <c r="B501" s="148"/>
      <c r="C501" s="149" t="s">
        <v>1911</v>
      </c>
      <c r="D501" s="149" t="s">
        <v>1913</v>
      </c>
      <c r="E501" s="149" t="s">
        <v>1911</v>
      </c>
      <c r="F501" s="149" t="s">
        <v>1543</v>
      </c>
      <c r="G501" s="149" t="s">
        <v>13</v>
      </c>
      <c r="H501" s="158" t="s">
        <v>1435</v>
      </c>
      <c r="I501" s="234" t="s">
        <v>492</v>
      </c>
      <c r="J501" s="150" t="s">
        <v>1343</v>
      </c>
      <c r="K501" s="150" t="s">
        <v>1343</v>
      </c>
      <c r="L501" s="150"/>
      <c r="M501" s="153"/>
      <c r="N501" s="151"/>
      <c r="O501" s="153"/>
      <c r="P501" s="203" t="e">
        <f>#REF!+#REF!</f>
        <v>#REF!</v>
      </c>
      <c r="Q501" s="204" t="e">
        <f>#REF!+M501</f>
        <v>#REF!</v>
      </c>
      <c r="R501" s="359" t="s">
        <v>445</v>
      </c>
    </row>
    <row r="502" spans="1:18" ht="12.95" customHeight="1">
      <c r="A502" s="147">
        <v>318</v>
      </c>
      <c r="B502" s="148"/>
      <c r="C502" s="149" t="s">
        <v>1911</v>
      </c>
      <c r="D502" s="149" t="s">
        <v>1913</v>
      </c>
      <c r="E502" s="149" t="s">
        <v>1911</v>
      </c>
      <c r="F502" s="149" t="s">
        <v>1543</v>
      </c>
      <c r="G502" s="149" t="s">
        <v>13</v>
      </c>
      <c r="H502" s="158" t="s">
        <v>1436</v>
      </c>
      <c r="I502" s="234" t="s">
        <v>493</v>
      </c>
      <c r="J502" s="150" t="s">
        <v>1343</v>
      </c>
      <c r="K502" s="150" t="s">
        <v>1343</v>
      </c>
      <c r="L502" s="150"/>
      <c r="M502" s="153"/>
      <c r="N502" s="151"/>
      <c r="O502" s="153"/>
      <c r="P502" s="203" t="e">
        <f>#REF!+#REF!</f>
        <v>#REF!</v>
      </c>
      <c r="Q502" s="204" t="e">
        <f>#REF!+M502</f>
        <v>#REF!</v>
      </c>
      <c r="R502" s="359" t="s">
        <v>445</v>
      </c>
    </row>
    <row r="503" spans="1:18" ht="12.95" customHeight="1">
      <c r="A503" s="198">
        <v>319</v>
      </c>
      <c r="B503" s="148"/>
      <c r="C503" s="149" t="s">
        <v>1911</v>
      </c>
      <c r="D503" s="149" t="s">
        <v>1913</v>
      </c>
      <c r="E503" s="149" t="s">
        <v>1911</v>
      </c>
      <c r="F503" s="149" t="s">
        <v>1543</v>
      </c>
      <c r="G503" s="149" t="s">
        <v>13</v>
      </c>
      <c r="H503" s="158" t="s">
        <v>1437</v>
      </c>
      <c r="I503" s="234" t="s">
        <v>316</v>
      </c>
      <c r="J503" s="150" t="s">
        <v>1343</v>
      </c>
      <c r="K503" s="150" t="s">
        <v>1343</v>
      </c>
      <c r="L503" s="150"/>
      <c r="M503" s="153"/>
      <c r="N503" s="151"/>
      <c r="O503" s="153"/>
      <c r="P503" s="203" t="e">
        <f>#REF!+#REF!</f>
        <v>#REF!</v>
      </c>
      <c r="Q503" s="204" t="e">
        <f>#REF!+M503</f>
        <v>#REF!</v>
      </c>
      <c r="R503" s="359" t="s">
        <v>112</v>
      </c>
    </row>
    <row r="504" spans="1:18" ht="12.95" customHeight="1">
      <c r="A504" s="147">
        <v>320</v>
      </c>
      <c r="B504" s="148"/>
      <c r="C504" s="149" t="s">
        <v>1911</v>
      </c>
      <c r="D504" s="149" t="s">
        <v>1913</v>
      </c>
      <c r="E504" s="149" t="s">
        <v>1911</v>
      </c>
      <c r="F504" s="149" t="s">
        <v>1543</v>
      </c>
      <c r="G504" s="149" t="s">
        <v>13</v>
      </c>
      <c r="H504" s="158" t="s">
        <v>1438</v>
      </c>
      <c r="I504" s="234" t="s">
        <v>493</v>
      </c>
      <c r="J504" s="150" t="s">
        <v>1343</v>
      </c>
      <c r="K504" s="150" t="s">
        <v>1343</v>
      </c>
      <c r="L504" s="150"/>
      <c r="M504" s="153"/>
      <c r="N504" s="151"/>
      <c r="O504" s="153"/>
      <c r="P504" s="203" t="e">
        <f>#REF!+#REF!</f>
        <v>#REF!</v>
      </c>
      <c r="Q504" s="204" t="e">
        <f>#REF!+M504</f>
        <v>#REF!</v>
      </c>
      <c r="R504" s="359" t="s">
        <v>456</v>
      </c>
    </row>
    <row r="505" spans="1:18" ht="12.95" customHeight="1">
      <c r="A505" s="198">
        <v>321</v>
      </c>
      <c r="B505" s="148"/>
      <c r="C505" s="149" t="s">
        <v>1911</v>
      </c>
      <c r="D505" s="149" t="s">
        <v>1913</v>
      </c>
      <c r="E505" s="149" t="s">
        <v>1911</v>
      </c>
      <c r="F505" s="149" t="s">
        <v>1543</v>
      </c>
      <c r="G505" s="149" t="s">
        <v>13</v>
      </c>
      <c r="H505" s="158" t="s">
        <v>1439</v>
      </c>
      <c r="I505" s="234" t="s">
        <v>316</v>
      </c>
      <c r="J505" s="150" t="s">
        <v>1343</v>
      </c>
      <c r="K505" s="150" t="s">
        <v>1343</v>
      </c>
      <c r="L505" s="150"/>
      <c r="M505" s="153"/>
      <c r="N505" s="151"/>
      <c r="O505" s="153"/>
      <c r="P505" s="203" t="e">
        <f>#REF!+#REF!</f>
        <v>#REF!</v>
      </c>
      <c r="Q505" s="204" t="e">
        <f>#REF!+M505</f>
        <v>#REF!</v>
      </c>
      <c r="R505" s="359" t="s">
        <v>446</v>
      </c>
    </row>
    <row r="506" spans="1:18" ht="12.95" customHeight="1">
      <c r="A506" s="147">
        <v>322</v>
      </c>
      <c r="B506" s="148"/>
      <c r="C506" s="149" t="s">
        <v>1911</v>
      </c>
      <c r="D506" s="149" t="s">
        <v>1913</v>
      </c>
      <c r="E506" s="149" t="s">
        <v>1911</v>
      </c>
      <c r="F506" s="149" t="s">
        <v>1543</v>
      </c>
      <c r="G506" s="149" t="s">
        <v>13</v>
      </c>
      <c r="H506" s="158" t="s">
        <v>1440</v>
      </c>
      <c r="I506" s="234" t="s">
        <v>493</v>
      </c>
      <c r="J506" s="150" t="s">
        <v>1343</v>
      </c>
      <c r="K506" s="150" t="s">
        <v>1343</v>
      </c>
      <c r="L506" s="150"/>
      <c r="M506" s="153"/>
      <c r="N506" s="151"/>
      <c r="O506" s="153"/>
      <c r="P506" s="203" t="e">
        <f>#REF!+#REF!</f>
        <v>#REF!</v>
      </c>
      <c r="Q506" s="204" t="e">
        <f>#REF!+M506</f>
        <v>#REF!</v>
      </c>
      <c r="R506" s="359" t="s">
        <v>446</v>
      </c>
    </row>
    <row r="507" spans="1:18" ht="12.95" customHeight="1">
      <c r="A507" s="198">
        <v>323</v>
      </c>
      <c r="B507" s="148"/>
      <c r="C507" s="149" t="s">
        <v>1911</v>
      </c>
      <c r="D507" s="149" t="s">
        <v>1913</v>
      </c>
      <c r="E507" s="149" t="s">
        <v>1911</v>
      </c>
      <c r="F507" s="149" t="s">
        <v>1543</v>
      </c>
      <c r="G507" s="149" t="s">
        <v>13</v>
      </c>
      <c r="H507" s="158" t="s">
        <v>1441</v>
      </c>
      <c r="I507" s="234" t="s">
        <v>494</v>
      </c>
      <c r="J507" s="150" t="s">
        <v>1343</v>
      </c>
      <c r="K507" s="150" t="s">
        <v>1343</v>
      </c>
      <c r="L507" s="150"/>
      <c r="M507" s="153"/>
      <c r="N507" s="151"/>
      <c r="O507" s="153"/>
      <c r="P507" s="203" t="e">
        <f>#REF!+#REF!</f>
        <v>#REF!</v>
      </c>
      <c r="Q507" s="204" t="e">
        <f>#REF!+M507</f>
        <v>#REF!</v>
      </c>
      <c r="R507" s="359" t="s">
        <v>446</v>
      </c>
    </row>
    <row r="508" spans="1:18" ht="12.95" customHeight="1">
      <c r="A508" s="147">
        <v>324</v>
      </c>
      <c r="B508" s="148"/>
      <c r="C508" s="149" t="s">
        <v>1911</v>
      </c>
      <c r="D508" s="149" t="s">
        <v>1913</v>
      </c>
      <c r="E508" s="149" t="s">
        <v>1911</v>
      </c>
      <c r="F508" s="149" t="s">
        <v>1543</v>
      </c>
      <c r="G508" s="149" t="s">
        <v>13</v>
      </c>
      <c r="H508" s="158" t="s">
        <v>1442</v>
      </c>
      <c r="I508" s="234" t="s">
        <v>422</v>
      </c>
      <c r="J508" s="150" t="s">
        <v>1343</v>
      </c>
      <c r="K508" s="150" t="s">
        <v>1343</v>
      </c>
      <c r="L508" s="150"/>
      <c r="M508" s="153"/>
      <c r="N508" s="151"/>
      <c r="O508" s="153"/>
      <c r="P508" s="203" t="e">
        <f>#REF!+#REF!</f>
        <v>#REF!</v>
      </c>
      <c r="Q508" s="204" t="e">
        <f>#REF!+M508</f>
        <v>#REF!</v>
      </c>
      <c r="R508" s="359" t="s">
        <v>477</v>
      </c>
    </row>
    <row r="509" spans="1:18" ht="12.95" customHeight="1">
      <c r="A509" s="198">
        <v>325</v>
      </c>
      <c r="B509" s="148"/>
      <c r="C509" s="149" t="s">
        <v>1911</v>
      </c>
      <c r="D509" s="149" t="s">
        <v>1913</v>
      </c>
      <c r="E509" s="149" t="s">
        <v>1911</v>
      </c>
      <c r="F509" s="149" t="s">
        <v>1543</v>
      </c>
      <c r="G509" s="149" t="s">
        <v>13</v>
      </c>
      <c r="H509" s="158" t="s">
        <v>1443</v>
      </c>
      <c r="I509" s="234" t="s">
        <v>422</v>
      </c>
      <c r="J509" s="150" t="s">
        <v>1343</v>
      </c>
      <c r="K509" s="150" t="s">
        <v>1343</v>
      </c>
      <c r="L509" s="150"/>
      <c r="M509" s="153"/>
      <c r="N509" s="151"/>
      <c r="O509" s="153"/>
      <c r="P509" s="203" t="e">
        <f>#REF!+#REF!</f>
        <v>#REF!</v>
      </c>
      <c r="Q509" s="204" t="e">
        <f>#REF!+M509</f>
        <v>#REF!</v>
      </c>
      <c r="R509" s="359" t="s">
        <v>114</v>
      </c>
    </row>
    <row r="510" spans="1:18" ht="12.95" customHeight="1">
      <c r="A510" s="147">
        <v>326</v>
      </c>
      <c r="B510" s="148"/>
      <c r="C510" s="149" t="s">
        <v>1911</v>
      </c>
      <c r="D510" s="149" t="s">
        <v>1913</v>
      </c>
      <c r="E510" s="149" t="s">
        <v>1911</v>
      </c>
      <c r="F510" s="149" t="s">
        <v>1543</v>
      </c>
      <c r="G510" s="149" t="s">
        <v>13</v>
      </c>
      <c r="H510" s="158" t="s">
        <v>1444</v>
      </c>
      <c r="I510" s="234" t="s">
        <v>495</v>
      </c>
      <c r="J510" s="150" t="s">
        <v>1343</v>
      </c>
      <c r="K510" s="150" t="s">
        <v>1343</v>
      </c>
      <c r="L510" s="150"/>
      <c r="M510" s="153"/>
      <c r="N510" s="151"/>
      <c r="O510" s="153"/>
      <c r="P510" s="203" t="e">
        <f>#REF!+#REF!</f>
        <v>#REF!</v>
      </c>
      <c r="Q510" s="204" t="e">
        <f>#REF!+M510</f>
        <v>#REF!</v>
      </c>
      <c r="R510" s="359" t="s">
        <v>458</v>
      </c>
    </row>
    <row r="511" spans="1:18" ht="12.95" customHeight="1">
      <c r="A511" s="198">
        <v>327</v>
      </c>
      <c r="B511" s="148"/>
      <c r="C511" s="149" t="s">
        <v>1911</v>
      </c>
      <c r="D511" s="149" t="s">
        <v>1913</v>
      </c>
      <c r="E511" s="149" t="s">
        <v>1911</v>
      </c>
      <c r="F511" s="149" t="s">
        <v>1543</v>
      </c>
      <c r="G511" s="149" t="s">
        <v>13</v>
      </c>
      <c r="H511" s="158" t="s">
        <v>1445</v>
      </c>
      <c r="I511" s="234" t="s">
        <v>493</v>
      </c>
      <c r="J511" s="150" t="s">
        <v>1343</v>
      </c>
      <c r="K511" s="150" t="s">
        <v>1343</v>
      </c>
      <c r="L511" s="150"/>
      <c r="M511" s="153"/>
      <c r="N511" s="151"/>
      <c r="O511" s="153"/>
      <c r="P511" s="203" t="e">
        <f>#REF!+#REF!</f>
        <v>#REF!</v>
      </c>
      <c r="Q511" s="204" t="e">
        <f>#REF!+M511</f>
        <v>#REF!</v>
      </c>
      <c r="R511" s="359" t="s">
        <v>458</v>
      </c>
    </row>
    <row r="512" spans="1:18" ht="12.95" customHeight="1">
      <c r="A512" s="147">
        <v>328</v>
      </c>
      <c r="B512" s="148"/>
      <c r="C512" s="149" t="s">
        <v>1911</v>
      </c>
      <c r="D512" s="149" t="s">
        <v>1913</v>
      </c>
      <c r="E512" s="149" t="s">
        <v>1911</v>
      </c>
      <c r="F512" s="149" t="s">
        <v>1543</v>
      </c>
      <c r="G512" s="149" t="s">
        <v>13</v>
      </c>
      <c r="H512" s="158" t="s">
        <v>1446</v>
      </c>
      <c r="I512" s="234" t="s">
        <v>422</v>
      </c>
      <c r="J512" s="150" t="s">
        <v>1343</v>
      </c>
      <c r="K512" s="150" t="s">
        <v>1343</v>
      </c>
      <c r="L512" s="150"/>
      <c r="M512" s="153"/>
      <c r="N512" s="151"/>
      <c r="O512" s="153"/>
      <c r="P512" s="203" t="e">
        <f>#REF!+#REF!</f>
        <v>#REF!</v>
      </c>
      <c r="Q512" s="204" t="e">
        <f>#REF!+M512</f>
        <v>#REF!</v>
      </c>
      <c r="R512" s="359" t="s">
        <v>480</v>
      </c>
    </row>
    <row r="513" spans="1:18" ht="12.95" customHeight="1">
      <c r="A513" s="198">
        <v>329</v>
      </c>
      <c r="B513" s="148"/>
      <c r="C513" s="149" t="s">
        <v>1911</v>
      </c>
      <c r="D513" s="149" t="s">
        <v>1913</v>
      </c>
      <c r="E513" s="149" t="s">
        <v>1911</v>
      </c>
      <c r="F513" s="149" t="s">
        <v>1543</v>
      </c>
      <c r="G513" s="149" t="s">
        <v>13</v>
      </c>
      <c r="H513" s="158" t="s">
        <v>1447</v>
      </c>
      <c r="I513" s="234" t="s">
        <v>422</v>
      </c>
      <c r="J513" s="150" t="s">
        <v>1343</v>
      </c>
      <c r="K513" s="150" t="s">
        <v>1343</v>
      </c>
      <c r="L513" s="150"/>
      <c r="M513" s="153"/>
      <c r="N513" s="151"/>
      <c r="O513" s="153"/>
      <c r="P513" s="203" t="e">
        <f>#REF!+#REF!</f>
        <v>#REF!</v>
      </c>
      <c r="Q513" s="204" t="e">
        <f>#REF!+M513</f>
        <v>#REF!</v>
      </c>
      <c r="R513" s="359" t="s">
        <v>481</v>
      </c>
    </row>
    <row r="514" spans="1:18" ht="12.95" customHeight="1">
      <c r="A514" s="147">
        <v>330</v>
      </c>
      <c r="B514" s="148"/>
      <c r="C514" s="149" t="s">
        <v>1911</v>
      </c>
      <c r="D514" s="149" t="s">
        <v>1913</v>
      </c>
      <c r="E514" s="149" t="s">
        <v>1911</v>
      </c>
      <c r="F514" s="149" t="s">
        <v>1543</v>
      </c>
      <c r="G514" s="149" t="s">
        <v>13</v>
      </c>
      <c r="H514" s="158" t="s">
        <v>1448</v>
      </c>
      <c r="I514" s="234" t="s">
        <v>422</v>
      </c>
      <c r="J514" s="150" t="s">
        <v>1343</v>
      </c>
      <c r="K514" s="150" t="s">
        <v>1343</v>
      </c>
      <c r="L514" s="150"/>
      <c r="M514" s="153"/>
      <c r="N514" s="151"/>
      <c r="O514" s="153"/>
      <c r="P514" s="203" t="e">
        <f>#REF!+#REF!</f>
        <v>#REF!</v>
      </c>
      <c r="Q514" s="204" t="e">
        <f>#REF!+M514</f>
        <v>#REF!</v>
      </c>
      <c r="R514" s="359" t="s">
        <v>481</v>
      </c>
    </row>
    <row r="515" spans="1:18" ht="12.95" customHeight="1">
      <c r="A515" s="198">
        <v>331</v>
      </c>
      <c r="B515" s="148"/>
      <c r="C515" s="149" t="s">
        <v>1911</v>
      </c>
      <c r="D515" s="149" t="s">
        <v>1913</v>
      </c>
      <c r="E515" s="149" t="s">
        <v>1911</v>
      </c>
      <c r="F515" s="149" t="s">
        <v>1543</v>
      </c>
      <c r="G515" s="149" t="s">
        <v>13</v>
      </c>
      <c r="H515" s="158" t="s">
        <v>1449</v>
      </c>
      <c r="I515" s="234" t="s">
        <v>316</v>
      </c>
      <c r="J515" s="150" t="s">
        <v>1343</v>
      </c>
      <c r="K515" s="150" t="s">
        <v>1343</v>
      </c>
      <c r="L515" s="150"/>
      <c r="M515" s="153"/>
      <c r="N515" s="151"/>
      <c r="O515" s="153"/>
      <c r="P515" s="203" t="e">
        <f>#REF!+#REF!</f>
        <v>#REF!</v>
      </c>
      <c r="Q515" s="204" t="e">
        <f>#REF!+M515</f>
        <v>#REF!</v>
      </c>
      <c r="R515" s="359" t="s">
        <v>496</v>
      </c>
    </row>
    <row r="516" spans="1:18" ht="12.95" customHeight="1">
      <c r="A516" s="147">
        <v>332</v>
      </c>
      <c r="B516" s="148"/>
      <c r="C516" s="149" t="s">
        <v>1911</v>
      </c>
      <c r="D516" s="149" t="s">
        <v>1913</v>
      </c>
      <c r="E516" s="149" t="s">
        <v>1911</v>
      </c>
      <c r="F516" s="149" t="s">
        <v>1543</v>
      </c>
      <c r="G516" s="149" t="s">
        <v>13</v>
      </c>
      <c r="H516" s="158" t="s">
        <v>1450</v>
      </c>
      <c r="I516" s="234" t="s">
        <v>318</v>
      </c>
      <c r="J516" s="150" t="s">
        <v>1343</v>
      </c>
      <c r="K516" s="150" t="s">
        <v>1343</v>
      </c>
      <c r="L516" s="150"/>
      <c r="M516" s="153"/>
      <c r="N516" s="151"/>
      <c r="O516" s="153"/>
      <c r="P516" s="203" t="e">
        <f>#REF!+#REF!</f>
        <v>#REF!</v>
      </c>
      <c r="Q516" s="204" t="e">
        <f>#REF!+M516</f>
        <v>#REF!</v>
      </c>
      <c r="R516" s="359" t="s">
        <v>459</v>
      </c>
    </row>
    <row r="517" spans="1:18" ht="12.95" customHeight="1">
      <c r="A517" s="198">
        <v>333</v>
      </c>
      <c r="B517" s="148"/>
      <c r="C517" s="149" t="s">
        <v>1911</v>
      </c>
      <c r="D517" s="149" t="s">
        <v>1913</v>
      </c>
      <c r="E517" s="149" t="s">
        <v>1911</v>
      </c>
      <c r="F517" s="149" t="s">
        <v>1543</v>
      </c>
      <c r="G517" s="149" t="s">
        <v>13</v>
      </c>
      <c r="H517" s="158" t="s">
        <v>1451</v>
      </c>
      <c r="I517" s="234" t="s">
        <v>497</v>
      </c>
      <c r="J517" s="150" t="s">
        <v>1343</v>
      </c>
      <c r="K517" s="150" t="s">
        <v>1343</v>
      </c>
      <c r="L517" s="150"/>
      <c r="M517" s="153"/>
      <c r="N517" s="151"/>
      <c r="O517" s="153"/>
      <c r="P517" s="203" t="e">
        <f>#REF!+#REF!</f>
        <v>#REF!</v>
      </c>
      <c r="Q517" s="204" t="e">
        <f>#REF!+M517</f>
        <v>#REF!</v>
      </c>
      <c r="R517" s="359" t="s">
        <v>459</v>
      </c>
    </row>
    <row r="518" spans="1:18" ht="12.95" customHeight="1">
      <c r="A518" s="147">
        <v>334</v>
      </c>
      <c r="B518" s="148"/>
      <c r="C518" s="149" t="s">
        <v>1911</v>
      </c>
      <c r="D518" s="149" t="s">
        <v>1913</v>
      </c>
      <c r="E518" s="149" t="s">
        <v>1911</v>
      </c>
      <c r="F518" s="149" t="s">
        <v>1543</v>
      </c>
      <c r="G518" s="149" t="s">
        <v>13</v>
      </c>
      <c r="H518" s="158" t="s">
        <v>1452</v>
      </c>
      <c r="I518" s="234" t="s">
        <v>498</v>
      </c>
      <c r="J518" s="150" t="s">
        <v>1343</v>
      </c>
      <c r="K518" s="150" t="s">
        <v>1343</v>
      </c>
      <c r="L518" s="150"/>
      <c r="M518" s="153"/>
      <c r="N518" s="151"/>
      <c r="O518" s="153"/>
      <c r="P518" s="203" t="e">
        <f>#REF!+#REF!</f>
        <v>#REF!</v>
      </c>
      <c r="Q518" s="204" t="e">
        <f>#REF!+M518</f>
        <v>#REF!</v>
      </c>
      <c r="R518" s="359" t="s">
        <v>459</v>
      </c>
    </row>
    <row r="519" spans="1:18" ht="12.95" customHeight="1">
      <c r="A519" s="198">
        <v>335</v>
      </c>
      <c r="B519" s="148"/>
      <c r="C519" s="149" t="s">
        <v>1911</v>
      </c>
      <c r="D519" s="149" t="s">
        <v>1913</v>
      </c>
      <c r="E519" s="149" t="s">
        <v>1911</v>
      </c>
      <c r="F519" s="149" t="s">
        <v>1543</v>
      </c>
      <c r="G519" s="149" t="s">
        <v>13</v>
      </c>
      <c r="H519" s="158" t="s">
        <v>1453</v>
      </c>
      <c r="I519" s="234" t="s">
        <v>422</v>
      </c>
      <c r="J519" s="150" t="s">
        <v>1343</v>
      </c>
      <c r="K519" s="150" t="s">
        <v>1343</v>
      </c>
      <c r="L519" s="150"/>
      <c r="M519" s="153"/>
      <c r="N519" s="151"/>
      <c r="O519" s="153"/>
      <c r="P519" s="203" t="e">
        <f>#REF!+#REF!</f>
        <v>#REF!</v>
      </c>
      <c r="Q519" s="204" t="e">
        <f>#REF!+M519</f>
        <v>#REF!</v>
      </c>
      <c r="R519" s="359" t="s">
        <v>452</v>
      </c>
    </row>
    <row r="520" spans="1:18" ht="12.95" customHeight="1">
      <c r="A520" s="147">
        <v>336</v>
      </c>
      <c r="B520" s="148"/>
      <c r="C520" s="149" t="s">
        <v>1911</v>
      </c>
      <c r="D520" s="149" t="s">
        <v>1913</v>
      </c>
      <c r="E520" s="149" t="s">
        <v>1911</v>
      </c>
      <c r="F520" s="149" t="s">
        <v>1543</v>
      </c>
      <c r="G520" s="149" t="s">
        <v>13</v>
      </c>
      <c r="H520" s="158" t="s">
        <v>1454</v>
      </c>
      <c r="I520" s="234" t="s">
        <v>422</v>
      </c>
      <c r="J520" s="150" t="s">
        <v>1343</v>
      </c>
      <c r="K520" s="150" t="s">
        <v>1343</v>
      </c>
      <c r="L520" s="150"/>
      <c r="M520" s="153"/>
      <c r="N520" s="151"/>
      <c r="O520" s="153"/>
      <c r="P520" s="203" t="e">
        <f>#REF!+#REF!</f>
        <v>#REF!</v>
      </c>
      <c r="Q520" s="204" t="e">
        <f>#REF!+M520</f>
        <v>#REF!</v>
      </c>
      <c r="R520" s="359" t="s">
        <v>452</v>
      </c>
    </row>
    <row r="521" spans="1:18" ht="12.95" customHeight="1">
      <c r="A521" s="198">
        <v>337</v>
      </c>
      <c r="B521" s="148"/>
      <c r="C521" s="149" t="s">
        <v>1911</v>
      </c>
      <c r="D521" s="149" t="s">
        <v>1913</v>
      </c>
      <c r="E521" s="149" t="s">
        <v>1911</v>
      </c>
      <c r="F521" s="149" t="s">
        <v>1543</v>
      </c>
      <c r="G521" s="149" t="s">
        <v>13</v>
      </c>
      <c r="H521" s="158" t="s">
        <v>1455</v>
      </c>
      <c r="I521" s="234" t="s">
        <v>499</v>
      </c>
      <c r="J521" s="150" t="s">
        <v>1343</v>
      </c>
      <c r="K521" s="150" t="s">
        <v>1343</v>
      </c>
      <c r="L521" s="150"/>
      <c r="M521" s="153"/>
      <c r="N521" s="151"/>
      <c r="O521" s="153"/>
      <c r="P521" s="203" t="e">
        <f>#REF!+#REF!</f>
        <v>#REF!</v>
      </c>
      <c r="Q521" s="204" t="e">
        <f>#REF!+M521</f>
        <v>#REF!</v>
      </c>
      <c r="R521" s="359" t="s">
        <v>449</v>
      </c>
    </row>
    <row r="522" spans="1:18" ht="12.95" customHeight="1">
      <c r="A522" s="147">
        <v>338</v>
      </c>
      <c r="B522" s="148"/>
      <c r="C522" s="149" t="s">
        <v>1911</v>
      </c>
      <c r="D522" s="149" t="s">
        <v>1913</v>
      </c>
      <c r="E522" s="149" t="s">
        <v>1911</v>
      </c>
      <c r="F522" s="149" t="s">
        <v>1543</v>
      </c>
      <c r="G522" s="149" t="s">
        <v>13</v>
      </c>
      <c r="H522" s="158" t="s">
        <v>1456</v>
      </c>
      <c r="I522" s="234" t="s">
        <v>500</v>
      </c>
      <c r="J522" s="150" t="s">
        <v>1343</v>
      </c>
      <c r="K522" s="150" t="s">
        <v>1343</v>
      </c>
      <c r="L522" s="150"/>
      <c r="M522" s="153"/>
      <c r="N522" s="151"/>
      <c r="O522" s="153"/>
      <c r="P522" s="203" t="e">
        <f>#REF!+#REF!</f>
        <v>#REF!</v>
      </c>
      <c r="Q522" s="204" t="e">
        <f>#REF!+M522</f>
        <v>#REF!</v>
      </c>
      <c r="R522" s="359" t="s">
        <v>449</v>
      </c>
    </row>
    <row r="523" spans="1:18" ht="12.95" customHeight="1">
      <c r="A523" s="198">
        <v>339</v>
      </c>
      <c r="B523" s="148"/>
      <c r="C523" s="149" t="s">
        <v>1911</v>
      </c>
      <c r="D523" s="149" t="s">
        <v>1913</v>
      </c>
      <c r="E523" s="149" t="s">
        <v>1911</v>
      </c>
      <c r="F523" s="149" t="s">
        <v>1543</v>
      </c>
      <c r="G523" s="149" t="s">
        <v>13</v>
      </c>
      <c r="H523" s="158" t="s">
        <v>1457</v>
      </c>
      <c r="I523" s="234" t="s">
        <v>316</v>
      </c>
      <c r="J523" s="150" t="s">
        <v>1343</v>
      </c>
      <c r="K523" s="150" t="s">
        <v>1343</v>
      </c>
      <c r="L523" s="150"/>
      <c r="M523" s="153"/>
      <c r="N523" s="151"/>
      <c r="O523" s="153"/>
      <c r="P523" s="203" t="e">
        <f>#REF!+#REF!</f>
        <v>#REF!</v>
      </c>
      <c r="Q523" s="204" t="e">
        <f>#REF!+M523</f>
        <v>#REF!</v>
      </c>
      <c r="R523" s="359" t="s">
        <v>449</v>
      </c>
    </row>
    <row r="524" spans="1:18" ht="12.95" customHeight="1">
      <c r="A524" s="147">
        <v>340</v>
      </c>
      <c r="B524" s="148"/>
      <c r="C524" s="149" t="s">
        <v>1911</v>
      </c>
      <c r="D524" s="149" t="s">
        <v>1913</v>
      </c>
      <c r="E524" s="149" t="s">
        <v>1911</v>
      </c>
      <c r="F524" s="149" t="s">
        <v>1543</v>
      </c>
      <c r="G524" s="149" t="s">
        <v>13</v>
      </c>
      <c r="H524" s="158" t="s">
        <v>1458</v>
      </c>
      <c r="I524" s="234" t="s">
        <v>422</v>
      </c>
      <c r="J524" s="150" t="s">
        <v>1343</v>
      </c>
      <c r="K524" s="150" t="s">
        <v>1343</v>
      </c>
      <c r="L524" s="150"/>
      <c r="M524" s="153"/>
      <c r="N524" s="151"/>
      <c r="O524" s="153"/>
      <c r="P524" s="203" t="e">
        <f>#REF!+#REF!</f>
        <v>#REF!</v>
      </c>
      <c r="Q524" s="204" t="e">
        <f>#REF!+M524</f>
        <v>#REF!</v>
      </c>
      <c r="R524" s="359" t="s">
        <v>461</v>
      </c>
    </row>
    <row r="525" spans="1:18" ht="12.95" customHeight="1">
      <c r="A525" s="198">
        <v>341</v>
      </c>
      <c r="B525" s="148"/>
      <c r="C525" s="149" t="s">
        <v>1911</v>
      </c>
      <c r="D525" s="149" t="s">
        <v>1913</v>
      </c>
      <c r="E525" s="149" t="s">
        <v>1911</v>
      </c>
      <c r="F525" s="149" t="s">
        <v>1543</v>
      </c>
      <c r="G525" s="149" t="s">
        <v>13</v>
      </c>
      <c r="H525" s="158" t="s">
        <v>1459</v>
      </c>
      <c r="I525" s="234" t="s">
        <v>317</v>
      </c>
      <c r="J525" s="150" t="s">
        <v>1343</v>
      </c>
      <c r="K525" s="150" t="s">
        <v>1343</v>
      </c>
      <c r="L525" s="150"/>
      <c r="M525" s="153"/>
      <c r="N525" s="151"/>
      <c r="O525" s="153"/>
      <c r="P525" s="203" t="e">
        <f>#REF!+#REF!</f>
        <v>#REF!</v>
      </c>
      <c r="Q525" s="204" t="e">
        <f>#REF!+M525</f>
        <v>#REF!</v>
      </c>
      <c r="R525" s="359" t="s">
        <v>118</v>
      </c>
    </row>
    <row r="526" spans="1:18" ht="12.95" customHeight="1">
      <c r="A526" s="147">
        <v>342</v>
      </c>
      <c r="B526" s="148"/>
      <c r="C526" s="149" t="s">
        <v>1911</v>
      </c>
      <c r="D526" s="149" t="s">
        <v>1913</v>
      </c>
      <c r="E526" s="149" t="s">
        <v>1911</v>
      </c>
      <c r="F526" s="149" t="s">
        <v>1543</v>
      </c>
      <c r="G526" s="149" t="s">
        <v>13</v>
      </c>
      <c r="H526" s="158" t="s">
        <v>1460</v>
      </c>
      <c r="I526" s="234" t="s">
        <v>501</v>
      </c>
      <c r="J526" s="150" t="s">
        <v>1343</v>
      </c>
      <c r="K526" s="150" t="s">
        <v>1343</v>
      </c>
      <c r="L526" s="150"/>
      <c r="M526" s="153"/>
      <c r="N526" s="151"/>
      <c r="O526" s="153"/>
      <c r="P526" s="203" t="e">
        <f>#REF!+#REF!</f>
        <v>#REF!</v>
      </c>
      <c r="Q526" s="204" t="e">
        <f>#REF!+M526</f>
        <v>#REF!</v>
      </c>
      <c r="R526" s="359" t="s">
        <v>450</v>
      </c>
    </row>
    <row r="527" spans="1:18" ht="12.95" customHeight="1">
      <c r="A527" s="198">
        <v>343</v>
      </c>
      <c r="B527" s="148"/>
      <c r="C527" s="149" t="s">
        <v>1911</v>
      </c>
      <c r="D527" s="149" t="s">
        <v>1913</v>
      </c>
      <c r="E527" s="149" t="s">
        <v>1911</v>
      </c>
      <c r="F527" s="149" t="s">
        <v>1543</v>
      </c>
      <c r="G527" s="149" t="s">
        <v>13</v>
      </c>
      <c r="H527" s="158" t="s">
        <v>1461</v>
      </c>
      <c r="I527" s="234" t="s">
        <v>502</v>
      </c>
      <c r="J527" s="150" t="s">
        <v>1343</v>
      </c>
      <c r="K527" s="150" t="s">
        <v>1343</v>
      </c>
      <c r="L527" s="150"/>
      <c r="M527" s="153"/>
      <c r="N527" s="151"/>
      <c r="O527" s="153"/>
      <c r="P527" s="203" t="e">
        <f>#REF!+#REF!</f>
        <v>#REF!</v>
      </c>
      <c r="Q527" s="204" t="e">
        <f>#REF!+M527</f>
        <v>#REF!</v>
      </c>
      <c r="R527" s="359" t="s">
        <v>450</v>
      </c>
    </row>
    <row r="528" spans="1:18" ht="12.95" customHeight="1">
      <c r="A528" s="147">
        <v>344</v>
      </c>
      <c r="B528" s="148"/>
      <c r="C528" s="149" t="s">
        <v>1911</v>
      </c>
      <c r="D528" s="149" t="s">
        <v>1913</v>
      </c>
      <c r="E528" s="149" t="s">
        <v>1911</v>
      </c>
      <c r="F528" s="149" t="s">
        <v>1543</v>
      </c>
      <c r="G528" s="149" t="s">
        <v>13</v>
      </c>
      <c r="H528" s="158" t="s">
        <v>1462</v>
      </c>
      <c r="I528" s="234" t="s">
        <v>497</v>
      </c>
      <c r="J528" s="150" t="s">
        <v>1343</v>
      </c>
      <c r="K528" s="150" t="s">
        <v>1343</v>
      </c>
      <c r="L528" s="150"/>
      <c r="M528" s="153"/>
      <c r="N528" s="151"/>
      <c r="O528" s="153"/>
      <c r="P528" s="203" t="e">
        <f>#REF!+#REF!</f>
        <v>#REF!</v>
      </c>
      <c r="Q528" s="204" t="e">
        <f>#REF!+M528</f>
        <v>#REF!</v>
      </c>
      <c r="R528" s="359" t="s">
        <v>450</v>
      </c>
    </row>
    <row r="529" spans="1:18" ht="12.95" customHeight="1">
      <c r="A529" s="198">
        <v>345</v>
      </c>
      <c r="B529" s="148"/>
      <c r="C529" s="149" t="s">
        <v>1911</v>
      </c>
      <c r="D529" s="149" t="s">
        <v>1913</v>
      </c>
      <c r="E529" s="149" t="s">
        <v>1911</v>
      </c>
      <c r="F529" s="149" t="s">
        <v>1543</v>
      </c>
      <c r="G529" s="149" t="s">
        <v>13</v>
      </c>
      <c r="H529" s="158" t="s">
        <v>1463</v>
      </c>
      <c r="I529" s="234" t="s">
        <v>503</v>
      </c>
      <c r="J529" s="150" t="s">
        <v>1343</v>
      </c>
      <c r="K529" s="150" t="s">
        <v>1343</v>
      </c>
      <c r="L529" s="150"/>
      <c r="M529" s="153"/>
      <c r="N529" s="151"/>
      <c r="O529" s="153"/>
      <c r="P529" s="203" t="e">
        <f>#REF!+#REF!</f>
        <v>#REF!</v>
      </c>
      <c r="Q529" s="204" t="e">
        <f>#REF!+M529</f>
        <v>#REF!</v>
      </c>
      <c r="R529" s="359" t="s">
        <v>450</v>
      </c>
    </row>
    <row r="530" spans="1:18" ht="12.95" customHeight="1">
      <c r="A530" s="147">
        <v>346</v>
      </c>
      <c r="B530" s="148"/>
      <c r="C530" s="149" t="s">
        <v>1911</v>
      </c>
      <c r="D530" s="149" t="s">
        <v>1913</v>
      </c>
      <c r="E530" s="149" t="s">
        <v>1911</v>
      </c>
      <c r="F530" s="149" t="s">
        <v>1543</v>
      </c>
      <c r="G530" s="149" t="s">
        <v>13</v>
      </c>
      <c r="H530" s="158" t="s">
        <v>1464</v>
      </c>
      <c r="I530" s="234" t="s">
        <v>492</v>
      </c>
      <c r="J530" s="150" t="s">
        <v>1343</v>
      </c>
      <c r="K530" s="150" t="s">
        <v>1343</v>
      </c>
      <c r="L530" s="150"/>
      <c r="M530" s="153"/>
      <c r="N530" s="151"/>
      <c r="O530" s="153"/>
      <c r="P530" s="203" t="e">
        <f>#REF!+#REF!</f>
        <v>#REF!</v>
      </c>
      <c r="Q530" s="204" t="e">
        <f>#REF!+M530</f>
        <v>#REF!</v>
      </c>
      <c r="R530" s="359" t="s">
        <v>450</v>
      </c>
    </row>
    <row r="531" spans="1:18" ht="12.95" customHeight="1">
      <c r="A531" s="198">
        <v>347</v>
      </c>
      <c r="B531" s="148"/>
      <c r="C531" s="149" t="s">
        <v>1911</v>
      </c>
      <c r="D531" s="149" t="s">
        <v>1913</v>
      </c>
      <c r="E531" s="149" t="s">
        <v>1911</v>
      </c>
      <c r="F531" s="149" t="s">
        <v>1543</v>
      </c>
      <c r="G531" s="149" t="s">
        <v>13</v>
      </c>
      <c r="H531" s="158" t="s">
        <v>1465</v>
      </c>
      <c r="I531" s="234" t="s">
        <v>504</v>
      </c>
      <c r="J531" s="150" t="s">
        <v>1343</v>
      </c>
      <c r="K531" s="150" t="s">
        <v>1343</v>
      </c>
      <c r="L531" s="150"/>
      <c r="M531" s="153"/>
      <c r="N531" s="151"/>
      <c r="O531" s="153"/>
      <c r="P531" s="203" t="e">
        <f>#REF!+#REF!</f>
        <v>#REF!</v>
      </c>
      <c r="Q531" s="204" t="e">
        <f>#REF!+M531</f>
        <v>#REF!</v>
      </c>
      <c r="R531" s="359" t="s">
        <v>450</v>
      </c>
    </row>
    <row r="532" spans="1:18" ht="12.95" customHeight="1">
      <c r="A532" s="147">
        <v>348</v>
      </c>
      <c r="B532" s="148"/>
      <c r="C532" s="149" t="s">
        <v>1911</v>
      </c>
      <c r="D532" s="149" t="s">
        <v>1913</v>
      </c>
      <c r="E532" s="149" t="s">
        <v>1911</v>
      </c>
      <c r="F532" s="149" t="s">
        <v>1543</v>
      </c>
      <c r="G532" s="149" t="s">
        <v>13</v>
      </c>
      <c r="H532" s="158" t="s">
        <v>1466</v>
      </c>
      <c r="I532" s="241" t="s">
        <v>316</v>
      </c>
      <c r="J532" s="150" t="s">
        <v>1343</v>
      </c>
      <c r="K532" s="150" t="s">
        <v>1343</v>
      </c>
      <c r="L532" s="150"/>
      <c r="M532" s="153"/>
      <c r="N532" s="151"/>
      <c r="O532" s="153"/>
      <c r="P532" s="203" t="e">
        <f>#REF!+#REF!</f>
        <v>#REF!</v>
      </c>
      <c r="Q532" s="204" t="e">
        <f>#REF!+M532</f>
        <v>#REF!</v>
      </c>
      <c r="R532" s="359" t="s">
        <v>505</v>
      </c>
    </row>
    <row r="533" spans="1:18" ht="12.95" customHeight="1">
      <c r="A533" s="198">
        <v>349</v>
      </c>
      <c r="B533" s="148"/>
      <c r="C533" s="149" t="s">
        <v>1911</v>
      </c>
      <c r="D533" s="149" t="s">
        <v>1913</v>
      </c>
      <c r="E533" s="149" t="s">
        <v>1911</v>
      </c>
      <c r="F533" s="149" t="s">
        <v>1909</v>
      </c>
      <c r="G533" s="149" t="s">
        <v>1439</v>
      </c>
      <c r="H533" s="158" t="s">
        <v>1428</v>
      </c>
      <c r="I533" s="234" t="s">
        <v>55</v>
      </c>
      <c r="J533" s="150" t="s">
        <v>1343</v>
      </c>
      <c r="K533" s="150" t="s">
        <v>1343</v>
      </c>
      <c r="L533" s="150"/>
      <c r="M533" s="153"/>
      <c r="N533" s="151"/>
      <c r="O533" s="153"/>
      <c r="P533" s="203" t="e">
        <f>#REF!+#REF!</f>
        <v>#REF!</v>
      </c>
      <c r="Q533" s="204" t="e">
        <f>#REF!+M533</f>
        <v>#REF!</v>
      </c>
      <c r="R533" s="359" t="s">
        <v>485</v>
      </c>
    </row>
    <row r="534" spans="1:18" ht="12.95" customHeight="1">
      <c r="A534" s="147">
        <v>350</v>
      </c>
      <c r="B534" s="148"/>
      <c r="C534" s="149" t="s">
        <v>1911</v>
      </c>
      <c r="D534" s="149" t="s">
        <v>1909</v>
      </c>
      <c r="E534" s="149" t="s">
        <v>1911</v>
      </c>
      <c r="F534" s="149" t="s">
        <v>1907</v>
      </c>
      <c r="G534" s="149" t="s">
        <v>1428</v>
      </c>
      <c r="H534" s="158" t="s">
        <v>13</v>
      </c>
      <c r="I534" s="234" t="s">
        <v>506</v>
      </c>
      <c r="J534" s="150" t="s">
        <v>1343</v>
      </c>
      <c r="K534" s="150" t="s">
        <v>1343</v>
      </c>
      <c r="L534" s="150"/>
      <c r="M534" s="153"/>
      <c r="N534" s="151"/>
      <c r="O534" s="153"/>
      <c r="P534" s="203" t="e">
        <f>#REF!+#REF!</f>
        <v>#REF!</v>
      </c>
      <c r="Q534" s="204" t="e">
        <f>#REF!+M534</f>
        <v>#REF!</v>
      </c>
      <c r="R534" s="359" t="s">
        <v>480</v>
      </c>
    </row>
    <row r="535" spans="1:18" ht="12.95" customHeight="1">
      <c r="A535" s="198">
        <v>351</v>
      </c>
      <c r="B535" s="148"/>
      <c r="C535" s="149" t="s">
        <v>1911</v>
      </c>
      <c r="D535" s="149" t="s">
        <v>1913</v>
      </c>
      <c r="E535" s="149" t="s">
        <v>1911</v>
      </c>
      <c r="F535" s="149" t="s">
        <v>1543</v>
      </c>
      <c r="G535" s="149" t="s">
        <v>1462</v>
      </c>
      <c r="H535" s="158" t="s">
        <v>1433</v>
      </c>
      <c r="I535" s="234" t="s">
        <v>25</v>
      </c>
      <c r="J535" s="150" t="s">
        <v>1343</v>
      </c>
      <c r="K535" s="150" t="s">
        <v>1343</v>
      </c>
      <c r="L535" s="150"/>
      <c r="M535" s="153"/>
      <c r="N535" s="151"/>
      <c r="O535" s="153"/>
      <c r="P535" s="203" t="e">
        <f>#REF!+#REF!</f>
        <v>#REF!</v>
      </c>
      <c r="Q535" s="204" t="e">
        <f>#REF!+M535</f>
        <v>#REF!</v>
      </c>
      <c r="R535" s="359" t="s">
        <v>477</v>
      </c>
    </row>
    <row r="536" spans="1:18" ht="12.95" customHeight="1">
      <c r="A536" s="147">
        <v>352</v>
      </c>
      <c r="B536" s="148"/>
      <c r="C536" s="149" t="s">
        <v>1911</v>
      </c>
      <c r="D536" s="149" t="s">
        <v>1913</v>
      </c>
      <c r="E536" s="149" t="s">
        <v>1911</v>
      </c>
      <c r="F536" s="149" t="s">
        <v>1543</v>
      </c>
      <c r="G536" s="149" t="s">
        <v>1462</v>
      </c>
      <c r="H536" s="158" t="s">
        <v>1434</v>
      </c>
      <c r="I536" s="234" t="s">
        <v>25</v>
      </c>
      <c r="J536" s="150" t="s">
        <v>1343</v>
      </c>
      <c r="K536" s="150" t="s">
        <v>1343</v>
      </c>
      <c r="L536" s="150"/>
      <c r="M536" s="153"/>
      <c r="N536" s="151"/>
      <c r="O536" s="153"/>
      <c r="P536" s="203" t="e">
        <f>#REF!+#REF!</f>
        <v>#REF!</v>
      </c>
      <c r="Q536" s="204" t="e">
        <f>#REF!+M536</f>
        <v>#REF!</v>
      </c>
      <c r="R536" s="359" t="s">
        <v>480</v>
      </c>
    </row>
    <row r="537" spans="1:18" ht="12.95" customHeight="1">
      <c r="A537" s="198">
        <v>353</v>
      </c>
      <c r="B537" s="148"/>
      <c r="C537" s="149" t="s">
        <v>1911</v>
      </c>
      <c r="D537" s="149" t="s">
        <v>1913</v>
      </c>
      <c r="E537" s="149" t="s">
        <v>1911</v>
      </c>
      <c r="F537" s="149" t="s">
        <v>1543</v>
      </c>
      <c r="G537" s="149" t="s">
        <v>1462</v>
      </c>
      <c r="H537" s="158" t="s">
        <v>1435</v>
      </c>
      <c r="I537" s="234" t="s">
        <v>507</v>
      </c>
      <c r="J537" s="150" t="s">
        <v>1343</v>
      </c>
      <c r="K537" s="150" t="s">
        <v>1343</v>
      </c>
      <c r="L537" s="150"/>
      <c r="M537" s="153"/>
      <c r="N537" s="151"/>
      <c r="O537" s="153"/>
      <c r="P537" s="203" t="e">
        <f>#REF!+#REF!</f>
        <v>#REF!</v>
      </c>
      <c r="Q537" s="204" t="e">
        <f>#REF!+M537</f>
        <v>#REF!</v>
      </c>
      <c r="R537" s="359" t="s">
        <v>443</v>
      </c>
    </row>
    <row r="538" spans="1:18" ht="12.95" customHeight="1">
      <c r="A538" s="147">
        <v>354</v>
      </c>
      <c r="B538" s="148"/>
      <c r="C538" s="149" t="s">
        <v>1911</v>
      </c>
      <c r="D538" s="149" t="s">
        <v>1913</v>
      </c>
      <c r="E538" s="149" t="s">
        <v>1911</v>
      </c>
      <c r="F538" s="149" t="s">
        <v>1543</v>
      </c>
      <c r="G538" s="149" t="s">
        <v>1433</v>
      </c>
      <c r="H538" s="158" t="s">
        <v>1425</v>
      </c>
      <c r="I538" s="234" t="s">
        <v>508</v>
      </c>
      <c r="J538" s="150" t="s">
        <v>1343</v>
      </c>
      <c r="K538" s="150" t="s">
        <v>1343</v>
      </c>
      <c r="L538" s="150"/>
      <c r="M538" s="153"/>
      <c r="N538" s="151"/>
      <c r="O538" s="153"/>
      <c r="P538" s="203" t="e">
        <f>#REF!+#REF!</f>
        <v>#REF!</v>
      </c>
      <c r="Q538" s="204" t="e">
        <f>#REF!+M538</f>
        <v>#REF!</v>
      </c>
      <c r="R538" s="359" t="s">
        <v>449</v>
      </c>
    </row>
    <row r="539" spans="1:18" ht="12.95" customHeight="1">
      <c r="A539" s="198">
        <v>355</v>
      </c>
      <c r="B539" s="148"/>
      <c r="C539" s="149" t="s">
        <v>1911</v>
      </c>
      <c r="D539" s="149" t="s">
        <v>1913</v>
      </c>
      <c r="E539" s="149" t="s">
        <v>1911</v>
      </c>
      <c r="F539" s="149" t="s">
        <v>1543</v>
      </c>
      <c r="G539" s="149" t="s">
        <v>1433</v>
      </c>
      <c r="H539" s="158" t="s">
        <v>1426</v>
      </c>
      <c r="I539" s="234" t="s">
        <v>509</v>
      </c>
      <c r="J539" s="150" t="s">
        <v>1343</v>
      </c>
      <c r="K539" s="150" t="s">
        <v>1343</v>
      </c>
      <c r="L539" s="150"/>
      <c r="M539" s="153"/>
      <c r="N539" s="151"/>
      <c r="O539" s="153"/>
      <c r="P539" s="203" t="e">
        <f>#REF!+#REF!</f>
        <v>#REF!</v>
      </c>
      <c r="Q539" s="204" t="e">
        <f>#REF!+M539</f>
        <v>#REF!</v>
      </c>
      <c r="R539" s="359" t="s">
        <v>449</v>
      </c>
    </row>
    <row r="540" spans="1:18" ht="12.95" customHeight="1">
      <c r="A540" s="147">
        <v>356</v>
      </c>
      <c r="B540" s="148"/>
      <c r="C540" s="149" t="s">
        <v>1911</v>
      </c>
      <c r="D540" s="149" t="s">
        <v>1913</v>
      </c>
      <c r="E540" s="149" t="s">
        <v>1911</v>
      </c>
      <c r="F540" s="149" t="s">
        <v>1543</v>
      </c>
      <c r="G540" s="149" t="s">
        <v>1434</v>
      </c>
      <c r="H540" s="158" t="s">
        <v>13</v>
      </c>
      <c r="I540" s="234" t="s">
        <v>510</v>
      </c>
      <c r="J540" s="150" t="s">
        <v>1343</v>
      </c>
      <c r="K540" s="150" t="s">
        <v>1343</v>
      </c>
      <c r="L540" s="150"/>
      <c r="M540" s="153"/>
      <c r="N540" s="151"/>
      <c r="O540" s="153"/>
      <c r="P540" s="203" t="e">
        <f>#REF!+#REF!</f>
        <v>#REF!</v>
      </c>
      <c r="Q540" s="204" t="e">
        <f>#REF!+M540</f>
        <v>#REF!</v>
      </c>
      <c r="R540" s="359" t="s">
        <v>450</v>
      </c>
    </row>
    <row r="541" spans="1:18" ht="12.95" customHeight="1">
      <c r="A541" s="198">
        <v>357</v>
      </c>
      <c r="B541" s="148"/>
      <c r="C541" s="149" t="s">
        <v>1911</v>
      </c>
      <c r="D541" s="149" t="s">
        <v>1913</v>
      </c>
      <c r="E541" s="149" t="s">
        <v>1911</v>
      </c>
      <c r="F541" s="149" t="s">
        <v>1543</v>
      </c>
      <c r="G541" s="149" t="s">
        <v>1433</v>
      </c>
      <c r="H541" s="158" t="s">
        <v>1427</v>
      </c>
      <c r="I541" s="234" t="s">
        <v>511</v>
      </c>
      <c r="J541" s="150" t="s">
        <v>1343</v>
      </c>
      <c r="K541" s="150" t="s">
        <v>1343</v>
      </c>
      <c r="L541" s="150"/>
      <c r="M541" s="153"/>
      <c r="N541" s="151"/>
      <c r="O541" s="153"/>
      <c r="P541" s="203" t="e">
        <f>#REF!+#REF!</f>
        <v>#REF!</v>
      </c>
      <c r="Q541" s="204" t="e">
        <f>#REF!+M541</f>
        <v>#REF!</v>
      </c>
      <c r="R541" s="359" t="s">
        <v>450</v>
      </c>
    </row>
    <row r="542" spans="1:18" ht="12.95" customHeight="1">
      <c r="A542" s="147">
        <v>358</v>
      </c>
      <c r="B542" s="148"/>
      <c r="C542" s="149" t="s">
        <v>1911</v>
      </c>
      <c r="D542" s="149" t="s">
        <v>1913</v>
      </c>
      <c r="E542" s="149" t="s">
        <v>1544</v>
      </c>
      <c r="F542" s="149" t="s">
        <v>1911</v>
      </c>
      <c r="G542" s="149" t="s">
        <v>1436</v>
      </c>
      <c r="H542" s="158" t="s">
        <v>1427</v>
      </c>
      <c r="I542" s="234" t="s">
        <v>468</v>
      </c>
      <c r="J542" s="150" t="s">
        <v>1343</v>
      </c>
      <c r="K542" s="150" t="s">
        <v>1343</v>
      </c>
      <c r="L542" s="150"/>
      <c r="M542" s="153"/>
      <c r="N542" s="151"/>
      <c r="O542" s="153"/>
      <c r="P542" s="203" t="e">
        <f>#REF!+#REF!</f>
        <v>#REF!</v>
      </c>
      <c r="Q542" s="204" t="e">
        <f>#REF!+M542</f>
        <v>#REF!</v>
      </c>
      <c r="R542" s="359" t="s">
        <v>449</v>
      </c>
    </row>
    <row r="543" spans="1:18" ht="12.95" customHeight="1">
      <c r="A543" s="198">
        <v>359</v>
      </c>
      <c r="B543" s="148"/>
      <c r="C543" s="149" t="s">
        <v>1911</v>
      </c>
      <c r="D543" s="149" t="s">
        <v>1913</v>
      </c>
      <c r="E543" s="149" t="s">
        <v>1911</v>
      </c>
      <c r="F543" s="149" t="s">
        <v>1543</v>
      </c>
      <c r="G543" s="149" t="s">
        <v>1470</v>
      </c>
      <c r="H543" s="158" t="s">
        <v>13</v>
      </c>
      <c r="I543" s="234" t="s">
        <v>512</v>
      </c>
      <c r="J543" s="150" t="s">
        <v>1343</v>
      </c>
      <c r="K543" s="150" t="s">
        <v>1343</v>
      </c>
      <c r="L543" s="150"/>
      <c r="M543" s="153"/>
      <c r="N543" s="151"/>
      <c r="O543" s="153"/>
      <c r="P543" s="203" t="e">
        <f>#REF!+#REF!</f>
        <v>#REF!</v>
      </c>
      <c r="Q543" s="204" t="e">
        <f>#REF!+M543</f>
        <v>#REF!</v>
      </c>
      <c r="R543" s="359" t="s">
        <v>447</v>
      </c>
    </row>
    <row r="544" spans="1:18" ht="12.95" customHeight="1">
      <c r="A544" s="147">
        <v>360</v>
      </c>
      <c r="B544" s="148"/>
      <c r="C544" s="149" t="s">
        <v>1911</v>
      </c>
      <c r="D544" s="149" t="s">
        <v>1913</v>
      </c>
      <c r="E544" s="149" t="s">
        <v>1911</v>
      </c>
      <c r="F544" s="149" t="s">
        <v>1913</v>
      </c>
      <c r="G544" s="149" t="s">
        <v>1475</v>
      </c>
      <c r="H544" s="158" t="s">
        <v>1463</v>
      </c>
      <c r="I544" s="234" t="s">
        <v>513</v>
      </c>
      <c r="J544" s="150" t="s">
        <v>1343</v>
      </c>
      <c r="K544" s="150" t="s">
        <v>1343</v>
      </c>
      <c r="L544" s="150"/>
      <c r="M544" s="153"/>
      <c r="N544" s="151"/>
      <c r="O544" s="153"/>
      <c r="P544" s="203" t="e">
        <f>#REF!+#REF!</f>
        <v>#REF!</v>
      </c>
      <c r="Q544" s="204" t="e">
        <f>#REF!+M544</f>
        <v>#REF!</v>
      </c>
      <c r="R544" s="359" t="s">
        <v>447</v>
      </c>
    </row>
    <row r="545" spans="1:18" ht="12.95" customHeight="1">
      <c r="A545" s="198">
        <v>361</v>
      </c>
      <c r="B545" s="148"/>
      <c r="C545" s="149" t="s">
        <v>1911</v>
      </c>
      <c r="D545" s="149" t="s">
        <v>1913</v>
      </c>
      <c r="E545" s="149" t="s">
        <v>1911</v>
      </c>
      <c r="F545" s="149" t="s">
        <v>1913</v>
      </c>
      <c r="G545" s="149" t="s">
        <v>1475</v>
      </c>
      <c r="H545" s="158" t="s">
        <v>1464</v>
      </c>
      <c r="I545" s="234" t="s">
        <v>513</v>
      </c>
      <c r="J545" s="150" t="s">
        <v>1343</v>
      </c>
      <c r="K545" s="150" t="s">
        <v>1343</v>
      </c>
      <c r="L545" s="150"/>
      <c r="M545" s="153"/>
      <c r="N545" s="151"/>
      <c r="O545" s="153"/>
      <c r="P545" s="203" t="e">
        <f>#REF!+#REF!</f>
        <v>#REF!</v>
      </c>
      <c r="Q545" s="204" t="e">
        <f>#REF!+M545</f>
        <v>#REF!</v>
      </c>
      <c r="R545" s="359" t="s">
        <v>481</v>
      </c>
    </row>
    <row r="546" spans="1:18" ht="12.95" customHeight="1">
      <c r="A546" s="147">
        <v>362</v>
      </c>
      <c r="B546" s="148"/>
      <c r="C546" s="149" t="s">
        <v>1911</v>
      </c>
      <c r="D546" s="149" t="s">
        <v>1913</v>
      </c>
      <c r="E546" s="149" t="s">
        <v>1911</v>
      </c>
      <c r="F546" s="149" t="s">
        <v>1543</v>
      </c>
      <c r="G546" s="149" t="s">
        <v>1470</v>
      </c>
      <c r="H546" s="158" t="s">
        <v>1425</v>
      </c>
      <c r="I546" s="234" t="s">
        <v>512</v>
      </c>
      <c r="J546" s="150" t="s">
        <v>1343</v>
      </c>
      <c r="K546" s="150" t="s">
        <v>1343</v>
      </c>
      <c r="L546" s="150"/>
      <c r="M546" s="153"/>
      <c r="N546" s="151"/>
      <c r="O546" s="153"/>
      <c r="P546" s="203" t="e">
        <f>#REF!+#REF!</f>
        <v>#REF!</v>
      </c>
      <c r="Q546" s="204" t="e">
        <f>#REF!+M546</f>
        <v>#REF!</v>
      </c>
      <c r="R546" s="359" t="s">
        <v>481</v>
      </c>
    </row>
    <row r="547" spans="1:18" ht="12.95" customHeight="1">
      <c r="A547" s="198">
        <v>363</v>
      </c>
      <c r="B547" s="148"/>
      <c r="C547" s="149" t="s">
        <v>1911</v>
      </c>
      <c r="D547" s="149" t="s">
        <v>1913</v>
      </c>
      <c r="E547" s="149" t="s">
        <v>1911</v>
      </c>
      <c r="F547" s="149" t="s">
        <v>1543</v>
      </c>
      <c r="G547" s="149" t="s">
        <v>1470</v>
      </c>
      <c r="H547" s="158" t="s">
        <v>1426</v>
      </c>
      <c r="I547" s="234" t="s">
        <v>512</v>
      </c>
      <c r="J547" s="150" t="s">
        <v>1343</v>
      </c>
      <c r="K547" s="150" t="s">
        <v>1343</v>
      </c>
      <c r="L547" s="150"/>
      <c r="M547" s="153"/>
      <c r="N547" s="151"/>
      <c r="O547" s="153"/>
      <c r="P547" s="203" t="e">
        <f>#REF!+#REF!</f>
        <v>#REF!</v>
      </c>
      <c r="Q547" s="204" t="e">
        <f>#REF!+M547</f>
        <v>#REF!</v>
      </c>
      <c r="R547" s="359" t="s">
        <v>459</v>
      </c>
    </row>
    <row r="548" spans="1:18" ht="12.95" customHeight="1">
      <c r="A548" s="147">
        <v>364</v>
      </c>
      <c r="B548" s="148"/>
      <c r="C548" s="149" t="s">
        <v>1911</v>
      </c>
      <c r="D548" s="149" t="s">
        <v>1913</v>
      </c>
      <c r="E548" s="149" t="s">
        <v>1911</v>
      </c>
      <c r="F548" s="149" t="s">
        <v>1543</v>
      </c>
      <c r="G548" s="149" t="s">
        <v>1463</v>
      </c>
      <c r="H548" s="158" t="s">
        <v>13</v>
      </c>
      <c r="I548" s="234" t="s">
        <v>514</v>
      </c>
      <c r="J548" s="150" t="s">
        <v>1343</v>
      </c>
      <c r="K548" s="150" t="s">
        <v>1343</v>
      </c>
      <c r="L548" s="150"/>
      <c r="M548" s="153"/>
      <c r="N548" s="151"/>
      <c r="O548" s="153"/>
      <c r="P548" s="203" t="e">
        <f>#REF!+#REF!</f>
        <v>#REF!</v>
      </c>
      <c r="Q548" s="204" t="e">
        <f>#REF!+M548</f>
        <v>#REF!</v>
      </c>
      <c r="R548" s="359" t="s">
        <v>459</v>
      </c>
    </row>
    <row r="549" spans="1:18" ht="12.95" customHeight="1">
      <c r="A549" s="198">
        <v>365</v>
      </c>
      <c r="B549" s="148"/>
      <c r="C549" s="149" t="s">
        <v>1911</v>
      </c>
      <c r="D549" s="149" t="s">
        <v>1913</v>
      </c>
      <c r="E549" s="149" t="s">
        <v>1911</v>
      </c>
      <c r="F549" s="149" t="s">
        <v>1913</v>
      </c>
      <c r="G549" s="149" t="s">
        <v>1475</v>
      </c>
      <c r="H549" s="158" t="s">
        <v>1465</v>
      </c>
      <c r="I549" s="234" t="s">
        <v>513</v>
      </c>
      <c r="J549" s="150" t="s">
        <v>1343</v>
      </c>
      <c r="K549" s="150" t="s">
        <v>1343</v>
      </c>
      <c r="L549" s="150"/>
      <c r="M549" s="153"/>
      <c r="N549" s="151"/>
      <c r="O549" s="153"/>
      <c r="P549" s="203" t="e">
        <f>#REF!+#REF!</f>
        <v>#REF!</v>
      </c>
      <c r="Q549" s="204" t="e">
        <f>#REF!+M549</f>
        <v>#REF!</v>
      </c>
      <c r="R549" s="359" t="s">
        <v>449</v>
      </c>
    </row>
    <row r="550" spans="1:18" ht="12.95" customHeight="1">
      <c r="A550" s="147">
        <v>366</v>
      </c>
      <c r="B550" s="148"/>
      <c r="C550" s="149" t="s">
        <v>1911</v>
      </c>
      <c r="D550" s="149" t="s">
        <v>1913</v>
      </c>
      <c r="E550" s="149" t="s">
        <v>1911</v>
      </c>
      <c r="F550" s="149" t="s">
        <v>1543</v>
      </c>
      <c r="G550" s="149" t="s">
        <v>1470</v>
      </c>
      <c r="H550" s="158" t="s">
        <v>1427</v>
      </c>
      <c r="I550" s="234" t="s">
        <v>515</v>
      </c>
      <c r="J550" s="150" t="s">
        <v>1343</v>
      </c>
      <c r="K550" s="150" t="s">
        <v>1343</v>
      </c>
      <c r="L550" s="150"/>
      <c r="M550" s="153"/>
      <c r="N550" s="151"/>
      <c r="O550" s="153"/>
      <c r="P550" s="203" t="e">
        <f>#REF!+#REF!</f>
        <v>#REF!</v>
      </c>
      <c r="Q550" s="204" t="e">
        <f>#REF!+M550</f>
        <v>#REF!</v>
      </c>
      <c r="R550" s="359" t="s">
        <v>449</v>
      </c>
    </row>
    <row r="551" spans="1:18" ht="12.95" customHeight="1">
      <c r="A551" s="198">
        <v>367</v>
      </c>
      <c r="B551" s="148"/>
      <c r="C551" s="149" t="s">
        <v>1911</v>
      </c>
      <c r="D551" s="149" t="s">
        <v>1913</v>
      </c>
      <c r="E551" s="149" t="s">
        <v>1911</v>
      </c>
      <c r="F551" s="149" t="s">
        <v>1543</v>
      </c>
      <c r="G551" s="149" t="s">
        <v>1463</v>
      </c>
      <c r="H551" s="158" t="s">
        <v>1425</v>
      </c>
      <c r="I551" s="234" t="s">
        <v>514</v>
      </c>
      <c r="J551" s="150" t="s">
        <v>1343</v>
      </c>
      <c r="K551" s="150" t="s">
        <v>1343</v>
      </c>
      <c r="L551" s="150"/>
      <c r="M551" s="153"/>
      <c r="N551" s="151"/>
      <c r="O551" s="153"/>
      <c r="P551" s="203" t="e">
        <f>#REF!+#REF!</f>
        <v>#REF!</v>
      </c>
      <c r="Q551" s="204" t="e">
        <f>#REF!+M551</f>
        <v>#REF!</v>
      </c>
      <c r="R551" s="359" t="s">
        <v>449</v>
      </c>
    </row>
    <row r="552" spans="1:18" ht="12.95" customHeight="1">
      <c r="A552" s="147">
        <v>368</v>
      </c>
      <c r="B552" s="148"/>
      <c r="C552" s="149" t="s">
        <v>1911</v>
      </c>
      <c r="D552" s="149" t="s">
        <v>1913</v>
      </c>
      <c r="E552" s="149" t="s">
        <v>1911</v>
      </c>
      <c r="F552" s="149" t="s">
        <v>1913</v>
      </c>
      <c r="G552" s="149" t="s">
        <v>1475</v>
      </c>
      <c r="H552" s="158" t="s">
        <v>1466</v>
      </c>
      <c r="I552" s="234" t="s">
        <v>513</v>
      </c>
      <c r="J552" s="150" t="s">
        <v>1343</v>
      </c>
      <c r="K552" s="150" t="s">
        <v>1343</v>
      </c>
      <c r="L552" s="150"/>
      <c r="M552" s="153"/>
      <c r="N552" s="151"/>
      <c r="O552" s="153"/>
      <c r="P552" s="203" t="e">
        <f>#REF!+#REF!</f>
        <v>#REF!</v>
      </c>
      <c r="Q552" s="204" t="e">
        <f>#REF!+M552</f>
        <v>#REF!</v>
      </c>
      <c r="R552" s="359" t="s">
        <v>449</v>
      </c>
    </row>
    <row r="553" spans="1:18" ht="12.95" customHeight="1">
      <c r="A553" s="198">
        <v>369</v>
      </c>
      <c r="B553" s="148"/>
      <c r="C553" s="149" t="s">
        <v>1911</v>
      </c>
      <c r="D553" s="149" t="s">
        <v>1913</v>
      </c>
      <c r="E553" s="149" t="s">
        <v>1911</v>
      </c>
      <c r="F553" s="149" t="s">
        <v>1543</v>
      </c>
      <c r="G553" s="149" t="s">
        <v>1470</v>
      </c>
      <c r="H553" s="158" t="s">
        <v>1428</v>
      </c>
      <c r="I553" s="234" t="s">
        <v>512</v>
      </c>
      <c r="J553" s="150" t="s">
        <v>1343</v>
      </c>
      <c r="K553" s="150" t="s">
        <v>1343</v>
      </c>
      <c r="L553" s="150"/>
      <c r="M553" s="153"/>
      <c r="N553" s="151"/>
      <c r="O553" s="153"/>
      <c r="P553" s="203" t="e">
        <f>#REF!+#REF!</f>
        <v>#REF!</v>
      </c>
      <c r="Q553" s="204" t="e">
        <f>#REF!+M553</f>
        <v>#REF!</v>
      </c>
      <c r="R553" s="359" t="s">
        <v>461</v>
      </c>
    </row>
    <row r="554" spans="1:18" ht="12.95" customHeight="1">
      <c r="A554" s="147">
        <v>370</v>
      </c>
      <c r="B554" s="148"/>
      <c r="C554" s="149" t="s">
        <v>1911</v>
      </c>
      <c r="D554" s="149" t="s">
        <v>1913</v>
      </c>
      <c r="E554" s="149" t="s">
        <v>1911</v>
      </c>
      <c r="F554" s="149" t="s">
        <v>1913</v>
      </c>
      <c r="G554" s="149" t="s">
        <v>1475</v>
      </c>
      <c r="H554" s="158" t="s">
        <v>1467</v>
      </c>
      <c r="I554" s="234" t="s">
        <v>513</v>
      </c>
      <c r="J554" s="150" t="s">
        <v>1343</v>
      </c>
      <c r="K554" s="150" t="s">
        <v>1343</v>
      </c>
      <c r="L554" s="150"/>
      <c r="M554" s="153"/>
      <c r="N554" s="151"/>
      <c r="O554" s="153"/>
      <c r="P554" s="203" t="e">
        <f>#REF!+#REF!</f>
        <v>#REF!</v>
      </c>
      <c r="Q554" s="204" t="e">
        <f>#REF!+M554</f>
        <v>#REF!</v>
      </c>
      <c r="R554" s="359" t="s">
        <v>461</v>
      </c>
    </row>
    <row r="555" spans="1:18" ht="12.95" customHeight="1">
      <c r="A555" s="198">
        <v>371</v>
      </c>
      <c r="B555" s="148"/>
      <c r="C555" s="149" t="s">
        <v>1911</v>
      </c>
      <c r="D555" s="149" t="s">
        <v>1913</v>
      </c>
      <c r="E555" s="149" t="s">
        <v>1911</v>
      </c>
      <c r="F555" s="149" t="s">
        <v>1913</v>
      </c>
      <c r="G555" s="149" t="s">
        <v>1475</v>
      </c>
      <c r="H555" s="158" t="s">
        <v>1468</v>
      </c>
      <c r="I555" s="234" t="s">
        <v>516</v>
      </c>
      <c r="J555" s="150" t="s">
        <v>1343</v>
      </c>
      <c r="K555" s="150" t="s">
        <v>1343</v>
      </c>
      <c r="L555" s="150"/>
      <c r="M555" s="153"/>
      <c r="N555" s="151"/>
      <c r="O555" s="153"/>
      <c r="P555" s="203" t="e">
        <f>#REF!+#REF!</f>
        <v>#REF!</v>
      </c>
      <c r="Q555" s="204" t="e">
        <f>#REF!+M555</f>
        <v>#REF!</v>
      </c>
      <c r="R555" s="359" t="s">
        <v>461</v>
      </c>
    </row>
    <row r="556" spans="1:18" ht="12.95" customHeight="1">
      <c r="A556" s="147">
        <v>372</v>
      </c>
      <c r="B556" s="148"/>
      <c r="C556" s="149" t="s">
        <v>1911</v>
      </c>
      <c r="D556" s="149" t="s">
        <v>1913</v>
      </c>
      <c r="E556" s="149" t="s">
        <v>1911</v>
      </c>
      <c r="F556" s="149" t="s">
        <v>1543</v>
      </c>
      <c r="G556" s="149" t="s">
        <v>1463</v>
      </c>
      <c r="H556" s="158" t="s">
        <v>1426</v>
      </c>
      <c r="I556" s="234" t="s">
        <v>517</v>
      </c>
      <c r="J556" s="150" t="s">
        <v>1343</v>
      </c>
      <c r="K556" s="150" t="s">
        <v>1343</v>
      </c>
      <c r="L556" s="150"/>
      <c r="M556" s="153"/>
      <c r="N556" s="151"/>
      <c r="O556" s="153"/>
      <c r="P556" s="203" t="e">
        <f>#REF!+#REF!</f>
        <v>#REF!</v>
      </c>
      <c r="Q556" s="204" t="e">
        <f>#REF!+M556</f>
        <v>#REF!</v>
      </c>
      <c r="R556" s="359" t="s">
        <v>450</v>
      </c>
    </row>
    <row r="557" spans="1:18" ht="12.95" customHeight="1">
      <c r="A557" s="198">
        <v>373</v>
      </c>
      <c r="B557" s="148"/>
      <c r="C557" s="149" t="s">
        <v>1911</v>
      </c>
      <c r="D557" s="149" t="s">
        <v>1913</v>
      </c>
      <c r="E557" s="149" t="s">
        <v>1911</v>
      </c>
      <c r="F557" s="149" t="s">
        <v>1543</v>
      </c>
      <c r="G557" s="149" t="s">
        <v>1470</v>
      </c>
      <c r="H557" s="158" t="s">
        <v>1429</v>
      </c>
      <c r="I557" s="234" t="s">
        <v>518</v>
      </c>
      <c r="J557" s="150" t="s">
        <v>1343</v>
      </c>
      <c r="K557" s="150" t="s">
        <v>1343</v>
      </c>
      <c r="L557" s="150"/>
      <c r="M557" s="153"/>
      <c r="N557" s="151"/>
      <c r="O557" s="153"/>
      <c r="P557" s="203" t="e">
        <f>#REF!+#REF!</f>
        <v>#REF!</v>
      </c>
      <c r="Q557" s="204" t="e">
        <f>#REF!+M557</f>
        <v>#REF!</v>
      </c>
      <c r="R557" s="359" t="s">
        <v>450</v>
      </c>
    </row>
    <row r="558" spans="1:18" ht="12.95" customHeight="1">
      <c r="A558" s="147">
        <v>374</v>
      </c>
      <c r="B558" s="148"/>
      <c r="C558" s="149" t="s">
        <v>1911</v>
      </c>
      <c r="D558" s="149" t="s">
        <v>1913</v>
      </c>
      <c r="E558" s="149" t="s">
        <v>1911</v>
      </c>
      <c r="F558" s="149" t="s">
        <v>1913</v>
      </c>
      <c r="G558" s="149" t="s">
        <v>1475</v>
      </c>
      <c r="H558" s="158" t="s">
        <v>1469</v>
      </c>
      <c r="I558" s="234" t="s">
        <v>513</v>
      </c>
      <c r="J558" s="150" t="s">
        <v>1343</v>
      </c>
      <c r="K558" s="150" t="s">
        <v>1343</v>
      </c>
      <c r="L558" s="150"/>
      <c r="M558" s="153"/>
      <c r="N558" s="151"/>
      <c r="O558" s="153"/>
      <c r="P558" s="203" t="e">
        <f>#REF!+#REF!</f>
        <v>#REF!</v>
      </c>
      <c r="Q558" s="204" t="e">
        <f>#REF!+M558</f>
        <v>#REF!</v>
      </c>
      <c r="R558" s="359" t="s">
        <v>450</v>
      </c>
    </row>
    <row r="559" spans="1:18" ht="12.95" customHeight="1">
      <c r="A559" s="198">
        <v>375</v>
      </c>
      <c r="B559" s="148"/>
      <c r="C559" s="149" t="s">
        <v>1911</v>
      </c>
      <c r="D559" s="149" t="s">
        <v>1913</v>
      </c>
      <c r="E559" s="149" t="s">
        <v>1911</v>
      </c>
      <c r="F559" s="149" t="s">
        <v>1543</v>
      </c>
      <c r="G559" s="149" t="s">
        <v>1463</v>
      </c>
      <c r="H559" s="158" t="s">
        <v>1427</v>
      </c>
      <c r="I559" s="234" t="s">
        <v>514</v>
      </c>
      <c r="J559" s="150" t="s">
        <v>1343</v>
      </c>
      <c r="K559" s="150" t="s">
        <v>1343</v>
      </c>
      <c r="L559" s="150"/>
      <c r="M559" s="153"/>
      <c r="N559" s="151"/>
      <c r="O559" s="153"/>
      <c r="P559" s="203" t="e">
        <f>#REF!+#REF!</f>
        <v>#REF!</v>
      </c>
      <c r="Q559" s="204" t="e">
        <f>#REF!+M559</f>
        <v>#REF!</v>
      </c>
      <c r="R559" s="359" t="s">
        <v>450</v>
      </c>
    </row>
    <row r="560" spans="1:18" ht="12.95" customHeight="1">
      <c r="A560" s="147">
        <v>376</v>
      </c>
      <c r="B560" s="148"/>
      <c r="C560" s="149" t="s">
        <v>1911</v>
      </c>
      <c r="D560" s="149" t="s">
        <v>1913</v>
      </c>
      <c r="E560" s="149" t="s">
        <v>1911</v>
      </c>
      <c r="F560" s="149" t="s">
        <v>1543</v>
      </c>
      <c r="G560" s="149" t="s">
        <v>1464</v>
      </c>
      <c r="H560" s="158" t="s">
        <v>13</v>
      </c>
      <c r="I560" s="234" t="s">
        <v>519</v>
      </c>
      <c r="J560" s="150" t="s">
        <v>1343</v>
      </c>
      <c r="K560" s="150" t="s">
        <v>1343</v>
      </c>
      <c r="L560" s="150"/>
      <c r="M560" s="153"/>
      <c r="N560" s="151"/>
      <c r="O560" s="153"/>
      <c r="P560" s="203" t="e">
        <f>#REF!+#REF!</f>
        <v>#REF!</v>
      </c>
      <c r="Q560" s="204" t="e">
        <f>#REF!+M560</f>
        <v>#REF!</v>
      </c>
      <c r="R560" s="359" t="s">
        <v>449</v>
      </c>
    </row>
    <row r="561" spans="1:18" ht="12.95" customHeight="1">
      <c r="A561" s="198">
        <v>377</v>
      </c>
      <c r="B561" s="148"/>
      <c r="C561" s="149" t="s">
        <v>1911</v>
      </c>
      <c r="D561" s="149" t="s">
        <v>1913</v>
      </c>
      <c r="E561" s="149" t="s">
        <v>1911</v>
      </c>
      <c r="F561" s="149" t="s">
        <v>1543</v>
      </c>
      <c r="G561" s="149" t="s">
        <v>1464</v>
      </c>
      <c r="H561" s="158" t="s">
        <v>1425</v>
      </c>
      <c r="I561" s="234" t="s">
        <v>519</v>
      </c>
      <c r="J561" s="150" t="s">
        <v>1343</v>
      </c>
      <c r="K561" s="150" t="s">
        <v>1343</v>
      </c>
      <c r="L561" s="150"/>
      <c r="M561" s="153"/>
      <c r="N561" s="151"/>
      <c r="O561" s="153"/>
      <c r="P561" s="203" t="e">
        <f>#REF!+#REF!</f>
        <v>#REF!</v>
      </c>
      <c r="Q561" s="204" t="e">
        <f>#REF!+M561</f>
        <v>#REF!</v>
      </c>
      <c r="R561" s="359" t="s">
        <v>459</v>
      </c>
    </row>
    <row r="562" spans="1:18" ht="12.95" customHeight="1">
      <c r="A562" s="147">
        <v>378</v>
      </c>
      <c r="B562" s="148"/>
      <c r="C562" s="149" t="s">
        <v>1911</v>
      </c>
      <c r="D562" s="149" t="s">
        <v>1913</v>
      </c>
      <c r="E562" s="149" t="s">
        <v>1911</v>
      </c>
      <c r="F562" s="149" t="s">
        <v>1543</v>
      </c>
      <c r="G562" s="149" t="s">
        <v>1464</v>
      </c>
      <c r="H562" s="158" t="s">
        <v>1425</v>
      </c>
      <c r="I562" s="308" t="s">
        <v>519</v>
      </c>
      <c r="J562" s="150" t="s">
        <v>1343</v>
      </c>
      <c r="K562" s="150" t="s">
        <v>1343</v>
      </c>
      <c r="L562" s="150"/>
      <c r="M562" s="153">
        <v>900000</v>
      </c>
      <c r="N562" s="151"/>
      <c r="O562" s="153"/>
      <c r="P562" s="203" t="e">
        <f>#REF!+#REF!</f>
        <v>#REF!</v>
      </c>
      <c r="Q562" s="204" t="e">
        <f>#REF!+M562</f>
        <v>#REF!</v>
      </c>
      <c r="R562" s="359" t="s">
        <v>735</v>
      </c>
    </row>
    <row r="563" spans="1:18" ht="12.95" customHeight="1">
      <c r="A563" s="198">
        <v>379</v>
      </c>
      <c r="B563" s="148"/>
      <c r="C563" s="149" t="s">
        <v>1911</v>
      </c>
      <c r="D563" s="149" t="s">
        <v>1913</v>
      </c>
      <c r="E563" s="149" t="s">
        <v>1911</v>
      </c>
      <c r="F563" s="149" t="s">
        <v>1543</v>
      </c>
      <c r="G563" s="149" t="s">
        <v>1464</v>
      </c>
      <c r="H563" s="158" t="s">
        <v>1426</v>
      </c>
      <c r="I563" s="234" t="s">
        <v>48</v>
      </c>
      <c r="J563" s="150" t="s">
        <v>1343</v>
      </c>
      <c r="K563" s="150" t="s">
        <v>1343</v>
      </c>
      <c r="L563" s="150"/>
      <c r="M563" s="153"/>
      <c r="N563" s="151"/>
      <c r="O563" s="153"/>
      <c r="P563" s="203" t="e">
        <f>#REF!+#REF!</f>
        <v>#REF!</v>
      </c>
      <c r="Q563" s="204" t="e">
        <f>#REF!+M563</f>
        <v>#REF!</v>
      </c>
      <c r="R563" s="359" t="s">
        <v>481</v>
      </c>
    </row>
    <row r="564" spans="1:18" ht="12.95" customHeight="1">
      <c r="A564" s="147">
        <v>380</v>
      </c>
      <c r="B564" s="148"/>
      <c r="C564" s="149" t="s">
        <v>1911</v>
      </c>
      <c r="D564" s="149" t="s">
        <v>1913</v>
      </c>
      <c r="E564" s="149" t="s">
        <v>1911</v>
      </c>
      <c r="F564" s="149" t="s">
        <v>1913</v>
      </c>
      <c r="G564" s="149" t="s">
        <v>1475</v>
      </c>
      <c r="H564" s="158" t="s">
        <v>1470</v>
      </c>
      <c r="I564" s="234" t="s">
        <v>520</v>
      </c>
      <c r="J564" s="150" t="s">
        <v>1343</v>
      </c>
      <c r="K564" s="150" t="s">
        <v>1343</v>
      </c>
      <c r="L564" s="150"/>
      <c r="M564" s="153"/>
      <c r="N564" s="151"/>
      <c r="O564" s="153"/>
      <c r="P564" s="203" t="e">
        <f>#REF!+#REF!</f>
        <v>#REF!</v>
      </c>
      <c r="Q564" s="204" t="e">
        <f>#REF!+M564</f>
        <v>#REF!</v>
      </c>
      <c r="R564" s="359" t="s">
        <v>449</v>
      </c>
    </row>
    <row r="565" spans="1:18" ht="12.95" customHeight="1">
      <c r="A565" s="198">
        <v>381</v>
      </c>
      <c r="B565" s="148"/>
      <c r="C565" s="149" t="s">
        <v>1911</v>
      </c>
      <c r="D565" s="149" t="s">
        <v>1913</v>
      </c>
      <c r="E565" s="149" t="s">
        <v>1911</v>
      </c>
      <c r="F565" s="149" t="s">
        <v>1913</v>
      </c>
      <c r="G565" s="149" t="s">
        <v>1475</v>
      </c>
      <c r="H565" s="158" t="s">
        <v>1471</v>
      </c>
      <c r="I565" s="234" t="s">
        <v>520</v>
      </c>
      <c r="J565" s="150" t="s">
        <v>1343</v>
      </c>
      <c r="K565" s="150" t="s">
        <v>1343</v>
      </c>
      <c r="L565" s="150"/>
      <c r="M565" s="153"/>
      <c r="N565" s="151"/>
      <c r="O565" s="153"/>
      <c r="P565" s="203" t="e">
        <f>#REF!+#REF!</f>
        <v>#REF!</v>
      </c>
      <c r="Q565" s="204" t="e">
        <f>#REF!+M565</f>
        <v>#REF!</v>
      </c>
      <c r="R565" s="359" t="s">
        <v>461</v>
      </c>
    </row>
    <row r="566" spans="1:18" ht="12.95" customHeight="1">
      <c r="A566" s="147">
        <v>382</v>
      </c>
      <c r="B566" s="148"/>
      <c r="C566" s="149" t="s">
        <v>1911</v>
      </c>
      <c r="D566" s="149" t="s">
        <v>1913</v>
      </c>
      <c r="E566" s="149" t="s">
        <v>1543</v>
      </c>
      <c r="F566" s="149" t="s">
        <v>1543</v>
      </c>
      <c r="G566" s="149" t="s">
        <v>1425</v>
      </c>
      <c r="H566" s="158" t="s">
        <v>1429</v>
      </c>
      <c r="I566" s="234" t="s">
        <v>301</v>
      </c>
      <c r="J566" s="150" t="s">
        <v>1343</v>
      </c>
      <c r="K566" s="150" t="s">
        <v>1343</v>
      </c>
      <c r="L566" s="150"/>
      <c r="M566" s="153"/>
      <c r="N566" s="151"/>
      <c r="O566" s="153"/>
      <c r="P566" s="203" t="e">
        <f>#REF!+#REF!</f>
        <v>#REF!</v>
      </c>
      <c r="Q566" s="204" t="e">
        <f>#REF!+M566</f>
        <v>#REF!</v>
      </c>
      <c r="R566" s="359" t="s">
        <v>442</v>
      </c>
    </row>
    <row r="567" spans="1:18" ht="12.95" customHeight="1">
      <c r="A567" s="198">
        <v>383</v>
      </c>
      <c r="B567" s="148"/>
      <c r="C567" s="149" t="s">
        <v>1911</v>
      </c>
      <c r="D567" s="149" t="s">
        <v>1914</v>
      </c>
      <c r="E567" s="149" t="s">
        <v>1543</v>
      </c>
      <c r="F567" s="149" t="s">
        <v>2445</v>
      </c>
      <c r="G567" s="149" t="s">
        <v>1427</v>
      </c>
      <c r="H567" s="158" t="s">
        <v>13</v>
      </c>
      <c r="I567" s="234" t="s">
        <v>521</v>
      </c>
      <c r="J567" s="150" t="s">
        <v>1343</v>
      </c>
      <c r="K567" s="150" t="s">
        <v>1343</v>
      </c>
      <c r="L567" s="150"/>
      <c r="M567" s="153"/>
      <c r="N567" s="151"/>
      <c r="O567" s="153"/>
      <c r="P567" s="203" t="e">
        <f>#REF!+#REF!</f>
        <v>#REF!</v>
      </c>
      <c r="Q567" s="204" t="e">
        <f>#REF!+M567</f>
        <v>#REF!</v>
      </c>
      <c r="R567" s="359" t="s">
        <v>442</v>
      </c>
    </row>
    <row r="568" spans="1:18" ht="12.95" customHeight="1">
      <c r="A568" s="147">
        <v>384</v>
      </c>
      <c r="B568" s="148"/>
      <c r="C568" s="149" t="s">
        <v>1911</v>
      </c>
      <c r="D568" s="149" t="s">
        <v>1911</v>
      </c>
      <c r="E568" s="149" t="s">
        <v>1907</v>
      </c>
      <c r="F568" s="149" t="s">
        <v>1909</v>
      </c>
      <c r="G568" s="149" t="s">
        <v>1430</v>
      </c>
      <c r="H568" s="158" t="s">
        <v>13</v>
      </c>
      <c r="I568" s="234" t="s">
        <v>522</v>
      </c>
      <c r="J568" s="150" t="s">
        <v>1343</v>
      </c>
      <c r="K568" s="150" t="s">
        <v>1343</v>
      </c>
      <c r="L568" s="150"/>
      <c r="M568" s="153"/>
      <c r="N568" s="151"/>
      <c r="O568" s="153"/>
      <c r="P568" s="203" t="e">
        <f>#REF!+#REF!</f>
        <v>#REF!</v>
      </c>
      <c r="Q568" s="204" t="e">
        <f>#REF!+M568</f>
        <v>#REF!</v>
      </c>
      <c r="R568" s="359" t="s">
        <v>449</v>
      </c>
    </row>
    <row r="569" spans="1:18" ht="12.95" customHeight="1">
      <c r="A569" s="198">
        <v>385</v>
      </c>
      <c r="B569" s="148"/>
      <c r="C569" s="149" t="s">
        <v>1911</v>
      </c>
      <c r="D569" s="149" t="s">
        <v>1913</v>
      </c>
      <c r="E569" s="149" t="s">
        <v>1543</v>
      </c>
      <c r="F569" s="149" t="s">
        <v>1909</v>
      </c>
      <c r="G569" s="149" t="s">
        <v>1465</v>
      </c>
      <c r="H569" s="158" t="s">
        <v>1450</v>
      </c>
      <c r="I569" s="234" t="s">
        <v>523</v>
      </c>
      <c r="J569" s="150" t="s">
        <v>1343</v>
      </c>
      <c r="K569" s="150" t="s">
        <v>1343</v>
      </c>
      <c r="L569" s="150"/>
      <c r="M569" s="153"/>
      <c r="N569" s="151"/>
      <c r="O569" s="153"/>
      <c r="P569" s="203" t="e">
        <f>#REF!+#REF!</f>
        <v>#REF!</v>
      </c>
      <c r="Q569" s="204" t="e">
        <f>#REF!+M569</f>
        <v>#REF!</v>
      </c>
      <c r="R569" s="359" t="s">
        <v>473</v>
      </c>
    </row>
    <row r="570" spans="1:18" ht="12.95" customHeight="1">
      <c r="A570" s="147">
        <v>386</v>
      </c>
      <c r="B570" s="148"/>
      <c r="C570" s="149" t="s">
        <v>1911</v>
      </c>
      <c r="D570" s="149" t="s">
        <v>1913</v>
      </c>
      <c r="E570" s="149" t="s">
        <v>1543</v>
      </c>
      <c r="F570" s="149" t="s">
        <v>1909</v>
      </c>
      <c r="G570" s="149" t="s">
        <v>1465</v>
      </c>
      <c r="H570" s="158" t="s">
        <v>1451</v>
      </c>
      <c r="I570" s="234" t="s">
        <v>523</v>
      </c>
      <c r="J570" s="150" t="s">
        <v>1343</v>
      </c>
      <c r="K570" s="150" t="s">
        <v>1343</v>
      </c>
      <c r="L570" s="150"/>
      <c r="M570" s="153"/>
      <c r="N570" s="151"/>
      <c r="O570" s="153"/>
      <c r="P570" s="203" t="e">
        <f>#REF!+#REF!</f>
        <v>#REF!</v>
      </c>
      <c r="Q570" s="204" t="e">
        <f>#REF!+M570</f>
        <v>#REF!</v>
      </c>
      <c r="R570" s="359" t="s">
        <v>114</v>
      </c>
    </row>
    <row r="571" spans="1:18" ht="12.95" customHeight="1">
      <c r="A571" s="198">
        <v>387</v>
      </c>
      <c r="B571" s="148"/>
      <c r="C571" s="149" t="s">
        <v>1911</v>
      </c>
      <c r="D571" s="149" t="s">
        <v>1913</v>
      </c>
      <c r="E571" s="149" t="s">
        <v>1543</v>
      </c>
      <c r="F571" s="149" t="s">
        <v>1909</v>
      </c>
      <c r="G571" s="149" t="s">
        <v>1465</v>
      </c>
      <c r="H571" s="158" t="s">
        <v>1452</v>
      </c>
      <c r="I571" s="234" t="s">
        <v>523</v>
      </c>
      <c r="J571" s="150" t="s">
        <v>1343</v>
      </c>
      <c r="K571" s="150" t="s">
        <v>1343</v>
      </c>
      <c r="L571" s="150"/>
      <c r="M571" s="153"/>
      <c r="N571" s="151"/>
      <c r="O571" s="153"/>
      <c r="P571" s="203" t="e">
        <f>#REF!+#REF!</f>
        <v>#REF!</v>
      </c>
      <c r="Q571" s="204" t="e">
        <f>#REF!+M571</f>
        <v>#REF!</v>
      </c>
      <c r="R571" s="359" t="s">
        <v>448</v>
      </c>
    </row>
    <row r="572" spans="1:18" ht="12.95" customHeight="1">
      <c r="A572" s="147">
        <v>388</v>
      </c>
      <c r="B572" s="148"/>
      <c r="C572" s="149" t="s">
        <v>1911</v>
      </c>
      <c r="D572" s="149" t="s">
        <v>1913</v>
      </c>
      <c r="E572" s="149" t="s">
        <v>1543</v>
      </c>
      <c r="F572" s="149" t="s">
        <v>1909</v>
      </c>
      <c r="G572" s="149" t="s">
        <v>1465</v>
      </c>
      <c r="H572" s="158" t="s">
        <v>1453</v>
      </c>
      <c r="I572" s="234" t="s">
        <v>523</v>
      </c>
      <c r="J572" s="150" t="s">
        <v>1343</v>
      </c>
      <c r="K572" s="150" t="s">
        <v>1343</v>
      </c>
      <c r="L572" s="150"/>
      <c r="M572" s="153"/>
      <c r="N572" s="151"/>
      <c r="O572" s="153"/>
      <c r="P572" s="203" t="e">
        <f>#REF!+#REF!</f>
        <v>#REF!</v>
      </c>
      <c r="Q572" s="204" t="e">
        <f>#REF!+M572</f>
        <v>#REF!</v>
      </c>
      <c r="R572" s="359" t="s">
        <v>481</v>
      </c>
    </row>
    <row r="573" spans="1:18" ht="12.95" customHeight="1">
      <c r="A573" s="198">
        <v>389</v>
      </c>
      <c r="B573" s="148"/>
      <c r="C573" s="149" t="s">
        <v>1911</v>
      </c>
      <c r="D573" s="149" t="s">
        <v>1913</v>
      </c>
      <c r="E573" s="149" t="s">
        <v>1543</v>
      </c>
      <c r="F573" s="149" t="s">
        <v>1909</v>
      </c>
      <c r="G573" s="149" t="s">
        <v>1465</v>
      </c>
      <c r="H573" s="158" t="s">
        <v>1454</v>
      </c>
      <c r="I573" s="234" t="s">
        <v>523</v>
      </c>
      <c r="J573" s="150" t="s">
        <v>1343</v>
      </c>
      <c r="K573" s="150" t="s">
        <v>1343</v>
      </c>
      <c r="L573" s="150"/>
      <c r="M573" s="153"/>
      <c r="N573" s="151"/>
      <c r="O573" s="153"/>
      <c r="P573" s="203" t="e">
        <f>#REF!+#REF!</f>
        <v>#REF!</v>
      </c>
      <c r="Q573" s="204" t="e">
        <f>#REF!+M573</f>
        <v>#REF!</v>
      </c>
      <c r="R573" s="359" t="s">
        <v>461</v>
      </c>
    </row>
    <row r="574" spans="1:18" ht="12.95" customHeight="1">
      <c r="A574" s="147">
        <v>390</v>
      </c>
      <c r="B574" s="148"/>
      <c r="C574" s="149" t="s">
        <v>1911</v>
      </c>
      <c r="D574" s="149" t="s">
        <v>1913</v>
      </c>
      <c r="E574" s="149" t="s">
        <v>1543</v>
      </c>
      <c r="F574" s="149" t="s">
        <v>1909</v>
      </c>
      <c r="G574" s="149" t="s">
        <v>1465</v>
      </c>
      <c r="H574" s="158" t="s">
        <v>1455</v>
      </c>
      <c r="I574" s="235" t="s">
        <v>523</v>
      </c>
      <c r="J574" s="150" t="s">
        <v>1343</v>
      </c>
      <c r="K574" s="150" t="s">
        <v>1343</v>
      </c>
      <c r="L574" s="150"/>
      <c r="M574" s="153"/>
      <c r="N574" s="151"/>
      <c r="O574" s="153"/>
      <c r="P574" s="203" t="e">
        <f>#REF!+#REF!</f>
        <v>#REF!</v>
      </c>
      <c r="Q574" s="204" t="e">
        <f>#REF!+M574</f>
        <v>#REF!</v>
      </c>
      <c r="R574" s="359" t="s">
        <v>505</v>
      </c>
    </row>
    <row r="575" spans="1:18" ht="12.95" customHeight="1">
      <c r="A575" s="198">
        <v>391</v>
      </c>
      <c r="B575" s="148"/>
      <c r="C575" s="149" t="s">
        <v>1911</v>
      </c>
      <c r="D575" s="149" t="s">
        <v>1913</v>
      </c>
      <c r="E575" s="149" t="s">
        <v>1543</v>
      </c>
      <c r="F575" s="149" t="s">
        <v>1909</v>
      </c>
      <c r="G575" s="149" t="s">
        <v>1465</v>
      </c>
      <c r="H575" s="158" t="s">
        <v>1456</v>
      </c>
      <c r="I575" s="235" t="s">
        <v>523</v>
      </c>
      <c r="J575" s="150" t="s">
        <v>1343</v>
      </c>
      <c r="K575" s="150" t="s">
        <v>1343</v>
      </c>
      <c r="L575" s="150"/>
      <c r="M575" s="153"/>
      <c r="N575" s="151"/>
      <c r="O575" s="153"/>
      <c r="P575" s="203" t="e">
        <f>#REF!+#REF!</f>
        <v>#REF!</v>
      </c>
      <c r="Q575" s="204" t="e">
        <f>#REF!+M575</f>
        <v>#REF!</v>
      </c>
      <c r="R575" s="359" t="s">
        <v>505</v>
      </c>
    </row>
    <row r="576" spans="1:18" ht="12.95" customHeight="1">
      <c r="A576" s="147">
        <v>392</v>
      </c>
      <c r="B576" s="148"/>
      <c r="C576" s="149" t="s">
        <v>1911</v>
      </c>
      <c r="D576" s="149" t="s">
        <v>1913</v>
      </c>
      <c r="E576" s="149" t="s">
        <v>1543</v>
      </c>
      <c r="F576" s="149" t="s">
        <v>1909</v>
      </c>
      <c r="G576" s="149" t="s">
        <v>1465</v>
      </c>
      <c r="H576" s="158" t="s">
        <v>1457</v>
      </c>
      <c r="I576" s="235" t="s">
        <v>523</v>
      </c>
      <c r="J576" s="150" t="s">
        <v>1343</v>
      </c>
      <c r="K576" s="150" t="s">
        <v>1343</v>
      </c>
      <c r="L576" s="150"/>
      <c r="M576" s="153"/>
      <c r="N576" s="151"/>
      <c r="O576" s="153"/>
      <c r="P576" s="203" t="e">
        <f>#REF!+#REF!</f>
        <v>#REF!</v>
      </c>
      <c r="Q576" s="204" t="e">
        <f>#REF!+M576</f>
        <v>#REF!</v>
      </c>
      <c r="R576" s="359" t="s">
        <v>297</v>
      </c>
    </row>
    <row r="577" spans="1:18" ht="12.95" customHeight="1">
      <c r="A577" s="198">
        <v>393</v>
      </c>
      <c r="B577" s="148"/>
      <c r="C577" s="149" t="s">
        <v>1911</v>
      </c>
      <c r="D577" s="149" t="s">
        <v>1913</v>
      </c>
      <c r="E577" s="149" t="s">
        <v>1543</v>
      </c>
      <c r="F577" s="149" t="s">
        <v>1909</v>
      </c>
      <c r="G577" s="149" t="s">
        <v>1435</v>
      </c>
      <c r="H577" s="158" t="s">
        <v>1426</v>
      </c>
      <c r="I577" s="234" t="s">
        <v>41</v>
      </c>
      <c r="J577" s="150" t="s">
        <v>1343</v>
      </c>
      <c r="K577" s="150" t="s">
        <v>1343</v>
      </c>
      <c r="L577" s="150"/>
      <c r="M577" s="153"/>
      <c r="N577" s="151"/>
      <c r="O577" s="153"/>
      <c r="P577" s="203" t="e">
        <f>#REF!+#REF!</f>
        <v>#REF!</v>
      </c>
      <c r="Q577" s="204" t="e">
        <f>#REF!+M577</f>
        <v>#REF!</v>
      </c>
      <c r="R577" s="359" t="s">
        <v>445</v>
      </c>
    </row>
    <row r="578" spans="1:18" ht="12.95" customHeight="1">
      <c r="A578" s="147">
        <v>394</v>
      </c>
      <c r="B578" s="148"/>
      <c r="C578" s="149" t="s">
        <v>1911</v>
      </c>
      <c r="D578" s="149" t="s">
        <v>1913</v>
      </c>
      <c r="E578" s="149" t="s">
        <v>1543</v>
      </c>
      <c r="F578" s="149" t="s">
        <v>1909</v>
      </c>
      <c r="G578" s="149" t="s">
        <v>1435</v>
      </c>
      <c r="H578" s="158" t="s">
        <v>1427</v>
      </c>
      <c r="I578" s="234" t="s">
        <v>41</v>
      </c>
      <c r="J578" s="150" t="s">
        <v>1343</v>
      </c>
      <c r="K578" s="150" t="s">
        <v>1343</v>
      </c>
      <c r="L578" s="150"/>
      <c r="M578" s="153"/>
      <c r="N578" s="151"/>
      <c r="O578" s="153"/>
      <c r="P578" s="203" t="e">
        <f>#REF!+#REF!</f>
        <v>#REF!</v>
      </c>
      <c r="Q578" s="204" t="e">
        <f>#REF!+M578</f>
        <v>#REF!</v>
      </c>
      <c r="R578" s="359" t="s">
        <v>473</v>
      </c>
    </row>
    <row r="579" spans="1:18" ht="12.95" customHeight="1">
      <c r="A579" s="198">
        <v>395</v>
      </c>
      <c r="B579" s="148"/>
      <c r="C579" s="149" t="s">
        <v>1911</v>
      </c>
      <c r="D579" s="149" t="s">
        <v>1913</v>
      </c>
      <c r="E579" s="149" t="s">
        <v>1543</v>
      </c>
      <c r="F579" s="149" t="s">
        <v>1909</v>
      </c>
      <c r="G579" s="149" t="s">
        <v>1435</v>
      </c>
      <c r="H579" s="158" t="s">
        <v>1428</v>
      </c>
      <c r="I579" s="234" t="s">
        <v>41</v>
      </c>
      <c r="J579" s="150" t="s">
        <v>1343</v>
      </c>
      <c r="K579" s="150" t="s">
        <v>1343</v>
      </c>
      <c r="L579" s="150"/>
      <c r="M579" s="153"/>
      <c r="N579" s="151"/>
      <c r="O579" s="153"/>
      <c r="P579" s="203" t="e">
        <f>#REF!+#REF!</f>
        <v>#REF!</v>
      </c>
      <c r="Q579" s="204" t="e">
        <f>#REF!+M579</f>
        <v>#REF!</v>
      </c>
      <c r="R579" s="359" t="s">
        <v>524</v>
      </c>
    </row>
    <row r="580" spans="1:18" ht="12.95" customHeight="1">
      <c r="A580" s="147">
        <v>396</v>
      </c>
      <c r="B580" s="148"/>
      <c r="C580" s="149" t="s">
        <v>1911</v>
      </c>
      <c r="D580" s="149" t="s">
        <v>1913</v>
      </c>
      <c r="E580" s="149" t="s">
        <v>1543</v>
      </c>
      <c r="F580" s="149" t="s">
        <v>1909</v>
      </c>
      <c r="G580" s="149" t="s">
        <v>1435</v>
      </c>
      <c r="H580" s="158" t="s">
        <v>1429</v>
      </c>
      <c r="I580" s="234" t="s">
        <v>41</v>
      </c>
      <c r="J580" s="150" t="s">
        <v>1343</v>
      </c>
      <c r="K580" s="150" t="s">
        <v>1343</v>
      </c>
      <c r="L580" s="150"/>
      <c r="M580" s="153"/>
      <c r="N580" s="151"/>
      <c r="O580" s="153"/>
      <c r="P580" s="203" t="e">
        <f>#REF!+#REF!</f>
        <v>#REF!</v>
      </c>
      <c r="Q580" s="204" t="e">
        <f>#REF!+M580</f>
        <v>#REF!</v>
      </c>
      <c r="R580" s="359" t="s">
        <v>461</v>
      </c>
    </row>
    <row r="581" spans="1:18" ht="12.95" customHeight="1">
      <c r="A581" s="198">
        <v>397</v>
      </c>
      <c r="B581" s="148"/>
      <c r="C581" s="149" t="s">
        <v>1911</v>
      </c>
      <c r="D581" s="149" t="s">
        <v>1913</v>
      </c>
      <c r="E581" s="149" t="s">
        <v>1911</v>
      </c>
      <c r="F581" s="149" t="s">
        <v>1911</v>
      </c>
      <c r="G581" s="149" t="s">
        <v>1426</v>
      </c>
      <c r="H581" s="158" t="s">
        <v>1437</v>
      </c>
      <c r="I581" s="234" t="s">
        <v>525</v>
      </c>
      <c r="J581" s="150" t="s">
        <v>1343</v>
      </c>
      <c r="K581" s="150" t="s">
        <v>1343</v>
      </c>
      <c r="L581" s="150"/>
      <c r="M581" s="153"/>
      <c r="N581" s="151"/>
      <c r="O581" s="153"/>
      <c r="P581" s="203" t="e">
        <f>#REF!+#REF!</f>
        <v>#REF!</v>
      </c>
      <c r="Q581" s="204" t="e">
        <f>#REF!+M581</f>
        <v>#REF!</v>
      </c>
      <c r="R581" s="359" t="s">
        <v>442</v>
      </c>
    </row>
    <row r="582" spans="1:18" ht="12.95" customHeight="1">
      <c r="A582" s="147">
        <v>398</v>
      </c>
      <c r="B582" s="148"/>
      <c r="C582" s="149" t="s">
        <v>1911</v>
      </c>
      <c r="D582" s="149" t="s">
        <v>1913</v>
      </c>
      <c r="E582" s="149" t="s">
        <v>1911</v>
      </c>
      <c r="F582" s="149" t="s">
        <v>1911</v>
      </c>
      <c r="G582" s="149" t="s">
        <v>1426</v>
      </c>
      <c r="H582" s="158" t="s">
        <v>1438</v>
      </c>
      <c r="I582" s="234" t="s">
        <v>525</v>
      </c>
      <c r="J582" s="150" t="s">
        <v>1343</v>
      </c>
      <c r="K582" s="150" t="s">
        <v>1343</v>
      </c>
      <c r="L582" s="150"/>
      <c r="M582" s="153"/>
      <c r="N582" s="151"/>
      <c r="O582" s="153"/>
      <c r="P582" s="203" t="e">
        <f>#REF!+#REF!</f>
        <v>#REF!</v>
      </c>
      <c r="Q582" s="204" t="e">
        <f>#REF!+M582</f>
        <v>#REF!</v>
      </c>
      <c r="R582" s="359" t="s">
        <v>114</v>
      </c>
    </row>
    <row r="583" spans="1:18" ht="12.95" customHeight="1">
      <c r="A583" s="198">
        <v>399</v>
      </c>
      <c r="B583" s="148"/>
      <c r="C583" s="149" t="s">
        <v>1911</v>
      </c>
      <c r="D583" s="149" t="s">
        <v>1913</v>
      </c>
      <c r="E583" s="149" t="s">
        <v>1911</v>
      </c>
      <c r="F583" s="149" t="s">
        <v>1911</v>
      </c>
      <c r="G583" s="149" t="s">
        <v>1426</v>
      </c>
      <c r="H583" s="158" t="s">
        <v>1439</v>
      </c>
      <c r="I583" s="234" t="s">
        <v>525</v>
      </c>
      <c r="J583" s="150" t="s">
        <v>1343</v>
      </c>
      <c r="K583" s="150" t="s">
        <v>1343</v>
      </c>
      <c r="L583" s="150"/>
      <c r="M583" s="153"/>
      <c r="N583" s="151"/>
      <c r="O583" s="153"/>
      <c r="P583" s="203" t="e">
        <f>#REF!+#REF!</f>
        <v>#REF!</v>
      </c>
      <c r="Q583" s="204" t="e">
        <f>#REF!+M583</f>
        <v>#REF!</v>
      </c>
      <c r="R583" s="359" t="s">
        <v>481</v>
      </c>
    </row>
    <row r="584" spans="1:18" ht="12.95" customHeight="1">
      <c r="A584" s="147">
        <v>400</v>
      </c>
      <c r="B584" s="148"/>
      <c r="C584" s="149" t="s">
        <v>1911</v>
      </c>
      <c r="D584" s="149" t="s">
        <v>1913</v>
      </c>
      <c r="E584" s="149" t="s">
        <v>1911</v>
      </c>
      <c r="F584" s="149" t="s">
        <v>1911</v>
      </c>
      <c r="G584" s="149" t="s">
        <v>1426</v>
      </c>
      <c r="H584" s="158" t="s">
        <v>1440</v>
      </c>
      <c r="I584" s="234" t="s">
        <v>525</v>
      </c>
      <c r="J584" s="150" t="s">
        <v>1343</v>
      </c>
      <c r="K584" s="150" t="s">
        <v>1343</v>
      </c>
      <c r="L584" s="150"/>
      <c r="M584" s="153"/>
      <c r="N584" s="151"/>
      <c r="O584" s="153"/>
      <c r="P584" s="203" t="e">
        <f>#REF!+#REF!</f>
        <v>#REF!</v>
      </c>
      <c r="Q584" s="204" t="e">
        <f>#REF!+M584</f>
        <v>#REF!</v>
      </c>
      <c r="R584" s="359" t="s">
        <v>449</v>
      </c>
    </row>
    <row r="585" spans="1:18" ht="12.95" customHeight="1">
      <c r="A585" s="198">
        <v>401</v>
      </c>
      <c r="B585" s="148"/>
      <c r="C585" s="149" t="s">
        <v>1911</v>
      </c>
      <c r="D585" s="149" t="s">
        <v>1913</v>
      </c>
      <c r="E585" s="149" t="s">
        <v>1911</v>
      </c>
      <c r="F585" s="149" t="s">
        <v>1909</v>
      </c>
      <c r="G585" s="149" t="s">
        <v>1439</v>
      </c>
      <c r="H585" s="158" t="s">
        <v>1429</v>
      </c>
      <c r="I585" s="234" t="s">
        <v>526</v>
      </c>
      <c r="J585" s="150" t="s">
        <v>1343</v>
      </c>
      <c r="K585" s="150" t="s">
        <v>1343</v>
      </c>
      <c r="L585" s="150"/>
      <c r="M585" s="153"/>
      <c r="N585" s="151"/>
      <c r="O585" s="153"/>
      <c r="P585" s="203" t="e">
        <f>#REF!+#REF!</f>
        <v>#REF!</v>
      </c>
      <c r="Q585" s="204" t="e">
        <f>#REF!+M585</f>
        <v>#REF!</v>
      </c>
      <c r="R585" s="359" t="s">
        <v>524</v>
      </c>
    </row>
    <row r="586" spans="1:18" ht="12.95" customHeight="1">
      <c r="A586" s="147">
        <v>402</v>
      </c>
      <c r="B586" s="148"/>
      <c r="C586" s="149" t="s">
        <v>1911</v>
      </c>
      <c r="D586" s="149" t="s">
        <v>1913</v>
      </c>
      <c r="E586" s="149" t="s">
        <v>1911</v>
      </c>
      <c r="F586" s="149" t="s">
        <v>1909</v>
      </c>
      <c r="G586" s="149" t="s">
        <v>1439</v>
      </c>
      <c r="H586" s="158" t="s">
        <v>1430</v>
      </c>
      <c r="I586" s="234" t="s">
        <v>526</v>
      </c>
      <c r="J586" s="150" t="s">
        <v>1343</v>
      </c>
      <c r="K586" s="150" t="s">
        <v>1343</v>
      </c>
      <c r="L586" s="150"/>
      <c r="M586" s="153"/>
      <c r="N586" s="151"/>
      <c r="O586" s="153"/>
      <c r="P586" s="203" t="e">
        <f>#REF!+#REF!</f>
        <v>#REF!</v>
      </c>
      <c r="Q586" s="204" t="e">
        <f>#REF!+M586</f>
        <v>#REF!</v>
      </c>
      <c r="R586" s="359" t="s">
        <v>452</v>
      </c>
    </row>
    <row r="587" spans="1:18" ht="12.95" customHeight="1">
      <c r="A587" s="198">
        <v>403</v>
      </c>
      <c r="B587" s="148"/>
      <c r="C587" s="149" t="s">
        <v>1911</v>
      </c>
      <c r="D587" s="149" t="s">
        <v>1913</v>
      </c>
      <c r="E587" s="149" t="s">
        <v>1911</v>
      </c>
      <c r="F587" s="149" t="s">
        <v>1909</v>
      </c>
      <c r="G587" s="149" t="s">
        <v>1439</v>
      </c>
      <c r="H587" s="158" t="s">
        <v>1433</v>
      </c>
      <c r="I587" s="234" t="s">
        <v>527</v>
      </c>
      <c r="J587" s="150" t="s">
        <v>1343</v>
      </c>
      <c r="K587" s="150" t="s">
        <v>1343</v>
      </c>
      <c r="L587" s="150"/>
      <c r="M587" s="153"/>
      <c r="N587" s="151"/>
      <c r="O587" s="153"/>
      <c r="P587" s="203" t="e">
        <f>#REF!+#REF!</f>
        <v>#REF!</v>
      </c>
      <c r="Q587" s="204" t="e">
        <f>#REF!+M587</f>
        <v>#REF!</v>
      </c>
      <c r="R587" s="359" t="s">
        <v>485</v>
      </c>
    </row>
    <row r="588" spans="1:18" ht="12.95" customHeight="1">
      <c r="A588" s="147">
        <v>404</v>
      </c>
      <c r="B588" s="148"/>
      <c r="C588" s="149" t="s">
        <v>1911</v>
      </c>
      <c r="D588" s="149" t="s">
        <v>1913</v>
      </c>
      <c r="E588" s="149" t="s">
        <v>1911</v>
      </c>
      <c r="F588" s="149" t="s">
        <v>1909</v>
      </c>
      <c r="G588" s="149" t="s">
        <v>1439</v>
      </c>
      <c r="H588" s="158" t="s">
        <v>1434</v>
      </c>
      <c r="I588" s="234" t="s">
        <v>526</v>
      </c>
      <c r="J588" s="150" t="s">
        <v>1343</v>
      </c>
      <c r="K588" s="150" t="s">
        <v>1343</v>
      </c>
      <c r="L588" s="150"/>
      <c r="M588" s="153"/>
      <c r="N588" s="151"/>
      <c r="O588" s="153"/>
      <c r="P588" s="203" t="e">
        <f>#REF!+#REF!</f>
        <v>#REF!</v>
      </c>
      <c r="Q588" s="204" t="e">
        <f>#REF!+M588</f>
        <v>#REF!</v>
      </c>
      <c r="R588" s="359" t="s">
        <v>461</v>
      </c>
    </row>
    <row r="589" spans="1:18" ht="12.95" customHeight="1">
      <c r="A589" s="198">
        <v>405</v>
      </c>
      <c r="B589" s="148"/>
      <c r="C589" s="149" t="s">
        <v>1911</v>
      </c>
      <c r="D589" s="149" t="s">
        <v>1913</v>
      </c>
      <c r="E589" s="149" t="s">
        <v>1911</v>
      </c>
      <c r="F589" s="149" t="s">
        <v>1909</v>
      </c>
      <c r="G589" s="149" t="s">
        <v>1439</v>
      </c>
      <c r="H589" s="158" t="s">
        <v>1435</v>
      </c>
      <c r="I589" s="234" t="s">
        <v>526</v>
      </c>
      <c r="J589" s="150" t="s">
        <v>1343</v>
      </c>
      <c r="K589" s="150" t="s">
        <v>1343</v>
      </c>
      <c r="L589" s="150"/>
      <c r="M589" s="153"/>
      <c r="N589" s="151"/>
      <c r="O589" s="153"/>
      <c r="P589" s="203" t="e">
        <f>#REF!+#REF!</f>
        <v>#REF!</v>
      </c>
      <c r="Q589" s="204" t="e">
        <f>#REF!+M589</f>
        <v>#REF!</v>
      </c>
      <c r="R589" s="359" t="s">
        <v>528</v>
      </c>
    </row>
    <row r="590" spans="1:18" ht="12.95" customHeight="1">
      <c r="A590" s="147">
        <v>406</v>
      </c>
      <c r="B590" s="148"/>
      <c r="C590" s="149" t="s">
        <v>1911</v>
      </c>
      <c r="D590" s="149" t="s">
        <v>1913</v>
      </c>
      <c r="E590" s="149" t="s">
        <v>1911</v>
      </c>
      <c r="F590" s="149" t="s">
        <v>1909</v>
      </c>
      <c r="G590" s="149" t="s">
        <v>1425</v>
      </c>
      <c r="H590" s="158" t="s">
        <v>1425</v>
      </c>
      <c r="I590" s="234" t="s">
        <v>54</v>
      </c>
      <c r="J590" s="150" t="s">
        <v>1343</v>
      </c>
      <c r="K590" s="150" t="s">
        <v>1343</v>
      </c>
      <c r="L590" s="150"/>
      <c r="M590" s="153"/>
      <c r="N590" s="151"/>
      <c r="O590" s="153"/>
      <c r="P590" s="203" t="e">
        <f>#REF!+#REF!</f>
        <v>#REF!</v>
      </c>
      <c r="Q590" s="204" t="e">
        <f>#REF!+M590</f>
        <v>#REF!</v>
      </c>
      <c r="R590" s="359" t="s">
        <v>524</v>
      </c>
    </row>
    <row r="591" spans="1:18" ht="12.95" customHeight="1">
      <c r="A591" s="198">
        <v>407</v>
      </c>
      <c r="B591" s="148"/>
      <c r="C591" s="149" t="s">
        <v>1911</v>
      </c>
      <c r="D591" s="149" t="s">
        <v>1913</v>
      </c>
      <c r="E591" s="149" t="s">
        <v>1911</v>
      </c>
      <c r="F591" s="149" t="s">
        <v>1909</v>
      </c>
      <c r="G591" s="149" t="s">
        <v>1425</v>
      </c>
      <c r="H591" s="158" t="s">
        <v>1426</v>
      </c>
      <c r="I591" s="234" t="s">
        <v>54</v>
      </c>
      <c r="J591" s="150" t="s">
        <v>1343</v>
      </c>
      <c r="K591" s="150" t="s">
        <v>1343</v>
      </c>
      <c r="L591" s="150"/>
      <c r="M591" s="153"/>
      <c r="N591" s="151"/>
      <c r="O591" s="153"/>
      <c r="P591" s="203" t="e">
        <f>#REF!+#REF!</f>
        <v>#REF!</v>
      </c>
      <c r="Q591" s="204" t="e">
        <f>#REF!+M591</f>
        <v>#REF!</v>
      </c>
      <c r="R591" s="359" t="s">
        <v>481</v>
      </c>
    </row>
    <row r="592" spans="1:18" ht="12.95" customHeight="1">
      <c r="A592" s="147">
        <v>408</v>
      </c>
      <c r="B592" s="148"/>
      <c r="C592" s="149" t="s">
        <v>1911</v>
      </c>
      <c r="D592" s="149" t="s">
        <v>1913</v>
      </c>
      <c r="E592" s="149" t="s">
        <v>1911</v>
      </c>
      <c r="F592" s="149" t="s">
        <v>1909</v>
      </c>
      <c r="G592" s="149" t="s">
        <v>1425</v>
      </c>
      <c r="H592" s="158" t="s">
        <v>1427</v>
      </c>
      <c r="I592" s="234" t="s">
        <v>54</v>
      </c>
      <c r="J592" s="150" t="s">
        <v>1343</v>
      </c>
      <c r="K592" s="150" t="s">
        <v>1343</v>
      </c>
      <c r="L592" s="150"/>
      <c r="M592" s="153"/>
      <c r="N592" s="151"/>
      <c r="O592" s="153"/>
      <c r="P592" s="203" t="e">
        <f>#REF!+#REF!</f>
        <v>#REF!</v>
      </c>
      <c r="Q592" s="204" t="e">
        <f>#REF!+M592</f>
        <v>#REF!</v>
      </c>
      <c r="R592" s="359" t="s">
        <v>452</v>
      </c>
    </row>
    <row r="593" spans="1:18" ht="12.95" customHeight="1">
      <c r="A593" s="198">
        <v>409</v>
      </c>
      <c r="B593" s="148"/>
      <c r="C593" s="149" t="s">
        <v>1911</v>
      </c>
      <c r="D593" s="149" t="s">
        <v>1913</v>
      </c>
      <c r="E593" s="149" t="s">
        <v>1911</v>
      </c>
      <c r="F593" s="149" t="s">
        <v>1909</v>
      </c>
      <c r="G593" s="149" t="s">
        <v>1425</v>
      </c>
      <c r="H593" s="158" t="s">
        <v>1428</v>
      </c>
      <c r="I593" s="234" t="s">
        <v>54</v>
      </c>
      <c r="J593" s="150" t="s">
        <v>1343</v>
      </c>
      <c r="K593" s="150" t="s">
        <v>1343</v>
      </c>
      <c r="L593" s="150"/>
      <c r="M593" s="153"/>
      <c r="N593" s="151"/>
      <c r="O593" s="153"/>
      <c r="P593" s="203" t="e">
        <f>#REF!+#REF!</f>
        <v>#REF!</v>
      </c>
      <c r="Q593" s="204" t="e">
        <f>#REF!+M593</f>
        <v>#REF!</v>
      </c>
      <c r="R593" s="359" t="s">
        <v>461</v>
      </c>
    </row>
    <row r="594" spans="1:18" ht="12.95" customHeight="1">
      <c r="A594" s="147">
        <v>410</v>
      </c>
      <c r="B594" s="148"/>
      <c r="C594" s="149" t="s">
        <v>1911</v>
      </c>
      <c r="D594" s="149" t="s">
        <v>1913</v>
      </c>
      <c r="E594" s="149" t="s">
        <v>1911</v>
      </c>
      <c r="F594" s="149" t="s">
        <v>1909</v>
      </c>
      <c r="G594" s="149" t="s">
        <v>1425</v>
      </c>
      <c r="H594" s="158" t="s">
        <v>1429</v>
      </c>
      <c r="I594" s="234" t="s">
        <v>54</v>
      </c>
      <c r="J594" s="150" t="s">
        <v>1343</v>
      </c>
      <c r="K594" s="150" t="s">
        <v>1343</v>
      </c>
      <c r="L594" s="150"/>
      <c r="M594" s="153"/>
      <c r="N594" s="151"/>
      <c r="O594" s="153"/>
      <c r="P594" s="203" t="e">
        <f>#REF!+#REF!</f>
        <v>#REF!</v>
      </c>
      <c r="Q594" s="204" t="e">
        <f>#REF!+M594</f>
        <v>#REF!</v>
      </c>
      <c r="R594" s="359" t="s">
        <v>528</v>
      </c>
    </row>
    <row r="595" spans="1:18" ht="12.95" customHeight="1">
      <c r="A595" s="198">
        <v>411</v>
      </c>
      <c r="B595" s="148"/>
      <c r="C595" s="149" t="s">
        <v>1911</v>
      </c>
      <c r="D595" s="149" t="s">
        <v>1913</v>
      </c>
      <c r="E595" s="149" t="s">
        <v>1911</v>
      </c>
      <c r="F595" s="149" t="s">
        <v>1909</v>
      </c>
      <c r="G595" s="149" t="s">
        <v>1425</v>
      </c>
      <c r="H595" s="158" t="s">
        <v>1430</v>
      </c>
      <c r="I595" s="234" t="s">
        <v>54</v>
      </c>
      <c r="J595" s="150" t="s">
        <v>1343</v>
      </c>
      <c r="K595" s="150" t="s">
        <v>1343</v>
      </c>
      <c r="L595" s="150"/>
      <c r="M595" s="153"/>
      <c r="N595" s="151"/>
      <c r="O595" s="153"/>
      <c r="P595" s="203" t="e">
        <f>#REF!+#REF!</f>
        <v>#REF!</v>
      </c>
      <c r="Q595" s="204" t="e">
        <f>#REF!+M595</f>
        <v>#REF!</v>
      </c>
      <c r="R595" s="359" t="s">
        <v>529</v>
      </c>
    </row>
    <row r="596" spans="1:18" ht="12.95" customHeight="1">
      <c r="A596" s="147">
        <v>412</v>
      </c>
      <c r="B596" s="148"/>
      <c r="C596" s="149" t="s">
        <v>1911</v>
      </c>
      <c r="D596" s="149" t="s">
        <v>1913</v>
      </c>
      <c r="E596" s="149" t="s">
        <v>1911</v>
      </c>
      <c r="F596" s="149" t="s">
        <v>1913</v>
      </c>
      <c r="G596" s="149" t="s">
        <v>1464</v>
      </c>
      <c r="H596" s="158" t="s">
        <v>1427</v>
      </c>
      <c r="I596" s="234" t="s">
        <v>59</v>
      </c>
      <c r="J596" s="150" t="s">
        <v>1343</v>
      </c>
      <c r="K596" s="150" t="s">
        <v>1343</v>
      </c>
      <c r="L596" s="150"/>
      <c r="M596" s="153"/>
      <c r="N596" s="151"/>
      <c r="O596" s="153"/>
      <c r="P596" s="203" t="e">
        <f>#REF!+#REF!</f>
        <v>#REF!</v>
      </c>
      <c r="Q596" s="204" t="e">
        <f>#REF!+M596</f>
        <v>#REF!</v>
      </c>
      <c r="R596" s="359" t="s">
        <v>456</v>
      </c>
    </row>
    <row r="597" spans="1:18" ht="12.95" customHeight="1">
      <c r="A597" s="198">
        <v>413</v>
      </c>
      <c r="B597" s="148"/>
      <c r="C597" s="149" t="s">
        <v>1911</v>
      </c>
      <c r="D597" s="149" t="s">
        <v>1913</v>
      </c>
      <c r="E597" s="149" t="s">
        <v>1911</v>
      </c>
      <c r="F597" s="149" t="s">
        <v>1913</v>
      </c>
      <c r="G597" s="149" t="s">
        <v>1464</v>
      </c>
      <c r="H597" s="158" t="s">
        <v>1428</v>
      </c>
      <c r="I597" s="234" t="s">
        <v>59</v>
      </c>
      <c r="J597" s="150" t="s">
        <v>1343</v>
      </c>
      <c r="K597" s="150" t="s">
        <v>1343</v>
      </c>
      <c r="L597" s="150"/>
      <c r="M597" s="153"/>
      <c r="N597" s="151"/>
      <c r="O597" s="153"/>
      <c r="P597" s="203" t="e">
        <f>#REF!+#REF!</f>
        <v>#REF!</v>
      </c>
      <c r="Q597" s="204" t="e">
        <f>#REF!+M597</f>
        <v>#REF!</v>
      </c>
      <c r="R597" s="359" t="s">
        <v>477</v>
      </c>
    </row>
    <row r="598" spans="1:18" ht="12.95" customHeight="1">
      <c r="A598" s="147">
        <v>414</v>
      </c>
      <c r="B598" s="148"/>
      <c r="C598" s="149" t="s">
        <v>1911</v>
      </c>
      <c r="D598" s="149" t="s">
        <v>1913</v>
      </c>
      <c r="E598" s="149" t="s">
        <v>1911</v>
      </c>
      <c r="F598" s="149" t="s">
        <v>1913</v>
      </c>
      <c r="G598" s="149" t="s">
        <v>1464</v>
      </c>
      <c r="H598" s="158" t="s">
        <v>1429</v>
      </c>
      <c r="I598" s="234" t="s">
        <v>59</v>
      </c>
      <c r="J598" s="150" t="s">
        <v>1343</v>
      </c>
      <c r="K598" s="150" t="s">
        <v>1343</v>
      </c>
      <c r="L598" s="150"/>
      <c r="M598" s="153"/>
      <c r="N598" s="151"/>
      <c r="O598" s="153"/>
      <c r="P598" s="203" t="e">
        <f>#REF!+#REF!</f>
        <v>#REF!</v>
      </c>
      <c r="Q598" s="204" t="e">
        <f>#REF!+M598</f>
        <v>#REF!</v>
      </c>
      <c r="R598" s="359" t="s">
        <v>114</v>
      </c>
    </row>
    <row r="599" spans="1:18" ht="12.95" customHeight="1">
      <c r="A599" s="198">
        <v>415</v>
      </c>
      <c r="B599" s="148"/>
      <c r="C599" s="149" t="s">
        <v>1911</v>
      </c>
      <c r="D599" s="149" t="s">
        <v>1913</v>
      </c>
      <c r="E599" s="149" t="s">
        <v>1911</v>
      </c>
      <c r="F599" s="149" t="s">
        <v>1913</v>
      </c>
      <c r="G599" s="149" t="s">
        <v>1464</v>
      </c>
      <c r="H599" s="158" t="s">
        <v>1430</v>
      </c>
      <c r="I599" s="234" t="s">
        <v>59</v>
      </c>
      <c r="J599" s="150" t="s">
        <v>1343</v>
      </c>
      <c r="K599" s="150" t="s">
        <v>1343</v>
      </c>
      <c r="L599" s="150"/>
      <c r="M599" s="153"/>
      <c r="N599" s="151"/>
      <c r="O599" s="153"/>
      <c r="P599" s="203" t="e">
        <f>#REF!+#REF!</f>
        <v>#REF!</v>
      </c>
      <c r="Q599" s="204" t="e">
        <f>#REF!+M599</f>
        <v>#REF!</v>
      </c>
      <c r="R599" s="359" t="s">
        <v>481</v>
      </c>
    </row>
    <row r="600" spans="1:18" ht="12.95" customHeight="1">
      <c r="A600" s="147">
        <v>416</v>
      </c>
      <c r="B600" s="148"/>
      <c r="C600" s="149" t="s">
        <v>1911</v>
      </c>
      <c r="D600" s="149" t="s">
        <v>1913</v>
      </c>
      <c r="E600" s="149" t="s">
        <v>1911</v>
      </c>
      <c r="F600" s="149" t="s">
        <v>1544</v>
      </c>
      <c r="G600" s="149" t="s">
        <v>13</v>
      </c>
      <c r="H600" s="158" t="s">
        <v>1429</v>
      </c>
      <c r="I600" s="234" t="s">
        <v>428</v>
      </c>
      <c r="J600" s="150" t="s">
        <v>1343</v>
      </c>
      <c r="K600" s="150" t="s">
        <v>1343</v>
      </c>
      <c r="L600" s="150"/>
      <c r="M600" s="153"/>
      <c r="N600" s="151"/>
      <c r="O600" s="153"/>
      <c r="P600" s="203" t="e">
        <f>#REF!+#REF!</f>
        <v>#REF!</v>
      </c>
      <c r="Q600" s="204" t="e">
        <f>#REF!+M600</f>
        <v>#REF!</v>
      </c>
      <c r="R600" s="359" t="s">
        <v>459</v>
      </c>
    </row>
    <row r="601" spans="1:18" ht="12.95" customHeight="1">
      <c r="A601" s="198">
        <v>417</v>
      </c>
      <c r="B601" s="148"/>
      <c r="C601" s="149" t="s">
        <v>1911</v>
      </c>
      <c r="D601" s="149" t="s">
        <v>1913</v>
      </c>
      <c r="E601" s="149" t="s">
        <v>1911</v>
      </c>
      <c r="F601" s="149" t="s">
        <v>1544</v>
      </c>
      <c r="G601" s="149" t="s">
        <v>13</v>
      </c>
      <c r="H601" s="158" t="s">
        <v>1430</v>
      </c>
      <c r="I601" s="234" t="s">
        <v>51</v>
      </c>
      <c r="J601" s="150" t="s">
        <v>1343</v>
      </c>
      <c r="K601" s="150" t="s">
        <v>1343</v>
      </c>
      <c r="L601" s="150"/>
      <c r="M601" s="153"/>
      <c r="N601" s="151"/>
      <c r="O601" s="153"/>
      <c r="P601" s="203" t="e">
        <f>#REF!+#REF!</f>
        <v>#REF!</v>
      </c>
      <c r="Q601" s="204" t="e">
        <f>#REF!+M601</f>
        <v>#REF!</v>
      </c>
      <c r="R601" s="359" t="s">
        <v>452</v>
      </c>
    </row>
    <row r="602" spans="1:18" ht="12.95" customHeight="1">
      <c r="A602" s="147">
        <v>418</v>
      </c>
      <c r="B602" s="148"/>
      <c r="C602" s="149" t="s">
        <v>1911</v>
      </c>
      <c r="D602" s="149" t="s">
        <v>1913</v>
      </c>
      <c r="E602" s="149" t="s">
        <v>1911</v>
      </c>
      <c r="F602" s="149" t="s">
        <v>1544</v>
      </c>
      <c r="G602" s="149" t="s">
        <v>13</v>
      </c>
      <c r="H602" s="158" t="s">
        <v>1433</v>
      </c>
      <c r="I602" s="234" t="s">
        <v>428</v>
      </c>
      <c r="J602" s="150" t="s">
        <v>1343</v>
      </c>
      <c r="K602" s="150" t="s">
        <v>1343</v>
      </c>
      <c r="L602" s="150"/>
      <c r="M602" s="153"/>
      <c r="N602" s="151"/>
      <c r="O602" s="153"/>
      <c r="P602" s="203" t="e">
        <f>#REF!+#REF!</f>
        <v>#REF!</v>
      </c>
      <c r="Q602" s="204" t="e">
        <f>#REF!+M602</f>
        <v>#REF!</v>
      </c>
      <c r="R602" s="359" t="s">
        <v>461</v>
      </c>
    </row>
    <row r="603" spans="1:18" ht="12.95" customHeight="1">
      <c r="A603" s="198">
        <v>419</v>
      </c>
      <c r="B603" s="148"/>
      <c r="C603" s="149" t="s">
        <v>1911</v>
      </c>
      <c r="D603" s="149" t="s">
        <v>1913</v>
      </c>
      <c r="E603" s="149" t="s">
        <v>1911</v>
      </c>
      <c r="F603" s="149" t="s">
        <v>1909</v>
      </c>
      <c r="G603" s="149" t="s">
        <v>1439</v>
      </c>
      <c r="H603" s="158" t="s">
        <v>1436</v>
      </c>
      <c r="I603" s="234" t="s">
        <v>530</v>
      </c>
      <c r="J603" s="150" t="s">
        <v>1343</v>
      </c>
      <c r="K603" s="150" t="s">
        <v>1343</v>
      </c>
      <c r="L603" s="150"/>
      <c r="M603" s="153"/>
      <c r="N603" s="151"/>
      <c r="O603" s="153"/>
      <c r="P603" s="203" t="e">
        <f>#REF!+#REF!</f>
        <v>#REF!</v>
      </c>
      <c r="Q603" s="204" t="e">
        <f>#REF!+M603</f>
        <v>#REF!</v>
      </c>
      <c r="R603" s="359" t="s">
        <v>445</v>
      </c>
    </row>
    <row r="604" spans="1:18" ht="12.95" customHeight="1">
      <c r="A604" s="147">
        <v>420</v>
      </c>
      <c r="B604" s="148"/>
      <c r="C604" s="149" t="s">
        <v>1911</v>
      </c>
      <c r="D604" s="149" t="s">
        <v>1913</v>
      </c>
      <c r="E604" s="149" t="s">
        <v>1911</v>
      </c>
      <c r="F604" s="149" t="s">
        <v>1909</v>
      </c>
      <c r="G604" s="149" t="s">
        <v>1439</v>
      </c>
      <c r="H604" s="158" t="s">
        <v>1437</v>
      </c>
      <c r="I604" s="234" t="s">
        <v>531</v>
      </c>
      <c r="J604" s="150" t="s">
        <v>1343</v>
      </c>
      <c r="K604" s="150" t="s">
        <v>1343</v>
      </c>
      <c r="L604" s="150"/>
      <c r="M604" s="153"/>
      <c r="N604" s="151"/>
      <c r="O604" s="153"/>
      <c r="P604" s="203" t="e">
        <f>#REF!+#REF!</f>
        <v>#REF!</v>
      </c>
      <c r="Q604" s="204" t="e">
        <f>#REF!+M604</f>
        <v>#REF!</v>
      </c>
      <c r="R604" s="359" t="s">
        <v>445</v>
      </c>
    </row>
    <row r="605" spans="1:18" ht="12.95" customHeight="1">
      <c r="A605" s="198">
        <v>421</v>
      </c>
      <c r="B605" s="148"/>
      <c r="C605" s="149" t="s">
        <v>1911</v>
      </c>
      <c r="D605" s="149" t="s">
        <v>1913</v>
      </c>
      <c r="E605" s="149" t="s">
        <v>1911</v>
      </c>
      <c r="F605" s="149" t="s">
        <v>1909</v>
      </c>
      <c r="G605" s="149" t="s">
        <v>1439</v>
      </c>
      <c r="H605" s="158" t="s">
        <v>1438</v>
      </c>
      <c r="I605" s="234" t="s">
        <v>532</v>
      </c>
      <c r="J605" s="150" t="s">
        <v>1343</v>
      </c>
      <c r="K605" s="150" t="s">
        <v>1343</v>
      </c>
      <c r="L605" s="150"/>
      <c r="M605" s="153"/>
      <c r="N605" s="151"/>
      <c r="O605" s="153"/>
      <c r="P605" s="203" t="e">
        <f>#REF!+#REF!</f>
        <v>#REF!</v>
      </c>
      <c r="Q605" s="204" t="e">
        <f>#REF!+M605</f>
        <v>#REF!</v>
      </c>
      <c r="R605" s="359" t="s">
        <v>445</v>
      </c>
    </row>
    <row r="606" spans="1:18" ht="12.95" customHeight="1">
      <c r="A606" s="147">
        <v>422</v>
      </c>
      <c r="B606" s="148"/>
      <c r="C606" s="149" t="s">
        <v>1911</v>
      </c>
      <c r="D606" s="149" t="s">
        <v>1913</v>
      </c>
      <c r="E606" s="149" t="s">
        <v>1911</v>
      </c>
      <c r="F606" s="149" t="s">
        <v>1909</v>
      </c>
      <c r="G606" s="149" t="s">
        <v>1439</v>
      </c>
      <c r="H606" s="158" t="s">
        <v>1439</v>
      </c>
      <c r="I606" s="234" t="s">
        <v>532</v>
      </c>
      <c r="J606" s="150" t="s">
        <v>1343</v>
      </c>
      <c r="K606" s="150" t="s">
        <v>1343</v>
      </c>
      <c r="L606" s="150"/>
      <c r="M606" s="153"/>
      <c r="N606" s="151"/>
      <c r="O606" s="153"/>
      <c r="P606" s="203" t="e">
        <f>#REF!+#REF!</f>
        <v>#REF!</v>
      </c>
      <c r="Q606" s="204" t="e">
        <f>#REF!+M606</f>
        <v>#REF!</v>
      </c>
      <c r="R606" s="359" t="s">
        <v>481</v>
      </c>
    </row>
    <row r="607" spans="1:18" ht="12.95" customHeight="1">
      <c r="A607" s="198">
        <v>423</v>
      </c>
      <c r="B607" s="148"/>
      <c r="C607" s="149" t="s">
        <v>1911</v>
      </c>
      <c r="D607" s="149" t="s">
        <v>1913</v>
      </c>
      <c r="E607" s="149" t="s">
        <v>1911</v>
      </c>
      <c r="F607" s="149" t="s">
        <v>1909</v>
      </c>
      <c r="G607" s="149" t="s">
        <v>1439</v>
      </c>
      <c r="H607" s="158" t="s">
        <v>1440</v>
      </c>
      <c r="I607" s="234" t="s">
        <v>533</v>
      </c>
      <c r="J607" s="150" t="s">
        <v>1343</v>
      </c>
      <c r="K607" s="150" t="s">
        <v>1343</v>
      </c>
      <c r="L607" s="150"/>
      <c r="M607" s="153"/>
      <c r="N607" s="151"/>
      <c r="O607" s="153"/>
      <c r="P607" s="203" t="e">
        <f>#REF!+#REF!</f>
        <v>#REF!</v>
      </c>
      <c r="Q607" s="204" t="e">
        <f>#REF!+M607</f>
        <v>#REF!</v>
      </c>
      <c r="R607" s="359" t="s">
        <v>481</v>
      </c>
    </row>
    <row r="608" spans="1:18" ht="12.95" customHeight="1">
      <c r="A608" s="147">
        <v>424</v>
      </c>
      <c r="B608" s="148"/>
      <c r="C608" s="149" t="s">
        <v>1911</v>
      </c>
      <c r="D608" s="149" t="s">
        <v>1913</v>
      </c>
      <c r="E608" s="149" t="s">
        <v>1911</v>
      </c>
      <c r="F608" s="149" t="s">
        <v>1909</v>
      </c>
      <c r="G608" s="149" t="s">
        <v>1439</v>
      </c>
      <c r="H608" s="158" t="s">
        <v>1441</v>
      </c>
      <c r="I608" s="234" t="s">
        <v>531</v>
      </c>
      <c r="J608" s="150" t="s">
        <v>1343</v>
      </c>
      <c r="K608" s="150" t="s">
        <v>1343</v>
      </c>
      <c r="L608" s="150"/>
      <c r="M608" s="153"/>
      <c r="N608" s="151"/>
      <c r="O608" s="153"/>
      <c r="P608" s="203" t="e">
        <f>#REF!+#REF!</f>
        <v>#REF!</v>
      </c>
      <c r="Q608" s="204" t="e">
        <f>#REF!+M608</f>
        <v>#REF!</v>
      </c>
      <c r="R608" s="359" t="s">
        <v>481</v>
      </c>
    </row>
    <row r="609" spans="1:18" ht="12.95" customHeight="1">
      <c r="A609" s="198">
        <v>425</v>
      </c>
      <c r="B609" s="148"/>
      <c r="C609" s="149" t="s">
        <v>1911</v>
      </c>
      <c r="D609" s="149" t="s">
        <v>1913</v>
      </c>
      <c r="E609" s="149" t="s">
        <v>1911</v>
      </c>
      <c r="F609" s="149" t="s">
        <v>1909</v>
      </c>
      <c r="G609" s="149" t="s">
        <v>1439</v>
      </c>
      <c r="H609" s="158" t="s">
        <v>1442</v>
      </c>
      <c r="I609" s="234" t="s">
        <v>530</v>
      </c>
      <c r="J609" s="150" t="s">
        <v>1343</v>
      </c>
      <c r="K609" s="150" t="s">
        <v>1343</v>
      </c>
      <c r="L609" s="150"/>
      <c r="M609" s="153"/>
      <c r="N609" s="151"/>
      <c r="O609" s="153"/>
      <c r="P609" s="203" t="e">
        <f>#REF!+#REF!</f>
        <v>#REF!</v>
      </c>
      <c r="Q609" s="204" t="e">
        <f>#REF!+M609</f>
        <v>#REF!</v>
      </c>
      <c r="R609" s="359" t="s">
        <v>481</v>
      </c>
    </row>
    <row r="610" spans="1:18" ht="12.95" customHeight="1">
      <c r="A610" s="147">
        <v>426</v>
      </c>
      <c r="B610" s="148"/>
      <c r="C610" s="149" t="s">
        <v>1911</v>
      </c>
      <c r="D610" s="149" t="s">
        <v>1913</v>
      </c>
      <c r="E610" s="149" t="s">
        <v>1911</v>
      </c>
      <c r="F610" s="149" t="s">
        <v>1909</v>
      </c>
      <c r="G610" s="149" t="s">
        <v>1439</v>
      </c>
      <c r="H610" s="158" t="s">
        <v>1545</v>
      </c>
      <c r="I610" s="234" t="s">
        <v>533</v>
      </c>
      <c r="J610" s="150" t="s">
        <v>1343</v>
      </c>
      <c r="K610" s="150" t="s">
        <v>1343</v>
      </c>
      <c r="L610" s="150"/>
      <c r="M610" s="153"/>
      <c r="N610" s="151"/>
      <c r="O610" s="153"/>
      <c r="P610" s="203" t="e">
        <f>#REF!+#REF!</f>
        <v>#REF!</v>
      </c>
      <c r="Q610" s="204" t="e">
        <f>#REF!+M610</f>
        <v>#REF!</v>
      </c>
      <c r="R610" s="359" t="s">
        <v>481</v>
      </c>
    </row>
    <row r="611" spans="1:18" ht="12.95" customHeight="1">
      <c r="A611" s="198">
        <v>427</v>
      </c>
      <c r="B611" s="148"/>
      <c r="C611" s="149" t="s">
        <v>1911</v>
      </c>
      <c r="D611" s="149" t="s">
        <v>1913</v>
      </c>
      <c r="E611" s="149" t="s">
        <v>1911</v>
      </c>
      <c r="F611" s="149" t="s">
        <v>1909</v>
      </c>
      <c r="G611" s="149" t="s">
        <v>1439</v>
      </c>
      <c r="H611" s="158" t="s">
        <v>1444</v>
      </c>
      <c r="I611" s="234" t="s">
        <v>532</v>
      </c>
      <c r="J611" s="150" t="s">
        <v>1343</v>
      </c>
      <c r="K611" s="150" t="s">
        <v>1343</v>
      </c>
      <c r="L611" s="150"/>
      <c r="M611" s="153"/>
      <c r="N611" s="151"/>
      <c r="O611" s="153"/>
      <c r="P611" s="203" t="e">
        <f>#REF!+#REF!</f>
        <v>#REF!</v>
      </c>
      <c r="Q611" s="204" t="e">
        <f>#REF!+M611</f>
        <v>#REF!</v>
      </c>
      <c r="R611" s="359" t="s">
        <v>481</v>
      </c>
    </row>
    <row r="612" spans="1:18" ht="12.95" customHeight="1">
      <c r="A612" s="147">
        <v>428</v>
      </c>
      <c r="B612" s="148"/>
      <c r="C612" s="149" t="s">
        <v>1911</v>
      </c>
      <c r="D612" s="149" t="s">
        <v>1913</v>
      </c>
      <c r="E612" s="149" t="s">
        <v>1911</v>
      </c>
      <c r="F612" s="149" t="s">
        <v>1909</v>
      </c>
      <c r="G612" s="149" t="s">
        <v>1439</v>
      </c>
      <c r="H612" s="158" t="s">
        <v>1445</v>
      </c>
      <c r="I612" s="234" t="s">
        <v>532</v>
      </c>
      <c r="J612" s="150" t="s">
        <v>1343</v>
      </c>
      <c r="K612" s="150" t="s">
        <v>1343</v>
      </c>
      <c r="L612" s="150"/>
      <c r="M612" s="153"/>
      <c r="N612" s="151"/>
      <c r="O612" s="153"/>
      <c r="P612" s="203" t="e">
        <f>#REF!+#REF!</f>
        <v>#REF!</v>
      </c>
      <c r="Q612" s="204" t="e">
        <f>#REF!+M612</f>
        <v>#REF!</v>
      </c>
      <c r="R612" s="359" t="s">
        <v>481</v>
      </c>
    </row>
    <row r="613" spans="1:18" ht="12.95" customHeight="1">
      <c r="A613" s="198">
        <v>429</v>
      </c>
      <c r="B613" s="148"/>
      <c r="C613" s="149" t="s">
        <v>1911</v>
      </c>
      <c r="D613" s="149" t="s">
        <v>1913</v>
      </c>
      <c r="E613" s="149" t="s">
        <v>1911</v>
      </c>
      <c r="F613" s="149" t="s">
        <v>1909</v>
      </c>
      <c r="G613" s="149" t="s">
        <v>1439</v>
      </c>
      <c r="H613" s="158" t="s">
        <v>1446</v>
      </c>
      <c r="I613" s="234" t="s">
        <v>533</v>
      </c>
      <c r="J613" s="150" t="s">
        <v>1343</v>
      </c>
      <c r="K613" s="150" t="s">
        <v>1343</v>
      </c>
      <c r="L613" s="150"/>
      <c r="M613" s="153"/>
      <c r="N613" s="151"/>
      <c r="O613" s="153"/>
      <c r="P613" s="203" t="e">
        <f>#REF!+#REF!</f>
        <v>#REF!</v>
      </c>
      <c r="Q613" s="204" t="e">
        <f>#REF!+M613</f>
        <v>#REF!</v>
      </c>
      <c r="R613" s="359" t="s">
        <v>481</v>
      </c>
    </row>
    <row r="614" spans="1:18" ht="12.95" customHeight="1">
      <c r="A614" s="147">
        <v>430</v>
      </c>
      <c r="B614" s="148"/>
      <c r="C614" s="149" t="s">
        <v>1911</v>
      </c>
      <c r="D614" s="149" t="s">
        <v>1913</v>
      </c>
      <c r="E614" s="149" t="s">
        <v>1911</v>
      </c>
      <c r="F614" s="149" t="s">
        <v>1909</v>
      </c>
      <c r="G614" s="149" t="s">
        <v>1439</v>
      </c>
      <c r="H614" s="158" t="s">
        <v>1447</v>
      </c>
      <c r="I614" s="234" t="s">
        <v>531</v>
      </c>
      <c r="J614" s="150" t="s">
        <v>1343</v>
      </c>
      <c r="K614" s="150" t="s">
        <v>1343</v>
      </c>
      <c r="L614" s="150"/>
      <c r="M614" s="153"/>
      <c r="N614" s="151"/>
      <c r="O614" s="153"/>
      <c r="P614" s="203" t="e">
        <f>#REF!+#REF!</f>
        <v>#REF!</v>
      </c>
      <c r="Q614" s="204" t="e">
        <f>#REF!+M614</f>
        <v>#REF!</v>
      </c>
      <c r="R614" s="359" t="s">
        <v>481</v>
      </c>
    </row>
    <row r="615" spans="1:18" ht="12.95" customHeight="1">
      <c r="A615" s="198">
        <v>431</v>
      </c>
      <c r="B615" s="148"/>
      <c r="C615" s="149" t="s">
        <v>1911</v>
      </c>
      <c r="D615" s="149" t="s">
        <v>1913</v>
      </c>
      <c r="E615" s="149" t="s">
        <v>1911</v>
      </c>
      <c r="F615" s="149" t="s">
        <v>1909</v>
      </c>
      <c r="G615" s="149" t="s">
        <v>1439</v>
      </c>
      <c r="H615" s="158" t="s">
        <v>1448</v>
      </c>
      <c r="I615" s="234" t="s">
        <v>530</v>
      </c>
      <c r="J615" s="150" t="s">
        <v>1343</v>
      </c>
      <c r="K615" s="150" t="s">
        <v>1343</v>
      </c>
      <c r="L615" s="150"/>
      <c r="M615" s="153"/>
      <c r="N615" s="151"/>
      <c r="O615" s="153"/>
      <c r="P615" s="203" t="e">
        <f>#REF!+#REF!</f>
        <v>#REF!</v>
      </c>
      <c r="Q615" s="204" t="e">
        <f>#REF!+M615</f>
        <v>#REF!</v>
      </c>
      <c r="R615" s="359" t="s">
        <v>481</v>
      </c>
    </row>
    <row r="616" spans="1:18" ht="12.95" customHeight="1">
      <c r="A616" s="147">
        <v>432</v>
      </c>
      <c r="B616" s="148"/>
      <c r="C616" s="149" t="s">
        <v>1911</v>
      </c>
      <c r="D616" s="149" t="s">
        <v>1913</v>
      </c>
      <c r="E616" s="149" t="s">
        <v>1911</v>
      </c>
      <c r="F616" s="149" t="s">
        <v>1909</v>
      </c>
      <c r="G616" s="149" t="s">
        <v>1439</v>
      </c>
      <c r="H616" s="158" t="s">
        <v>1449</v>
      </c>
      <c r="I616" s="234" t="s">
        <v>532</v>
      </c>
      <c r="J616" s="150" t="s">
        <v>1343</v>
      </c>
      <c r="K616" s="150" t="s">
        <v>1343</v>
      </c>
      <c r="L616" s="150"/>
      <c r="M616" s="153"/>
      <c r="N616" s="151"/>
      <c r="O616" s="153"/>
      <c r="P616" s="203" t="e">
        <f>#REF!+#REF!</f>
        <v>#REF!</v>
      </c>
      <c r="Q616" s="204" t="e">
        <f>#REF!+M616</f>
        <v>#REF!</v>
      </c>
      <c r="R616" s="359" t="s">
        <v>481</v>
      </c>
    </row>
    <row r="617" spans="1:18" ht="12.95" customHeight="1">
      <c r="A617" s="198">
        <v>433</v>
      </c>
      <c r="B617" s="148"/>
      <c r="C617" s="149" t="s">
        <v>1911</v>
      </c>
      <c r="D617" s="149" t="s">
        <v>1913</v>
      </c>
      <c r="E617" s="149" t="s">
        <v>1911</v>
      </c>
      <c r="F617" s="149" t="s">
        <v>1909</v>
      </c>
      <c r="G617" s="149" t="s">
        <v>1439</v>
      </c>
      <c r="H617" s="158" t="s">
        <v>1450</v>
      </c>
      <c r="I617" s="234" t="s">
        <v>533</v>
      </c>
      <c r="J617" s="150" t="s">
        <v>1343</v>
      </c>
      <c r="K617" s="150" t="s">
        <v>1343</v>
      </c>
      <c r="L617" s="150"/>
      <c r="M617" s="153"/>
      <c r="N617" s="151"/>
      <c r="O617" s="153"/>
      <c r="P617" s="203" t="e">
        <f>#REF!+#REF!</f>
        <v>#REF!</v>
      </c>
      <c r="Q617" s="204" t="e">
        <f>#REF!+M617</f>
        <v>#REF!</v>
      </c>
      <c r="R617" s="359" t="s">
        <v>481</v>
      </c>
    </row>
    <row r="618" spans="1:18" ht="12.95" customHeight="1">
      <c r="A618" s="147">
        <v>434</v>
      </c>
      <c r="B618" s="148"/>
      <c r="C618" s="149" t="s">
        <v>1911</v>
      </c>
      <c r="D618" s="149" t="s">
        <v>1913</v>
      </c>
      <c r="E618" s="149" t="s">
        <v>1911</v>
      </c>
      <c r="F618" s="149" t="s">
        <v>1909</v>
      </c>
      <c r="G618" s="149" t="s">
        <v>1439</v>
      </c>
      <c r="H618" s="158" t="s">
        <v>1451</v>
      </c>
      <c r="I618" s="234" t="s">
        <v>531</v>
      </c>
      <c r="J618" s="150" t="s">
        <v>1343</v>
      </c>
      <c r="K618" s="150" t="s">
        <v>1343</v>
      </c>
      <c r="L618" s="150"/>
      <c r="M618" s="153"/>
      <c r="N618" s="151"/>
      <c r="O618" s="153"/>
      <c r="P618" s="203" t="e">
        <f>#REF!+#REF!</f>
        <v>#REF!</v>
      </c>
      <c r="Q618" s="204" t="e">
        <f>#REF!+M618</f>
        <v>#REF!</v>
      </c>
      <c r="R618" s="359" t="s">
        <v>459</v>
      </c>
    </row>
    <row r="619" spans="1:18" ht="12.95" customHeight="1">
      <c r="A619" s="198">
        <v>435</v>
      </c>
      <c r="B619" s="148"/>
      <c r="C619" s="149" t="s">
        <v>1911</v>
      </c>
      <c r="D619" s="149" t="s">
        <v>1913</v>
      </c>
      <c r="E619" s="149" t="s">
        <v>1911</v>
      </c>
      <c r="F619" s="149" t="s">
        <v>1909</v>
      </c>
      <c r="G619" s="149" t="s">
        <v>1439</v>
      </c>
      <c r="H619" s="158" t="s">
        <v>1452</v>
      </c>
      <c r="I619" s="234" t="s">
        <v>532</v>
      </c>
      <c r="J619" s="150" t="s">
        <v>1343</v>
      </c>
      <c r="K619" s="150" t="s">
        <v>1343</v>
      </c>
      <c r="L619" s="150"/>
      <c r="M619" s="153"/>
      <c r="N619" s="151"/>
      <c r="O619" s="153"/>
      <c r="P619" s="203" t="e">
        <f>#REF!+#REF!</f>
        <v>#REF!</v>
      </c>
      <c r="Q619" s="204" t="e">
        <f>#REF!+M619</f>
        <v>#REF!</v>
      </c>
      <c r="R619" s="359" t="s">
        <v>459</v>
      </c>
    </row>
    <row r="620" spans="1:18" ht="12.95" customHeight="1">
      <c r="A620" s="147">
        <v>436</v>
      </c>
      <c r="B620" s="148"/>
      <c r="C620" s="149" t="s">
        <v>1911</v>
      </c>
      <c r="D620" s="149" t="s">
        <v>1913</v>
      </c>
      <c r="E620" s="149" t="s">
        <v>1911</v>
      </c>
      <c r="F620" s="149" t="s">
        <v>1909</v>
      </c>
      <c r="G620" s="149" t="s">
        <v>1439</v>
      </c>
      <c r="H620" s="158" t="s">
        <v>1453</v>
      </c>
      <c r="I620" s="234" t="s">
        <v>530</v>
      </c>
      <c r="J620" s="150" t="s">
        <v>1343</v>
      </c>
      <c r="K620" s="150" t="s">
        <v>1343</v>
      </c>
      <c r="L620" s="150"/>
      <c r="M620" s="153"/>
      <c r="N620" s="151"/>
      <c r="O620" s="153"/>
      <c r="P620" s="203" t="e">
        <f>#REF!+#REF!</f>
        <v>#REF!</v>
      </c>
      <c r="Q620" s="204" t="e">
        <f>#REF!+M620</f>
        <v>#REF!</v>
      </c>
      <c r="R620" s="359" t="s">
        <v>459</v>
      </c>
    </row>
    <row r="621" spans="1:18" ht="12.95" customHeight="1">
      <c r="A621" s="198">
        <v>437</v>
      </c>
      <c r="B621" s="148"/>
      <c r="C621" s="149" t="s">
        <v>1911</v>
      </c>
      <c r="D621" s="149" t="s">
        <v>1913</v>
      </c>
      <c r="E621" s="149" t="s">
        <v>1911</v>
      </c>
      <c r="F621" s="149" t="s">
        <v>1909</v>
      </c>
      <c r="G621" s="149" t="s">
        <v>1439</v>
      </c>
      <c r="H621" s="158" t="s">
        <v>1454</v>
      </c>
      <c r="I621" s="234" t="s">
        <v>530</v>
      </c>
      <c r="J621" s="150" t="s">
        <v>1343</v>
      </c>
      <c r="K621" s="150" t="s">
        <v>1343</v>
      </c>
      <c r="L621" s="150"/>
      <c r="M621" s="153"/>
      <c r="N621" s="151"/>
      <c r="O621" s="153"/>
      <c r="P621" s="203" t="e">
        <f>#REF!+#REF!</f>
        <v>#REF!</v>
      </c>
      <c r="Q621" s="204" t="e">
        <f>#REF!+M621</f>
        <v>#REF!</v>
      </c>
      <c r="R621" s="359" t="s">
        <v>449</v>
      </c>
    </row>
    <row r="622" spans="1:18" ht="12.95" customHeight="1">
      <c r="A622" s="147">
        <v>438</v>
      </c>
      <c r="B622" s="148"/>
      <c r="C622" s="149" t="s">
        <v>1911</v>
      </c>
      <c r="D622" s="149" t="s">
        <v>1913</v>
      </c>
      <c r="E622" s="149" t="s">
        <v>1911</v>
      </c>
      <c r="F622" s="149" t="s">
        <v>1909</v>
      </c>
      <c r="G622" s="149" t="s">
        <v>1439</v>
      </c>
      <c r="H622" s="158" t="s">
        <v>1455</v>
      </c>
      <c r="I622" s="234" t="s">
        <v>534</v>
      </c>
      <c r="J622" s="150" t="s">
        <v>1343</v>
      </c>
      <c r="K622" s="150" t="s">
        <v>1343</v>
      </c>
      <c r="L622" s="150"/>
      <c r="M622" s="153"/>
      <c r="N622" s="151"/>
      <c r="O622" s="153"/>
      <c r="P622" s="203" t="e">
        <f>#REF!+#REF!</f>
        <v>#REF!</v>
      </c>
      <c r="Q622" s="204" t="e">
        <f>#REF!+M622</f>
        <v>#REF!</v>
      </c>
      <c r="R622" s="359" t="s">
        <v>449</v>
      </c>
    </row>
    <row r="623" spans="1:18" ht="12.95" customHeight="1">
      <c r="A623" s="198">
        <v>439</v>
      </c>
      <c r="B623" s="148"/>
      <c r="C623" s="149" t="s">
        <v>1911</v>
      </c>
      <c r="D623" s="149" t="s">
        <v>1913</v>
      </c>
      <c r="E623" s="149" t="s">
        <v>1911</v>
      </c>
      <c r="F623" s="149" t="s">
        <v>1909</v>
      </c>
      <c r="G623" s="149" t="s">
        <v>1439</v>
      </c>
      <c r="H623" s="158" t="s">
        <v>1456</v>
      </c>
      <c r="I623" s="234" t="s">
        <v>530</v>
      </c>
      <c r="J623" s="150" t="s">
        <v>1343</v>
      </c>
      <c r="K623" s="150" t="s">
        <v>1343</v>
      </c>
      <c r="L623" s="150"/>
      <c r="M623" s="153"/>
      <c r="N623" s="151"/>
      <c r="O623" s="153"/>
      <c r="P623" s="203" t="e">
        <f>#REF!+#REF!</f>
        <v>#REF!</v>
      </c>
      <c r="Q623" s="204" t="e">
        <f>#REF!+M623</f>
        <v>#REF!</v>
      </c>
      <c r="R623" s="359" t="s">
        <v>461</v>
      </c>
    </row>
    <row r="624" spans="1:18" ht="12.95" customHeight="1">
      <c r="A624" s="147">
        <v>440</v>
      </c>
      <c r="B624" s="148"/>
      <c r="C624" s="149" t="s">
        <v>1911</v>
      </c>
      <c r="D624" s="149" t="s">
        <v>1913</v>
      </c>
      <c r="E624" s="149" t="s">
        <v>1911</v>
      </c>
      <c r="F624" s="149" t="s">
        <v>1909</v>
      </c>
      <c r="G624" s="149" t="s">
        <v>1439</v>
      </c>
      <c r="H624" s="158" t="s">
        <v>1457</v>
      </c>
      <c r="I624" s="234" t="s">
        <v>531</v>
      </c>
      <c r="J624" s="150" t="s">
        <v>1343</v>
      </c>
      <c r="K624" s="150" t="s">
        <v>1343</v>
      </c>
      <c r="L624" s="150"/>
      <c r="M624" s="153"/>
      <c r="N624" s="151"/>
      <c r="O624" s="153"/>
      <c r="P624" s="203" t="e">
        <f>#REF!+#REF!</f>
        <v>#REF!</v>
      </c>
      <c r="Q624" s="204" t="e">
        <f>#REF!+M624</f>
        <v>#REF!</v>
      </c>
      <c r="R624" s="359" t="s">
        <v>461</v>
      </c>
    </row>
    <row r="625" spans="1:18" ht="12.95" customHeight="1">
      <c r="A625" s="198">
        <v>441</v>
      </c>
      <c r="B625" s="148"/>
      <c r="C625" s="149" t="s">
        <v>1911</v>
      </c>
      <c r="D625" s="149" t="s">
        <v>1913</v>
      </c>
      <c r="E625" s="149" t="s">
        <v>1911</v>
      </c>
      <c r="F625" s="149" t="s">
        <v>1909</v>
      </c>
      <c r="G625" s="149" t="s">
        <v>1439</v>
      </c>
      <c r="H625" s="158" t="s">
        <v>1458</v>
      </c>
      <c r="I625" s="234" t="s">
        <v>532</v>
      </c>
      <c r="J625" s="150" t="s">
        <v>1343</v>
      </c>
      <c r="K625" s="150" t="s">
        <v>1343</v>
      </c>
      <c r="L625" s="150"/>
      <c r="M625" s="153"/>
      <c r="N625" s="151"/>
      <c r="O625" s="153"/>
      <c r="P625" s="203" t="e">
        <f>#REF!+#REF!</f>
        <v>#REF!</v>
      </c>
      <c r="Q625" s="204" t="e">
        <f>#REF!+M625</f>
        <v>#REF!</v>
      </c>
      <c r="R625" s="359" t="s">
        <v>461</v>
      </c>
    </row>
    <row r="626" spans="1:18" ht="12.95" customHeight="1">
      <c r="A626" s="147">
        <v>442</v>
      </c>
      <c r="B626" s="148"/>
      <c r="C626" s="149" t="s">
        <v>1911</v>
      </c>
      <c r="D626" s="149" t="s">
        <v>1913</v>
      </c>
      <c r="E626" s="149" t="s">
        <v>1911</v>
      </c>
      <c r="F626" s="149" t="s">
        <v>1909</v>
      </c>
      <c r="G626" s="149" t="s">
        <v>1439</v>
      </c>
      <c r="H626" s="158" t="s">
        <v>1459</v>
      </c>
      <c r="I626" s="234" t="s">
        <v>535</v>
      </c>
      <c r="J626" s="150" t="s">
        <v>1343</v>
      </c>
      <c r="K626" s="150" t="s">
        <v>1343</v>
      </c>
      <c r="L626" s="150"/>
      <c r="M626" s="153"/>
      <c r="N626" s="151"/>
      <c r="O626" s="153"/>
      <c r="P626" s="203" t="e">
        <f>#REF!+#REF!</f>
        <v>#REF!</v>
      </c>
      <c r="Q626" s="204" t="e">
        <f>#REF!+M626</f>
        <v>#REF!</v>
      </c>
      <c r="R626" s="359" t="s">
        <v>461</v>
      </c>
    </row>
    <row r="627" spans="1:18" ht="12.95" customHeight="1">
      <c r="A627" s="198">
        <v>443</v>
      </c>
      <c r="B627" s="148"/>
      <c r="C627" s="149" t="s">
        <v>1911</v>
      </c>
      <c r="D627" s="149" t="s">
        <v>1913</v>
      </c>
      <c r="E627" s="149" t="s">
        <v>1911</v>
      </c>
      <c r="F627" s="149" t="s">
        <v>1909</v>
      </c>
      <c r="G627" s="149" t="s">
        <v>1439</v>
      </c>
      <c r="H627" s="158" t="s">
        <v>1460</v>
      </c>
      <c r="I627" s="234" t="s">
        <v>530</v>
      </c>
      <c r="J627" s="150" t="s">
        <v>1343</v>
      </c>
      <c r="K627" s="150" t="s">
        <v>1343</v>
      </c>
      <c r="L627" s="150"/>
      <c r="M627" s="153"/>
      <c r="N627" s="151"/>
      <c r="O627" s="153"/>
      <c r="P627" s="203" t="e">
        <f>#REF!+#REF!</f>
        <v>#REF!</v>
      </c>
      <c r="Q627" s="204" t="e">
        <f>#REF!+M627</f>
        <v>#REF!</v>
      </c>
      <c r="R627" s="359" t="s">
        <v>450</v>
      </c>
    </row>
    <row r="628" spans="1:18" ht="12.95" customHeight="1">
      <c r="A628" s="147">
        <v>444</v>
      </c>
      <c r="B628" s="148"/>
      <c r="C628" s="149" t="s">
        <v>1911</v>
      </c>
      <c r="D628" s="149" t="s">
        <v>1913</v>
      </c>
      <c r="E628" s="149" t="s">
        <v>1911</v>
      </c>
      <c r="F628" s="149" t="s">
        <v>1909</v>
      </c>
      <c r="G628" s="149" t="s">
        <v>1439</v>
      </c>
      <c r="H628" s="158" t="s">
        <v>1461</v>
      </c>
      <c r="I628" s="234" t="s">
        <v>532</v>
      </c>
      <c r="J628" s="150" t="s">
        <v>1343</v>
      </c>
      <c r="K628" s="150" t="s">
        <v>1343</v>
      </c>
      <c r="L628" s="150"/>
      <c r="M628" s="153"/>
      <c r="N628" s="151"/>
      <c r="O628" s="153"/>
      <c r="P628" s="203" t="e">
        <f>#REF!+#REF!</f>
        <v>#REF!</v>
      </c>
      <c r="Q628" s="204" t="e">
        <f>#REF!+M628</f>
        <v>#REF!</v>
      </c>
      <c r="R628" s="359" t="s">
        <v>450</v>
      </c>
    </row>
    <row r="629" spans="1:18" ht="12.95" customHeight="1">
      <c r="A629" s="198">
        <v>445</v>
      </c>
      <c r="B629" s="148"/>
      <c r="C629" s="149" t="s">
        <v>1911</v>
      </c>
      <c r="D629" s="149" t="s">
        <v>1913</v>
      </c>
      <c r="E629" s="149" t="s">
        <v>1911</v>
      </c>
      <c r="F629" s="149" t="s">
        <v>1909</v>
      </c>
      <c r="G629" s="149" t="s">
        <v>1439</v>
      </c>
      <c r="H629" s="158" t="s">
        <v>1462</v>
      </c>
      <c r="I629" s="234" t="s">
        <v>536</v>
      </c>
      <c r="J629" s="150" t="s">
        <v>1343</v>
      </c>
      <c r="K629" s="150" t="s">
        <v>1343</v>
      </c>
      <c r="L629" s="150"/>
      <c r="M629" s="153"/>
      <c r="N629" s="151"/>
      <c r="O629" s="153"/>
      <c r="P629" s="203" t="e">
        <f>#REF!+#REF!</f>
        <v>#REF!</v>
      </c>
      <c r="Q629" s="204" t="e">
        <f>#REF!+M629</f>
        <v>#REF!</v>
      </c>
      <c r="R629" s="359" t="s">
        <v>450</v>
      </c>
    </row>
    <row r="630" spans="1:18" ht="12.95" customHeight="1">
      <c r="A630" s="147">
        <v>446</v>
      </c>
      <c r="B630" s="148"/>
      <c r="C630" s="149" t="s">
        <v>1911</v>
      </c>
      <c r="D630" s="149" t="s">
        <v>1913</v>
      </c>
      <c r="E630" s="149" t="s">
        <v>1911</v>
      </c>
      <c r="F630" s="149" t="s">
        <v>1909</v>
      </c>
      <c r="G630" s="149" t="s">
        <v>1439</v>
      </c>
      <c r="H630" s="158" t="s">
        <v>1463</v>
      </c>
      <c r="I630" s="234" t="s">
        <v>531</v>
      </c>
      <c r="J630" s="150" t="s">
        <v>1343</v>
      </c>
      <c r="K630" s="150" t="s">
        <v>1343</v>
      </c>
      <c r="L630" s="150"/>
      <c r="M630" s="153"/>
      <c r="N630" s="151"/>
      <c r="O630" s="153"/>
      <c r="P630" s="203" t="e">
        <f>#REF!+#REF!</f>
        <v>#REF!</v>
      </c>
      <c r="Q630" s="204" t="e">
        <f>#REF!+M630</f>
        <v>#REF!</v>
      </c>
      <c r="R630" s="359" t="s">
        <v>450</v>
      </c>
    </row>
    <row r="631" spans="1:18" ht="12.95" customHeight="1">
      <c r="A631" s="198">
        <v>447</v>
      </c>
      <c r="B631" s="148"/>
      <c r="C631" s="149" t="s">
        <v>1911</v>
      </c>
      <c r="D631" s="149" t="s">
        <v>1913</v>
      </c>
      <c r="E631" s="149" t="s">
        <v>1911</v>
      </c>
      <c r="F631" s="149" t="s">
        <v>1909</v>
      </c>
      <c r="G631" s="149" t="s">
        <v>1439</v>
      </c>
      <c r="H631" s="158" t="s">
        <v>1464</v>
      </c>
      <c r="I631" s="234" t="s">
        <v>537</v>
      </c>
      <c r="J631" s="150" t="s">
        <v>1343</v>
      </c>
      <c r="K631" s="150" t="s">
        <v>1343</v>
      </c>
      <c r="L631" s="150"/>
      <c r="M631" s="153"/>
      <c r="N631" s="151"/>
      <c r="O631" s="153"/>
      <c r="P631" s="203" t="e">
        <f>#REF!+#REF!</f>
        <v>#REF!</v>
      </c>
      <c r="Q631" s="204" t="e">
        <f>#REF!+M631</f>
        <v>#REF!</v>
      </c>
      <c r="R631" s="359" t="s">
        <v>528</v>
      </c>
    </row>
    <row r="632" spans="1:18" ht="12.95" customHeight="1">
      <c r="A632" s="147">
        <v>448</v>
      </c>
      <c r="B632" s="148"/>
      <c r="C632" s="149" t="s">
        <v>1911</v>
      </c>
      <c r="D632" s="149" t="s">
        <v>1913</v>
      </c>
      <c r="E632" s="149" t="s">
        <v>1911</v>
      </c>
      <c r="F632" s="149" t="s">
        <v>1909</v>
      </c>
      <c r="G632" s="149" t="s">
        <v>1439</v>
      </c>
      <c r="H632" s="158" t="s">
        <v>1465</v>
      </c>
      <c r="I632" s="234" t="s">
        <v>538</v>
      </c>
      <c r="J632" s="150" t="s">
        <v>1343</v>
      </c>
      <c r="K632" s="150" t="s">
        <v>1343</v>
      </c>
      <c r="L632" s="150"/>
      <c r="M632" s="153"/>
      <c r="N632" s="151"/>
      <c r="O632" s="153"/>
      <c r="P632" s="203" t="e">
        <f>#REF!+#REF!</f>
        <v>#REF!</v>
      </c>
      <c r="Q632" s="204" t="e">
        <f>#REF!+M632</f>
        <v>#REF!</v>
      </c>
      <c r="R632" s="359" t="s">
        <v>461</v>
      </c>
    </row>
    <row r="633" spans="1:18" ht="12.95" customHeight="1">
      <c r="A633" s="198">
        <v>449</v>
      </c>
      <c r="B633" s="148"/>
      <c r="C633" s="149" t="s">
        <v>1911</v>
      </c>
      <c r="D633" s="149" t="s">
        <v>1913</v>
      </c>
      <c r="E633" s="149" t="s">
        <v>1911</v>
      </c>
      <c r="F633" s="149" t="s">
        <v>1909</v>
      </c>
      <c r="G633" s="149" t="s">
        <v>1439</v>
      </c>
      <c r="H633" s="158" t="s">
        <v>1466</v>
      </c>
      <c r="I633" s="234" t="s">
        <v>84</v>
      </c>
      <c r="J633" s="150" t="s">
        <v>1343</v>
      </c>
      <c r="K633" s="150" t="s">
        <v>1343</v>
      </c>
      <c r="L633" s="150"/>
      <c r="M633" s="153"/>
      <c r="N633" s="151"/>
      <c r="O633" s="153"/>
      <c r="P633" s="203" t="e">
        <f>#REF!+#REF!</f>
        <v>#REF!</v>
      </c>
      <c r="Q633" s="204" t="e">
        <f>#REF!+M633</f>
        <v>#REF!</v>
      </c>
      <c r="R633" s="359" t="s">
        <v>461</v>
      </c>
    </row>
    <row r="634" spans="1:18" ht="12.95" customHeight="1">
      <c r="A634" s="147">
        <v>450</v>
      </c>
      <c r="B634" s="148"/>
      <c r="C634" s="149" t="s">
        <v>1911</v>
      </c>
      <c r="D634" s="149" t="s">
        <v>1913</v>
      </c>
      <c r="E634" s="149" t="s">
        <v>1911</v>
      </c>
      <c r="F634" s="149" t="s">
        <v>1909</v>
      </c>
      <c r="G634" s="149" t="s">
        <v>1439</v>
      </c>
      <c r="H634" s="158" t="s">
        <v>1467</v>
      </c>
      <c r="I634" s="234" t="s">
        <v>538</v>
      </c>
      <c r="J634" s="150" t="s">
        <v>1343</v>
      </c>
      <c r="K634" s="150" t="s">
        <v>1343</v>
      </c>
      <c r="L634" s="150"/>
      <c r="M634" s="153"/>
      <c r="N634" s="151"/>
      <c r="O634" s="153"/>
      <c r="P634" s="203" t="e">
        <f>#REF!+#REF!</f>
        <v>#REF!</v>
      </c>
      <c r="Q634" s="204" t="e">
        <f>#REF!+M634</f>
        <v>#REF!</v>
      </c>
      <c r="R634" s="359" t="s">
        <v>459</v>
      </c>
    </row>
    <row r="635" spans="1:18" ht="12.95" customHeight="1">
      <c r="A635" s="198">
        <v>451</v>
      </c>
      <c r="B635" s="148"/>
      <c r="C635" s="149" t="s">
        <v>1911</v>
      </c>
      <c r="D635" s="149" t="s">
        <v>1913</v>
      </c>
      <c r="E635" s="149" t="s">
        <v>1911</v>
      </c>
      <c r="F635" s="149" t="s">
        <v>1913</v>
      </c>
      <c r="G635" s="149" t="s">
        <v>1475</v>
      </c>
      <c r="H635" s="158" t="s">
        <v>1472</v>
      </c>
      <c r="I635" s="234" t="s">
        <v>539</v>
      </c>
      <c r="J635" s="150" t="s">
        <v>1343</v>
      </c>
      <c r="K635" s="150" t="s">
        <v>1343</v>
      </c>
      <c r="L635" s="150"/>
      <c r="M635" s="153"/>
      <c r="N635" s="151"/>
      <c r="O635" s="153"/>
      <c r="P635" s="203" t="e">
        <f>#REF!+#REF!</f>
        <v>#REF!</v>
      </c>
      <c r="Q635" s="204" t="e">
        <f>#REF!+M635</f>
        <v>#REF!</v>
      </c>
      <c r="R635" s="359" t="s">
        <v>445</v>
      </c>
    </row>
    <row r="636" spans="1:18" ht="12.95" customHeight="1">
      <c r="A636" s="147">
        <v>452</v>
      </c>
      <c r="B636" s="148"/>
      <c r="C636" s="149" t="s">
        <v>1911</v>
      </c>
      <c r="D636" s="149" t="s">
        <v>1913</v>
      </c>
      <c r="E636" s="149" t="s">
        <v>1911</v>
      </c>
      <c r="F636" s="149" t="s">
        <v>1913</v>
      </c>
      <c r="G636" s="149" t="s">
        <v>1475</v>
      </c>
      <c r="H636" s="158" t="s">
        <v>1473</v>
      </c>
      <c r="I636" s="234" t="s">
        <v>540</v>
      </c>
      <c r="J636" s="150" t="s">
        <v>1343</v>
      </c>
      <c r="K636" s="150" t="s">
        <v>1343</v>
      </c>
      <c r="L636" s="150"/>
      <c r="M636" s="153"/>
      <c r="N636" s="151"/>
      <c r="O636" s="153"/>
      <c r="P636" s="203" t="e">
        <f>#REF!+#REF!</f>
        <v>#REF!</v>
      </c>
      <c r="Q636" s="204" t="e">
        <f>#REF!+M636</f>
        <v>#REF!</v>
      </c>
      <c r="R636" s="359" t="s">
        <v>446</v>
      </c>
    </row>
    <row r="637" spans="1:18" ht="12.95" customHeight="1">
      <c r="A637" s="198">
        <v>453</v>
      </c>
      <c r="B637" s="148"/>
      <c r="C637" s="149" t="s">
        <v>1911</v>
      </c>
      <c r="D637" s="149" t="s">
        <v>1913</v>
      </c>
      <c r="E637" s="149" t="s">
        <v>1911</v>
      </c>
      <c r="F637" s="149" t="s">
        <v>1913</v>
      </c>
      <c r="G637" s="149" t="s">
        <v>1475</v>
      </c>
      <c r="H637" s="158" t="s">
        <v>1474</v>
      </c>
      <c r="I637" s="234" t="s">
        <v>541</v>
      </c>
      <c r="J637" s="150" t="s">
        <v>1343</v>
      </c>
      <c r="K637" s="150" t="s">
        <v>1343</v>
      </c>
      <c r="L637" s="150"/>
      <c r="M637" s="153"/>
      <c r="N637" s="151"/>
      <c r="O637" s="153"/>
      <c r="P637" s="203" t="e">
        <f>#REF!+#REF!</f>
        <v>#REF!</v>
      </c>
      <c r="Q637" s="204" t="e">
        <f>#REF!+M637</f>
        <v>#REF!</v>
      </c>
      <c r="R637" s="359" t="s">
        <v>447</v>
      </c>
    </row>
    <row r="638" spans="1:18" ht="12.95" customHeight="1">
      <c r="A638" s="147">
        <v>454</v>
      </c>
      <c r="B638" s="148"/>
      <c r="C638" s="149" t="s">
        <v>1911</v>
      </c>
      <c r="D638" s="149" t="s">
        <v>1913</v>
      </c>
      <c r="E638" s="149" t="s">
        <v>1911</v>
      </c>
      <c r="F638" s="149" t="s">
        <v>1913</v>
      </c>
      <c r="G638" s="149" t="s">
        <v>1475</v>
      </c>
      <c r="H638" s="158" t="s">
        <v>1475</v>
      </c>
      <c r="I638" s="234" t="s">
        <v>542</v>
      </c>
      <c r="J638" s="150" t="s">
        <v>1343</v>
      </c>
      <c r="K638" s="150" t="s">
        <v>1343</v>
      </c>
      <c r="L638" s="150"/>
      <c r="M638" s="153"/>
      <c r="N638" s="151"/>
      <c r="O638" s="153"/>
      <c r="P638" s="203" t="e">
        <f>#REF!+#REF!</f>
        <v>#REF!</v>
      </c>
      <c r="Q638" s="204" t="e">
        <f>#REF!+M638</f>
        <v>#REF!</v>
      </c>
      <c r="R638" s="359" t="s">
        <v>114</v>
      </c>
    </row>
    <row r="639" spans="1:18" ht="12.95" customHeight="1">
      <c r="A639" s="198">
        <v>455</v>
      </c>
      <c r="B639" s="148"/>
      <c r="C639" s="149" t="s">
        <v>1911</v>
      </c>
      <c r="D639" s="149" t="s">
        <v>1913</v>
      </c>
      <c r="E639" s="149" t="s">
        <v>1911</v>
      </c>
      <c r="F639" s="149" t="s">
        <v>1913</v>
      </c>
      <c r="G639" s="149" t="s">
        <v>1475</v>
      </c>
      <c r="H639" s="158" t="s">
        <v>1486</v>
      </c>
      <c r="I639" s="234" t="s">
        <v>543</v>
      </c>
      <c r="J639" s="150" t="s">
        <v>1343</v>
      </c>
      <c r="K639" s="150" t="s">
        <v>1343</v>
      </c>
      <c r="L639" s="150"/>
      <c r="M639" s="153"/>
      <c r="N639" s="151"/>
      <c r="O639" s="153"/>
      <c r="P639" s="203" t="e">
        <f>#REF!+#REF!</f>
        <v>#REF!</v>
      </c>
      <c r="Q639" s="204" t="e">
        <f>#REF!+M639</f>
        <v>#REF!</v>
      </c>
      <c r="R639" s="359" t="s">
        <v>448</v>
      </c>
    </row>
    <row r="640" spans="1:18" ht="12.95" customHeight="1">
      <c r="A640" s="147">
        <v>456</v>
      </c>
      <c r="B640" s="148"/>
      <c r="C640" s="149" t="s">
        <v>1911</v>
      </c>
      <c r="D640" s="149" t="s">
        <v>1913</v>
      </c>
      <c r="E640" s="149" t="s">
        <v>1911</v>
      </c>
      <c r="F640" s="149" t="s">
        <v>1913</v>
      </c>
      <c r="G640" s="149" t="s">
        <v>1475</v>
      </c>
      <c r="H640" s="158" t="s">
        <v>1487</v>
      </c>
      <c r="I640" s="234" t="s">
        <v>353</v>
      </c>
      <c r="J640" s="150" t="s">
        <v>1343</v>
      </c>
      <c r="K640" s="150" t="s">
        <v>1343</v>
      </c>
      <c r="L640" s="150"/>
      <c r="M640" s="153"/>
      <c r="N640" s="151"/>
      <c r="O640" s="153"/>
      <c r="P640" s="203" t="e">
        <f>#REF!+#REF!</f>
        <v>#REF!</v>
      </c>
      <c r="Q640" s="204" t="e">
        <f>#REF!+M640</f>
        <v>#REF!</v>
      </c>
      <c r="R640" s="359" t="s">
        <v>459</v>
      </c>
    </row>
    <row r="641" spans="1:18" ht="12.95" customHeight="1">
      <c r="A641" s="198">
        <v>457</v>
      </c>
      <c r="B641" s="148"/>
      <c r="C641" s="149" t="s">
        <v>1911</v>
      </c>
      <c r="D641" s="149" t="s">
        <v>1913</v>
      </c>
      <c r="E641" s="149" t="s">
        <v>1911</v>
      </c>
      <c r="F641" s="149" t="s">
        <v>1913</v>
      </c>
      <c r="G641" s="149" t="s">
        <v>1475</v>
      </c>
      <c r="H641" s="158" t="s">
        <v>1488</v>
      </c>
      <c r="I641" s="234" t="s">
        <v>353</v>
      </c>
      <c r="J641" s="150" t="s">
        <v>1343</v>
      </c>
      <c r="K641" s="150" t="s">
        <v>1343</v>
      </c>
      <c r="L641" s="150"/>
      <c r="M641" s="153"/>
      <c r="N641" s="151"/>
      <c r="O641" s="153"/>
      <c r="P641" s="203" t="e">
        <f>#REF!+#REF!</f>
        <v>#REF!</v>
      </c>
      <c r="Q641" s="204" t="e">
        <f>#REF!+M641</f>
        <v>#REF!</v>
      </c>
      <c r="R641" s="359" t="s">
        <v>452</v>
      </c>
    </row>
    <row r="642" spans="1:18" ht="12.95" customHeight="1">
      <c r="A642" s="147">
        <v>458</v>
      </c>
      <c r="B642" s="148"/>
      <c r="C642" s="149" t="s">
        <v>1911</v>
      </c>
      <c r="D642" s="149" t="s">
        <v>1913</v>
      </c>
      <c r="E642" s="149" t="s">
        <v>1911</v>
      </c>
      <c r="F642" s="149" t="s">
        <v>1913</v>
      </c>
      <c r="G642" s="149" t="s">
        <v>1475</v>
      </c>
      <c r="H642" s="158" t="s">
        <v>1489</v>
      </c>
      <c r="I642" s="234" t="s">
        <v>353</v>
      </c>
      <c r="J642" s="150" t="s">
        <v>1343</v>
      </c>
      <c r="K642" s="150" t="s">
        <v>1343</v>
      </c>
      <c r="L642" s="150"/>
      <c r="M642" s="153"/>
      <c r="N642" s="151"/>
      <c r="O642" s="153"/>
      <c r="P642" s="203" t="e">
        <f>#REF!+#REF!</f>
        <v>#REF!</v>
      </c>
      <c r="Q642" s="204" t="e">
        <f>#REF!+M642</f>
        <v>#REF!</v>
      </c>
      <c r="R642" s="359" t="s">
        <v>449</v>
      </c>
    </row>
    <row r="643" spans="1:18" ht="12.95" customHeight="1">
      <c r="A643" s="198">
        <v>459</v>
      </c>
      <c r="B643" s="148"/>
      <c r="C643" s="149" t="s">
        <v>1911</v>
      </c>
      <c r="D643" s="149" t="s">
        <v>1913</v>
      </c>
      <c r="E643" s="149" t="s">
        <v>1911</v>
      </c>
      <c r="F643" s="149" t="s">
        <v>1913</v>
      </c>
      <c r="G643" s="149" t="s">
        <v>1475</v>
      </c>
      <c r="H643" s="158" t="s">
        <v>1490</v>
      </c>
      <c r="I643" s="234" t="s">
        <v>539</v>
      </c>
      <c r="J643" s="150" t="s">
        <v>1343</v>
      </c>
      <c r="K643" s="150" t="s">
        <v>1343</v>
      </c>
      <c r="L643" s="150"/>
      <c r="M643" s="153"/>
      <c r="N643" s="151"/>
      <c r="O643" s="153"/>
      <c r="P643" s="203" t="e">
        <f>#REF!+#REF!</f>
        <v>#REF!</v>
      </c>
      <c r="Q643" s="204" t="e">
        <f>#REF!+M643</f>
        <v>#REF!</v>
      </c>
      <c r="R643" s="359" t="s">
        <v>450</v>
      </c>
    </row>
    <row r="644" spans="1:18" ht="12.95" customHeight="1">
      <c r="A644" s="147">
        <v>460</v>
      </c>
      <c r="B644" s="148"/>
      <c r="C644" s="149" t="s">
        <v>1911</v>
      </c>
      <c r="D644" s="149" t="s">
        <v>1913</v>
      </c>
      <c r="E644" s="149" t="s">
        <v>1911</v>
      </c>
      <c r="F644" s="149" t="s">
        <v>1544</v>
      </c>
      <c r="G644" s="149" t="s">
        <v>1429</v>
      </c>
      <c r="H644" s="158" t="s">
        <v>1467</v>
      </c>
      <c r="I644" s="234" t="s">
        <v>544</v>
      </c>
      <c r="J644" s="150" t="s">
        <v>1343</v>
      </c>
      <c r="K644" s="150" t="s">
        <v>1343</v>
      </c>
      <c r="L644" s="150"/>
      <c r="M644" s="153"/>
      <c r="N644" s="151"/>
      <c r="O644" s="153"/>
      <c r="P644" s="203" t="e">
        <f>#REF!+#REF!</f>
        <v>#REF!</v>
      </c>
      <c r="Q644" s="204" t="e">
        <f>#REF!+M644</f>
        <v>#REF!</v>
      </c>
      <c r="R644" s="359" t="s">
        <v>445</v>
      </c>
    </row>
    <row r="645" spans="1:18" ht="12.95" customHeight="1">
      <c r="A645" s="198">
        <v>461</v>
      </c>
      <c r="B645" s="148"/>
      <c r="C645" s="149" t="s">
        <v>1911</v>
      </c>
      <c r="D645" s="149" t="s">
        <v>1913</v>
      </c>
      <c r="E645" s="149" t="s">
        <v>1911</v>
      </c>
      <c r="F645" s="149" t="s">
        <v>1544</v>
      </c>
      <c r="G645" s="149" t="s">
        <v>1429</v>
      </c>
      <c r="H645" s="158" t="s">
        <v>1435</v>
      </c>
      <c r="I645" s="234" t="s">
        <v>52</v>
      </c>
      <c r="J645" s="150" t="s">
        <v>1343</v>
      </c>
      <c r="K645" s="150" t="s">
        <v>1343</v>
      </c>
      <c r="L645" s="150"/>
      <c r="M645" s="153"/>
      <c r="N645" s="151"/>
      <c r="O645" s="153"/>
      <c r="P645" s="203" t="e">
        <f>#REF!+#REF!</f>
        <v>#REF!</v>
      </c>
      <c r="Q645" s="204" t="e">
        <f>#REF!+M645</f>
        <v>#REF!</v>
      </c>
      <c r="R645" s="359" t="s">
        <v>445</v>
      </c>
    </row>
    <row r="646" spans="1:18" ht="12.95" customHeight="1">
      <c r="A646" s="147">
        <v>462</v>
      </c>
      <c r="B646" s="148"/>
      <c r="C646" s="149" t="s">
        <v>1911</v>
      </c>
      <c r="D646" s="149" t="s">
        <v>1913</v>
      </c>
      <c r="E646" s="149" t="s">
        <v>1911</v>
      </c>
      <c r="F646" s="149" t="s">
        <v>1544</v>
      </c>
      <c r="G646" s="149" t="s">
        <v>1429</v>
      </c>
      <c r="H646" s="158" t="s">
        <v>1436</v>
      </c>
      <c r="I646" s="234" t="s">
        <v>52</v>
      </c>
      <c r="J646" s="150" t="s">
        <v>1343</v>
      </c>
      <c r="K646" s="150" t="s">
        <v>1343</v>
      </c>
      <c r="L646" s="150"/>
      <c r="M646" s="153"/>
      <c r="N646" s="151"/>
      <c r="O646" s="153"/>
      <c r="P646" s="203" t="e">
        <f>#REF!+#REF!</f>
        <v>#REF!</v>
      </c>
      <c r="Q646" s="204" t="e">
        <f>#REF!+M646</f>
        <v>#REF!</v>
      </c>
      <c r="R646" s="359" t="s">
        <v>110</v>
      </c>
    </row>
    <row r="647" spans="1:18" ht="12.95" customHeight="1">
      <c r="A647" s="198">
        <v>463</v>
      </c>
      <c r="B647" s="148"/>
      <c r="C647" s="149" t="s">
        <v>1911</v>
      </c>
      <c r="D647" s="149" t="s">
        <v>1913</v>
      </c>
      <c r="E647" s="149" t="s">
        <v>1911</v>
      </c>
      <c r="F647" s="149" t="s">
        <v>1544</v>
      </c>
      <c r="G647" s="149" t="s">
        <v>1429</v>
      </c>
      <c r="H647" s="158" t="s">
        <v>1437</v>
      </c>
      <c r="I647" s="234" t="s">
        <v>52</v>
      </c>
      <c r="J647" s="150" t="s">
        <v>1343</v>
      </c>
      <c r="K647" s="150" t="s">
        <v>1343</v>
      </c>
      <c r="L647" s="150"/>
      <c r="M647" s="153"/>
      <c r="N647" s="151"/>
      <c r="O647" s="153"/>
      <c r="P647" s="203" t="e">
        <f>#REF!+#REF!</f>
        <v>#REF!</v>
      </c>
      <c r="Q647" s="204" t="e">
        <f>#REF!+M647</f>
        <v>#REF!</v>
      </c>
      <c r="R647" s="359" t="s">
        <v>473</v>
      </c>
    </row>
    <row r="648" spans="1:18" ht="12.95" customHeight="1">
      <c r="A648" s="147">
        <v>464</v>
      </c>
      <c r="B648" s="148"/>
      <c r="C648" s="149" t="s">
        <v>1911</v>
      </c>
      <c r="D648" s="149" t="s">
        <v>1913</v>
      </c>
      <c r="E648" s="149" t="s">
        <v>1911</v>
      </c>
      <c r="F648" s="149" t="s">
        <v>1544</v>
      </c>
      <c r="G648" s="149" t="s">
        <v>1429</v>
      </c>
      <c r="H648" s="158" t="s">
        <v>1438</v>
      </c>
      <c r="I648" s="234" t="s">
        <v>52</v>
      </c>
      <c r="J648" s="150" t="s">
        <v>1343</v>
      </c>
      <c r="K648" s="150" t="s">
        <v>1343</v>
      </c>
      <c r="L648" s="150"/>
      <c r="M648" s="153"/>
      <c r="N648" s="151"/>
      <c r="O648" s="153"/>
      <c r="P648" s="203" t="e">
        <f>#REF!+#REF!</f>
        <v>#REF!</v>
      </c>
      <c r="Q648" s="204" t="e">
        <f>#REF!+M648</f>
        <v>#REF!</v>
      </c>
      <c r="R648" s="359" t="s">
        <v>456</v>
      </c>
    </row>
    <row r="649" spans="1:18" ht="12.95" customHeight="1">
      <c r="A649" s="198">
        <v>465</v>
      </c>
      <c r="B649" s="148"/>
      <c r="C649" s="149" t="s">
        <v>1911</v>
      </c>
      <c r="D649" s="149" t="s">
        <v>1913</v>
      </c>
      <c r="E649" s="149" t="s">
        <v>1911</v>
      </c>
      <c r="F649" s="149" t="s">
        <v>1544</v>
      </c>
      <c r="G649" s="149" t="s">
        <v>1429</v>
      </c>
      <c r="H649" s="158" t="s">
        <v>1439</v>
      </c>
      <c r="I649" s="234" t="s">
        <v>52</v>
      </c>
      <c r="J649" s="150" t="s">
        <v>1343</v>
      </c>
      <c r="K649" s="150" t="s">
        <v>1343</v>
      </c>
      <c r="L649" s="150"/>
      <c r="M649" s="153"/>
      <c r="N649" s="151"/>
      <c r="O649" s="153"/>
      <c r="P649" s="203" t="e">
        <f>#REF!+#REF!</f>
        <v>#REF!</v>
      </c>
      <c r="Q649" s="204" t="e">
        <f>#REF!+M649</f>
        <v>#REF!</v>
      </c>
      <c r="R649" s="359" t="s">
        <v>447</v>
      </c>
    </row>
    <row r="650" spans="1:18" ht="12.95" customHeight="1">
      <c r="A650" s="147">
        <v>466</v>
      </c>
      <c r="B650" s="148"/>
      <c r="C650" s="149" t="s">
        <v>1911</v>
      </c>
      <c r="D650" s="149" t="s">
        <v>1913</v>
      </c>
      <c r="E650" s="149" t="s">
        <v>1911</v>
      </c>
      <c r="F650" s="149" t="s">
        <v>1544</v>
      </c>
      <c r="G650" s="149" t="s">
        <v>1429</v>
      </c>
      <c r="H650" s="158" t="s">
        <v>1440</v>
      </c>
      <c r="I650" s="234" t="s">
        <v>432</v>
      </c>
      <c r="J650" s="150" t="s">
        <v>1343</v>
      </c>
      <c r="K650" s="150" t="s">
        <v>1343</v>
      </c>
      <c r="L650" s="150"/>
      <c r="M650" s="153"/>
      <c r="N650" s="151"/>
      <c r="O650" s="153"/>
      <c r="P650" s="203" t="e">
        <f>#REF!+#REF!</f>
        <v>#REF!</v>
      </c>
      <c r="Q650" s="204" t="e">
        <f>#REF!+M650</f>
        <v>#REF!</v>
      </c>
      <c r="R650" s="359" t="s">
        <v>477</v>
      </c>
    </row>
    <row r="651" spans="1:18" ht="12.95" customHeight="1">
      <c r="A651" s="198">
        <v>467</v>
      </c>
      <c r="B651" s="148"/>
      <c r="C651" s="149" t="s">
        <v>1911</v>
      </c>
      <c r="D651" s="149" t="s">
        <v>1913</v>
      </c>
      <c r="E651" s="149" t="s">
        <v>1911</v>
      </c>
      <c r="F651" s="149" t="s">
        <v>1544</v>
      </c>
      <c r="G651" s="149" t="s">
        <v>1429</v>
      </c>
      <c r="H651" s="158" t="s">
        <v>1441</v>
      </c>
      <c r="I651" s="234" t="s">
        <v>52</v>
      </c>
      <c r="J651" s="150" t="s">
        <v>1343</v>
      </c>
      <c r="K651" s="150" t="s">
        <v>1343</v>
      </c>
      <c r="L651" s="150"/>
      <c r="M651" s="153"/>
      <c r="N651" s="151"/>
      <c r="O651" s="153"/>
      <c r="P651" s="203" t="e">
        <f>#REF!+#REF!</f>
        <v>#REF!</v>
      </c>
      <c r="Q651" s="204" t="e">
        <f>#REF!+M651</f>
        <v>#REF!</v>
      </c>
      <c r="R651" s="359" t="s">
        <v>477</v>
      </c>
    </row>
    <row r="652" spans="1:18" ht="12.95" customHeight="1">
      <c r="A652" s="147">
        <v>468</v>
      </c>
      <c r="B652" s="148"/>
      <c r="C652" s="149" t="s">
        <v>1911</v>
      </c>
      <c r="D652" s="149" t="s">
        <v>1913</v>
      </c>
      <c r="E652" s="149" t="s">
        <v>1911</v>
      </c>
      <c r="F652" s="149" t="s">
        <v>1544</v>
      </c>
      <c r="G652" s="149" t="s">
        <v>1429</v>
      </c>
      <c r="H652" s="158" t="s">
        <v>1442</v>
      </c>
      <c r="I652" s="234" t="s">
        <v>52</v>
      </c>
      <c r="J652" s="150" t="s">
        <v>1343</v>
      </c>
      <c r="K652" s="150" t="s">
        <v>1343</v>
      </c>
      <c r="L652" s="150"/>
      <c r="M652" s="153"/>
      <c r="N652" s="151"/>
      <c r="O652" s="153"/>
      <c r="P652" s="203" t="e">
        <f>#REF!+#REF!</f>
        <v>#REF!</v>
      </c>
      <c r="Q652" s="204" t="e">
        <f>#REF!+M652</f>
        <v>#REF!</v>
      </c>
      <c r="R652" s="359" t="s">
        <v>114</v>
      </c>
    </row>
    <row r="653" spans="1:18" ht="12.95" customHeight="1">
      <c r="A653" s="198">
        <v>469</v>
      </c>
      <c r="B653" s="148"/>
      <c r="C653" s="149" t="s">
        <v>1911</v>
      </c>
      <c r="D653" s="149" t="s">
        <v>1913</v>
      </c>
      <c r="E653" s="149" t="s">
        <v>1911</v>
      </c>
      <c r="F653" s="149" t="s">
        <v>1544</v>
      </c>
      <c r="G653" s="149" t="s">
        <v>1429</v>
      </c>
      <c r="H653" s="158" t="s">
        <v>1443</v>
      </c>
      <c r="I653" s="234" t="s">
        <v>52</v>
      </c>
      <c r="J653" s="150" t="s">
        <v>1343</v>
      </c>
      <c r="K653" s="150" t="s">
        <v>1343</v>
      </c>
      <c r="L653" s="150"/>
      <c r="M653" s="153"/>
      <c r="N653" s="151"/>
      <c r="O653" s="153"/>
      <c r="P653" s="203" t="e">
        <f>#REF!+#REF!</f>
        <v>#REF!</v>
      </c>
      <c r="Q653" s="204" t="e">
        <f>#REF!+M653</f>
        <v>#REF!</v>
      </c>
      <c r="R653" s="359" t="s">
        <v>114</v>
      </c>
    </row>
    <row r="654" spans="1:18" ht="12.95" customHeight="1">
      <c r="A654" s="147">
        <v>470</v>
      </c>
      <c r="B654" s="148"/>
      <c r="C654" s="149" t="s">
        <v>1911</v>
      </c>
      <c r="D654" s="149" t="s">
        <v>1913</v>
      </c>
      <c r="E654" s="149" t="s">
        <v>1911</v>
      </c>
      <c r="F654" s="149" t="s">
        <v>1544</v>
      </c>
      <c r="G654" s="149" t="s">
        <v>1429</v>
      </c>
      <c r="H654" s="158" t="s">
        <v>1444</v>
      </c>
      <c r="I654" s="234" t="s">
        <v>432</v>
      </c>
      <c r="J654" s="150" t="s">
        <v>1343</v>
      </c>
      <c r="K654" s="150" t="s">
        <v>1343</v>
      </c>
      <c r="L654" s="150"/>
      <c r="M654" s="153"/>
      <c r="N654" s="151"/>
      <c r="O654" s="153"/>
      <c r="P654" s="203" t="e">
        <f>#REF!+#REF!</f>
        <v>#REF!</v>
      </c>
      <c r="Q654" s="204" t="e">
        <f>#REF!+M654</f>
        <v>#REF!</v>
      </c>
      <c r="R654" s="359" t="s">
        <v>481</v>
      </c>
    </row>
    <row r="655" spans="1:18" ht="12.95" customHeight="1">
      <c r="A655" s="198">
        <v>471</v>
      </c>
      <c r="B655" s="148"/>
      <c r="C655" s="149" t="s">
        <v>1911</v>
      </c>
      <c r="D655" s="149" t="s">
        <v>1913</v>
      </c>
      <c r="E655" s="149" t="s">
        <v>1911</v>
      </c>
      <c r="F655" s="149" t="s">
        <v>1544</v>
      </c>
      <c r="G655" s="149" t="s">
        <v>1429</v>
      </c>
      <c r="H655" s="158" t="s">
        <v>1455</v>
      </c>
      <c r="I655" s="234" t="s">
        <v>52</v>
      </c>
      <c r="J655" s="150" t="s">
        <v>1343</v>
      </c>
      <c r="K655" s="150" t="s">
        <v>1343</v>
      </c>
      <c r="L655" s="150"/>
      <c r="M655" s="153"/>
      <c r="N655" s="151"/>
      <c r="O655" s="153"/>
      <c r="P655" s="203" t="e">
        <f>#REF!+#REF!</f>
        <v>#REF!</v>
      </c>
      <c r="Q655" s="204" t="e">
        <f>#REF!+M655</f>
        <v>#REF!</v>
      </c>
      <c r="R655" s="359" t="s">
        <v>459</v>
      </c>
    </row>
    <row r="656" spans="1:18" ht="12.95" customHeight="1">
      <c r="A656" s="147">
        <v>472</v>
      </c>
      <c r="B656" s="148"/>
      <c r="C656" s="149" t="s">
        <v>1911</v>
      </c>
      <c r="D656" s="149" t="s">
        <v>1913</v>
      </c>
      <c r="E656" s="149" t="s">
        <v>1911</v>
      </c>
      <c r="F656" s="149" t="s">
        <v>1544</v>
      </c>
      <c r="G656" s="149" t="s">
        <v>1429</v>
      </c>
      <c r="H656" s="158" t="s">
        <v>1456</v>
      </c>
      <c r="I656" s="234" t="s">
        <v>52</v>
      </c>
      <c r="J656" s="150" t="s">
        <v>1343</v>
      </c>
      <c r="K656" s="150" t="s">
        <v>1343</v>
      </c>
      <c r="L656" s="150"/>
      <c r="M656" s="153"/>
      <c r="N656" s="151"/>
      <c r="O656" s="153"/>
      <c r="P656" s="203" t="e">
        <f>#REF!+#REF!</f>
        <v>#REF!</v>
      </c>
      <c r="Q656" s="204" t="e">
        <f>#REF!+M656</f>
        <v>#REF!</v>
      </c>
      <c r="R656" s="359" t="s">
        <v>459</v>
      </c>
    </row>
    <row r="657" spans="1:18" ht="12.95" customHeight="1">
      <c r="A657" s="198">
        <v>473</v>
      </c>
      <c r="B657" s="148"/>
      <c r="C657" s="149" t="s">
        <v>1911</v>
      </c>
      <c r="D657" s="149" t="s">
        <v>1913</v>
      </c>
      <c r="E657" s="149" t="s">
        <v>1911</v>
      </c>
      <c r="F657" s="149" t="s">
        <v>1544</v>
      </c>
      <c r="G657" s="149" t="s">
        <v>1429</v>
      </c>
      <c r="H657" s="158" t="s">
        <v>1457</v>
      </c>
      <c r="I657" s="234" t="s">
        <v>52</v>
      </c>
      <c r="J657" s="150" t="s">
        <v>1343</v>
      </c>
      <c r="K657" s="150" t="s">
        <v>1343</v>
      </c>
      <c r="L657" s="150"/>
      <c r="M657" s="153"/>
      <c r="N657" s="151"/>
      <c r="O657" s="153"/>
      <c r="P657" s="203" t="e">
        <f>#REF!+#REF!</f>
        <v>#REF!</v>
      </c>
      <c r="Q657" s="204" t="e">
        <f>#REF!+M657</f>
        <v>#REF!</v>
      </c>
      <c r="R657" s="359" t="s">
        <v>459</v>
      </c>
    </row>
    <row r="658" spans="1:18" ht="12.95" customHeight="1">
      <c r="A658" s="147">
        <v>474</v>
      </c>
      <c r="B658" s="148"/>
      <c r="C658" s="149" t="s">
        <v>1911</v>
      </c>
      <c r="D658" s="149" t="s">
        <v>1913</v>
      </c>
      <c r="E658" s="149" t="s">
        <v>1911</v>
      </c>
      <c r="F658" s="149" t="s">
        <v>1544</v>
      </c>
      <c r="G658" s="149" t="s">
        <v>1429</v>
      </c>
      <c r="H658" s="158" t="s">
        <v>1458</v>
      </c>
      <c r="I658" s="234" t="s">
        <v>52</v>
      </c>
      <c r="J658" s="150" t="s">
        <v>1343</v>
      </c>
      <c r="K658" s="150" t="s">
        <v>1343</v>
      </c>
      <c r="L658" s="150"/>
      <c r="M658" s="153"/>
      <c r="N658" s="151"/>
      <c r="O658" s="153"/>
      <c r="P658" s="203" t="e">
        <f>#REF!+#REF!</f>
        <v>#REF!</v>
      </c>
      <c r="Q658" s="204" t="e">
        <f>#REF!+M658</f>
        <v>#REF!</v>
      </c>
      <c r="R658" s="359" t="s">
        <v>459</v>
      </c>
    </row>
    <row r="659" spans="1:18" ht="12.95" customHeight="1">
      <c r="A659" s="198">
        <v>475</v>
      </c>
      <c r="B659" s="148"/>
      <c r="C659" s="149" t="s">
        <v>1911</v>
      </c>
      <c r="D659" s="149" t="s">
        <v>1913</v>
      </c>
      <c r="E659" s="149" t="s">
        <v>1911</v>
      </c>
      <c r="F659" s="149" t="s">
        <v>1544</v>
      </c>
      <c r="G659" s="149" t="s">
        <v>1429</v>
      </c>
      <c r="H659" s="158" t="s">
        <v>1459</v>
      </c>
      <c r="I659" s="234" t="s">
        <v>432</v>
      </c>
      <c r="J659" s="150" t="s">
        <v>1343</v>
      </c>
      <c r="K659" s="150" t="s">
        <v>1343</v>
      </c>
      <c r="L659" s="150"/>
      <c r="M659" s="153"/>
      <c r="N659" s="151"/>
      <c r="O659" s="153"/>
      <c r="P659" s="203" t="e">
        <f>#REF!+#REF!</f>
        <v>#REF!</v>
      </c>
      <c r="Q659" s="204" t="e">
        <f>#REF!+M659</f>
        <v>#REF!</v>
      </c>
      <c r="R659" s="359" t="s">
        <v>452</v>
      </c>
    </row>
    <row r="660" spans="1:18" ht="12.95" customHeight="1">
      <c r="A660" s="147">
        <v>476</v>
      </c>
      <c r="B660" s="148"/>
      <c r="C660" s="149" t="s">
        <v>1911</v>
      </c>
      <c r="D660" s="149" t="s">
        <v>1913</v>
      </c>
      <c r="E660" s="149" t="s">
        <v>1911</v>
      </c>
      <c r="F660" s="149" t="s">
        <v>1544</v>
      </c>
      <c r="G660" s="149" t="s">
        <v>1429</v>
      </c>
      <c r="H660" s="158" t="s">
        <v>1460</v>
      </c>
      <c r="I660" s="234" t="s">
        <v>432</v>
      </c>
      <c r="J660" s="150" t="s">
        <v>1343</v>
      </c>
      <c r="K660" s="150" t="s">
        <v>1343</v>
      </c>
      <c r="L660" s="150"/>
      <c r="M660" s="153"/>
      <c r="N660" s="151"/>
      <c r="O660" s="153"/>
      <c r="P660" s="203" t="e">
        <f>#REF!+#REF!</f>
        <v>#REF!</v>
      </c>
      <c r="Q660" s="204" t="e">
        <f>#REF!+M660</f>
        <v>#REF!</v>
      </c>
      <c r="R660" s="359" t="s">
        <v>452</v>
      </c>
    </row>
    <row r="661" spans="1:18" ht="12.95" customHeight="1">
      <c r="A661" s="198">
        <v>477</v>
      </c>
      <c r="B661" s="148"/>
      <c r="C661" s="149" t="s">
        <v>1911</v>
      </c>
      <c r="D661" s="149" t="s">
        <v>1913</v>
      </c>
      <c r="E661" s="149" t="s">
        <v>1911</v>
      </c>
      <c r="F661" s="149" t="s">
        <v>1544</v>
      </c>
      <c r="G661" s="149" t="s">
        <v>1429</v>
      </c>
      <c r="H661" s="158" t="s">
        <v>1461</v>
      </c>
      <c r="I661" s="234" t="s">
        <v>432</v>
      </c>
      <c r="J661" s="150" t="s">
        <v>1343</v>
      </c>
      <c r="K661" s="150" t="s">
        <v>1343</v>
      </c>
      <c r="L661" s="150"/>
      <c r="M661" s="153"/>
      <c r="N661" s="151"/>
      <c r="O661" s="153"/>
      <c r="P661" s="203" t="e">
        <f>#REF!+#REF!</f>
        <v>#REF!</v>
      </c>
      <c r="Q661" s="204" t="e">
        <f>#REF!+M661</f>
        <v>#REF!</v>
      </c>
      <c r="R661" s="359" t="s">
        <v>449</v>
      </c>
    </row>
    <row r="662" spans="1:18" ht="12.95" customHeight="1">
      <c r="A662" s="147">
        <v>478</v>
      </c>
      <c r="B662" s="148"/>
      <c r="C662" s="149" t="s">
        <v>1911</v>
      </c>
      <c r="D662" s="149" t="s">
        <v>1913</v>
      </c>
      <c r="E662" s="149" t="s">
        <v>1911</v>
      </c>
      <c r="F662" s="149" t="s">
        <v>1544</v>
      </c>
      <c r="G662" s="149" t="s">
        <v>1429</v>
      </c>
      <c r="H662" s="158" t="s">
        <v>1462</v>
      </c>
      <c r="I662" s="234" t="s">
        <v>52</v>
      </c>
      <c r="J662" s="150" t="s">
        <v>1343</v>
      </c>
      <c r="K662" s="150" t="s">
        <v>1343</v>
      </c>
      <c r="L662" s="150"/>
      <c r="M662" s="153"/>
      <c r="N662" s="151"/>
      <c r="O662" s="153"/>
      <c r="P662" s="203" t="e">
        <f>#REF!+#REF!</f>
        <v>#REF!</v>
      </c>
      <c r="Q662" s="204" t="e">
        <f>#REF!+M662</f>
        <v>#REF!</v>
      </c>
      <c r="R662" s="359" t="s">
        <v>461</v>
      </c>
    </row>
    <row r="663" spans="1:18" ht="12.95" customHeight="1">
      <c r="A663" s="198">
        <v>479</v>
      </c>
      <c r="B663" s="148"/>
      <c r="C663" s="149" t="s">
        <v>1911</v>
      </c>
      <c r="D663" s="149" t="s">
        <v>1913</v>
      </c>
      <c r="E663" s="149" t="s">
        <v>1911</v>
      </c>
      <c r="F663" s="149" t="s">
        <v>1544</v>
      </c>
      <c r="G663" s="149" t="s">
        <v>1429</v>
      </c>
      <c r="H663" s="158" t="s">
        <v>1463</v>
      </c>
      <c r="I663" s="234" t="s">
        <v>432</v>
      </c>
      <c r="J663" s="150" t="s">
        <v>1343</v>
      </c>
      <c r="K663" s="150" t="s">
        <v>1343</v>
      </c>
      <c r="L663" s="150"/>
      <c r="M663" s="153"/>
      <c r="N663" s="151"/>
      <c r="O663" s="153"/>
      <c r="P663" s="203" t="e">
        <f>#REF!+#REF!</f>
        <v>#REF!</v>
      </c>
      <c r="Q663" s="204" t="e">
        <f>#REF!+M663</f>
        <v>#REF!</v>
      </c>
      <c r="R663" s="359" t="s">
        <v>461</v>
      </c>
    </row>
    <row r="664" spans="1:18" ht="12.95" customHeight="1">
      <c r="A664" s="147">
        <v>480</v>
      </c>
      <c r="B664" s="148"/>
      <c r="C664" s="149" t="s">
        <v>1911</v>
      </c>
      <c r="D664" s="149" t="s">
        <v>1913</v>
      </c>
      <c r="E664" s="149" t="s">
        <v>1911</v>
      </c>
      <c r="F664" s="149" t="s">
        <v>1544</v>
      </c>
      <c r="G664" s="149" t="s">
        <v>1429</v>
      </c>
      <c r="H664" s="158" t="s">
        <v>1464</v>
      </c>
      <c r="I664" s="234" t="s">
        <v>432</v>
      </c>
      <c r="J664" s="150" t="s">
        <v>1343</v>
      </c>
      <c r="K664" s="150" t="s">
        <v>1343</v>
      </c>
      <c r="L664" s="150"/>
      <c r="M664" s="153"/>
      <c r="N664" s="151"/>
      <c r="O664" s="153"/>
      <c r="P664" s="203" t="e">
        <f>#REF!+#REF!</f>
        <v>#REF!</v>
      </c>
      <c r="Q664" s="204" t="e">
        <f>#REF!+M664</f>
        <v>#REF!</v>
      </c>
      <c r="R664" s="359" t="s">
        <v>450</v>
      </c>
    </row>
    <row r="665" spans="1:18" ht="12.95" customHeight="1">
      <c r="A665" s="198">
        <v>481</v>
      </c>
      <c r="B665" s="148"/>
      <c r="C665" s="149" t="s">
        <v>1911</v>
      </c>
      <c r="D665" s="149" t="s">
        <v>1913</v>
      </c>
      <c r="E665" s="149" t="s">
        <v>1911</v>
      </c>
      <c r="F665" s="149" t="s">
        <v>1544</v>
      </c>
      <c r="G665" s="149" t="s">
        <v>1429</v>
      </c>
      <c r="H665" s="158" t="s">
        <v>1465</v>
      </c>
      <c r="I665" s="234" t="s">
        <v>52</v>
      </c>
      <c r="J665" s="150" t="s">
        <v>1343</v>
      </c>
      <c r="K665" s="150" t="s">
        <v>1343</v>
      </c>
      <c r="L665" s="150"/>
      <c r="M665" s="153"/>
      <c r="N665" s="151"/>
      <c r="O665" s="153"/>
      <c r="P665" s="203" t="e">
        <f>#REF!+#REF!</f>
        <v>#REF!</v>
      </c>
      <c r="Q665" s="204" t="e">
        <f>#REF!+M665</f>
        <v>#REF!</v>
      </c>
      <c r="R665" s="359" t="s">
        <v>528</v>
      </c>
    </row>
    <row r="666" spans="1:18" ht="12.95" customHeight="1">
      <c r="A666" s="147">
        <v>482</v>
      </c>
      <c r="B666" s="148"/>
      <c r="C666" s="149" t="s">
        <v>1911</v>
      </c>
      <c r="D666" s="149" t="s">
        <v>1913</v>
      </c>
      <c r="E666" s="149" t="s">
        <v>1911</v>
      </c>
      <c r="F666" s="149" t="s">
        <v>1544</v>
      </c>
      <c r="G666" s="149" t="s">
        <v>1429</v>
      </c>
      <c r="H666" s="158" t="s">
        <v>1466</v>
      </c>
      <c r="I666" s="234" t="s">
        <v>52</v>
      </c>
      <c r="J666" s="150" t="s">
        <v>1343</v>
      </c>
      <c r="K666" s="150" t="s">
        <v>1343</v>
      </c>
      <c r="L666" s="150"/>
      <c r="M666" s="153"/>
      <c r="N666" s="151"/>
      <c r="O666" s="153"/>
      <c r="P666" s="203" t="e">
        <f>#REF!+#REF!</f>
        <v>#REF!</v>
      </c>
      <c r="Q666" s="204" t="e">
        <f>#REF!+M666</f>
        <v>#REF!</v>
      </c>
      <c r="R666" s="359" t="s">
        <v>529</v>
      </c>
    </row>
    <row r="667" spans="1:18" ht="12.95" customHeight="1">
      <c r="A667" s="198">
        <v>483</v>
      </c>
      <c r="B667" s="148"/>
      <c r="C667" s="149" t="s">
        <v>1911</v>
      </c>
      <c r="D667" s="149" t="s">
        <v>1913</v>
      </c>
      <c r="E667" s="149" t="s">
        <v>1543</v>
      </c>
      <c r="F667" s="149" t="s">
        <v>1544</v>
      </c>
      <c r="G667" s="149" t="s">
        <v>1426</v>
      </c>
      <c r="H667" s="158" t="s">
        <v>1433</v>
      </c>
      <c r="I667" s="234" t="s">
        <v>545</v>
      </c>
      <c r="J667" s="150" t="s">
        <v>1343</v>
      </c>
      <c r="K667" s="150" t="s">
        <v>1343</v>
      </c>
      <c r="L667" s="150"/>
      <c r="M667" s="153"/>
      <c r="N667" s="151"/>
      <c r="O667" s="153"/>
      <c r="P667" s="203" t="e">
        <f>#REF!+#REF!</f>
        <v>#REF!</v>
      </c>
      <c r="Q667" s="204" t="e">
        <f>#REF!+M667</f>
        <v>#REF!</v>
      </c>
      <c r="R667" s="359" t="s">
        <v>481</v>
      </c>
    </row>
    <row r="668" spans="1:18" ht="12.95" customHeight="1">
      <c r="A668" s="147">
        <v>484</v>
      </c>
      <c r="B668" s="148"/>
      <c r="C668" s="149" t="s">
        <v>1911</v>
      </c>
      <c r="D668" s="149" t="s">
        <v>1913</v>
      </c>
      <c r="E668" s="149" t="s">
        <v>1543</v>
      </c>
      <c r="F668" s="149" t="s">
        <v>1544</v>
      </c>
      <c r="G668" s="149" t="s">
        <v>1426</v>
      </c>
      <c r="H668" s="158" t="s">
        <v>1434</v>
      </c>
      <c r="I668" s="234" t="s">
        <v>545</v>
      </c>
      <c r="J668" s="150" t="s">
        <v>1343</v>
      </c>
      <c r="K668" s="150" t="s">
        <v>1343</v>
      </c>
      <c r="L668" s="150"/>
      <c r="M668" s="153"/>
      <c r="N668" s="151"/>
      <c r="O668" s="153"/>
      <c r="P668" s="203" t="e">
        <f>#REF!+#REF!</f>
        <v>#REF!</v>
      </c>
      <c r="Q668" s="204" t="e">
        <f>#REF!+M668</f>
        <v>#REF!</v>
      </c>
      <c r="R668" s="359" t="s">
        <v>450</v>
      </c>
    </row>
    <row r="669" spans="1:18" ht="12.95" customHeight="1">
      <c r="A669" s="198">
        <v>485</v>
      </c>
      <c r="B669" s="148"/>
      <c r="C669" s="149" t="s">
        <v>1911</v>
      </c>
      <c r="D669" s="149" t="s">
        <v>1913</v>
      </c>
      <c r="E669" s="149" t="s">
        <v>1911</v>
      </c>
      <c r="F669" s="149" t="s">
        <v>1909</v>
      </c>
      <c r="G669" s="149" t="s">
        <v>1439</v>
      </c>
      <c r="H669" s="158" t="s">
        <v>1468</v>
      </c>
      <c r="I669" s="234" t="s">
        <v>546</v>
      </c>
      <c r="J669" s="150" t="s">
        <v>1343</v>
      </c>
      <c r="K669" s="150" t="s">
        <v>1343</v>
      </c>
      <c r="L669" s="150"/>
      <c r="M669" s="153"/>
      <c r="N669" s="151"/>
      <c r="O669" s="153"/>
      <c r="P669" s="203" t="e">
        <f>#REF!+#REF!</f>
        <v>#REF!</v>
      </c>
      <c r="Q669" s="204" t="e">
        <f>#REF!+M669</f>
        <v>#REF!</v>
      </c>
      <c r="R669" s="359" t="s">
        <v>481</v>
      </c>
    </row>
    <row r="670" spans="1:18" ht="12.95" customHeight="1">
      <c r="A670" s="147">
        <v>486</v>
      </c>
      <c r="B670" s="148"/>
      <c r="C670" s="149" t="s">
        <v>1911</v>
      </c>
      <c r="D670" s="149" t="s">
        <v>1913</v>
      </c>
      <c r="E670" s="149" t="s">
        <v>1911</v>
      </c>
      <c r="F670" s="149" t="s">
        <v>1909</v>
      </c>
      <c r="G670" s="149" t="s">
        <v>1439</v>
      </c>
      <c r="H670" s="158" t="s">
        <v>1469</v>
      </c>
      <c r="I670" s="234" t="s">
        <v>546</v>
      </c>
      <c r="J670" s="150" t="s">
        <v>1343</v>
      </c>
      <c r="K670" s="150" t="s">
        <v>1343</v>
      </c>
      <c r="L670" s="150"/>
      <c r="M670" s="153"/>
      <c r="N670" s="151"/>
      <c r="O670" s="153"/>
      <c r="P670" s="203" t="e">
        <f>#REF!+#REF!</f>
        <v>#REF!</v>
      </c>
      <c r="Q670" s="204" t="e">
        <f>#REF!+M670</f>
        <v>#REF!</v>
      </c>
      <c r="R670" s="359" t="s">
        <v>459</v>
      </c>
    </row>
    <row r="671" spans="1:18" ht="12.95" customHeight="1">
      <c r="A671" s="198">
        <v>487</v>
      </c>
      <c r="B671" s="148"/>
      <c r="C671" s="149" t="s">
        <v>1911</v>
      </c>
      <c r="D671" s="149" t="s">
        <v>1913</v>
      </c>
      <c r="E671" s="149" t="s">
        <v>1911</v>
      </c>
      <c r="F671" s="149" t="s">
        <v>1909</v>
      </c>
      <c r="G671" s="149" t="s">
        <v>1439</v>
      </c>
      <c r="H671" s="158" t="s">
        <v>1470</v>
      </c>
      <c r="I671" s="234" t="s">
        <v>547</v>
      </c>
      <c r="J671" s="150" t="s">
        <v>1343</v>
      </c>
      <c r="K671" s="150" t="s">
        <v>1343</v>
      </c>
      <c r="L671" s="150"/>
      <c r="M671" s="153"/>
      <c r="N671" s="151"/>
      <c r="O671" s="153"/>
      <c r="P671" s="203" t="e">
        <f>#REF!+#REF!</f>
        <v>#REF!</v>
      </c>
      <c r="Q671" s="204" t="e">
        <f>#REF!+M671</f>
        <v>#REF!</v>
      </c>
      <c r="R671" s="359" t="s">
        <v>449</v>
      </c>
    </row>
    <row r="672" spans="1:18" ht="12.95" customHeight="1">
      <c r="A672" s="147">
        <v>488</v>
      </c>
      <c r="B672" s="148"/>
      <c r="C672" s="149" t="s">
        <v>1911</v>
      </c>
      <c r="D672" s="149" t="s">
        <v>1913</v>
      </c>
      <c r="E672" s="149" t="s">
        <v>1911</v>
      </c>
      <c r="F672" s="149" t="s">
        <v>1909</v>
      </c>
      <c r="G672" s="149" t="s">
        <v>1439</v>
      </c>
      <c r="H672" s="158" t="s">
        <v>1471</v>
      </c>
      <c r="I672" s="234" t="s">
        <v>548</v>
      </c>
      <c r="J672" s="150" t="s">
        <v>1343</v>
      </c>
      <c r="K672" s="150" t="s">
        <v>1343</v>
      </c>
      <c r="L672" s="150"/>
      <c r="M672" s="153"/>
      <c r="N672" s="151"/>
      <c r="O672" s="153"/>
      <c r="P672" s="203" t="e">
        <f>#REF!+#REF!</f>
        <v>#REF!</v>
      </c>
      <c r="Q672" s="204" t="e">
        <f>#REF!+M672</f>
        <v>#REF!</v>
      </c>
      <c r="R672" s="359" t="s">
        <v>461</v>
      </c>
    </row>
    <row r="673" spans="1:18" ht="12.95" customHeight="1">
      <c r="A673" s="198">
        <v>489</v>
      </c>
      <c r="B673" s="148"/>
      <c r="C673" s="149" t="s">
        <v>1911</v>
      </c>
      <c r="D673" s="149" t="s">
        <v>1913</v>
      </c>
      <c r="E673" s="149" t="s">
        <v>1911</v>
      </c>
      <c r="F673" s="149" t="s">
        <v>1909</v>
      </c>
      <c r="G673" s="149" t="s">
        <v>1439</v>
      </c>
      <c r="H673" s="158" t="s">
        <v>1472</v>
      </c>
      <c r="I673" s="234" t="s">
        <v>547</v>
      </c>
      <c r="J673" s="150" t="s">
        <v>1343</v>
      </c>
      <c r="K673" s="150" t="s">
        <v>1343</v>
      </c>
      <c r="L673" s="150"/>
      <c r="M673" s="153"/>
      <c r="N673" s="151"/>
      <c r="O673" s="153"/>
      <c r="P673" s="203" t="e">
        <f>#REF!+#REF!</f>
        <v>#REF!</v>
      </c>
      <c r="Q673" s="204" t="e">
        <f>#REF!+M673</f>
        <v>#REF!</v>
      </c>
      <c r="R673" s="359" t="s">
        <v>461</v>
      </c>
    </row>
    <row r="674" spans="1:18" ht="12.95" customHeight="1">
      <c r="A674" s="147">
        <v>490</v>
      </c>
      <c r="B674" s="148"/>
      <c r="C674" s="149" t="s">
        <v>1911</v>
      </c>
      <c r="D674" s="149" t="s">
        <v>1913</v>
      </c>
      <c r="E674" s="149" t="s">
        <v>1911</v>
      </c>
      <c r="F674" s="149" t="s">
        <v>1909</v>
      </c>
      <c r="G674" s="149" t="s">
        <v>1439</v>
      </c>
      <c r="H674" s="158" t="s">
        <v>1473</v>
      </c>
      <c r="I674" s="234" t="s">
        <v>549</v>
      </c>
      <c r="J674" s="150" t="s">
        <v>1343</v>
      </c>
      <c r="K674" s="150" t="s">
        <v>1343</v>
      </c>
      <c r="L674" s="150"/>
      <c r="M674" s="153"/>
      <c r="N674" s="151"/>
      <c r="O674" s="153"/>
      <c r="P674" s="203" t="e">
        <f>#REF!+#REF!</f>
        <v>#REF!</v>
      </c>
      <c r="Q674" s="204" t="e">
        <f>#REF!+M674</f>
        <v>#REF!</v>
      </c>
      <c r="R674" s="359" t="s">
        <v>461</v>
      </c>
    </row>
    <row r="675" spans="1:18" ht="12.95" customHeight="1">
      <c r="A675" s="198">
        <v>491</v>
      </c>
      <c r="B675" s="148"/>
      <c r="C675" s="149" t="s">
        <v>1911</v>
      </c>
      <c r="D675" s="149" t="s">
        <v>1913</v>
      </c>
      <c r="E675" s="149" t="s">
        <v>1911</v>
      </c>
      <c r="F675" s="149" t="s">
        <v>1909</v>
      </c>
      <c r="G675" s="149" t="s">
        <v>1439</v>
      </c>
      <c r="H675" s="158" t="s">
        <v>1474</v>
      </c>
      <c r="I675" s="234" t="s">
        <v>550</v>
      </c>
      <c r="J675" s="150" t="s">
        <v>1343</v>
      </c>
      <c r="K675" s="150" t="s">
        <v>1343</v>
      </c>
      <c r="L675" s="150"/>
      <c r="M675" s="153"/>
      <c r="N675" s="151"/>
      <c r="O675" s="153"/>
      <c r="P675" s="203" t="e">
        <f>#REF!+#REF!</f>
        <v>#REF!</v>
      </c>
      <c r="Q675" s="204" t="e">
        <f>#REF!+M675</f>
        <v>#REF!</v>
      </c>
      <c r="R675" s="359" t="s">
        <v>461</v>
      </c>
    </row>
    <row r="676" spans="1:18" ht="12.95" customHeight="1">
      <c r="A676" s="147">
        <v>492</v>
      </c>
      <c r="B676" s="148"/>
      <c r="C676" s="149" t="s">
        <v>1911</v>
      </c>
      <c r="D676" s="149" t="s">
        <v>1913</v>
      </c>
      <c r="E676" s="149" t="s">
        <v>1911</v>
      </c>
      <c r="F676" s="149" t="s">
        <v>1909</v>
      </c>
      <c r="G676" s="149" t="s">
        <v>1439</v>
      </c>
      <c r="H676" s="158" t="s">
        <v>1475</v>
      </c>
      <c r="I676" s="234" t="s">
        <v>551</v>
      </c>
      <c r="J676" s="150" t="s">
        <v>1343</v>
      </c>
      <c r="K676" s="150" t="s">
        <v>1343</v>
      </c>
      <c r="L676" s="150"/>
      <c r="M676" s="153"/>
      <c r="N676" s="151"/>
      <c r="O676" s="153"/>
      <c r="P676" s="203" t="e">
        <f>#REF!+#REF!</f>
        <v>#REF!</v>
      </c>
      <c r="Q676" s="204" t="e">
        <f>#REF!+M676</f>
        <v>#REF!</v>
      </c>
      <c r="R676" s="359" t="s">
        <v>461</v>
      </c>
    </row>
    <row r="677" spans="1:18" ht="12.95" customHeight="1">
      <c r="A677" s="198">
        <v>493</v>
      </c>
      <c r="B677" s="148"/>
      <c r="C677" s="149" t="s">
        <v>1911</v>
      </c>
      <c r="D677" s="149" t="s">
        <v>1913</v>
      </c>
      <c r="E677" s="149" t="s">
        <v>1911</v>
      </c>
      <c r="F677" s="149" t="s">
        <v>1909</v>
      </c>
      <c r="G677" s="149" t="s">
        <v>1439</v>
      </c>
      <c r="H677" s="158" t="s">
        <v>1476</v>
      </c>
      <c r="I677" s="234" t="s">
        <v>69</v>
      </c>
      <c r="J677" s="150" t="s">
        <v>1343</v>
      </c>
      <c r="K677" s="150" t="s">
        <v>1343</v>
      </c>
      <c r="L677" s="150"/>
      <c r="M677" s="153"/>
      <c r="N677" s="151"/>
      <c r="O677" s="153"/>
      <c r="P677" s="203" t="e">
        <f>#REF!+#REF!</f>
        <v>#REF!</v>
      </c>
      <c r="Q677" s="204" t="e">
        <f>#REF!+M677</f>
        <v>#REF!</v>
      </c>
      <c r="R677" s="359" t="s">
        <v>461</v>
      </c>
    </row>
    <row r="678" spans="1:18" ht="12.95" customHeight="1">
      <c r="A678" s="147">
        <v>494</v>
      </c>
      <c r="B678" s="148"/>
      <c r="C678" s="149" t="s">
        <v>1911</v>
      </c>
      <c r="D678" s="149" t="s">
        <v>1913</v>
      </c>
      <c r="E678" s="149" t="s">
        <v>1911</v>
      </c>
      <c r="F678" s="149" t="s">
        <v>1909</v>
      </c>
      <c r="G678" s="149" t="s">
        <v>1439</v>
      </c>
      <c r="H678" s="158" t="s">
        <v>1477</v>
      </c>
      <c r="I678" s="234" t="s">
        <v>552</v>
      </c>
      <c r="J678" s="150" t="s">
        <v>1343</v>
      </c>
      <c r="K678" s="150" t="s">
        <v>1343</v>
      </c>
      <c r="L678" s="150"/>
      <c r="M678" s="153"/>
      <c r="N678" s="151"/>
      <c r="O678" s="153"/>
      <c r="P678" s="203" t="e">
        <f>#REF!+#REF!</f>
        <v>#REF!</v>
      </c>
      <c r="Q678" s="204" t="e">
        <f>#REF!+M678</f>
        <v>#REF!</v>
      </c>
      <c r="R678" s="359" t="s">
        <v>461</v>
      </c>
    </row>
    <row r="679" spans="1:18" ht="12.95" customHeight="1">
      <c r="A679" s="198">
        <v>495</v>
      </c>
      <c r="B679" s="148"/>
      <c r="C679" s="149" t="s">
        <v>1911</v>
      </c>
      <c r="D679" s="149" t="s">
        <v>1913</v>
      </c>
      <c r="E679" s="149" t="s">
        <v>1911</v>
      </c>
      <c r="F679" s="149" t="s">
        <v>1909</v>
      </c>
      <c r="G679" s="149" t="s">
        <v>1439</v>
      </c>
      <c r="H679" s="158" t="s">
        <v>1478</v>
      </c>
      <c r="I679" s="234" t="s">
        <v>548</v>
      </c>
      <c r="J679" s="150" t="s">
        <v>1343</v>
      </c>
      <c r="K679" s="150" t="s">
        <v>1343</v>
      </c>
      <c r="L679" s="150"/>
      <c r="M679" s="153"/>
      <c r="N679" s="151"/>
      <c r="O679" s="153"/>
      <c r="P679" s="203" t="e">
        <f>#REF!+#REF!</f>
        <v>#REF!</v>
      </c>
      <c r="Q679" s="204" t="e">
        <f>#REF!+M679</f>
        <v>#REF!</v>
      </c>
      <c r="R679" s="359" t="s">
        <v>461</v>
      </c>
    </row>
    <row r="680" spans="1:18" ht="12.95" customHeight="1">
      <c r="A680" s="147">
        <v>496</v>
      </c>
      <c r="B680" s="148"/>
      <c r="C680" s="149" t="s">
        <v>1911</v>
      </c>
      <c r="D680" s="149" t="s">
        <v>1913</v>
      </c>
      <c r="E680" s="149" t="s">
        <v>1911</v>
      </c>
      <c r="F680" s="149" t="s">
        <v>1909</v>
      </c>
      <c r="G680" s="149" t="s">
        <v>1439</v>
      </c>
      <c r="H680" s="158" t="s">
        <v>1479</v>
      </c>
      <c r="I680" s="234" t="s">
        <v>553</v>
      </c>
      <c r="J680" s="150" t="s">
        <v>1343</v>
      </c>
      <c r="K680" s="150" t="s">
        <v>1343</v>
      </c>
      <c r="L680" s="150"/>
      <c r="M680" s="153"/>
      <c r="N680" s="151"/>
      <c r="O680" s="153"/>
      <c r="P680" s="203" t="e">
        <f>#REF!+#REF!</f>
        <v>#REF!</v>
      </c>
      <c r="Q680" s="204" t="e">
        <f>#REF!+M680</f>
        <v>#REF!</v>
      </c>
      <c r="R680" s="359" t="s">
        <v>461</v>
      </c>
    </row>
    <row r="681" spans="1:18" ht="12.95" customHeight="1">
      <c r="A681" s="198">
        <v>497</v>
      </c>
      <c r="B681" s="148"/>
      <c r="C681" s="149" t="s">
        <v>1911</v>
      </c>
      <c r="D681" s="149" t="s">
        <v>1913</v>
      </c>
      <c r="E681" s="149" t="s">
        <v>1911</v>
      </c>
      <c r="F681" s="149" t="s">
        <v>1913</v>
      </c>
      <c r="G681" s="149" t="s">
        <v>1448</v>
      </c>
      <c r="H681" s="158" t="s">
        <v>1425</v>
      </c>
      <c r="I681" s="234" t="s">
        <v>554</v>
      </c>
      <c r="J681" s="150" t="s">
        <v>1343</v>
      </c>
      <c r="K681" s="150" t="s">
        <v>1343</v>
      </c>
      <c r="L681" s="150"/>
      <c r="M681" s="153"/>
      <c r="N681" s="151"/>
      <c r="O681" s="153"/>
      <c r="P681" s="203" t="e">
        <f>#REF!+#REF!</f>
        <v>#REF!</v>
      </c>
      <c r="Q681" s="204" t="e">
        <f>#REF!+M681</f>
        <v>#REF!</v>
      </c>
      <c r="R681" s="359" t="s">
        <v>297</v>
      </c>
    </row>
    <row r="682" spans="1:18" ht="12.95" customHeight="1">
      <c r="A682" s="147">
        <v>498</v>
      </c>
      <c r="B682" s="148"/>
      <c r="C682" s="149" t="s">
        <v>1911</v>
      </c>
      <c r="D682" s="149" t="s">
        <v>1913</v>
      </c>
      <c r="E682" s="149" t="s">
        <v>1911</v>
      </c>
      <c r="F682" s="149" t="s">
        <v>1913</v>
      </c>
      <c r="G682" s="149" t="s">
        <v>1448</v>
      </c>
      <c r="H682" s="158" t="s">
        <v>1426</v>
      </c>
      <c r="I682" s="234" t="s">
        <v>380</v>
      </c>
      <c r="J682" s="150" t="s">
        <v>1343</v>
      </c>
      <c r="K682" s="150" t="s">
        <v>1343</v>
      </c>
      <c r="L682" s="150"/>
      <c r="M682" s="153"/>
      <c r="N682" s="151"/>
      <c r="O682" s="153"/>
      <c r="P682" s="203" t="e">
        <f>#REF!+#REF!</f>
        <v>#REF!</v>
      </c>
      <c r="Q682" s="204" t="e">
        <f>#REF!+M682</f>
        <v>#REF!</v>
      </c>
      <c r="R682" s="359" t="s">
        <v>445</v>
      </c>
    </row>
    <row r="683" spans="1:18" ht="12.95" customHeight="1">
      <c r="A683" s="198">
        <v>499</v>
      </c>
      <c r="B683" s="148"/>
      <c r="C683" s="149" t="s">
        <v>1911</v>
      </c>
      <c r="D683" s="149" t="s">
        <v>1913</v>
      </c>
      <c r="E683" s="149" t="s">
        <v>1911</v>
      </c>
      <c r="F683" s="149" t="s">
        <v>1913</v>
      </c>
      <c r="G683" s="149" t="s">
        <v>1448</v>
      </c>
      <c r="H683" s="158" t="s">
        <v>1427</v>
      </c>
      <c r="I683" s="234" t="s">
        <v>380</v>
      </c>
      <c r="J683" s="150" t="s">
        <v>1343</v>
      </c>
      <c r="K683" s="150" t="s">
        <v>1343</v>
      </c>
      <c r="L683" s="150"/>
      <c r="M683" s="153"/>
      <c r="N683" s="151"/>
      <c r="O683" s="153"/>
      <c r="P683" s="203" t="e">
        <f>#REF!+#REF!</f>
        <v>#REF!</v>
      </c>
      <c r="Q683" s="204" t="e">
        <f>#REF!+M683</f>
        <v>#REF!</v>
      </c>
      <c r="R683" s="359" t="s">
        <v>456</v>
      </c>
    </row>
    <row r="684" spans="1:18" ht="12.95" customHeight="1">
      <c r="A684" s="147">
        <v>500</v>
      </c>
      <c r="B684" s="148"/>
      <c r="C684" s="149" t="s">
        <v>1911</v>
      </c>
      <c r="D684" s="149" t="s">
        <v>1913</v>
      </c>
      <c r="E684" s="149" t="s">
        <v>1911</v>
      </c>
      <c r="F684" s="149" t="s">
        <v>1913</v>
      </c>
      <c r="G684" s="149" t="s">
        <v>1448</v>
      </c>
      <c r="H684" s="158" t="s">
        <v>1428</v>
      </c>
      <c r="I684" s="234" t="s">
        <v>380</v>
      </c>
      <c r="J684" s="150" t="s">
        <v>1343</v>
      </c>
      <c r="K684" s="150" t="s">
        <v>1343</v>
      </c>
      <c r="L684" s="150"/>
      <c r="M684" s="153"/>
      <c r="N684" s="151"/>
      <c r="O684" s="153"/>
      <c r="P684" s="203" t="e">
        <f>#REF!+#REF!</f>
        <v>#REF!</v>
      </c>
      <c r="Q684" s="204" t="e">
        <f>#REF!+M684</f>
        <v>#REF!</v>
      </c>
      <c r="R684" s="359" t="s">
        <v>477</v>
      </c>
    </row>
    <row r="685" spans="1:18" ht="12.95" customHeight="1">
      <c r="A685" s="198">
        <v>501</v>
      </c>
      <c r="B685" s="148"/>
      <c r="C685" s="149" t="s">
        <v>1911</v>
      </c>
      <c r="D685" s="149" t="s">
        <v>1913</v>
      </c>
      <c r="E685" s="149" t="s">
        <v>1911</v>
      </c>
      <c r="F685" s="149" t="s">
        <v>1913</v>
      </c>
      <c r="G685" s="149" t="s">
        <v>1448</v>
      </c>
      <c r="H685" s="158" t="s">
        <v>1429</v>
      </c>
      <c r="I685" s="234" t="s">
        <v>380</v>
      </c>
      <c r="J685" s="150" t="s">
        <v>1343</v>
      </c>
      <c r="K685" s="150" t="s">
        <v>1343</v>
      </c>
      <c r="L685" s="150"/>
      <c r="M685" s="153"/>
      <c r="N685" s="151"/>
      <c r="O685" s="153"/>
      <c r="P685" s="203" t="e">
        <f>#REF!+#REF!</f>
        <v>#REF!</v>
      </c>
      <c r="Q685" s="204" t="e">
        <f>#REF!+M685</f>
        <v>#REF!</v>
      </c>
      <c r="R685" s="359" t="s">
        <v>114</v>
      </c>
    </row>
    <row r="686" spans="1:18" ht="12.95" customHeight="1">
      <c r="A686" s="147">
        <v>502</v>
      </c>
      <c r="B686" s="148"/>
      <c r="C686" s="149" t="s">
        <v>1911</v>
      </c>
      <c r="D686" s="149" t="s">
        <v>1913</v>
      </c>
      <c r="E686" s="149" t="s">
        <v>1911</v>
      </c>
      <c r="F686" s="149" t="s">
        <v>1913</v>
      </c>
      <c r="G686" s="149" t="s">
        <v>1448</v>
      </c>
      <c r="H686" s="158" t="s">
        <v>1430</v>
      </c>
      <c r="I686" s="234" t="s">
        <v>380</v>
      </c>
      <c r="J686" s="150" t="s">
        <v>1343</v>
      </c>
      <c r="K686" s="150" t="s">
        <v>1343</v>
      </c>
      <c r="L686" s="150"/>
      <c r="M686" s="153"/>
      <c r="N686" s="151"/>
      <c r="O686" s="153"/>
      <c r="P686" s="203" t="e">
        <f>#REF!+#REF!</f>
        <v>#REF!</v>
      </c>
      <c r="Q686" s="204" t="e">
        <f>#REF!+M686</f>
        <v>#REF!</v>
      </c>
      <c r="R686" s="359" t="s">
        <v>480</v>
      </c>
    </row>
    <row r="687" spans="1:18" ht="12.95" customHeight="1">
      <c r="A687" s="198">
        <v>503</v>
      </c>
      <c r="B687" s="148"/>
      <c r="C687" s="149" t="s">
        <v>1911</v>
      </c>
      <c r="D687" s="149" t="s">
        <v>1913</v>
      </c>
      <c r="E687" s="149" t="s">
        <v>1911</v>
      </c>
      <c r="F687" s="149" t="s">
        <v>1913</v>
      </c>
      <c r="G687" s="149" t="s">
        <v>1448</v>
      </c>
      <c r="H687" s="158" t="s">
        <v>1433</v>
      </c>
      <c r="I687" s="234" t="s">
        <v>380</v>
      </c>
      <c r="J687" s="150" t="s">
        <v>1343</v>
      </c>
      <c r="K687" s="150" t="s">
        <v>1343</v>
      </c>
      <c r="L687" s="150"/>
      <c r="M687" s="153"/>
      <c r="N687" s="151"/>
      <c r="O687" s="153"/>
      <c r="P687" s="203" t="e">
        <f>#REF!+#REF!</f>
        <v>#REF!</v>
      </c>
      <c r="Q687" s="204" t="e">
        <f>#REF!+M687</f>
        <v>#REF!</v>
      </c>
      <c r="R687" s="359" t="s">
        <v>452</v>
      </c>
    </row>
    <row r="688" spans="1:18" ht="12.95" customHeight="1">
      <c r="A688" s="147">
        <v>504</v>
      </c>
      <c r="B688" s="148"/>
      <c r="C688" s="149" t="s">
        <v>1911</v>
      </c>
      <c r="D688" s="149" t="s">
        <v>1913</v>
      </c>
      <c r="E688" s="149" t="s">
        <v>1911</v>
      </c>
      <c r="F688" s="149" t="s">
        <v>1913</v>
      </c>
      <c r="G688" s="149" t="s">
        <v>1448</v>
      </c>
      <c r="H688" s="158" t="s">
        <v>1434</v>
      </c>
      <c r="I688" s="234" t="s">
        <v>380</v>
      </c>
      <c r="J688" s="150" t="s">
        <v>1343</v>
      </c>
      <c r="K688" s="150" t="s">
        <v>1343</v>
      </c>
      <c r="L688" s="150"/>
      <c r="M688" s="153"/>
      <c r="N688" s="151"/>
      <c r="O688" s="153"/>
      <c r="P688" s="203" t="e">
        <f>#REF!+#REF!</f>
        <v>#REF!</v>
      </c>
      <c r="Q688" s="204" t="e">
        <f>#REF!+M688</f>
        <v>#REF!</v>
      </c>
      <c r="R688" s="359" t="s">
        <v>485</v>
      </c>
    </row>
    <row r="689" spans="1:18" ht="12.95" customHeight="1">
      <c r="A689" s="198">
        <v>505</v>
      </c>
      <c r="B689" s="148"/>
      <c r="C689" s="149" t="s">
        <v>1911</v>
      </c>
      <c r="D689" s="149" t="s">
        <v>1913</v>
      </c>
      <c r="E689" s="149" t="s">
        <v>1911</v>
      </c>
      <c r="F689" s="149" t="s">
        <v>1913</v>
      </c>
      <c r="G689" s="149" t="s">
        <v>1448</v>
      </c>
      <c r="H689" s="158" t="s">
        <v>1435</v>
      </c>
      <c r="I689" s="234" t="s">
        <v>380</v>
      </c>
      <c r="J689" s="150" t="s">
        <v>1343</v>
      </c>
      <c r="K689" s="150" t="s">
        <v>1343</v>
      </c>
      <c r="L689" s="150"/>
      <c r="M689" s="153"/>
      <c r="N689" s="151"/>
      <c r="O689" s="153"/>
      <c r="P689" s="203" t="e">
        <f>#REF!+#REF!</f>
        <v>#REF!</v>
      </c>
      <c r="Q689" s="204" t="e">
        <f>#REF!+M689</f>
        <v>#REF!</v>
      </c>
      <c r="R689" s="359" t="s">
        <v>529</v>
      </c>
    </row>
    <row r="690" spans="1:18" ht="12.95" customHeight="1">
      <c r="A690" s="147">
        <v>506</v>
      </c>
      <c r="B690" s="148"/>
      <c r="C690" s="149" t="s">
        <v>1911</v>
      </c>
      <c r="D690" s="149" t="s">
        <v>1913</v>
      </c>
      <c r="E690" s="149" t="s">
        <v>1911</v>
      </c>
      <c r="F690" s="149" t="s">
        <v>1913</v>
      </c>
      <c r="G690" s="149" t="s">
        <v>1474</v>
      </c>
      <c r="H690" s="158" t="s">
        <v>1425</v>
      </c>
      <c r="I690" s="240" t="s">
        <v>555</v>
      </c>
      <c r="J690" s="150" t="s">
        <v>1343</v>
      </c>
      <c r="K690" s="150" t="s">
        <v>1343</v>
      </c>
      <c r="L690" s="150"/>
      <c r="M690" s="153"/>
      <c r="N690" s="151"/>
      <c r="O690" s="153"/>
      <c r="P690" s="203" t="e">
        <f>#REF!+#REF!</f>
        <v>#REF!</v>
      </c>
      <c r="Q690" s="204" t="e">
        <f>#REF!+M690</f>
        <v>#REF!</v>
      </c>
      <c r="R690" s="359" t="s">
        <v>297</v>
      </c>
    </row>
    <row r="691" spans="1:18" ht="12.95" customHeight="1">
      <c r="A691" s="198">
        <v>507</v>
      </c>
      <c r="B691" s="148"/>
      <c r="C691" s="149" t="s">
        <v>1911</v>
      </c>
      <c r="D691" s="149" t="s">
        <v>1913</v>
      </c>
      <c r="E691" s="149" t="s">
        <v>1543</v>
      </c>
      <c r="F691" s="149" t="s">
        <v>1909</v>
      </c>
      <c r="G691" s="149" t="s">
        <v>1466</v>
      </c>
      <c r="H691" s="158" t="s">
        <v>13</v>
      </c>
      <c r="I691" s="234" t="s">
        <v>556</v>
      </c>
      <c r="J691" s="150" t="s">
        <v>1343</v>
      </c>
      <c r="K691" s="150" t="s">
        <v>1343</v>
      </c>
      <c r="L691" s="150"/>
      <c r="M691" s="153"/>
      <c r="N691" s="151"/>
      <c r="O691" s="153"/>
      <c r="P691" s="203" t="e">
        <f>#REF!+#REF!</f>
        <v>#REF!</v>
      </c>
      <c r="Q691" s="204" t="e">
        <f>#REF!+M691</f>
        <v>#REF!</v>
      </c>
      <c r="R691" s="359" t="s">
        <v>297</v>
      </c>
    </row>
    <row r="692" spans="1:18" ht="12.95" customHeight="1">
      <c r="A692" s="147">
        <v>508</v>
      </c>
      <c r="B692" s="148"/>
      <c r="C692" s="149" t="s">
        <v>1911</v>
      </c>
      <c r="D692" s="149" t="s">
        <v>1913</v>
      </c>
      <c r="E692" s="149" t="s">
        <v>1543</v>
      </c>
      <c r="F692" s="149" t="s">
        <v>1909</v>
      </c>
      <c r="G692" s="149" t="s">
        <v>1466</v>
      </c>
      <c r="H692" s="158" t="s">
        <v>1425</v>
      </c>
      <c r="I692" s="234" t="s">
        <v>556</v>
      </c>
      <c r="J692" s="150" t="s">
        <v>1343</v>
      </c>
      <c r="K692" s="150" t="s">
        <v>1343</v>
      </c>
      <c r="L692" s="150"/>
      <c r="M692" s="153"/>
      <c r="N692" s="151"/>
      <c r="O692" s="153"/>
      <c r="P692" s="203" t="e">
        <f>#REF!+#REF!</f>
        <v>#REF!</v>
      </c>
      <c r="Q692" s="204" t="e">
        <f>#REF!+M692</f>
        <v>#REF!</v>
      </c>
      <c r="R692" s="359" t="s">
        <v>473</v>
      </c>
    </row>
    <row r="693" spans="1:18" ht="12.95" customHeight="1">
      <c r="A693" s="198">
        <v>509</v>
      </c>
      <c r="B693" s="148"/>
      <c r="C693" s="149" t="s">
        <v>1911</v>
      </c>
      <c r="D693" s="149" t="s">
        <v>1914</v>
      </c>
      <c r="E693" s="149" t="s">
        <v>1911</v>
      </c>
      <c r="F693" s="149" t="s">
        <v>1544</v>
      </c>
      <c r="G693" s="149" t="s">
        <v>1484</v>
      </c>
      <c r="H693" s="158" t="s">
        <v>1425</v>
      </c>
      <c r="I693" s="239" t="s">
        <v>557</v>
      </c>
      <c r="J693" s="150" t="s">
        <v>1343</v>
      </c>
      <c r="K693" s="150" t="s">
        <v>1343</v>
      </c>
      <c r="L693" s="150"/>
      <c r="M693" s="153"/>
      <c r="N693" s="151"/>
      <c r="O693" s="153"/>
      <c r="P693" s="203" t="e">
        <f>#REF!+#REF!</f>
        <v>#REF!</v>
      </c>
      <c r="Q693" s="204" t="e">
        <f>#REF!+M693</f>
        <v>#REF!</v>
      </c>
      <c r="R693" s="359" t="s">
        <v>445</v>
      </c>
    </row>
    <row r="694" spans="1:18" ht="12.95" customHeight="1">
      <c r="A694" s="147">
        <v>510</v>
      </c>
      <c r="B694" s="148"/>
      <c r="C694" s="149" t="s">
        <v>1911</v>
      </c>
      <c r="D694" s="149" t="s">
        <v>1913</v>
      </c>
      <c r="E694" s="149" t="s">
        <v>1543</v>
      </c>
      <c r="F694" s="149" t="s">
        <v>1544</v>
      </c>
      <c r="G694" s="149" t="s">
        <v>1425</v>
      </c>
      <c r="H694" s="158" t="s">
        <v>1425</v>
      </c>
      <c r="I694" s="239" t="s">
        <v>558</v>
      </c>
      <c r="J694" s="150" t="s">
        <v>1343</v>
      </c>
      <c r="K694" s="150" t="s">
        <v>1343</v>
      </c>
      <c r="L694" s="150"/>
      <c r="M694" s="153"/>
      <c r="N694" s="151"/>
      <c r="O694" s="153"/>
      <c r="P694" s="203" t="e">
        <f>#REF!+#REF!</f>
        <v>#REF!</v>
      </c>
      <c r="Q694" s="204" t="e">
        <f>#REF!+M694</f>
        <v>#REF!</v>
      </c>
      <c r="R694" s="359" t="s">
        <v>110</v>
      </c>
    </row>
    <row r="695" spans="1:18" ht="12.95" customHeight="1">
      <c r="A695" s="198">
        <v>511</v>
      </c>
      <c r="B695" s="148"/>
      <c r="C695" s="149" t="s">
        <v>1911</v>
      </c>
      <c r="D695" s="149" t="s">
        <v>1913</v>
      </c>
      <c r="E695" s="149" t="s">
        <v>1543</v>
      </c>
      <c r="F695" s="149" t="s">
        <v>1544</v>
      </c>
      <c r="G695" s="149" t="s">
        <v>1425</v>
      </c>
      <c r="H695" s="158" t="s">
        <v>1426</v>
      </c>
      <c r="I695" s="239" t="s">
        <v>559</v>
      </c>
      <c r="J695" s="150" t="s">
        <v>1343</v>
      </c>
      <c r="K695" s="150" t="s">
        <v>1343</v>
      </c>
      <c r="L695" s="150"/>
      <c r="M695" s="153"/>
      <c r="N695" s="151"/>
      <c r="O695" s="153"/>
      <c r="P695" s="203" t="e">
        <f>#REF!+#REF!</f>
        <v>#REF!</v>
      </c>
      <c r="Q695" s="204" t="e">
        <f>#REF!+M695</f>
        <v>#REF!</v>
      </c>
      <c r="R695" s="359" t="s">
        <v>446</v>
      </c>
    </row>
    <row r="696" spans="1:18" ht="12.95" customHeight="1">
      <c r="A696" s="147">
        <v>512</v>
      </c>
      <c r="B696" s="148"/>
      <c r="C696" s="149" t="s">
        <v>1911</v>
      </c>
      <c r="D696" s="149" t="s">
        <v>1913</v>
      </c>
      <c r="E696" s="149" t="s">
        <v>1543</v>
      </c>
      <c r="F696" s="149" t="s">
        <v>1544</v>
      </c>
      <c r="G696" s="149" t="s">
        <v>1426</v>
      </c>
      <c r="H696" s="158" t="s">
        <v>1435</v>
      </c>
      <c r="I696" s="239" t="s">
        <v>560</v>
      </c>
      <c r="J696" s="150" t="s">
        <v>1343</v>
      </c>
      <c r="K696" s="150" t="s">
        <v>1343</v>
      </c>
      <c r="L696" s="150"/>
      <c r="M696" s="153"/>
      <c r="N696" s="151"/>
      <c r="O696" s="153"/>
      <c r="P696" s="203" t="e">
        <f>#REF!+#REF!</f>
        <v>#REF!</v>
      </c>
      <c r="Q696" s="204" t="e">
        <f>#REF!+M696</f>
        <v>#REF!</v>
      </c>
      <c r="R696" s="359" t="s">
        <v>480</v>
      </c>
    </row>
    <row r="697" spans="1:18" ht="12.95" customHeight="1">
      <c r="A697" s="198">
        <v>513</v>
      </c>
      <c r="B697" s="148"/>
      <c r="C697" s="149" t="s">
        <v>1911</v>
      </c>
      <c r="D697" s="149" t="s">
        <v>1913</v>
      </c>
      <c r="E697" s="149" t="s">
        <v>1543</v>
      </c>
      <c r="F697" s="149" t="s">
        <v>1544</v>
      </c>
      <c r="G697" s="149" t="s">
        <v>1426</v>
      </c>
      <c r="H697" s="158" t="s">
        <v>1436</v>
      </c>
      <c r="I697" s="239" t="s">
        <v>561</v>
      </c>
      <c r="J697" s="150" t="s">
        <v>1343</v>
      </c>
      <c r="K697" s="150" t="s">
        <v>1343</v>
      </c>
      <c r="L697" s="150"/>
      <c r="M697" s="153"/>
      <c r="N697" s="151"/>
      <c r="O697" s="153"/>
      <c r="P697" s="203" t="e">
        <f>#REF!+#REF!</f>
        <v>#REF!</v>
      </c>
      <c r="Q697" s="204" t="e">
        <f>#REF!+M697</f>
        <v>#REF!</v>
      </c>
      <c r="R697" s="359" t="s">
        <v>452</v>
      </c>
    </row>
    <row r="698" spans="1:18" ht="12.95" customHeight="1">
      <c r="A698" s="147">
        <v>514</v>
      </c>
      <c r="B698" s="148"/>
      <c r="C698" s="149" t="s">
        <v>1911</v>
      </c>
      <c r="D698" s="149" t="s">
        <v>1913</v>
      </c>
      <c r="E698" s="149" t="s">
        <v>1543</v>
      </c>
      <c r="F698" s="149" t="s">
        <v>1544</v>
      </c>
      <c r="G698" s="149" t="s">
        <v>1426</v>
      </c>
      <c r="H698" s="158" t="s">
        <v>1437</v>
      </c>
      <c r="I698" s="239" t="s">
        <v>560</v>
      </c>
      <c r="J698" s="150" t="s">
        <v>1343</v>
      </c>
      <c r="K698" s="150" t="s">
        <v>1343</v>
      </c>
      <c r="L698" s="150"/>
      <c r="M698" s="153"/>
      <c r="N698" s="151"/>
      <c r="O698" s="153"/>
      <c r="P698" s="203" t="e">
        <f>#REF!+#REF!</f>
        <v>#REF!</v>
      </c>
      <c r="Q698" s="204" t="e">
        <f>#REF!+M698</f>
        <v>#REF!</v>
      </c>
      <c r="R698" s="359" t="s">
        <v>562</v>
      </c>
    </row>
    <row r="699" spans="1:18" ht="12.95" customHeight="1">
      <c r="A699" s="198">
        <v>515</v>
      </c>
      <c r="B699" s="148"/>
      <c r="C699" s="149" t="s">
        <v>1911</v>
      </c>
      <c r="D699" s="149" t="s">
        <v>1913</v>
      </c>
      <c r="E699" s="149" t="s">
        <v>1543</v>
      </c>
      <c r="F699" s="149" t="s">
        <v>1544</v>
      </c>
      <c r="G699" s="149" t="s">
        <v>1426</v>
      </c>
      <c r="H699" s="158" t="s">
        <v>1438</v>
      </c>
      <c r="I699" s="239" t="s">
        <v>563</v>
      </c>
      <c r="J699" s="150" t="s">
        <v>1343</v>
      </c>
      <c r="K699" s="150" t="s">
        <v>1343</v>
      </c>
      <c r="L699" s="150"/>
      <c r="M699" s="153"/>
      <c r="N699" s="151"/>
      <c r="O699" s="153"/>
      <c r="P699" s="203" t="e">
        <f>#REF!+#REF!</f>
        <v>#REF!</v>
      </c>
      <c r="Q699" s="204" t="e">
        <f>#REF!+M699</f>
        <v>#REF!</v>
      </c>
      <c r="R699" s="359" t="s">
        <v>562</v>
      </c>
    </row>
    <row r="700" spans="1:18" ht="12.95" customHeight="1">
      <c r="A700" s="147">
        <v>516</v>
      </c>
      <c r="B700" s="148"/>
      <c r="C700" s="149" t="s">
        <v>1911</v>
      </c>
      <c r="D700" s="149" t="s">
        <v>1913</v>
      </c>
      <c r="E700" s="149" t="s">
        <v>1543</v>
      </c>
      <c r="F700" s="149" t="s">
        <v>1544</v>
      </c>
      <c r="G700" s="149" t="s">
        <v>1426</v>
      </c>
      <c r="H700" s="158" t="s">
        <v>1439</v>
      </c>
      <c r="I700" s="239" t="s">
        <v>564</v>
      </c>
      <c r="J700" s="150" t="s">
        <v>1343</v>
      </c>
      <c r="K700" s="150" t="s">
        <v>1343</v>
      </c>
      <c r="L700" s="150"/>
      <c r="M700" s="153"/>
      <c r="N700" s="151"/>
      <c r="O700" s="153"/>
      <c r="P700" s="203" t="e">
        <f>#REF!+#REF!</f>
        <v>#REF!</v>
      </c>
      <c r="Q700" s="204" t="e">
        <f>#REF!+M700</f>
        <v>#REF!</v>
      </c>
      <c r="R700" s="359" t="s">
        <v>562</v>
      </c>
    </row>
    <row r="701" spans="1:18" ht="12.95" customHeight="1">
      <c r="A701" s="198">
        <v>517</v>
      </c>
      <c r="B701" s="148"/>
      <c r="C701" s="149" t="s">
        <v>1911</v>
      </c>
      <c r="D701" s="149" t="s">
        <v>1913</v>
      </c>
      <c r="E701" s="149" t="s">
        <v>1911</v>
      </c>
      <c r="F701" s="149" t="s">
        <v>1913</v>
      </c>
      <c r="G701" s="149" t="s">
        <v>1426</v>
      </c>
      <c r="H701" s="158" t="s">
        <v>1428</v>
      </c>
      <c r="I701" s="239" t="s">
        <v>565</v>
      </c>
      <c r="J701" s="150" t="s">
        <v>1343</v>
      </c>
      <c r="K701" s="150" t="s">
        <v>1343</v>
      </c>
      <c r="L701" s="150"/>
      <c r="M701" s="153"/>
      <c r="N701" s="151"/>
      <c r="O701" s="153"/>
      <c r="P701" s="203" t="e">
        <f>#REF!+#REF!</f>
        <v>#REF!</v>
      </c>
      <c r="Q701" s="204" t="e">
        <f>#REF!+M701</f>
        <v>#REF!</v>
      </c>
      <c r="R701" s="359" t="s">
        <v>445</v>
      </c>
    </row>
    <row r="702" spans="1:18" ht="12.95" customHeight="1">
      <c r="A702" s="147">
        <v>518</v>
      </c>
      <c r="B702" s="148"/>
      <c r="C702" s="149" t="s">
        <v>1911</v>
      </c>
      <c r="D702" s="149" t="s">
        <v>1913</v>
      </c>
      <c r="E702" s="149" t="s">
        <v>1543</v>
      </c>
      <c r="F702" s="149" t="s">
        <v>1544</v>
      </c>
      <c r="G702" s="149" t="s">
        <v>1437</v>
      </c>
      <c r="H702" s="158" t="s">
        <v>13</v>
      </c>
      <c r="I702" s="239" t="s">
        <v>566</v>
      </c>
      <c r="J702" s="150" t="s">
        <v>1343</v>
      </c>
      <c r="K702" s="150" t="s">
        <v>1343</v>
      </c>
      <c r="L702" s="150"/>
      <c r="M702" s="153"/>
      <c r="N702" s="151"/>
      <c r="O702" s="153"/>
      <c r="P702" s="203" t="e">
        <f>#REF!+#REF!</f>
        <v>#REF!</v>
      </c>
      <c r="Q702" s="204" t="e">
        <f>#REF!+M702</f>
        <v>#REF!</v>
      </c>
      <c r="R702" s="359" t="s">
        <v>480</v>
      </c>
    </row>
    <row r="703" spans="1:18" ht="12.95" customHeight="1">
      <c r="A703" s="198">
        <v>519</v>
      </c>
      <c r="B703" s="148"/>
      <c r="C703" s="149" t="s">
        <v>1911</v>
      </c>
      <c r="D703" s="149" t="s">
        <v>1913</v>
      </c>
      <c r="E703" s="149" t="s">
        <v>1911</v>
      </c>
      <c r="F703" s="149" t="s">
        <v>1543</v>
      </c>
      <c r="G703" s="149" t="s">
        <v>1433</v>
      </c>
      <c r="H703" s="158" t="s">
        <v>1428</v>
      </c>
      <c r="I703" s="239" t="s">
        <v>567</v>
      </c>
      <c r="J703" s="150" t="s">
        <v>1343</v>
      </c>
      <c r="K703" s="150" t="s">
        <v>1343</v>
      </c>
      <c r="L703" s="150"/>
      <c r="M703" s="153"/>
      <c r="N703" s="151"/>
      <c r="O703" s="153"/>
      <c r="P703" s="203" t="e">
        <f>#REF!+#REF!</f>
        <v>#REF!</v>
      </c>
      <c r="Q703" s="204" t="e">
        <f>#REF!+M703</f>
        <v>#REF!</v>
      </c>
      <c r="R703" s="359" t="s">
        <v>445</v>
      </c>
    </row>
    <row r="704" spans="1:18" ht="12.95" customHeight="1">
      <c r="A704" s="147">
        <v>520</v>
      </c>
      <c r="B704" s="148"/>
      <c r="C704" s="149" t="s">
        <v>1911</v>
      </c>
      <c r="D704" s="149" t="s">
        <v>1913</v>
      </c>
      <c r="E704" s="149" t="s">
        <v>1543</v>
      </c>
      <c r="F704" s="149" t="s">
        <v>1544</v>
      </c>
      <c r="G704" s="149" t="s">
        <v>1426</v>
      </c>
      <c r="H704" s="158" t="s">
        <v>1440</v>
      </c>
      <c r="I704" s="239" t="s">
        <v>560</v>
      </c>
      <c r="J704" s="150" t="s">
        <v>1343</v>
      </c>
      <c r="K704" s="150" t="s">
        <v>1343</v>
      </c>
      <c r="L704" s="150"/>
      <c r="M704" s="153"/>
      <c r="N704" s="151"/>
      <c r="O704" s="153"/>
      <c r="P704" s="203" t="e">
        <f>#REF!+#REF!</f>
        <v>#REF!</v>
      </c>
      <c r="Q704" s="204" t="e">
        <f>#REF!+M704</f>
        <v>#REF!</v>
      </c>
      <c r="R704" s="359" t="s">
        <v>528</v>
      </c>
    </row>
    <row r="705" spans="1:18" ht="12.95" customHeight="1">
      <c r="A705" s="198">
        <v>521</v>
      </c>
      <c r="B705" s="148"/>
      <c r="C705" s="149" t="s">
        <v>1911</v>
      </c>
      <c r="D705" s="149" t="s">
        <v>1913</v>
      </c>
      <c r="E705" s="149" t="s">
        <v>1911</v>
      </c>
      <c r="F705" s="149" t="s">
        <v>1913</v>
      </c>
      <c r="G705" s="149" t="s">
        <v>1475</v>
      </c>
      <c r="H705" s="158" t="s">
        <v>1492</v>
      </c>
      <c r="I705" s="239" t="s">
        <v>568</v>
      </c>
      <c r="J705" s="150" t="s">
        <v>1343</v>
      </c>
      <c r="K705" s="150" t="s">
        <v>1343</v>
      </c>
      <c r="L705" s="150"/>
      <c r="M705" s="153"/>
      <c r="N705" s="151"/>
      <c r="O705" s="153"/>
      <c r="P705" s="203" t="e">
        <f>#REF!+#REF!</f>
        <v>#REF!</v>
      </c>
      <c r="Q705" s="204" t="e">
        <f>#REF!+M705</f>
        <v>#REF!</v>
      </c>
      <c r="R705" s="359" t="s">
        <v>445</v>
      </c>
    </row>
    <row r="706" spans="1:18" ht="12.95" customHeight="1">
      <c r="A706" s="147">
        <v>522</v>
      </c>
      <c r="B706" s="148"/>
      <c r="C706" s="149" t="s">
        <v>1911</v>
      </c>
      <c r="D706" s="149" t="s">
        <v>1913</v>
      </c>
      <c r="E706" s="149" t="s">
        <v>1911</v>
      </c>
      <c r="F706" s="149" t="s">
        <v>1913</v>
      </c>
      <c r="G706" s="149" t="s">
        <v>1475</v>
      </c>
      <c r="H706" s="158" t="s">
        <v>1493</v>
      </c>
      <c r="I706" s="239" t="s">
        <v>569</v>
      </c>
      <c r="J706" s="150" t="s">
        <v>1343</v>
      </c>
      <c r="K706" s="150" t="s">
        <v>1343</v>
      </c>
      <c r="L706" s="150"/>
      <c r="M706" s="153"/>
      <c r="N706" s="151"/>
      <c r="O706" s="153"/>
      <c r="P706" s="203" t="e">
        <f>#REF!+#REF!</f>
        <v>#REF!</v>
      </c>
      <c r="Q706" s="204" t="e">
        <f>#REF!+M706</f>
        <v>#REF!</v>
      </c>
      <c r="R706" s="359" t="s">
        <v>445</v>
      </c>
    </row>
    <row r="707" spans="1:18" ht="12.95" customHeight="1">
      <c r="A707" s="198">
        <v>523</v>
      </c>
      <c r="B707" s="148"/>
      <c r="C707" s="149" t="s">
        <v>1911</v>
      </c>
      <c r="D707" s="149" t="s">
        <v>1913</v>
      </c>
      <c r="E707" s="149" t="s">
        <v>1911</v>
      </c>
      <c r="F707" s="149" t="s">
        <v>1913</v>
      </c>
      <c r="G707" s="149" t="s">
        <v>1475</v>
      </c>
      <c r="H707" s="158" t="s">
        <v>1494</v>
      </c>
      <c r="I707" s="239" t="s">
        <v>570</v>
      </c>
      <c r="J707" s="150" t="s">
        <v>1343</v>
      </c>
      <c r="K707" s="150" t="s">
        <v>1343</v>
      </c>
      <c r="L707" s="150"/>
      <c r="M707" s="153"/>
      <c r="N707" s="151"/>
      <c r="O707" s="153"/>
      <c r="P707" s="203" t="e">
        <f>#REF!+#REF!</f>
        <v>#REF!</v>
      </c>
      <c r="Q707" s="204" t="e">
        <f>#REF!+M707</f>
        <v>#REF!</v>
      </c>
      <c r="R707" s="359" t="s">
        <v>446</v>
      </c>
    </row>
    <row r="708" spans="1:18" ht="12.95" customHeight="1">
      <c r="A708" s="147">
        <v>524</v>
      </c>
      <c r="B708" s="148"/>
      <c r="C708" s="149" t="s">
        <v>1911</v>
      </c>
      <c r="D708" s="149" t="s">
        <v>1913</v>
      </c>
      <c r="E708" s="149" t="s">
        <v>1911</v>
      </c>
      <c r="F708" s="149" t="s">
        <v>1909</v>
      </c>
      <c r="G708" s="149" t="s">
        <v>1439</v>
      </c>
      <c r="H708" s="158" t="s">
        <v>1480</v>
      </c>
      <c r="I708" s="239" t="s">
        <v>571</v>
      </c>
      <c r="J708" s="150" t="s">
        <v>1343</v>
      </c>
      <c r="K708" s="150" t="s">
        <v>1343</v>
      </c>
      <c r="L708" s="150"/>
      <c r="M708" s="153"/>
      <c r="N708" s="151"/>
      <c r="O708" s="153"/>
      <c r="P708" s="203" t="e">
        <f>#REF!+#REF!</f>
        <v>#REF!</v>
      </c>
      <c r="Q708" s="204" t="e">
        <f>#REF!+M708</f>
        <v>#REF!</v>
      </c>
      <c r="R708" s="359" t="s">
        <v>446</v>
      </c>
    </row>
    <row r="709" spans="1:18" ht="12.95" customHeight="1">
      <c r="A709" s="198">
        <v>525</v>
      </c>
      <c r="B709" s="148"/>
      <c r="C709" s="149" t="s">
        <v>1911</v>
      </c>
      <c r="D709" s="149" t="s">
        <v>1913</v>
      </c>
      <c r="E709" s="149" t="s">
        <v>1543</v>
      </c>
      <c r="F709" s="149" t="s">
        <v>1909</v>
      </c>
      <c r="G709" s="149" t="s">
        <v>1429</v>
      </c>
      <c r="H709" s="158" t="s">
        <v>13</v>
      </c>
      <c r="I709" s="239" t="s">
        <v>572</v>
      </c>
      <c r="J709" s="150" t="s">
        <v>1343</v>
      </c>
      <c r="K709" s="150" t="s">
        <v>1343</v>
      </c>
      <c r="L709" s="150"/>
      <c r="M709" s="153"/>
      <c r="N709" s="151"/>
      <c r="O709" s="153"/>
      <c r="P709" s="203" t="e">
        <f>#REF!+#REF!</f>
        <v>#REF!</v>
      </c>
      <c r="Q709" s="204" t="e">
        <f>#REF!+M709</f>
        <v>#REF!</v>
      </c>
      <c r="R709" s="359" t="s">
        <v>448</v>
      </c>
    </row>
    <row r="710" spans="1:18" ht="12.95" customHeight="1">
      <c r="A710" s="147">
        <v>526</v>
      </c>
      <c r="B710" s="148"/>
      <c r="C710" s="149" t="s">
        <v>1911</v>
      </c>
      <c r="D710" s="149" t="s">
        <v>1913</v>
      </c>
      <c r="E710" s="149" t="s">
        <v>1543</v>
      </c>
      <c r="F710" s="149" t="s">
        <v>1909</v>
      </c>
      <c r="G710" s="149" t="s">
        <v>1430</v>
      </c>
      <c r="H710" s="158" t="s">
        <v>1425</v>
      </c>
      <c r="I710" s="239" t="s">
        <v>322</v>
      </c>
      <c r="J710" s="150" t="s">
        <v>1343</v>
      </c>
      <c r="K710" s="150" t="s">
        <v>1343</v>
      </c>
      <c r="L710" s="150"/>
      <c r="M710" s="153"/>
      <c r="N710" s="151"/>
      <c r="O710" s="153"/>
      <c r="P710" s="203" t="e">
        <f>#REF!+#REF!</f>
        <v>#REF!</v>
      </c>
      <c r="Q710" s="204" t="e">
        <f>#REF!+M710</f>
        <v>#REF!</v>
      </c>
      <c r="R710" s="359" t="s">
        <v>118</v>
      </c>
    </row>
    <row r="711" spans="1:18" ht="12.95" customHeight="1">
      <c r="A711" s="198">
        <v>527</v>
      </c>
      <c r="B711" s="148"/>
      <c r="C711" s="149" t="s">
        <v>1911</v>
      </c>
      <c r="D711" s="149" t="s">
        <v>1913</v>
      </c>
      <c r="E711" s="149" t="s">
        <v>1543</v>
      </c>
      <c r="F711" s="149" t="s">
        <v>1909</v>
      </c>
      <c r="G711" s="149" t="s">
        <v>1429</v>
      </c>
      <c r="H711" s="158" t="s">
        <v>1425</v>
      </c>
      <c r="I711" s="239" t="s">
        <v>2211</v>
      </c>
      <c r="J711" s="150"/>
      <c r="K711" s="150"/>
      <c r="L711" s="150"/>
      <c r="M711" s="153"/>
      <c r="N711" s="151"/>
      <c r="O711" s="153"/>
      <c r="P711" s="203" t="e">
        <f>#REF!+#REF!</f>
        <v>#REF!</v>
      </c>
      <c r="Q711" s="204" t="e">
        <f>#REF!+M711</f>
        <v>#REF!</v>
      </c>
      <c r="R711" s="359" t="s">
        <v>2213</v>
      </c>
    </row>
    <row r="712" spans="1:18" ht="12.95" customHeight="1">
      <c r="A712" s="147">
        <v>528</v>
      </c>
      <c r="B712" s="148"/>
      <c r="C712" s="149" t="s">
        <v>1911</v>
      </c>
      <c r="D712" s="149" t="s">
        <v>1913</v>
      </c>
      <c r="E712" s="149" t="s">
        <v>1543</v>
      </c>
      <c r="F712" s="149" t="s">
        <v>1909</v>
      </c>
      <c r="G712" s="149" t="s">
        <v>1429</v>
      </c>
      <c r="H712" s="158" t="s">
        <v>1426</v>
      </c>
      <c r="I712" s="239" t="s">
        <v>2287</v>
      </c>
      <c r="J712" s="150"/>
      <c r="K712" s="150"/>
      <c r="L712" s="150"/>
      <c r="M712" s="153"/>
      <c r="N712" s="151"/>
      <c r="O712" s="153"/>
      <c r="P712" s="203" t="e">
        <f>#REF!+#REF!</f>
        <v>#REF!</v>
      </c>
      <c r="Q712" s="204" t="e">
        <f>#REF!+M712</f>
        <v>#REF!</v>
      </c>
      <c r="R712" s="359" t="s">
        <v>2286</v>
      </c>
    </row>
    <row r="713" spans="1:18" ht="12.95" customHeight="1">
      <c r="A713" s="198">
        <v>529</v>
      </c>
      <c r="B713" s="148"/>
      <c r="C713" s="149" t="s">
        <v>1911</v>
      </c>
      <c r="D713" s="149" t="s">
        <v>1544</v>
      </c>
      <c r="E713" s="149" t="s">
        <v>1907</v>
      </c>
      <c r="F713" s="149" t="s">
        <v>1545</v>
      </c>
      <c r="G713" s="149" t="s">
        <v>1437</v>
      </c>
      <c r="H713" s="158" t="s">
        <v>13</v>
      </c>
      <c r="I713" s="239" t="s">
        <v>573</v>
      </c>
      <c r="J713" s="150" t="s">
        <v>1343</v>
      </c>
      <c r="K713" s="150" t="s">
        <v>1343</v>
      </c>
      <c r="L713" s="150"/>
      <c r="M713" s="153"/>
      <c r="N713" s="151"/>
      <c r="O713" s="153"/>
      <c r="P713" s="203" t="e">
        <f>#REF!+#REF!</f>
        <v>#REF!</v>
      </c>
      <c r="Q713" s="204" t="e">
        <f>#REF!+M713</f>
        <v>#REF!</v>
      </c>
      <c r="R713" s="359" t="s">
        <v>446</v>
      </c>
    </row>
    <row r="714" spans="1:18" ht="12.95" customHeight="1">
      <c r="A714" s="147">
        <v>530</v>
      </c>
      <c r="B714" s="148"/>
      <c r="C714" s="149" t="s">
        <v>1911</v>
      </c>
      <c r="D714" s="149" t="s">
        <v>1913</v>
      </c>
      <c r="E714" s="149" t="s">
        <v>1911</v>
      </c>
      <c r="F714" s="149" t="s">
        <v>1544</v>
      </c>
      <c r="G714" s="149" t="s">
        <v>13</v>
      </c>
      <c r="H714" s="158" t="s">
        <v>1434</v>
      </c>
      <c r="I714" s="244" t="s">
        <v>71</v>
      </c>
      <c r="J714" s="150" t="s">
        <v>1343</v>
      </c>
      <c r="K714" s="150" t="s">
        <v>1343</v>
      </c>
      <c r="L714" s="150"/>
      <c r="M714" s="153"/>
      <c r="N714" s="151"/>
      <c r="O714" s="153"/>
      <c r="P714" s="203" t="e">
        <f>#REF!+#REF!</f>
        <v>#REF!</v>
      </c>
      <c r="Q714" s="204" t="e">
        <f>#REF!+M714</f>
        <v>#REF!</v>
      </c>
      <c r="R714" s="359" t="s">
        <v>442</v>
      </c>
    </row>
    <row r="715" spans="1:18" ht="12.95" customHeight="1">
      <c r="A715" s="198">
        <v>531</v>
      </c>
      <c r="B715" s="148"/>
      <c r="C715" s="149" t="s">
        <v>1911</v>
      </c>
      <c r="D715" s="149" t="s">
        <v>1913</v>
      </c>
      <c r="E715" s="149" t="s">
        <v>1911</v>
      </c>
      <c r="F715" s="149" t="s">
        <v>1909</v>
      </c>
      <c r="G715" s="149" t="s">
        <v>1439</v>
      </c>
      <c r="H715" s="158" t="s">
        <v>1481</v>
      </c>
      <c r="I715" s="245" t="s">
        <v>574</v>
      </c>
      <c r="J715" s="150" t="s">
        <v>1343</v>
      </c>
      <c r="K715" s="150" t="s">
        <v>1343</v>
      </c>
      <c r="L715" s="150"/>
      <c r="M715" s="153"/>
      <c r="N715" s="151"/>
      <c r="O715" s="153"/>
      <c r="P715" s="203" t="e">
        <f>#REF!+#REF!</f>
        <v>#REF!</v>
      </c>
      <c r="Q715" s="204" t="e">
        <f>#REF!+M715</f>
        <v>#REF!</v>
      </c>
      <c r="R715" s="359" t="s">
        <v>442</v>
      </c>
    </row>
    <row r="716" spans="1:18" ht="12.95" customHeight="1">
      <c r="A716" s="147">
        <v>532</v>
      </c>
      <c r="B716" s="148"/>
      <c r="C716" s="149" t="s">
        <v>1911</v>
      </c>
      <c r="D716" s="149" t="s">
        <v>1913</v>
      </c>
      <c r="E716" s="149" t="s">
        <v>1911</v>
      </c>
      <c r="F716" s="149" t="s">
        <v>1909</v>
      </c>
      <c r="G716" s="149" t="s">
        <v>1439</v>
      </c>
      <c r="H716" s="158" t="s">
        <v>1482</v>
      </c>
      <c r="I716" s="244" t="s">
        <v>85</v>
      </c>
      <c r="J716" s="150" t="s">
        <v>1343</v>
      </c>
      <c r="K716" s="150" t="s">
        <v>1343</v>
      </c>
      <c r="L716" s="150"/>
      <c r="M716" s="153"/>
      <c r="N716" s="151"/>
      <c r="O716" s="153"/>
      <c r="P716" s="203" t="e">
        <f>#REF!+#REF!</f>
        <v>#REF!</v>
      </c>
      <c r="Q716" s="204" t="e">
        <f>#REF!+M716</f>
        <v>#REF!</v>
      </c>
      <c r="R716" s="359" t="s">
        <v>442</v>
      </c>
    </row>
    <row r="717" spans="1:18" ht="12.95" customHeight="1">
      <c r="A717" s="198">
        <v>533</v>
      </c>
      <c r="B717" s="148"/>
      <c r="C717" s="149" t="s">
        <v>1911</v>
      </c>
      <c r="D717" s="149" t="s">
        <v>1913</v>
      </c>
      <c r="E717" s="149" t="s">
        <v>1911</v>
      </c>
      <c r="F717" s="149" t="s">
        <v>1909</v>
      </c>
      <c r="G717" s="149" t="s">
        <v>13</v>
      </c>
      <c r="H717" s="158" t="s">
        <v>13</v>
      </c>
      <c r="I717" s="246" t="s">
        <v>53</v>
      </c>
      <c r="J717" s="150" t="s">
        <v>1343</v>
      </c>
      <c r="K717" s="150" t="s">
        <v>1343</v>
      </c>
      <c r="L717" s="150"/>
      <c r="M717" s="153"/>
      <c r="N717" s="151"/>
      <c r="O717" s="153"/>
      <c r="P717" s="203" t="e">
        <f>#REF!+#REF!</f>
        <v>#REF!</v>
      </c>
      <c r="Q717" s="204" t="e">
        <f>#REF!+M717</f>
        <v>#REF!</v>
      </c>
      <c r="R717" s="359" t="s">
        <v>442</v>
      </c>
    </row>
    <row r="718" spans="1:18" ht="12.95" customHeight="1">
      <c r="A718" s="147">
        <v>534</v>
      </c>
      <c r="B718" s="148"/>
      <c r="C718" s="149" t="s">
        <v>1911</v>
      </c>
      <c r="D718" s="149" t="s">
        <v>1913</v>
      </c>
      <c r="E718" s="149" t="s">
        <v>1911</v>
      </c>
      <c r="F718" s="149" t="s">
        <v>1913</v>
      </c>
      <c r="G718" s="149" t="s">
        <v>1464</v>
      </c>
      <c r="H718" s="158" t="s">
        <v>1433</v>
      </c>
      <c r="I718" s="239" t="s">
        <v>575</v>
      </c>
      <c r="J718" s="150" t="s">
        <v>1343</v>
      </c>
      <c r="K718" s="150" t="s">
        <v>1343</v>
      </c>
      <c r="L718" s="150"/>
      <c r="M718" s="153"/>
      <c r="N718" s="151"/>
      <c r="O718" s="153"/>
      <c r="P718" s="203" t="e">
        <f>#REF!+#REF!</f>
        <v>#REF!</v>
      </c>
      <c r="Q718" s="204" t="e">
        <f>#REF!+M718</f>
        <v>#REF!</v>
      </c>
      <c r="R718" s="359" t="s">
        <v>576</v>
      </c>
    </row>
    <row r="719" spans="1:18" ht="12.95" customHeight="1">
      <c r="A719" s="198">
        <v>535</v>
      </c>
      <c r="B719" s="148"/>
      <c r="C719" s="149" t="s">
        <v>1911</v>
      </c>
      <c r="D719" s="149" t="s">
        <v>1913</v>
      </c>
      <c r="E719" s="149" t="s">
        <v>1911</v>
      </c>
      <c r="F719" s="149" t="s">
        <v>1913</v>
      </c>
      <c r="G719" s="149" t="s">
        <v>1475</v>
      </c>
      <c r="H719" s="158" t="s">
        <v>1495</v>
      </c>
      <c r="I719" s="239" t="s">
        <v>577</v>
      </c>
      <c r="J719" s="150" t="s">
        <v>1343</v>
      </c>
      <c r="K719" s="150" t="s">
        <v>1343</v>
      </c>
      <c r="L719" s="150"/>
      <c r="M719" s="153"/>
      <c r="N719" s="151"/>
      <c r="O719" s="153"/>
      <c r="P719" s="203" t="e">
        <f>#REF!+#REF!</f>
        <v>#REF!</v>
      </c>
      <c r="Q719" s="204" t="e">
        <f>#REF!+M719</f>
        <v>#REF!</v>
      </c>
      <c r="R719" s="359" t="s">
        <v>578</v>
      </c>
    </row>
    <row r="720" spans="1:18" ht="12.95" customHeight="1">
      <c r="A720" s="147">
        <v>536</v>
      </c>
      <c r="B720" s="148"/>
      <c r="C720" s="149" t="s">
        <v>1911</v>
      </c>
      <c r="D720" s="149" t="s">
        <v>1913</v>
      </c>
      <c r="E720" s="149" t="s">
        <v>1911</v>
      </c>
      <c r="F720" s="149" t="s">
        <v>1544</v>
      </c>
      <c r="G720" s="149" t="s">
        <v>1429</v>
      </c>
      <c r="H720" s="158" t="s">
        <v>1484</v>
      </c>
      <c r="I720" s="239" t="s">
        <v>432</v>
      </c>
      <c r="J720" s="150" t="s">
        <v>1343</v>
      </c>
      <c r="K720" s="150" t="s">
        <v>1343</v>
      </c>
      <c r="L720" s="150"/>
      <c r="M720" s="153"/>
      <c r="N720" s="151"/>
      <c r="O720" s="153"/>
      <c r="P720" s="203" t="e">
        <f>#REF!+#REF!</f>
        <v>#REF!</v>
      </c>
      <c r="Q720" s="204" t="e">
        <f>#REF!+M720</f>
        <v>#REF!</v>
      </c>
      <c r="R720" s="359" t="s">
        <v>579</v>
      </c>
    </row>
    <row r="721" spans="1:18" ht="12.95" customHeight="1">
      <c r="A721" s="198">
        <v>537</v>
      </c>
      <c r="B721" s="148"/>
      <c r="C721" s="149" t="s">
        <v>1911</v>
      </c>
      <c r="D721" s="149" t="s">
        <v>1913</v>
      </c>
      <c r="E721" s="149" t="s">
        <v>1543</v>
      </c>
      <c r="F721" s="149" t="s">
        <v>1909</v>
      </c>
      <c r="G721" s="149" t="s">
        <v>1465</v>
      </c>
      <c r="H721" s="158" t="s">
        <v>1458</v>
      </c>
      <c r="I721" s="239" t="s">
        <v>523</v>
      </c>
      <c r="J721" s="150" t="s">
        <v>1343</v>
      </c>
      <c r="K721" s="150" t="s">
        <v>1343</v>
      </c>
      <c r="L721" s="150"/>
      <c r="M721" s="153"/>
      <c r="N721" s="151"/>
      <c r="O721" s="153"/>
      <c r="P721" s="203" t="e">
        <f>#REF!+#REF!</f>
        <v>#REF!</v>
      </c>
      <c r="Q721" s="204" t="e">
        <f>#REF!+M721</f>
        <v>#REF!</v>
      </c>
      <c r="R721" s="359" t="s">
        <v>579</v>
      </c>
    </row>
    <row r="722" spans="1:18" ht="12.95" customHeight="1">
      <c r="A722" s="147">
        <v>538</v>
      </c>
      <c r="B722" s="148"/>
      <c r="C722" s="149" t="s">
        <v>1911</v>
      </c>
      <c r="D722" s="149" t="s">
        <v>1911</v>
      </c>
      <c r="E722" s="149" t="s">
        <v>1907</v>
      </c>
      <c r="F722" s="149" t="s">
        <v>1909</v>
      </c>
      <c r="G722" s="149" t="s">
        <v>1430</v>
      </c>
      <c r="H722" s="158" t="s">
        <v>1425</v>
      </c>
      <c r="I722" s="239" t="s">
        <v>580</v>
      </c>
      <c r="J722" s="150" t="s">
        <v>1343</v>
      </c>
      <c r="K722" s="150" t="s">
        <v>1343</v>
      </c>
      <c r="L722" s="150"/>
      <c r="M722" s="153"/>
      <c r="N722" s="151"/>
      <c r="O722" s="153"/>
      <c r="P722" s="203" t="e">
        <f>#REF!+#REF!</f>
        <v>#REF!</v>
      </c>
      <c r="Q722" s="204" t="e">
        <f>#REF!+M722</f>
        <v>#REF!</v>
      </c>
      <c r="R722" s="359" t="s">
        <v>581</v>
      </c>
    </row>
    <row r="723" spans="1:18" ht="12.95" customHeight="1">
      <c r="A723" s="198">
        <v>539</v>
      </c>
      <c r="B723" s="148"/>
      <c r="C723" s="149" t="s">
        <v>1911</v>
      </c>
      <c r="D723" s="149" t="s">
        <v>1913</v>
      </c>
      <c r="E723" s="149" t="s">
        <v>1911</v>
      </c>
      <c r="F723" s="149" t="s">
        <v>1544</v>
      </c>
      <c r="G723" s="149" t="s">
        <v>1429</v>
      </c>
      <c r="H723" s="158" t="s">
        <v>1468</v>
      </c>
      <c r="I723" s="239" t="s">
        <v>582</v>
      </c>
      <c r="J723" s="150" t="s">
        <v>1343</v>
      </c>
      <c r="K723" s="150" t="s">
        <v>1343</v>
      </c>
      <c r="L723" s="150"/>
      <c r="M723" s="153"/>
      <c r="N723" s="151"/>
      <c r="O723" s="153"/>
      <c r="P723" s="203" t="e">
        <f>#REF!+#REF!</f>
        <v>#REF!</v>
      </c>
      <c r="Q723" s="204" t="e">
        <f>#REF!+M723</f>
        <v>#REF!</v>
      </c>
      <c r="R723" s="359" t="s">
        <v>581</v>
      </c>
    </row>
    <row r="724" spans="1:18" ht="12.95" customHeight="1">
      <c r="A724" s="147">
        <v>540</v>
      </c>
      <c r="B724" s="148"/>
      <c r="C724" s="149" t="s">
        <v>1911</v>
      </c>
      <c r="D724" s="149" t="s">
        <v>1913</v>
      </c>
      <c r="E724" s="149" t="s">
        <v>1911</v>
      </c>
      <c r="F724" s="149" t="s">
        <v>1544</v>
      </c>
      <c r="G724" s="149" t="s">
        <v>1429</v>
      </c>
      <c r="H724" s="158" t="s">
        <v>1469</v>
      </c>
      <c r="I724" s="239" t="s">
        <v>583</v>
      </c>
      <c r="J724" s="150" t="s">
        <v>1343</v>
      </c>
      <c r="K724" s="150" t="s">
        <v>1343</v>
      </c>
      <c r="L724" s="150"/>
      <c r="M724" s="153"/>
      <c r="N724" s="151"/>
      <c r="O724" s="153"/>
      <c r="P724" s="203" t="e">
        <f>#REF!+#REF!</f>
        <v>#REF!</v>
      </c>
      <c r="Q724" s="204" t="e">
        <f>#REF!+M724</f>
        <v>#REF!</v>
      </c>
      <c r="R724" s="359" t="s">
        <v>581</v>
      </c>
    </row>
    <row r="725" spans="1:18" ht="12.95" customHeight="1">
      <c r="A725" s="198">
        <v>541</v>
      </c>
      <c r="B725" s="148"/>
      <c r="C725" s="149" t="s">
        <v>1911</v>
      </c>
      <c r="D725" s="149" t="s">
        <v>1913</v>
      </c>
      <c r="E725" s="149" t="s">
        <v>1911</v>
      </c>
      <c r="F725" s="149" t="s">
        <v>1913</v>
      </c>
      <c r="G725" s="149" t="s">
        <v>1464</v>
      </c>
      <c r="H725" s="158" t="s">
        <v>1434</v>
      </c>
      <c r="I725" s="239" t="s">
        <v>584</v>
      </c>
      <c r="J725" s="150" t="s">
        <v>1343</v>
      </c>
      <c r="K725" s="150" t="s">
        <v>1343</v>
      </c>
      <c r="L725" s="150"/>
      <c r="M725" s="153"/>
      <c r="N725" s="151"/>
      <c r="O725" s="153"/>
      <c r="P725" s="203" t="e">
        <f>#REF!+#REF!</f>
        <v>#REF!</v>
      </c>
      <c r="Q725" s="204" t="e">
        <f>#REF!+M725</f>
        <v>#REF!</v>
      </c>
      <c r="R725" s="359" t="s">
        <v>579</v>
      </c>
    </row>
    <row r="726" spans="1:18" ht="12.95" customHeight="1">
      <c r="A726" s="147">
        <v>542</v>
      </c>
      <c r="B726" s="148"/>
      <c r="C726" s="149" t="s">
        <v>1911</v>
      </c>
      <c r="D726" s="149" t="s">
        <v>1913</v>
      </c>
      <c r="E726" s="149" t="s">
        <v>1544</v>
      </c>
      <c r="F726" s="149" t="s">
        <v>1543</v>
      </c>
      <c r="G726" s="149" t="s">
        <v>1434</v>
      </c>
      <c r="H726" s="158" t="s">
        <v>1462</v>
      </c>
      <c r="I726" s="239" t="s">
        <v>22</v>
      </c>
      <c r="J726" s="150" t="s">
        <v>1343</v>
      </c>
      <c r="K726" s="150" t="s">
        <v>1343</v>
      </c>
      <c r="L726" s="150"/>
      <c r="M726" s="153"/>
      <c r="N726" s="151"/>
      <c r="O726" s="153"/>
      <c r="P726" s="203" t="e">
        <f>#REF!+#REF!</f>
        <v>#REF!</v>
      </c>
      <c r="Q726" s="204" t="e">
        <f>#REF!+M726</f>
        <v>#REF!</v>
      </c>
      <c r="R726" s="359" t="s">
        <v>581</v>
      </c>
    </row>
    <row r="727" spans="1:18" ht="12.95" customHeight="1">
      <c r="A727" s="198">
        <v>543</v>
      </c>
      <c r="B727" s="148"/>
      <c r="C727" s="149" t="s">
        <v>1911</v>
      </c>
      <c r="D727" s="149" t="s">
        <v>1913</v>
      </c>
      <c r="E727" s="149" t="s">
        <v>1911</v>
      </c>
      <c r="F727" s="149" t="s">
        <v>1909</v>
      </c>
      <c r="G727" s="149" t="s">
        <v>1439</v>
      </c>
      <c r="H727" s="158" t="s">
        <v>1483</v>
      </c>
      <c r="I727" s="239" t="s">
        <v>585</v>
      </c>
      <c r="J727" s="150" t="s">
        <v>1343</v>
      </c>
      <c r="K727" s="150" t="s">
        <v>1343</v>
      </c>
      <c r="L727" s="150"/>
      <c r="M727" s="153"/>
      <c r="N727" s="151"/>
      <c r="O727" s="153"/>
      <c r="P727" s="203" t="e">
        <f>#REF!+#REF!</f>
        <v>#REF!</v>
      </c>
      <c r="Q727" s="204" t="e">
        <f>#REF!+M727</f>
        <v>#REF!</v>
      </c>
      <c r="R727" s="359" t="s">
        <v>579</v>
      </c>
    </row>
    <row r="728" spans="1:18" ht="12.95" customHeight="1">
      <c r="A728" s="147">
        <v>544</v>
      </c>
      <c r="B728" s="148"/>
      <c r="C728" s="149" t="s">
        <v>1911</v>
      </c>
      <c r="D728" s="149" t="s">
        <v>1913</v>
      </c>
      <c r="E728" s="149" t="s">
        <v>1911</v>
      </c>
      <c r="F728" s="149" t="s">
        <v>1909</v>
      </c>
      <c r="G728" s="149" t="s">
        <v>1439</v>
      </c>
      <c r="H728" s="158" t="s">
        <v>1484</v>
      </c>
      <c r="I728" s="239" t="s">
        <v>586</v>
      </c>
      <c r="J728" s="150" t="s">
        <v>1343</v>
      </c>
      <c r="K728" s="150" t="s">
        <v>1343</v>
      </c>
      <c r="L728" s="150"/>
      <c r="M728" s="153"/>
      <c r="N728" s="151"/>
      <c r="O728" s="153"/>
      <c r="P728" s="203" t="e">
        <f>#REF!+#REF!</f>
        <v>#REF!</v>
      </c>
      <c r="Q728" s="204" t="e">
        <f>#REF!+M728</f>
        <v>#REF!</v>
      </c>
      <c r="R728" s="359" t="s">
        <v>579</v>
      </c>
    </row>
    <row r="729" spans="1:18" ht="12.95" customHeight="1">
      <c r="A729" s="198">
        <v>545</v>
      </c>
      <c r="B729" s="148"/>
      <c r="C729" s="149" t="s">
        <v>1911</v>
      </c>
      <c r="D729" s="149" t="s">
        <v>1913</v>
      </c>
      <c r="E729" s="149" t="s">
        <v>1911</v>
      </c>
      <c r="F729" s="149" t="s">
        <v>1543</v>
      </c>
      <c r="G729" s="149" t="s">
        <v>13</v>
      </c>
      <c r="H729" s="158" t="s">
        <v>1467</v>
      </c>
      <c r="I729" s="239" t="s">
        <v>317</v>
      </c>
      <c r="J729" s="150" t="s">
        <v>1343</v>
      </c>
      <c r="K729" s="150" t="s">
        <v>1343</v>
      </c>
      <c r="L729" s="150"/>
      <c r="M729" s="153"/>
      <c r="N729" s="151"/>
      <c r="O729" s="153"/>
      <c r="P729" s="203" t="e">
        <f>#REF!+#REF!</f>
        <v>#REF!</v>
      </c>
      <c r="Q729" s="204" t="e">
        <f>#REF!+M729</f>
        <v>#REF!</v>
      </c>
      <c r="R729" s="359" t="s">
        <v>581</v>
      </c>
    </row>
    <row r="730" spans="1:18" ht="12.95" customHeight="1">
      <c r="A730" s="147">
        <v>546</v>
      </c>
      <c r="B730" s="148"/>
      <c r="C730" s="149" t="s">
        <v>1911</v>
      </c>
      <c r="D730" s="149" t="s">
        <v>1913</v>
      </c>
      <c r="E730" s="149" t="s">
        <v>1911</v>
      </c>
      <c r="F730" s="149" t="s">
        <v>1543</v>
      </c>
      <c r="G730" s="149" t="s">
        <v>1455</v>
      </c>
      <c r="H730" s="158" t="s">
        <v>1438</v>
      </c>
      <c r="I730" s="239" t="s">
        <v>587</v>
      </c>
      <c r="J730" s="150" t="s">
        <v>1343</v>
      </c>
      <c r="K730" s="150" t="s">
        <v>1343</v>
      </c>
      <c r="L730" s="150"/>
      <c r="M730" s="153"/>
      <c r="N730" s="151"/>
      <c r="O730" s="153"/>
      <c r="P730" s="203" t="e">
        <f>#REF!+#REF!</f>
        <v>#REF!</v>
      </c>
      <c r="Q730" s="204" t="e">
        <f>#REF!+M730</f>
        <v>#REF!</v>
      </c>
      <c r="R730" s="359" t="s">
        <v>581</v>
      </c>
    </row>
    <row r="731" spans="1:18" ht="12.95" customHeight="1">
      <c r="A731" s="198">
        <v>547</v>
      </c>
      <c r="B731" s="148"/>
      <c r="C731" s="149" t="s">
        <v>1911</v>
      </c>
      <c r="D731" s="149" t="s">
        <v>1913</v>
      </c>
      <c r="E731" s="149" t="s">
        <v>1911</v>
      </c>
      <c r="F731" s="149" t="s">
        <v>1543</v>
      </c>
      <c r="G731" s="149" t="s">
        <v>1455</v>
      </c>
      <c r="H731" s="158" t="s">
        <v>1439</v>
      </c>
      <c r="I731" s="239" t="s">
        <v>587</v>
      </c>
      <c r="J731" s="150" t="s">
        <v>1343</v>
      </c>
      <c r="K731" s="150" t="s">
        <v>1343</v>
      </c>
      <c r="L731" s="150"/>
      <c r="M731" s="153"/>
      <c r="N731" s="151"/>
      <c r="O731" s="153"/>
      <c r="P731" s="203" t="e">
        <f>#REF!+#REF!</f>
        <v>#REF!</v>
      </c>
      <c r="Q731" s="204" t="e">
        <f>#REF!+M731</f>
        <v>#REF!</v>
      </c>
      <c r="R731" s="359" t="s">
        <v>581</v>
      </c>
    </row>
    <row r="732" spans="1:18" ht="12.95" customHeight="1">
      <c r="A732" s="147">
        <v>548</v>
      </c>
      <c r="B732" s="148"/>
      <c r="C732" s="149" t="s">
        <v>1911</v>
      </c>
      <c r="D732" s="149" t="s">
        <v>1913</v>
      </c>
      <c r="E732" s="149" t="s">
        <v>1543</v>
      </c>
      <c r="F732" s="149" t="s">
        <v>1909</v>
      </c>
      <c r="G732" s="149" t="s">
        <v>1465</v>
      </c>
      <c r="H732" s="158" t="s">
        <v>1459</v>
      </c>
      <c r="I732" s="239" t="s">
        <v>523</v>
      </c>
      <c r="J732" s="150" t="s">
        <v>1343</v>
      </c>
      <c r="K732" s="150" t="s">
        <v>1343</v>
      </c>
      <c r="L732" s="150"/>
      <c r="M732" s="153"/>
      <c r="N732" s="151"/>
      <c r="O732" s="153"/>
      <c r="P732" s="203" t="e">
        <f>#REF!+#REF!</f>
        <v>#REF!</v>
      </c>
      <c r="Q732" s="204" t="e">
        <f>#REF!+M732</f>
        <v>#REF!</v>
      </c>
      <c r="R732" s="359" t="s">
        <v>588</v>
      </c>
    </row>
    <row r="733" spans="1:18" ht="12.95" customHeight="1">
      <c r="A733" s="198">
        <v>549</v>
      </c>
      <c r="B733" s="148"/>
      <c r="C733" s="149" t="s">
        <v>1911</v>
      </c>
      <c r="D733" s="149" t="s">
        <v>1913</v>
      </c>
      <c r="E733" s="149" t="s">
        <v>1543</v>
      </c>
      <c r="F733" s="149" t="s">
        <v>1909</v>
      </c>
      <c r="G733" s="149" t="s">
        <v>1435</v>
      </c>
      <c r="H733" s="158" t="s">
        <v>1430</v>
      </c>
      <c r="I733" s="239" t="s">
        <v>589</v>
      </c>
      <c r="J733" s="150" t="s">
        <v>1343</v>
      </c>
      <c r="K733" s="150" t="s">
        <v>1343</v>
      </c>
      <c r="L733" s="150"/>
      <c r="M733" s="153"/>
      <c r="N733" s="151"/>
      <c r="O733" s="153"/>
      <c r="P733" s="203" t="e">
        <f>#REF!+#REF!</f>
        <v>#REF!</v>
      </c>
      <c r="Q733" s="204" t="e">
        <f>#REF!+M733</f>
        <v>#REF!</v>
      </c>
      <c r="R733" s="359" t="s">
        <v>590</v>
      </c>
    </row>
    <row r="734" spans="1:18" ht="12.95" customHeight="1">
      <c r="A734" s="147">
        <v>550</v>
      </c>
      <c r="B734" s="148"/>
      <c r="C734" s="149" t="s">
        <v>1911</v>
      </c>
      <c r="D734" s="149" t="s">
        <v>1913</v>
      </c>
      <c r="E734" s="149" t="s">
        <v>1543</v>
      </c>
      <c r="F734" s="149" t="s">
        <v>1909</v>
      </c>
      <c r="G734" s="149" t="s">
        <v>1435</v>
      </c>
      <c r="H734" s="158" t="s">
        <v>1433</v>
      </c>
      <c r="I734" s="239" t="s">
        <v>591</v>
      </c>
      <c r="J734" s="150" t="s">
        <v>1343</v>
      </c>
      <c r="K734" s="150" t="s">
        <v>1343</v>
      </c>
      <c r="L734" s="150"/>
      <c r="M734" s="153"/>
      <c r="N734" s="151"/>
      <c r="O734" s="153"/>
      <c r="P734" s="203" t="e">
        <f>#REF!+#REF!</f>
        <v>#REF!</v>
      </c>
      <c r="Q734" s="204" t="e">
        <f>#REF!+M734</f>
        <v>#REF!</v>
      </c>
      <c r="R734" s="359" t="s">
        <v>590</v>
      </c>
    </row>
    <row r="735" spans="1:18" ht="12.95" customHeight="1">
      <c r="A735" s="198">
        <v>551</v>
      </c>
      <c r="B735" s="148"/>
      <c r="C735" s="149" t="s">
        <v>1911</v>
      </c>
      <c r="D735" s="149" t="s">
        <v>1913</v>
      </c>
      <c r="E735" s="149" t="s">
        <v>1543</v>
      </c>
      <c r="F735" s="149" t="s">
        <v>1543</v>
      </c>
      <c r="G735" s="149" t="s">
        <v>1425</v>
      </c>
      <c r="H735" s="158" t="s">
        <v>1430</v>
      </c>
      <c r="I735" s="239" t="s">
        <v>94</v>
      </c>
      <c r="J735" s="150" t="s">
        <v>1343</v>
      </c>
      <c r="K735" s="150" t="s">
        <v>1343</v>
      </c>
      <c r="L735" s="150"/>
      <c r="M735" s="153"/>
      <c r="N735" s="151"/>
      <c r="O735" s="153"/>
      <c r="P735" s="203" t="e">
        <f>#REF!+#REF!</f>
        <v>#REF!</v>
      </c>
      <c r="Q735" s="204" t="e">
        <f>#REF!+M735</f>
        <v>#REF!</v>
      </c>
      <c r="R735" s="359" t="s">
        <v>590</v>
      </c>
    </row>
    <row r="736" spans="1:18" ht="12.95" customHeight="1">
      <c r="A736" s="147">
        <v>552</v>
      </c>
      <c r="B736" s="148"/>
      <c r="C736" s="149" t="s">
        <v>1911</v>
      </c>
      <c r="D736" s="149" t="s">
        <v>1913</v>
      </c>
      <c r="E736" s="149" t="s">
        <v>1911</v>
      </c>
      <c r="F736" s="149" t="s">
        <v>1913</v>
      </c>
      <c r="G736" s="149" t="s">
        <v>1475</v>
      </c>
      <c r="H736" s="158" t="s">
        <v>1496</v>
      </c>
      <c r="I736" s="239" t="s">
        <v>353</v>
      </c>
      <c r="J736" s="150" t="s">
        <v>1343</v>
      </c>
      <c r="K736" s="150" t="s">
        <v>1343</v>
      </c>
      <c r="L736" s="150"/>
      <c r="M736" s="153"/>
      <c r="N736" s="151"/>
      <c r="O736" s="153"/>
      <c r="P736" s="203" t="e">
        <f>#REF!+#REF!</f>
        <v>#REF!</v>
      </c>
      <c r="Q736" s="204" t="e">
        <f>#REF!+M736</f>
        <v>#REF!</v>
      </c>
      <c r="R736" s="359" t="s">
        <v>576</v>
      </c>
    </row>
    <row r="737" spans="1:18" ht="12.95" customHeight="1">
      <c r="A737" s="198">
        <v>553</v>
      </c>
      <c r="B737" s="148"/>
      <c r="C737" s="149" t="s">
        <v>1911</v>
      </c>
      <c r="D737" s="149" t="s">
        <v>1913</v>
      </c>
      <c r="E737" s="149" t="s">
        <v>1543</v>
      </c>
      <c r="F737" s="149" t="s">
        <v>1909</v>
      </c>
      <c r="G737" s="149" t="s">
        <v>1435</v>
      </c>
      <c r="H737" s="158" t="s">
        <v>1434</v>
      </c>
      <c r="I737" s="239" t="s">
        <v>592</v>
      </c>
      <c r="J737" s="150" t="s">
        <v>1343</v>
      </c>
      <c r="K737" s="150" t="s">
        <v>1343</v>
      </c>
      <c r="L737" s="150"/>
      <c r="M737" s="153"/>
      <c r="N737" s="151"/>
      <c r="O737" s="153"/>
      <c r="P737" s="203" t="e">
        <f>#REF!+#REF!</f>
        <v>#REF!</v>
      </c>
      <c r="Q737" s="204" t="e">
        <f>#REF!+M737</f>
        <v>#REF!</v>
      </c>
      <c r="R737" s="359" t="s">
        <v>593</v>
      </c>
    </row>
    <row r="738" spans="1:18" ht="12.95" customHeight="1">
      <c r="A738" s="147">
        <v>554</v>
      </c>
      <c r="B738" s="148"/>
      <c r="C738" s="149" t="s">
        <v>1911</v>
      </c>
      <c r="D738" s="149" t="s">
        <v>1913</v>
      </c>
      <c r="E738" s="149" t="s">
        <v>1911</v>
      </c>
      <c r="F738" s="149" t="s">
        <v>1913</v>
      </c>
      <c r="G738" s="149" t="s">
        <v>1426</v>
      </c>
      <c r="H738" s="158" t="s">
        <v>1429</v>
      </c>
      <c r="I738" s="239" t="s">
        <v>594</v>
      </c>
      <c r="J738" s="150" t="s">
        <v>1343</v>
      </c>
      <c r="K738" s="150" t="s">
        <v>1343</v>
      </c>
      <c r="L738" s="150"/>
      <c r="M738" s="153"/>
      <c r="N738" s="151"/>
      <c r="O738" s="153"/>
      <c r="P738" s="203" t="e">
        <f>#REF!+#REF!</f>
        <v>#REF!</v>
      </c>
      <c r="Q738" s="204" t="e">
        <f>#REF!+M738</f>
        <v>#REF!</v>
      </c>
      <c r="R738" s="359" t="s">
        <v>590</v>
      </c>
    </row>
    <row r="739" spans="1:18" ht="12.95" customHeight="1">
      <c r="A739" s="198">
        <v>555</v>
      </c>
      <c r="B739" s="148"/>
      <c r="C739" s="149" t="s">
        <v>1911</v>
      </c>
      <c r="D739" s="149" t="s">
        <v>1913</v>
      </c>
      <c r="E739" s="149" t="s">
        <v>1911</v>
      </c>
      <c r="F739" s="149" t="s">
        <v>1543</v>
      </c>
      <c r="G739" s="149" t="s">
        <v>13</v>
      </c>
      <c r="H739" s="158" t="s">
        <v>1468</v>
      </c>
      <c r="I739" s="239" t="s">
        <v>595</v>
      </c>
      <c r="J739" s="150" t="s">
        <v>1343</v>
      </c>
      <c r="K739" s="150" t="s">
        <v>1343</v>
      </c>
      <c r="L739" s="150"/>
      <c r="M739" s="153"/>
      <c r="N739" s="151"/>
      <c r="O739" s="153"/>
      <c r="P739" s="203" t="e">
        <f>#REF!+#REF!</f>
        <v>#REF!</v>
      </c>
      <c r="Q739" s="204" t="e">
        <f>#REF!+M739</f>
        <v>#REF!</v>
      </c>
      <c r="R739" s="359" t="s">
        <v>588</v>
      </c>
    </row>
    <row r="740" spans="1:18" ht="12.95" customHeight="1">
      <c r="A740" s="147">
        <v>556</v>
      </c>
      <c r="B740" s="148"/>
      <c r="C740" s="149" t="s">
        <v>1911</v>
      </c>
      <c r="D740" s="149" t="s">
        <v>1913</v>
      </c>
      <c r="E740" s="149" t="s">
        <v>1911</v>
      </c>
      <c r="F740" s="149" t="s">
        <v>1544</v>
      </c>
      <c r="G740" s="149" t="s">
        <v>1429</v>
      </c>
      <c r="H740" s="158" t="s">
        <v>1470</v>
      </c>
      <c r="I740" s="239" t="s">
        <v>52</v>
      </c>
      <c r="J740" s="150" t="s">
        <v>1343</v>
      </c>
      <c r="K740" s="150" t="s">
        <v>1343</v>
      </c>
      <c r="L740" s="150"/>
      <c r="M740" s="153"/>
      <c r="N740" s="151"/>
      <c r="O740" s="153"/>
      <c r="P740" s="203" t="e">
        <f>#REF!+#REF!</f>
        <v>#REF!</v>
      </c>
      <c r="Q740" s="204" t="e">
        <f>#REF!+M740</f>
        <v>#REF!</v>
      </c>
      <c r="R740" s="359" t="s">
        <v>588</v>
      </c>
    </row>
    <row r="741" spans="1:18" ht="12.95" customHeight="1">
      <c r="A741" s="198">
        <v>557</v>
      </c>
      <c r="B741" s="148"/>
      <c r="C741" s="149" t="s">
        <v>1911</v>
      </c>
      <c r="D741" s="149" t="s">
        <v>1913</v>
      </c>
      <c r="E741" s="149" t="s">
        <v>1544</v>
      </c>
      <c r="F741" s="149" t="s">
        <v>1543</v>
      </c>
      <c r="G741" s="149" t="s">
        <v>1434</v>
      </c>
      <c r="H741" s="158" t="s">
        <v>1463</v>
      </c>
      <c r="I741" s="239" t="s">
        <v>22</v>
      </c>
      <c r="J741" s="150" t="s">
        <v>1343</v>
      </c>
      <c r="K741" s="150" t="s">
        <v>1343</v>
      </c>
      <c r="L741" s="150"/>
      <c r="M741" s="153"/>
      <c r="N741" s="151"/>
      <c r="O741" s="153"/>
      <c r="P741" s="203" t="e">
        <f>#REF!+#REF!</f>
        <v>#REF!</v>
      </c>
      <c r="Q741" s="204" t="e">
        <f>#REF!+M741</f>
        <v>#REF!</v>
      </c>
      <c r="R741" s="359" t="s">
        <v>581</v>
      </c>
    </row>
    <row r="742" spans="1:18" ht="12.95" customHeight="1">
      <c r="A742" s="147">
        <v>558</v>
      </c>
      <c r="B742" s="148"/>
      <c r="C742" s="149" t="s">
        <v>1911</v>
      </c>
      <c r="D742" s="149" t="s">
        <v>1913</v>
      </c>
      <c r="E742" s="149" t="s">
        <v>1911</v>
      </c>
      <c r="F742" s="149" t="s">
        <v>1911</v>
      </c>
      <c r="G742" s="149" t="s">
        <v>1426</v>
      </c>
      <c r="H742" s="158" t="s">
        <v>1441</v>
      </c>
      <c r="I742" s="239" t="s">
        <v>596</v>
      </c>
      <c r="J742" s="150" t="s">
        <v>1343</v>
      </c>
      <c r="K742" s="150" t="s">
        <v>1343</v>
      </c>
      <c r="L742" s="150"/>
      <c r="M742" s="153"/>
      <c r="N742" s="151"/>
      <c r="O742" s="153"/>
      <c r="P742" s="203" t="e">
        <f>#REF!+#REF!</f>
        <v>#REF!</v>
      </c>
      <c r="Q742" s="204" t="e">
        <f>#REF!+M742</f>
        <v>#REF!</v>
      </c>
      <c r="R742" s="359" t="s">
        <v>590</v>
      </c>
    </row>
    <row r="743" spans="1:18" ht="12.95" customHeight="1">
      <c r="A743" s="198">
        <v>559</v>
      </c>
      <c r="B743" s="148"/>
      <c r="C743" s="149" t="s">
        <v>1911</v>
      </c>
      <c r="D743" s="149" t="s">
        <v>1913</v>
      </c>
      <c r="E743" s="149" t="s">
        <v>1911</v>
      </c>
      <c r="F743" s="149" t="s">
        <v>1909</v>
      </c>
      <c r="G743" s="149" t="s">
        <v>1439</v>
      </c>
      <c r="H743" s="158" t="s">
        <v>1485</v>
      </c>
      <c r="I743" s="239" t="s">
        <v>531</v>
      </c>
      <c r="J743" s="150" t="s">
        <v>1343</v>
      </c>
      <c r="K743" s="150" t="s">
        <v>1343</v>
      </c>
      <c r="L743" s="150"/>
      <c r="M743" s="153"/>
      <c r="N743" s="151"/>
      <c r="O743" s="153"/>
      <c r="P743" s="203" t="e">
        <f>#REF!+#REF!</f>
        <v>#REF!</v>
      </c>
      <c r="Q743" s="204" t="e">
        <f>#REF!+M743</f>
        <v>#REF!</v>
      </c>
      <c r="R743" s="359" t="s">
        <v>590</v>
      </c>
    </row>
    <row r="744" spans="1:18" ht="12.95" customHeight="1">
      <c r="A744" s="147">
        <v>560</v>
      </c>
      <c r="B744" s="148"/>
      <c r="C744" s="149" t="s">
        <v>1911</v>
      </c>
      <c r="D744" s="149" t="s">
        <v>1913</v>
      </c>
      <c r="E744" s="149" t="s">
        <v>1911</v>
      </c>
      <c r="F744" s="149" t="s">
        <v>1909</v>
      </c>
      <c r="G744" s="149" t="s">
        <v>1439</v>
      </c>
      <c r="H744" s="158" t="s">
        <v>1486</v>
      </c>
      <c r="I744" s="239" t="s">
        <v>538</v>
      </c>
      <c r="J744" s="150" t="s">
        <v>1343</v>
      </c>
      <c r="K744" s="150" t="s">
        <v>1343</v>
      </c>
      <c r="L744" s="150"/>
      <c r="M744" s="153"/>
      <c r="N744" s="151"/>
      <c r="O744" s="153"/>
      <c r="P744" s="203" t="e">
        <f>#REF!+#REF!</f>
        <v>#REF!</v>
      </c>
      <c r="Q744" s="204" t="e">
        <f>#REF!+M744</f>
        <v>#REF!</v>
      </c>
      <c r="R744" s="359" t="s">
        <v>590</v>
      </c>
    </row>
    <row r="745" spans="1:18" ht="12.95" customHeight="1">
      <c r="A745" s="198">
        <v>561</v>
      </c>
      <c r="B745" s="148"/>
      <c r="C745" s="149" t="s">
        <v>1911</v>
      </c>
      <c r="D745" s="149" t="s">
        <v>1913</v>
      </c>
      <c r="E745" s="149" t="s">
        <v>1911</v>
      </c>
      <c r="F745" s="149" t="s">
        <v>1909</v>
      </c>
      <c r="G745" s="149" t="s">
        <v>1439</v>
      </c>
      <c r="H745" s="158" t="s">
        <v>1487</v>
      </c>
      <c r="I745" s="239" t="s">
        <v>530</v>
      </c>
      <c r="J745" s="150" t="s">
        <v>1343</v>
      </c>
      <c r="K745" s="150" t="s">
        <v>1343</v>
      </c>
      <c r="L745" s="150"/>
      <c r="M745" s="153"/>
      <c r="N745" s="151"/>
      <c r="O745" s="153"/>
      <c r="P745" s="203" t="e">
        <f>#REF!+#REF!</f>
        <v>#REF!</v>
      </c>
      <c r="Q745" s="204" t="e">
        <f>#REF!+M745</f>
        <v>#REF!</v>
      </c>
      <c r="R745" s="359" t="s">
        <v>590</v>
      </c>
    </row>
    <row r="746" spans="1:18" ht="12.95" customHeight="1">
      <c r="A746" s="147">
        <v>562</v>
      </c>
      <c r="B746" s="148"/>
      <c r="C746" s="149" t="s">
        <v>1911</v>
      </c>
      <c r="D746" s="149" t="s">
        <v>1913</v>
      </c>
      <c r="E746" s="149" t="s">
        <v>1911</v>
      </c>
      <c r="F746" s="149" t="s">
        <v>1909</v>
      </c>
      <c r="G746" s="149" t="s">
        <v>1439</v>
      </c>
      <c r="H746" s="158" t="s">
        <v>1488</v>
      </c>
      <c r="I746" s="239" t="s">
        <v>532</v>
      </c>
      <c r="J746" s="150" t="s">
        <v>1343</v>
      </c>
      <c r="K746" s="150" t="s">
        <v>1343</v>
      </c>
      <c r="L746" s="150"/>
      <c r="M746" s="153"/>
      <c r="N746" s="151"/>
      <c r="O746" s="153"/>
      <c r="P746" s="203" t="e">
        <f>#REF!+#REF!</f>
        <v>#REF!</v>
      </c>
      <c r="Q746" s="204" t="e">
        <f>#REF!+M746</f>
        <v>#REF!</v>
      </c>
      <c r="R746" s="359" t="s">
        <v>590</v>
      </c>
    </row>
    <row r="747" spans="1:18" ht="12.95" customHeight="1">
      <c r="A747" s="198">
        <v>563</v>
      </c>
      <c r="B747" s="148"/>
      <c r="C747" s="149" t="s">
        <v>1911</v>
      </c>
      <c r="D747" s="149" t="s">
        <v>1913</v>
      </c>
      <c r="E747" s="149" t="s">
        <v>1911</v>
      </c>
      <c r="F747" s="149" t="s">
        <v>1909</v>
      </c>
      <c r="G747" s="149" t="s">
        <v>1439</v>
      </c>
      <c r="H747" s="158" t="s">
        <v>1489</v>
      </c>
      <c r="I747" s="239" t="s">
        <v>597</v>
      </c>
      <c r="J747" s="150" t="s">
        <v>1343</v>
      </c>
      <c r="K747" s="150" t="s">
        <v>1343</v>
      </c>
      <c r="L747" s="150"/>
      <c r="M747" s="153"/>
      <c r="N747" s="151"/>
      <c r="O747" s="153"/>
      <c r="P747" s="203" t="e">
        <f>#REF!+#REF!</f>
        <v>#REF!</v>
      </c>
      <c r="Q747" s="204" t="e">
        <f>#REF!+M747</f>
        <v>#REF!</v>
      </c>
      <c r="R747" s="359" t="s">
        <v>590</v>
      </c>
    </row>
    <row r="748" spans="1:18" ht="12.95" customHeight="1">
      <c r="A748" s="147">
        <v>564</v>
      </c>
      <c r="B748" s="148"/>
      <c r="C748" s="149" t="s">
        <v>1911</v>
      </c>
      <c r="D748" s="149" t="s">
        <v>1913</v>
      </c>
      <c r="E748" s="149" t="s">
        <v>1911</v>
      </c>
      <c r="F748" s="149" t="s">
        <v>1909</v>
      </c>
      <c r="G748" s="149" t="s">
        <v>1439</v>
      </c>
      <c r="H748" s="158" t="s">
        <v>1490</v>
      </c>
      <c r="I748" s="239" t="s">
        <v>598</v>
      </c>
      <c r="J748" s="150" t="s">
        <v>1343</v>
      </c>
      <c r="K748" s="150" t="s">
        <v>1343</v>
      </c>
      <c r="L748" s="150"/>
      <c r="M748" s="153"/>
      <c r="N748" s="151"/>
      <c r="O748" s="153"/>
      <c r="P748" s="203" t="e">
        <f>#REF!+#REF!</f>
        <v>#REF!</v>
      </c>
      <c r="Q748" s="204" t="e">
        <f>#REF!+M748</f>
        <v>#REF!</v>
      </c>
      <c r="R748" s="359" t="s">
        <v>590</v>
      </c>
    </row>
    <row r="749" spans="1:18" ht="12.95" customHeight="1">
      <c r="A749" s="198">
        <v>565</v>
      </c>
      <c r="B749" s="148"/>
      <c r="C749" s="149" t="s">
        <v>1911</v>
      </c>
      <c r="D749" s="149" t="s">
        <v>1913</v>
      </c>
      <c r="E749" s="149" t="s">
        <v>1543</v>
      </c>
      <c r="F749" s="149" t="s">
        <v>1909</v>
      </c>
      <c r="G749" s="149" t="s">
        <v>1465</v>
      </c>
      <c r="H749" s="158" t="s">
        <v>1460</v>
      </c>
      <c r="I749" s="239" t="s">
        <v>523</v>
      </c>
      <c r="J749" s="150" t="s">
        <v>1343</v>
      </c>
      <c r="K749" s="150" t="s">
        <v>1343</v>
      </c>
      <c r="L749" s="150"/>
      <c r="M749" s="153"/>
      <c r="N749" s="151"/>
      <c r="O749" s="153"/>
      <c r="P749" s="203" t="e">
        <f>#REF!+#REF!</f>
        <v>#REF!</v>
      </c>
      <c r="Q749" s="204" t="e">
        <f>#REF!+M749</f>
        <v>#REF!</v>
      </c>
      <c r="R749" s="359" t="s">
        <v>590</v>
      </c>
    </row>
    <row r="750" spans="1:18" ht="12.95" customHeight="1">
      <c r="A750" s="147">
        <v>566</v>
      </c>
      <c r="B750" s="148"/>
      <c r="C750" s="149" t="s">
        <v>1911</v>
      </c>
      <c r="D750" s="149" t="s">
        <v>1913</v>
      </c>
      <c r="E750" s="149" t="s">
        <v>1911</v>
      </c>
      <c r="F750" s="149" t="s">
        <v>1543</v>
      </c>
      <c r="G750" s="149" t="s">
        <v>1433</v>
      </c>
      <c r="H750" s="158" t="s">
        <v>1429</v>
      </c>
      <c r="I750" s="239" t="s">
        <v>599</v>
      </c>
      <c r="J750" s="150" t="s">
        <v>1343</v>
      </c>
      <c r="K750" s="150" t="s">
        <v>1343</v>
      </c>
      <c r="L750" s="150"/>
      <c r="M750" s="153"/>
      <c r="N750" s="151"/>
      <c r="O750" s="153"/>
      <c r="P750" s="203" t="e">
        <f>#REF!+#REF!</f>
        <v>#REF!</v>
      </c>
      <c r="Q750" s="204" t="e">
        <f>#REF!+M750</f>
        <v>#REF!</v>
      </c>
      <c r="R750" s="359" t="s">
        <v>588</v>
      </c>
    </row>
    <row r="751" spans="1:18" ht="12.95" customHeight="1">
      <c r="A751" s="198">
        <v>567</v>
      </c>
      <c r="B751" s="148"/>
      <c r="C751" s="149" t="s">
        <v>1911</v>
      </c>
      <c r="D751" s="149" t="s">
        <v>1913</v>
      </c>
      <c r="E751" s="149" t="s">
        <v>1911</v>
      </c>
      <c r="F751" s="149" t="s">
        <v>1543</v>
      </c>
      <c r="G751" s="149" t="s">
        <v>1456</v>
      </c>
      <c r="H751" s="158" t="s">
        <v>1435</v>
      </c>
      <c r="I751" s="239" t="s">
        <v>600</v>
      </c>
      <c r="J751" s="150" t="s">
        <v>1343</v>
      </c>
      <c r="K751" s="150" t="s">
        <v>1343</v>
      </c>
      <c r="L751" s="150"/>
      <c r="M751" s="153"/>
      <c r="N751" s="151"/>
      <c r="O751" s="153"/>
      <c r="P751" s="203" t="e">
        <f>#REF!+#REF!</f>
        <v>#REF!</v>
      </c>
      <c r="Q751" s="204" t="e">
        <f>#REF!+M751</f>
        <v>#REF!</v>
      </c>
      <c r="R751" s="359" t="s">
        <v>601</v>
      </c>
    </row>
    <row r="752" spans="1:18" ht="12.95" customHeight="1">
      <c r="A752" s="147">
        <v>568</v>
      </c>
      <c r="B752" s="148"/>
      <c r="C752" s="149" t="s">
        <v>1911</v>
      </c>
      <c r="D752" s="149" t="s">
        <v>1913</v>
      </c>
      <c r="E752" s="149" t="s">
        <v>1911</v>
      </c>
      <c r="F752" s="149" t="s">
        <v>1544</v>
      </c>
      <c r="G752" s="149" t="s">
        <v>1426</v>
      </c>
      <c r="H752" s="158" t="s">
        <v>1446</v>
      </c>
      <c r="I752" s="239" t="s">
        <v>421</v>
      </c>
      <c r="J752" s="150" t="s">
        <v>1343</v>
      </c>
      <c r="K752" s="150" t="s">
        <v>1343</v>
      </c>
      <c r="L752" s="150"/>
      <c r="M752" s="153"/>
      <c r="N752" s="151"/>
      <c r="O752" s="153"/>
      <c r="P752" s="203" t="e">
        <f>#REF!+#REF!</f>
        <v>#REF!</v>
      </c>
      <c r="Q752" s="204" t="e">
        <f>#REF!+M752</f>
        <v>#REF!</v>
      </c>
      <c r="R752" s="359" t="s">
        <v>588</v>
      </c>
    </row>
    <row r="753" spans="1:18" ht="12.95" customHeight="1">
      <c r="A753" s="198">
        <v>569</v>
      </c>
      <c r="B753" s="148"/>
      <c r="C753" s="149" t="s">
        <v>1911</v>
      </c>
      <c r="D753" s="149" t="s">
        <v>1913</v>
      </c>
      <c r="E753" s="149" t="s">
        <v>1911</v>
      </c>
      <c r="F753" s="149" t="s">
        <v>1913</v>
      </c>
      <c r="G753" s="149" t="s">
        <v>1475</v>
      </c>
      <c r="H753" s="158" t="s">
        <v>1497</v>
      </c>
      <c r="I753" s="239" t="s">
        <v>353</v>
      </c>
      <c r="J753" s="150" t="s">
        <v>1343</v>
      </c>
      <c r="K753" s="150" t="s">
        <v>1343</v>
      </c>
      <c r="L753" s="150"/>
      <c r="M753" s="153"/>
      <c r="N753" s="151"/>
      <c r="O753" s="153"/>
      <c r="P753" s="203" t="e">
        <f>#REF!+#REF!</f>
        <v>#REF!</v>
      </c>
      <c r="Q753" s="204" t="e">
        <f>#REF!+M753</f>
        <v>#REF!</v>
      </c>
      <c r="R753" s="359" t="s">
        <v>588</v>
      </c>
    </row>
    <row r="754" spans="1:18" ht="12.95" customHeight="1">
      <c r="A754" s="147">
        <v>570</v>
      </c>
      <c r="B754" s="148"/>
      <c r="C754" s="149" t="s">
        <v>1911</v>
      </c>
      <c r="D754" s="149" t="s">
        <v>1913</v>
      </c>
      <c r="E754" s="149" t="s">
        <v>1911</v>
      </c>
      <c r="F754" s="149" t="s">
        <v>1913</v>
      </c>
      <c r="G754" s="149" t="s">
        <v>1475</v>
      </c>
      <c r="H754" s="158" t="s">
        <v>1498</v>
      </c>
      <c r="I754" s="239" t="s">
        <v>353</v>
      </c>
      <c r="J754" s="150" t="s">
        <v>1343</v>
      </c>
      <c r="K754" s="150" t="s">
        <v>1343</v>
      </c>
      <c r="L754" s="150"/>
      <c r="M754" s="153"/>
      <c r="N754" s="151"/>
      <c r="O754" s="153"/>
      <c r="P754" s="203" t="e">
        <f>#REF!+#REF!</f>
        <v>#REF!</v>
      </c>
      <c r="Q754" s="204" t="e">
        <f>#REF!+M754</f>
        <v>#REF!</v>
      </c>
      <c r="R754" s="359" t="s">
        <v>581</v>
      </c>
    </row>
    <row r="755" spans="1:18" ht="12.95" customHeight="1">
      <c r="A755" s="198">
        <v>571</v>
      </c>
      <c r="B755" s="148"/>
      <c r="C755" s="149" t="s">
        <v>1911</v>
      </c>
      <c r="D755" s="149" t="s">
        <v>1913</v>
      </c>
      <c r="E755" s="149" t="s">
        <v>1911</v>
      </c>
      <c r="F755" s="149" t="s">
        <v>1543</v>
      </c>
      <c r="G755" s="149" t="s">
        <v>1463</v>
      </c>
      <c r="H755" s="158" t="s">
        <v>1428</v>
      </c>
      <c r="I755" s="239" t="s">
        <v>602</v>
      </c>
      <c r="J755" s="150" t="s">
        <v>1343</v>
      </c>
      <c r="K755" s="150" t="s">
        <v>1343</v>
      </c>
      <c r="L755" s="150"/>
      <c r="M755" s="153"/>
      <c r="N755" s="151"/>
      <c r="O755" s="153"/>
      <c r="P755" s="203" t="e">
        <f>#REF!+#REF!</f>
        <v>#REF!</v>
      </c>
      <c r="Q755" s="204" t="e">
        <f>#REF!+M755</f>
        <v>#REF!</v>
      </c>
      <c r="R755" s="359" t="s">
        <v>588</v>
      </c>
    </row>
    <row r="756" spans="1:18" ht="12.95" customHeight="1">
      <c r="A756" s="147">
        <v>572</v>
      </c>
      <c r="B756" s="148"/>
      <c r="C756" s="149" t="s">
        <v>1911</v>
      </c>
      <c r="D756" s="149" t="s">
        <v>1913</v>
      </c>
      <c r="E756" s="149" t="s">
        <v>1911</v>
      </c>
      <c r="F756" s="149" t="s">
        <v>1543</v>
      </c>
      <c r="G756" s="149" t="s">
        <v>13</v>
      </c>
      <c r="H756" s="158" t="s">
        <v>1469</v>
      </c>
      <c r="I756" s="239" t="s">
        <v>603</v>
      </c>
      <c r="J756" s="150" t="s">
        <v>1343</v>
      </c>
      <c r="K756" s="150" t="s">
        <v>1343</v>
      </c>
      <c r="L756" s="150"/>
      <c r="M756" s="153"/>
      <c r="N756" s="151"/>
      <c r="O756" s="153"/>
      <c r="P756" s="203" t="e">
        <f>#REF!+#REF!</f>
        <v>#REF!</v>
      </c>
      <c r="Q756" s="204" t="e">
        <f>#REF!+M756</f>
        <v>#REF!</v>
      </c>
      <c r="R756" s="359" t="s">
        <v>579</v>
      </c>
    </row>
    <row r="757" spans="1:18" ht="12.95" customHeight="1">
      <c r="A757" s="198">
        <v>573</v>
      </c>
      <c r="B757" s="148"/>
      <c r="C757" s="149" t="s">
        <v>1911</v>
      </c>
      <c r="D757" s="149" t="s">
        <v>1913</v>
      </c>
      <c r="E757" s="149" t="s">
        <v>1544</v>
      </c>
      <c r="F757" s="149" t="s">
        <v>1543</v>
      </c>
      <c r="G757" s="149" t="s">
        <v>1434</v>
      </c>
      <c r="H757" s="158" t="s">
        <v>1464</v>
      </c>
      <c r="I757" s="239" t="s">
        <v>426</v>
      </c>
      <c r="J757" s="150" t="s">
        <v>1343</v>
      </c>
      <c r="K757" s="150" t="s">
        <v>1343</v>
      </c>
      <c r="L757" s="150"/>
      <c r="M757" s="153"/>
      <c r="N757" s="151"/>
      <c r="O757" s="153"/>
      <c r="P757" s="203" t="e">
        <f>#REF!+#REF!</f>
        <v>#REF!</v>
      </c>
      <c r="Q757" s="204" t="e">
        <f>#REF!+M757</f>
        <v>#REF!</v>
      </c>
      <c r="R757" s="359" t="s">
        <v>604</v>
      </c>
    </row>
    <row r="758" spans="1:18" ht="12.95" customHeight="1">
      <c r="A758" s="147">
        <v>574</v>
      </c>
      <c r="B758" s="148"/>
      <c r="C758" s="149" t="s">
        <v>1911</v>
      </c>
      <c r="D758" s="149" t="s">
        <v>1913</v>
      </c>
      <c r="E758" s="149" t="s">
        <v>1543</v>
      </c>
      <c r="F758" s="149" t="s">
        <v>1544</v>
      </c>
      <c r="G758" s="149" t="s">
        <v>1427</v>
      </c>
      <c r="H758" s="158" t="s">
        <v>1446</v>
      </c>
      <c r="I758" s="239" t="s">
        <v>605</v>
      </c>
      <c r="J758" s="150" t="s">
        <v>1343</v>
      </c>
      <c r="K758" s="150" t="s">
        <v>1343</v>
      </c>
      <c r="L758" s="150"/>
      <c r="M758" s="153"/>
      <c r="N758" s="151"/>
      <c r="O758" s="153"/>
      <c r="P758" s="203" t="e">
        <f>#REF!+#REF!</f>
        <v>#REF!</v>
      </c>
      <c r="Q758" s="204" t="e">
        <f>#REF!+M758</f>
        <v>#REF!</v>
      </c>
      <c r="R758" s="359" t="s">
        <v>606</v>
      </c>
    </row>
    <row r="759" spans="1:18" ht="12.95" customHeight="1">
      <c r="A759" s="198">
        <v>575</v>
      </c>
      <c r="B759" s="148"/>
      <c r="C759" s="149" t="s">
        <v>1911</v>
      </c>
      <c r="D759" s="149" t="s">
        <v>1913</v>
      </c>
      <c r="E759" s="149" t="s">
        <v>1911</v>
      </c>
      <c r="F759" s="149" t="s">
        <v>1909</v>
      </c>
      <c r="G759" s="149" t="s">
        <v>1425</v>
      </c>
      <c r="H759" s="158" t="s">
        <v>1433</v>
      </c>
      <c r="I759" s="239" t="s">
        <v>607</v>
      </c>
      <c r="J759" s="150" t="s">
        <v>1343</v>
      </c>
      <c r="K759" s="150" t="s">
        <v>1343</v>
      </c>
      <c r="L759" s="150"/>
      <c r="M759" s="153"/>
      <c r="N759" s="151"/>
      <c r="O759" s="153"/>
      <c r="P759" s="203" t="e">
        <f>#REF!+#REF!</f>
        <v>#REF!</v>
      </c>
      <c r="Q759" s="204" t="e">
        <f>#REF!+M759</f>
        <v>#REF!</v>
      </c>
      <c r="R759" s="359" t="s">
        <v>608</v>
      </c>
    </row>
    <row r="760" spans="1:18" ht="12.95" customHeight="1">
      <c r="A760" s="147">
        <v>576</v>
      </c>
      <c r="B760" s="148"/>
      <c r="C760" s="149" t="s">
        <v>1911</v>
      </c>
      <c r="D760" s="149" t="s">
        <v>1913</v>
      </c>
      <c r="E760" s="149" t="s">
        <v>1911</v>
      </c>
      <c r="F760" s="149" t="s">
        <v>1544</v>
      </c>
      <c r="G760" s="149" t="s">
        <v>1429</v>
      </c>
      <c r="H760" s="158" t="s">
        <v>1471</v>
      </c>
      <c r="I760" s="239" t="s">
        <v>432</v>
      </c>
      <c r="J760" s="150" t="s">
        <v>1343</v>
      </c>
      <c r="K760" s="150" t="s">
        <v>1343</v>
      </c>
      <c r="L760" s="150"/>
      <c r="M760" s="153"/>
      <c r="N760" s="151"/>
      <c r="O760" s="153"/>
      <c r="P760" s="203" t="e">
        <f>#REF!+#REF!</f>
        <v>#REF!</v>
      </c>
      <c r="Q760" s="204" t="e">
        <f>#REF!+M760</f>
        <v>#REF!</v>
      </c>
      <c r="R760" s="359" t="s">
        <v>609</v>
      </c>
    </row>
    <row r="761" spans="1:18" ht="12.95" customHeight="1">
      <c r="A761" s="198">
        <v>577</v>
      </c>
      <c r="B761" s="148"/>
      <c r="C761" s="149" t="s">
        <v>1911</v>
      </c>
      <c r="D761" s="149" t="s">
        <v>1913</v>
      </c>
      <c r="E761" s="149" t="s">
        <v>1911</v>
      </c>
      <c r="F761" s="149" t="s">
        <v>1544</v>
      </c>
      <c r="G761" s="149" t="s">
        <v>1429</v>
      </c>
      <c r="H761" s="158" t="s">
        <v>1472</v>
      </c>
      <c r="I761" s="239" t="s">
        <v>432</v>
      </c>
      <c r="J761" s="150" t="s">
        <v>1343</v>
      </c>
      <c r="K761" s="150" t="s">
        <v>1343</v>
      </c>
      <c r="L761" s="150"/>
      <c r="M761" s="153"/>
      <c r="N761" s="151"/>
      <c r="O761" s="153"/>
      <c r="P761" s="203" t="e">
        <f>#REF!+#REF!</f>
        <v>#REF!</v>
      </c>
      <c r="Q761" s="204" t="e">
        <f>#REF!+M761</f>
        <v>#REF!</v>
      </c>
      <c r="R761" s="359" t="s">
        <v>604</v>
      </c>
    </row>
    <row r="762" spans="1:18" ht="12.95" customHeight="1">
      <c r="A762" s="147">
        <v>578</v>
      </c>
      <c r="B762" s="148"/>
      <c r="C762" s="149" t="s">
        <v>1911</v>
      </c>
      <c r="D762" s="149" t="s">
        <v>1913</v>
      </c>
      <c r="E762" s="149" t="s">
        <v>1911</v>
      </c>
      <c r="F762" s="149" t="s">
        <v>1913</v>
      </c>
      <c r="G762" s="149" t="s">
        <v>1475</v>
      </c>
      <c r="H762" s="158" t="s">
        <v>1499</v>
      </c>
      <c r="I762" s="239" t="s">
        <v>610</v>
      </c>
      <c r="J762" s="150" t="s">
        <v>1343</v>
      </c>
      <c r="K762" s="150" t="s">
        <v>1343</v>
      </c>
      <c r="L762" s="150"/>
      <c r="M762" s="153"/>
      <c r="N762" s="151"/>
      <c r="O762" s="153"/>
      <c r="P762" s="203" t="e">
        <f>#REF!+#REF!</f>
        <v>#REF!</v>
      </c>
      <c r="Q762" s="204" t="e">
        <f>#REF!+M762</f>
        <v>#REF!</v>
      </c>
      <c r="R762" s="359" t="s">
        <v>609</v>
      </c>
    </row>
    <row r="763" spans="1:18" ht="12.95" customHeight="1">
      <c r="A763" s="198">
        <v>579</v>
      </c>
      <c r="B763" s="148"/>
      <c r="C763" s="149" t="s">
        <v>1911</v>
      </c>
      <c r="D763" s="149" t="s">
        <v>1913</v>
      </c>
      <c r="E763" s="149" t="s">
        <v>1543</v>
      </c>
      <c r="F763" s="149" t="s">
        <v>1909</v>
      </c>
      <c r="G763" s="149" t="s">
        <v>1435</v>
      </c>
      <c r="H763" s="158" t="s">
        <v>1435</v>
      </c>
      <c r="I763" s="239" t="s">
        <v>592</v>
      </c>
      <c r="J763" s="150" t="s">
        <v>1343</v>
      </c>
      <c r="K763" s="150" t="s">
        <v>1343</v>
      </c>
      <c r="L763" s="150"/>
      <c r="M763" s="153"/>
      <c r="N763" s="151"/>
      <c r="O763" s="153"/>
      <c r="P763" s="203" t="e">
        <f>#REF!+#REF!</f>
        <v>#REF!</v>
      </c>
      <c r="Q763" s="204" t="e">
        <f>#REF!+M763</f>
        <v>#REF!</v>
      </c>
      <c r="R763" s="359" t="s">
        <v>611</v>
      </c>
    </row>
    <row r="764" spans="1:18" ht="12.95" customHeight="1">
      <c r="A764" s="147">
        <v>580</v>
      </c>
      <c r="B764" s="148"/>
      <c r="C764" s="149" t="s">
        <v>1911</v>
      </c>
      <c r="D764" s="149" t="s">
        <v>1913</v>
      </c>
      <c r="E764" s="149" t="s">
        <v>1911</v>
      </c>
      <c r="F764" s="149" t="s">
        <v>1913</v>
      </c>
      <c r="G764" s="149" t="s">
        <v>1426</v>
      </c>
      <c r="H764" s="158" t="s">
        <v>1430</v>
      </c>
      <c r="I764" s="239" t="s">
        <v>719</v>
      </c>
      <c r="J764" s="150" t="s">
        <v>1343</v>
      </c>
      <c r="K764" s="150" t="s">
        <v>1343</v>
      </c>
      <c r="L764" s="150"/>
      <c r="M764" s="153"/>
      <c r="N764" s="151"/>
      <c r="O764" s="153"/>
      <c r="P764" s="203" t="e">
        <f>#REF!+#REF!</f>
        <v>#REF!</v>
      </c>
      <c r="Q764" s="204" t="e">
        <f>#REF!+M764</f>
        <v>#REF!</v>
      </c>
      <c r="R764" s="359" t="s">
        <v>611</v>
      </c>
    </row>
    <row r="765" spans="1:18" ht="12.95" customHeight="1">
      <c r="A765" s="198">
        <v>581</v>
      </c>
      <c r="B765" s="148"/>
      <c r="C765" s="149" t="s">
        <v>1911</v>
      </c>
      <c r="D765" s="149" t="s">
        <v>1913</v>
      </c>
      <c r="E765" s="149" t="s">
        <v>1911</v>
      </c>
      <c r="F765" s="149" t="s">
        <v>1543</v>
      </c>
      <c r="G765" s="149" t="s">
        <v>1462</v>
      </c>
      <c r="H765" s="158" t="s">
        <v>1436</v>
      </c>
      <c r="I765" s="239" t="s">
        <v>507</v>
      </c>
      <c r="J765" s="150" t="s">
        <v>1343</v>
      </c>
      <c r="K765" s="150" t="s">
        <v>1343</v>
      </c>
      <c r="L765" s="150"/>
      <c r="M765" s="153"/>
      <c r="N765" s="151"/>
      <c r="O765" s="153"/>
      <c r="P765" s="203" t="e">
        <f>#REF!+#REF!</f>
        <v>#REF!</v>
      </c>
      <c r="Q765" s="204" t="e">
        <f>#REF!+M765</f>
        <v>#REF!</v>
      </c>
      <c r="R765" s="359" t="s">
        <v>611</v>
      </c>
    </row>
    <row r="766" spans="1:18" ht="12.95" customHeight="1">
      <c r="A766" s="147">
        <v>582</v>
      </c>
      <c r="B766" s="148"/>
      <c r="C766" s="149" t="s">
        <v>1911</v>
      </c>
      <c r="D766" s="149" t="s">
        <v>1913</v>
      </c>
      <c r="E766" s="149" t="s">
        <v>1911</v>
      </c>
      <c r="F766" s="149" t="s">
        <v>1913</v>
      </c>
      <c r="G766" s="149" t="s">
        <v>1464</v>
      </c>
      <c r="H766" s="158" t="s">
        <v>1435</v>
      </c>
      <c r="I766" s="239" t="s">
        <v>612</v>
      </c>
      <c r="J766" s="150" t="s">
        <v>1343</v>
      </c>
      <c r="K766" s="150" t="s">
        <v>1343</v>
      </c>
      <c r="L766" s="150"/>
      <c r="M766" s="153"/>
      <c r="N766" s="151"/>
      <c r="O766" s="153"/>
      <c r="P766" s="203" t="e">
        <f>#REF!+#REF!</f>
        <v>#REF!</v>
      </c>
      <c r="Q766" s="204" t="e">
        <f>#REF!+M766</f>
        <v>#REF!</v>
      </c>
      <c r="R766" s="359" t="s">
        <v>611</v>
      </c>
    </row>
    <row r="767" spans="1:18" ht="12.95" customHeight="1">
      <c r="A767" s="198">
        <v>583</v>
      </c>
      <c r="B767" s="148"/>
      <c r="C767" s="149" t="s">
        <v>1911</v>
      </c>
      <c r="D767" s="149" t="s">
        <v>1913</v>
      </c>
      <c r="E767" s="149" t="s">
        <v>1911</v>
      </c>
      <c r="F767" s="149" t="s">
        <v>1544</v>
      </c>
      <c r="G767" s="149" t="s">
        <v>1429</v>
      </c>
      <c r="H767" s="158" t="s">
        <v>1473</v>
      </c>
      <c r="I767" s="239" t="s">
        <v>432</v>
      </c>
      <c r="J767" s="150" t="s">
        <v>1343</v>
      </c>
      <c r="K767" s="150" t="s">
        <v>1343</v>
      </c>
      <c r="L767" s="150"/>
      <c r="M767" s="153"/>
      <c r="N767" s="151"/>
      <c r="O767" s="153"/>
      <c r="P767" s="203" t="e">
        <f>#REF!+#REF!</f>
        <v>#REF!</v>
      </c>
      <c r="Q767" s="204" t="e">
        <f>#REF!+M767</f>
        <v>#REF!</v>
      </c>
      <c r="R767" s="359" t="s">
        <v>611</v>
      </c>
    </row>
    <row r="768" spans="1:18" ht="12.95" customHeight="1">
      <c r="A768" s="147">
        <v>584</v>
      </c>
      <c r="B768" s="148"/>
      <c r="C768" s="149" t="s">
        <v>1911</v>
      </c>
      <c r="D768" s="149" t="s">
        <v>1913</v>
      </c>
      <c r="E768" s="149" t="s">
        <v>1544</v>
      </c>
      <c r="F768" s="149" t="s">
        <v>1543</v>
      </c>
      <c r="G768" s="149" t="s">
        <v>1434</v>
      </c>
      <c r="H768" s="158" t="s">
        <v>1488</v>
      </c>
      <c r="I768" s="239" t="s">
        <v>426</v>
      </c>
      <c r="J768" s="150" t="s">
        <v>1343</v>
      </c>
      <c r="K768" s="150" t="s">
        <v>1343</v>
      </c>
      <c r="L768" s="150"/>
      <c r="M768" s="153"/>
      <c r="N768" s="151"/>
      <c r="O768" s="153"/>
      <c r="P768" s="203" t="e">
        <f>#REF!+#REF!</f>
        <v>#REF!</v>
      </c>
      <c r="Q768" s="204" t="e">
        <f>#REF!+M768</f>
        <v>#REF!</v>
      </c>
      <c r="R768" s="359" t="s">
        <v>611</v>
      </c>
    </row>
    <row r="769" spans="1:18" ht="12.95" customHeight="1">
      <c r="A769" s="198">
        <v>585</v>
      </c>
      <c r="B769" s="148"/>
      <c r="C769" s="149" t="s">
        <v>1911</v>
      </c>
      <c r="D769" s="149" t="s">
        <v>1913</v>
      </c>
      <c r="E769" s="149" t="s">
        <v>1911</v>
      </c>
      <c r="F769" s="149" t="s">
        <v>1543</v>
      </c>
      <c r="G769" s="149" t="s">
        <v>1438</v>
      </c>
      <c r="H769" s="158" t="s">
        <v>1425</v>
      </c>
      <c r="I769" s="239" t="s">
        <v>613</v>
      </c>
      <c r="J769" s="150" t="s">
        <v>1343</v>
      </c>
      <c r="K769" s="150" t="s">
        <v>1343</v>
      </c>
      <c r="L769" s="150"/>
      <c r="M769" s="153"/>
      <c r="N769" s="151"/>
      <c r="O769" s="153"/>
      <c r="P769" s="203" t="e">
        <f>#REF!+#REF!</f>
        <v>#REF!</v>
      </c>
      <c r="Q769" s="204" t="e">
        <f>#REF!+M769</f>
        <v>#REF!</v>
      </c>
      <c r="R769" s="359" t="s">
        <v>611</v>
      </c>
    </row>
    <row r="770" spans="1:18" ht="12.95" customHeight="1">
      <c r="A770" s="147">
        <v>586</v>
      </c>
      <c r="B770" s="148"/>
      <c r="C770" s="149" t="s">
        <v>1911</v>
      </c>
      <c r="D770" s="149" t="s">
        <v>1913</v>
      </c>
      <c r="E770" s="149" t="s">
        <v>1911</v>
      </c>
      <c r="F770" s="149" t="s">
        <v>1543</v>
      </c>
      <c r="G770" s="149" t="s">
        <v>1459</v>
      </c>
      <c r="H770" s="158" t="s">
        <v>1440</v>
      </c>
      <c r="I770" s="239" t="s">
        <v>614</v>
      </c>
      <c r="J770" s="150" t="s">
        <v>1343</v>
      </c>
      <c r="K770" s="150" t="s">
        <v>1343</v>
      </c>
      <c r="L770" s="150"/>
      <c r="M770" s="153"/>
      <c r="N770" s="151"/>
      <c r="O770" s="153"/>
      <c r="P770" s="203" t="e">
        <f>#REF!+#REF!</f>
        <v>#REF!</v>
      </c>
      <c r="Q770" s="204" t="e">
        <f>#REF!+M770</f>
        <v>#REF!</v>
      </c>
      <c r="R770" s="359" t="s">
        <v>611</v>
      </c>
    </row>
    <row r="771" spans="1:18" ht="12.95" customHeight="1">
      <c r="A771" s="198">
        <v>587</v>
      </c>
      <c r="B771" s="148"/>
      <c r="C771" s="149" t="s">
        <v>1911</v>
      </c>
      <c r="D771" s="149" t="s">
        <v>1913</v>
      </c>
      <c r="E771" s="149" t="s">
        <v>1911</v>
      </c>
      <c r="F771" s="149" t="s">
        <v>1543</v>
      </c>
      <c r="G771" s="149" t="s">
        <v>1458</v>
      </c>
      <c r="H771" s="158" t="s">
        <v>1427</v>
      </c>
      <c r="I771" s="239" t="s">
        <v>349</v>
      </c>
      <c r="J771" s="150" t="s">
        <v>1343</v>
      </c>
      <c r="K771" s="150" t="s">
        <v>1343</v>
      </c>
      <c r="L771" s="150"/>
      <c r="M771" s="153"/>
      <c r="N771" s="151"/>
      <c r="O771" s="153"/>
      <c r="P771" s="203" t="e">
        <f>#REF!+#REF!</f>
        <v>#REF!</v>
      </c>
      <c r="Q771" s="204" t="e">
        <f>#REF!+M771</f>
        <v>#REF!</v>
      </c>
      <c r="R771" s="359" t="s">
        <v>611</v>
      </c>
    </row>
    <row r="772" spans="1:18" ht="12.95" customHeight="1">
      <c r="A772" s="147">
        <v>588</v>
      </c>
      <c r="B772" s="148"/>
      <c r="C772" s="149" t="s">
        <v>1911</v>
      </c>
      <c r="D772" s="149" t="s">
        <v>1913</v>
      </c>
      <c r="E772" s="149" t="s">
        <v>1911</v>
      </c>
      <c r="F772" s="149" t="s">
        <v>1543</v>
      </c>
      <c r="G772" s="149" t="s">
        <v>1464</v>
      </c>
      <c r="H772" s="158" t="s">
        <v>1427</v>
      </c>
      <c r="I772" s="239" t="s">
        <v>48</v>
      </c>
      <c r="J772" s="150" t="s">
        <v>1343</v>
      </c>
      <c r="K772" s="150" t="s">
        <v>1343</v>
      </c>
      <c r="L772" s="150"/>
      <c r="M772" s="153"/>
      <c r="N772" s="151"/>
      <c r="O772" s="153"/>
      <c r="P772" s="203" t="e">
        <f>#REF!+#REF!</f>
        <v>#REF!</v>
      </c>
      <c r="Q772" s="204" t="e">
        <f>#REF!+M772</f>
        <v>#REF!</v>
      </c>
      <c r="R772" s="359" t="s">
        <v>611</v>
      </c>
    </row>
    <row r="773" spans="1:18" ht="12.95" customHeight="1">
      <c r="A773" s="198">
        <v>589</v>
      </c>
      <c r="B773" s="148"/>
      <c r="C773" s="149" t="s">
        <v>1911</v>
      </c>
      <c r="D773" s="149" t="s">
        <v>1913</v>
      </c>
      <c r="E773" s="149" t="s">
        <v>1911</v>
      </c>
      <c r="F773" s="149" t="s">
        <v>1543</v>
      </c>
      <c r="G773" s="149" t="s">
        <v>1470</v>
      </c>
      <c r="H773" s="158" t="s">
        <v>1430</v>
      </c>
      <c r="I773" s="239" t="s">
        <v>615</v>
      </c>
      <c r="J773" s="150" t="s">
        <v>1343</v>
      </c>
      <c r="K773" s="150" t="s">
        <v>1343</v>
      </c>
      <c r="L773" s="150"/>
      <c r="M773" s="153"/>
      <c r="N773" s="151"/>
      <c r="O773" s="153"/>
      <c r="P773" s="203" t="e">
        <f>#REF!+#REF!</f>
        <v>#REF!</v>
      </c>
      <c r="Q773" s="204" t="e">
        <f>#REF!+M773</f>
        <v>#REF!</v>
      </c>
      <c r="R773" s="359" t="s">
        <v>611</v>
      </c>
    </row>
    <row r="774" spans="1:18" ht="12.95" customHeight="1">
      <c r="A774" s="147">
        <v>590</v>
      </c>
      <c r="B774" s="148"/>
      <c r="C774" s="149" t="s">
        <v>1911</v>
      </c>
      <c r="D774" s="149" t="s">
        <v>1913</v>
      </c>
      <c r="E774" s="149" t="s">
        <v>1911</v>
      </c>
      <c r="F774" s="149" t="s">
        <v>1913</v>
      </c>
      <c r="G774" s="149" t="s">
        <v>1464</v>
      </c>
      <c r="H774" s="158" t="s">
        <v>1436</v>
      </c>
      <c r="I774" s="239" t="s">
        <v>616</v>
      </c>
      <c r="J774" s="150" t="s">
        <v>1343</v>
      </c>
      <c r="K774" s="150" t="s">
        <v>1343</v>
      </c>
      <c r="L774" s="150"/>
      <c r="M774" s="153"/>
      <c r="N774" s="151"/>
      <c r="O774" s="153"/>
      <c r="P774" s="203" t="e">
        <f>#REF!+#REF!</f>
        <v>#REF!</v>
      </c>
      <c r="Q774" s="204" t="e">
        <f>#REF!+M774</f>
        <v>#REF!</v>
      </c>
      <c r="R774" s="359" t="s">
        <v>609</v>
      </c>
    </row>
    <row r="775" spans="1:18" ht="12.95" customHeight="1">
      <c r="A775" s="198">
        <v>591</v>
      </c>
      <c r="B775" s="148"/>
      <c r="C775" s="149" t="s">
        <v>1911</v>
      </c>
      <c r="D775" s="149" t="s">
        <v>1913</v>
      </c>
      <c r="E775" s="149" t="s">
        <v>1544</v>
      </c>
      <c r="F775" s="149" t="s">
        <v>1907</v>
      </c>
      <c r="G775" s="149" t="s">
        <v>1434</v>
      </c>
      <c r="H775" s="158" t="s">
        <v>1435</v>
      </c>
      <c r="I775" s="239" t="s">
        <v>617</v>
      </c>
      <c r="J775" s="150" t="s">
        <v>1343</v>
      </c>
      <c r="K775" s="150" t="s">
        <v>1343</v>
      </c>
      <c r="L775" s="150"/>
      <c r="M775" s="153"/>
      <c r="N775" s="151"/>
      <c r="O775" s="153"/>
      <c r="P775" s="203" t="e">
        <f>#REF!+#REF!</f>
        <v>#REF!</v>
      </c>
      <c r="Q775" s="204" t="e">
        <f>#REF!+M775</f>
        <v>#REF!</v>
      </c>
      <c r="R775" s="359" t="s">
        <v>609</v>
      </c>
    </row>
    <row r="776" spans="1:18" ht="12.95" customHeight="1">
      <c r="A776" s="147">
        <v>592</v>
      </c>
      <c r="B776" s="148"/>
      <c r="C776" s="149" t="s">
        <v>1911</v>
      </c>
      <c r="D776" s="149" t="s">
        <v>1913</v>
      </c>
      <c r="E776" s="149" t="s">
        <v>1911</v>
      </c>
      <c r="F776" s="149" t="s">
        <v>1913</v>
      </c>
      <c r="G776" s="149" t="s">
        <v>1475</v>
      </c>
      <c r="H776" s="158" t="s">
        <v>1500</v>
      </c>
      <c r="I776" s="239" t="s">
        <v>353</v>
      </c>
      <c r="J776" s="150" t="s">
        <v>1343</v>
      </c>
      <c r="K776" s="150" t="s">
        <v>1343</v>
      </c>
      <c r="L776" s="150"/>
      <c r="M776" s="153"/>
      <c r="N776" s="151"/>
      <c r="O776" s="153"/>
      <c r="P776" s="203" t="e">
        <f>#REF!+#REF!</f>
        <v>#REF!</v>
      </c>
      <c r="Q776" s="204" t="e">
        <f>#REF!+M776</f>
        <v>#REF!</v>
      </c>
      <c r="R776" s="359" t="s">
        <v>611</v>
      </c>
    </row>
    <row r="777" spans="1:18" ht="12.95" customHeight="1">
      <c r="A777" s="198">
        <v>593</v>
      </c>
      <c r="B777" s="148"/>
      <c r="C777" s="149" t="s">
        <v>1911</v>
      </c>
      <c r="D777" s="149" t="s">
        <v>1913</v>
      </c>
      <c r="E777" s="149" t="s">
        <v>1911</v>
      </c>
      <c r="F777" s="149" t="s">
        <v>1913</v>
      </c>
      <c r="G777" s="149" t="s">
        <v>1475</v>
      </c>
      <c r="H777" s="158" t="s">
        <v>1501</v>
      </c>
      <c r="I777" s="239" t="s">
        <v>353</v>
      </c>
      <c r="J777" s="150" t="s">
        <v>1343</v>
      </c>
      <c r="K777" s="150" t="s">
        <v>1343</v>
      </c>
      <c r="L777" s="150"/>
      <c r="M777" s="153"/>
      <c r="N777" s="151"/>
      <c r="O777" s="153"/>
      <c r="P777" s="203" t="e">
        <f>#REF!+#REF!</f>
        <v>#REF!</v>
      </c>
      <c r="Q777" s="204" t="e">
        <f>#REF!+M777</f>
        <v>#REF!</v>
      </c>
      <c r="R777" s="359" t="s">
        <v>618</v>
      </c>
    </row>
    <row r="778" spans="1:18" ht="12.95" customHeight="1">
      <c r="A778" s="147">
        <v>594</v>
      </c>
      <c r="B778" s="148"/>
      <c r="C778" s="149" t="s">
        <v>1911</v>
      </c>
      <c r="D778" s="149" t="s">
        <v>1913</v>
      </c>
      <c r="E778" s="149" t="s">
        <v>1911</v>
      </c>
      <c r="F778" s="149" t="s">
        <v>1543</v>
      </c>
      <c r="G778" s="149" t="s">
        <v>13</v>
      </c>
      <c r="H778" s="158" t="s">
        <v>1470</v>
      </c>
      <c r="I778" s="239" t="s">
        <v>619</v>
      </c>
      <c r="J778" s="150" t="s">
        <v>1343</v>
      </c>
      <c r="K778" s="150" t="s">
        <v>1343</v>
      </c>
      <c r="L778" s="150"/>
      <c r="M778" s="153"/>
      <c r="N778" s="151"/>
      <c r="O778" s="153"/>
      <c r="P778" s="203" t="e">
        <f>#REF!+#REF!</f>
        <v>#REF!</v>
      </c>
      <c r="Q778" s="204" t="e">
        <f>#REF!+M778</f>
        <v>#REF!</v>
      </c>
      <c r="R778" s="359" t="s">
        <v>620</v>
      </c>
    </row>
    <row r="779" spans="1:18" ht="12.95" customHeight="1">
      <c r="A779" s="198">
        <v>595</v>
      </c>
      <c r="B779" s="148"/>
      <c r="C779" s="149" t="s">
        <v>1911</v>
      </c>
      <c r="D779" s="149" t="s">
        <v>1913</v>
      </c>
      <c r="E779" s="149" t="s">
        <v>1911</v>
      </c>
      <c r="F779" s="149" t="s">
        <v>1543</v>
      </c>
      <c r="G779" s="149" t="s">
        <v>13</v>
      </c>
      <c r="H779" s="158" t="s">
        <v>1471</v>
      </c>
      <c r="I779" s="239" t="s">
        <v>621</v>
      </c>
      <c r="J779" s="150" t="s">
        <v>1343</v>
      </c>
      <c r="K779" s="150" t="s">
        <v>1343</v>
      </c>
      <c r="L779" s="150"/>
      <c r="M779" s="153"/>
      <c r="N779" s="151"/>
      <c r="O779" s="153"/>
      <c r="P779" s="203" t="e">
        <f>#REF!+#REF!</f>
        <v>#REF!</v>
      </c>
      <c r="Q779" s="204" t="e">
        <f>#REF!+M779</f>
        <v>#REF!</v>
      </c>
      <c r="R779" s="359" t="s">
        <v>620</v>
      </c>
    </row>
    <row r="780" spans="1:18" ht="12.95" customHeight="1">
      <c r="A780" s="147">
        <v>596</v>
      </c>
      <c r="B780" s="148"/>
      <c r="C780" s="149" t="s">
        <v>1911</v>
      </c>
      <c r="D780" s="149" t="s">
        <v>1913</v>
      </c>
      <c r="E780" s="149" t="s">
        <v>1911</v>
      </c>
      <c r="F780" s="149" t="s">
        <v>1913</v>
      </c>
      <c r="G780" s="149" t="s">
        <v>1426</v>
      </c>
      <c r="H780" s="158" t="s">
        <v>1433</v>
      </c>
      <c r="I780" s="239" t="s">
        <v>622</v>
      </c>
      <c r="J780" s="150" t="s">
        <v>1343</v>
      </c>
      <c r="K780" s="150" t="s">
        <v>1343</v>
      </c>
      <c r="L780" s="150"/>
      <c r="M780" s="153"/>
      <c r="N780" s="151"/>
      <c r="O780" s="153"/>
      <c r="P780" s="203" t="e">
        <f>#REF!+#REF!</f>
        <v>#REF!</v>
      </c>
      <c r="Q780" s="204" t="e">
        <f>#REF!+M780</f>
        <v>#REF!</v>
      </c>
      <c r="R780" s="359" t="s">
        <v>620</v>
      </c>
    </row>
    <row r="781" spans="1:18" ht="12.95" customHeight="1">
      <c r="A781" s="198">
        <v>597</v>
      </c>
      <c r="B781" s="148"/>
      <c r="C781" s="149" t="s">
        <v>1911</v>
      </c>
      <c r="D781" s="149" t="s">
        <v>1913</v>
      </c>
      <c r="E781" s="149" t="s">
        <v>1544</v>
      </c>
      <c r="F781" s="149" t="s">
        <v>1543</v>
      </c>
      <c r="G781" s="149" t="s">
        <v>1434</v>
      </c>
      <c r="H781" s="158" t="s">
        <v>1465</v>
      </c>
      <c r="I781" s="239" t="s">
        <v>22</v>
      </c>
      <c r="J781" s="150" t="s">
        <v>1343</v>
      </c>
      <c r="K781" s="150" t="s">
        <v>1343</v>
      </c>
      <c r="L781" s="150"/>
      <c r="M781" s="153"/>
      <c r="N781" s="151"/>
      <c r="O781" s="153"/>
      <c r="P781" s="203" t="e">
        <f>#REF!+#REF!</f>
        <v>#REF!</v>
      </c>
      <c r="Q781" s="204" t="e">
        <f>#REF!+M781</f>
        <v>#REF!</v>
      </c>
      <c r="R781" s="359" t="s">
        <v>620</v>
      </c>
    </row>
    <row r="782" spans="1:18" ht="12.95" customHeight="1">
      <c r="A782" s="147">
        <v>598</v>
      </c>
      <c r="B782" s="148"/>
      <c r="C782" s="149" t="s">
        <v>1911</v>
      </c>
      <c r="D782" s="149" t="s">
        <v>1913</v>
      </c>
      <c r="E782" s="149" t="s">
        <v>1543</v>
      </c>
      <c r="F782" s="149" t="s">
        <v>1544</v>
      </c>
      <c r="G782" s="149" t="s">
        <v>1426</v>
      </c>
      <c r="H782" s="158" t="s">
        <v>1441</v>
      </c>
      <c r="I782" s="239" t="s">
        <v>306</v>
      </c>
      <c r="J782" s="150" t="s">
        <v>1343</v>
      </c>
      <c r="K782" s="150" t="s">
        <v>1343</v>
      </c>
      <c r="L782" s="150"/>
      <c r="M782" s="153"/>
      <c r="N782" s="151"/>
      <c r="O782" s="153"/>
      <c r="P782" s="203" t="e">
        <f>#REF!+#REF!</f>
        <v>#REF!</v>
      </c>
      <c r="Q782" s="204" t="e">
        <f>#REF!+M782</f>
        <v>#REF!</v>
      </c>
      <c r="R782" s="359" t="s">
        <v>620</v>
      </c>
    </row>
    <row r="783" spans="1:18" ht="12.95" customHeight="1">
      <c r="A783" s="198">
        <v>599</v>
      </c>
      <c r="B783" s="148"/>
      <c r="C783" s="149" t="s">
        <v>1911</v>
      </c>
      <c r="D783" s="149" t="s">
        <v>1913</v>
      </c>
      <c r="E783" s="149" t="s">
        <v>1911</v>
      </c>
      <c r="F783" s="149" t="s">
        <v>1543</v>
      </c>
      <c r="G783" s="149" t="s">
        <v>1434</v>
      </c>
      <c r="H783" s="158" t="s">
        <v>1425</v>
      </c>
      <c r="I783" s="239" t="s">
        <v>623</v>
      </c>
      <c r="J783" s="150" t="s">
        <v>1343</v>
      </c>
      <c r="K783" s="150" t="s">
        <v>1343</v>
      </c>
      <c r="L783" s="150"/>
      <c r="M783" s="153"/>
      <c r="N783" s="151"/>
      <c r="O783" s="153"/>
      <c r="P783" s="203" t="e">
        <f>#REF!+#REF!</f>
        <v>#REF!</v>
      </c>
      <c r="Q783" s="204" t="e">
        <f>#REF!+M783</f>
        <v>#REF!</v>
      </c>
      <c r="R783" s="359" t="s">
        <v>620</v>
      </c>
    </row>
    <row r="784" spans="1:18" ht="12.95" customHeight="1">
      <c r="A784" s="147">
        <v>600</v>
      </c>
      <c r="B784" s="148"/>
      <c r="C784" s="149" t="s">
        <v>1911</v>
      </c>
      <c r="D784" s="149" t="s">
        <v>1913</v>
      </c>
      <c r="E784" s="149" t="s">
        <v>1911</v>
      </c>
      <c r="F784" s="149" t="s">
        <v>1913</v>
      </c>
      <c r="G784" s="149" t="s">
        <v>1475</v>
      </c>
      <c r="H784" s="158" t="s">
        <v>1502</v>
      </c>
      <c r="I784" s="239" t="s">
        <v>624</v>
      </c>
      <c r="J784" s="150" t="s">
        <v>1343</v>
      </c>
      <c r="K784" s="150" t="s">
        <v>1343</v>
      </c>
      <c r="L784" s="150"/>
      <c r="M784" s="153"/>
      <c r="N784" s="151"/>
      <c r="O784" s="153"/>
      <c r="P784" s="203" t="e">
        <f>#REF!+#REF!</f>
        <v>#REF!</v>
      </c>
      <c r="Q784" s="204" t="e">
        <f>#REF!+M784</f>
        <v>#REF!</v>
      </c>
      <c r="R784" s="359" t="s">
        <v>590</v>
      </c>
    </row>
    <row r="785" spans="1:18" ht="12.95" customHeight="1">
      <c r="A785" s="198">
        <v>601</v>
      </c>
      <c r="B785" s="148"/>
      <c r="C785" s="149" t="s">
        <v>1911</v>
      </c>
      <c r="D785" s="149" t="s">
        <v>1913</v>
      </c>
      <c r="E785" s="149" t="s">
        <v>1543</v>
      </c>
      <c r="F785" s="149" t="s">
        <v>1909</v>
      </c>
      <c r="G785" s="149" t="s">
        <v>1465</v>
      </c>
      <c r="H785" s="158" t="s">
        <v>1461</v>
      </c>
      <c r="I785" s="239" t="s">
        <v>523</v>
      </c>
      <c r="J785" s="150" t="s">
        <v>1343</v>
      </c>
      <c r="K785" s="150" t="s">
        <v>1343</v>
      </c>
      <c r="L785" s="150"/>
      <c r="M785" s="153"/>
      <c r="N785" s="151"/>
      <c r="O785" s="153"/>
      <c r="P785" s="203" t="e">
        <f>#REF!+#REF!</f>
        <v>#REF!</v>
      </c>
      <c r="Q785" s="204" t="e">
        <f>#REF!+M785</f>
        <v>#REF!</v>
      </c>
      <c r="R785" s="359" t="s">
        <v>601</v>
      </c>
    </row>
    <row r="786" spans="1:18" ht="12.95" customHeight="1">
      <c r="A786" s="147">
        <v>602</v>
      </c>
      <c r="B786" s="148"/>
      <c r="C786" s="149" t="s">
        <v>1911</v>
      </c>
      <c r="D786" s="149" t="s">
        <v>1913</v>
      </c>
      <c r="E786" s="149" t="s">
        <v>1911</v>
      </c>
      <c r="F786" s="149" t="s">
        <v>1911</v>
      </c>
      <c r="G786" s="149" t="s">
        <v>1426</v>
      </c>
      <c r="H786" s="158" t="s">
        <v>1442</v>
      </c>
      <c r="I786" s="239" t="s">
        <v>596</v>
      </c>
      <c r="J786" s="150" t="s">
        <v>1343</v>
      </c>
      <c r="K786" s="150" t="s">
        <v>1343</v>
      </c>
      <c r="L786" s="150"/>
      <c r="M786" s="153"/>
      <c r="N786" s="151"/>
      <c r="O786" s="153"/>
      <c r="P786" s="203" t="e">
        <f>#REF!+#REF!</f>
        <v>#REF!</v>
      </c>
      <c r="Q786" s="204" t="e">
        <f>#REF!+M786</f>
        <v>#REF!</v>
      </c>
      <c r="R786" s="359" t="s">
        <v>601</v>
      </c>
    </row>
    <row r="787" spans="1:18" ht="12.95" customHeight="1">
      <c r="A787" s="198">
        <v>603</v>
      </c>
      <c r="B787" s="148"/>
      <c r="C787" s="149" t="s">
        <v>1911</v>
      </c>
      <c r="D787" s="149" t="s">
        <v>1913</v>
      </c>
      <c r="E787" s="149" t="s">
        <v>1911</v>
      </c>
      <c r="F787" s="149" t="s">
        <v>1544</v>
      </c>
      <c r="G787" s="149" t="s">
        <v>1429</v>
      </c>
      <c r="H787" s="158" t="s">
        <v>1474</v>
      </c>
      <c r="I787" s="239" t="s">
        <v>432</v>
      </c>
      <c r="J787" s="150" t="s">
        <v>1343</v>
      </c>
      <c r="K787" s="150" t="s">
        <v>1343</v>
      </c>
      <c r="L787" s="150"/>
      <c r="M787" s="153"/>
      <c r="N787" s="151"/>
      <c r="O787" s="153"/>
      <c r="P787" s="203" t="e">
        <f>#REF!+#REF!</f>
        <v>#REF!</v>
      </c>
      <c r="Q787" s="204" t="e">
        <f>#REF!+M787</f>
        <v>#REF!</v>
      </c>
      <c r="R787" s="359" t="s">
        <v>625</v>
      </c>
    </row>
    <row r="788" spans="1:18" ht="12.95" customHeight="1">
      <c r="A788" s="147">
        <v>604</v>
      </c>
      <c r="B788" s="148"/>
      <c r="C788" s="149" t="s">
        <v>1911</v>
      </c>
      <c r="D788" s="149" t="s">
        <v>1913</v>
      </c>
      <c r="E788" s="149" t="s">
        <v>1911</v>
      </c>
      <c r="F788" s="149" t="s">
        <v>1913</v>
      </c>
      <c r="G788" s="149" t="s">
        <v>1475</v>
      </c>
      <c r="H788" s="158" t="s">
        <v>1503</v>
      </c>
      <c r="I788" s="239" t="s">
        <v>513</v>
      </c>
      <c r="J788" s="150" t="s">
        <v>1343</v>
      </c>
      <c r="K788" s="150" t="s">
        <v>1343</v>
      </c>
      <c r="L788" s="150"/>
      <c r="M788" s="153"/>
      <c r="N788" s="151"/>
      <c r="O788" s="153"/>
      <c r="P788" s="203" t="e">
        <f>#REF!+#REF!</f>
        <v>#REF!</v>
      </c>
      <c r="Q788" s="204" t="e">
        <f>#REF!+M788</f>
        <v>#REF!</v>
      </c>
      <c r="R788" s="359" t="s">
        <v>590</v>
      </c>
    </row>
    <row r="789" spans="1:18" ht="12.95" customHeight="1">
      <c r="A789" s="198">
        <v>605</v>
      </c>
      <c r="B789" s="148"/>
      <c r="C789" s="149" t="s">
        <v>1911</v>
      </c>
      <c r="D789" s="149" t="s">
        <v>1913</v>
      </c>
      <c r="E789" s="149" t="s">
        <v>1911</v>
      </c>
      <c r="F789" s="149" t="s">
        <v>1543</v>
      </c>
      <c r="G789" s="149" t="s">
        <v>1470</v>
      </c>
      <c r="H789" s="158" t="s">
        <v>1433</v>
      </c>
      <c r="I789" s="239" t="s">
        <v>626</v>
      </c>
      <c r="J789" s="150" t="s">
        <v>1343</v>
      </c>
      <c r="K789" s="150" t="s">
        <v>1343</v>
      </c>
      <c r="L789" s="150"/>
      <c r="M789" s="153"/>
      <c r="N789" s="151"/>
      <c r="O789" s="153"/>
      <c r="P789" s="203" t="e">
        <f>#REF!+#REF!</f>
        <v>#REF!</v>
      </c>
      <c r="Q789" s="204" t="e">
        <f>#REF!+M789</f>
        <v>#REF!</v>
      </c>
      <c r="R789" s="359" t="s">
        <v>590</v>
      </c>
    </row>
    <row r="790" spans="1:18" ht="12.95" customHeight="1">
      <c r="A790" s="147">
        <v>606</v>
      </c>
      <c r="B790" s="148"/>
      <c r="C790" s="149" t="s">
        <v>1911</v>
      </c>
      <c r="D790" s="149" t="s">
        <v>1913</v>
      </c>
      <c r="E790" s="149" t="s">
        <v>1911</v>
      </c>
      <c r="F790" s="149" t="s">
        <v>1543</v>
      </c>
      <c r="G790" s="149" t="s">
        <v>1464</v>
      </c>
      <c r="H790" s="158" t="s">
        <v>1428</v>
      </c>
      <c r="I790" s="239" t="s">
        <v>48</v>
      </c>
      <c r="J790" s="150" t="s">
        <v>1343</v>
      </c>
      <c r="K790" s="150" t="s">
        <v>1343</v>
      </c>
      <c r="L790" s="150"/>
      <c r="M790" s="153"/>
      <c r="N790" s="151"/>
      <c r="O790" s="153"/>
      <c r="P790" s="203" t="e">
        <f>#REF!+#REF!</f>
        <v>#REF!</v>
      </c>
      <c r="Q790" s="204" t="e">
        <f>#REF!+M790</f>
        <v>#REF!</v>
      </c>
      <c r="R790" s="359" t="s">
        <v>590</v>
      </c>
    </row>
    <row r="791" spans="1:18" ht="12.95" customHeight="1">
      <c r="A791" s="198">
        <v>607</v>
      </c>
      <c r="B791" s="148"/>
      <c r="C791" s="149" t="s">
        <v>1911</v>
      </c>
      <c r="D791" s="149" t="s">
        <v>1913</v>
      </c>
      <c r="E791" s="149" t="s">
        <v>1911</v>
      </c>
      <c r="F791" s="149" t="s">
        <v>1909</v>
      </c>
      <c r="G791" s="149" t="s">
        <v>1439</v>
      </c>
      <c r="H791" s="158" t="s">
        <v>1491</v>
      </c>
      <c r="I791" s="239" t="s">
        <v>627</v>
      </c>
      <c r="J791" s="150" t="s">
        <v>1343</v>
      </c>
      <c r="K791" s="150" t="s">
        <v>1343</v>
      </c>
      <c r="L791" s="150"/>
      <c r="M791" s="153"/>
      <c r="N791" s="151"/>
      <c r="O791" s="153"/>
      <c r="P791" s="203" t="e">
        <f>#REF!+#REF!</f>
        <v>#REF!</v>
      </c>
      <c r="Q791" s="204" t="e">
        <f>#REF!+M791</f>
        <v>#REF!</v>
      </c>
      <c r="R791" s="359" t="s">
        <v>590</v>
      </c>
    </row>
    <row r="792" spans="1:18" ht="12.95" customHeight="1">
      <c r="A792" s="147">
        <v>608</v>
      </c>
      <c r="B792" s="148"/>
      <c r="C792" s="149" t="s">
        <v>1911</v>
      </c>
      <c r="D792" s="149" t="s">
        <v>1913</v>
      </c>
      <c r="E792" s="149" t="s">
        <v>1911</v>
      </c>
      <c r="F792" s="149" t="s">
        <v>1909</v>
      </c>
      <c r="G792" s="149" t="s">
        <v>1439</v>
      </c>
      <c r="H792" s="158" t="s">
        <v>1492</v>
      </c>
      <c r="I792" s="239" t="s">
        <v>551</v>
      </c>
      <c r="J792" s="150" t="s">
        <v>1343</v>
      </c>
      <c r="K792" s="150" t="s">
        <v>1343</v>
      </c>
      <c r="L792" s="150"/>
      <c r="M792" s="153"/>
      <c r="N792" s="151"/>
      <c r="O792" s="153"/>
      <c r="P792" s="203" t="e">
        <f>#REF!+#REF!</f>
        <v>#REF!</v>
      </c>
      <c r="Q792" s="204" t="e">
        <f>#REF!+M792</f>
        <v>#REF!</v>
      </c>
      <c r="R792" s="359" t="s">
        <v>590</v>
      </c>
    </row>
    <row r="793" spans="1:18" ht="12.95" customHeight="1">
      <c r="A793" s="198">
        <v>609</v>
      </c>
      <c r="B793" s="148"/>
      <c r="C793" s="149" t="s">
        <v>1911</v>
      </c>
      <c r="D793" s="149" t="s">
        <v>1913</v>
      </c>
      <c r="E793" s="149" t="s">
        <v>1911</v>
      </c>
      <c r="F793" s="149" t="s">
        <v>1909</v>
      </c>
      <c r="G793" s="149" t="s">
        <v>1439</v>
      </c>
      <c r="H793" s="158" t="s">
        <v>1493</v>
      </c>
      <c r="I793" s="239" t="s">
        <v>69</v>
      </c>
      <c r="J793" s="150" t="s">
        <v>1343</v>
      </c>
      <c r="K793" s="150" t="s">
        <v>1343</v>
      </c>
      <c r="L793" s="150"/>
      <c r="M793" s="153"/>
      <c r="N793" s="151"/>
      <c r="O793" s="153"/>
      <c r="P793" s="203" t="e">
        <f>#REF!+#REF!</f>
        <v>#REF!</v>
      </c>
      <c r="Q793" s="204" t="e">
        <f>#REF!+M793</f>
        <v>#REF!</v>
      </c>
      <c r="R793" s="359" t="s">
        <v>590</v>
      </c>
    </row>
    <row r="794" spans="1:18" ht="12.95" customHeight="1">
      <c r="A794" s="147">
        <v>610</v>
      </c>
      <c r="B794" s="148"/>
      <c r="C794" s="149" t="s">
        <v>1911</v>
      </c>
      <c r="D794" s="149" t="s">
        <v>1913</v>
      </c>
      <c r="E794" s="149" t="s">
        <v>1911</v>
      </c>
      <c r="F794" s="149" t="s">
        <v>1913</v>
      </c>
      <c r="G794" s="149" t="s">
        <v>1475</v>
      </c>
      <c r="H794" s="158" t="s">
        <v>1504</v>
      </c>
      <c r="I794" s="239" t="s">
        <v>513</v>
      </c>
      <c r="J794" s="150" t="s">
        <v>1343</v>
      </c>
      <c r="K794" s="150" t="s">
        <v>1343</v>
      </c>
      <c r="L794" s="150"/>
      <c r="M794" s="153"/>
      <c r="N794" s="151"/>
      <c r="O794" s="153"/>
      <c r="P794" s="203" t="e">
        <f>#REF!+#REF!</f>
        <v>#REF!</v>
      </c>
      <c r="Q794" s="204" t="e">
        <f>#REF!+M794</f>
        <v>#REF!</v>
      </c>
      <c r="R794" s="359" t="s">
        <v>576</v>
      </c>
    </row>
    <row r="795" spans="1:18" ht="12.95" customHeight="1">
      <c r="A795" s="198">
        <v>611</v>
      </c>
      <c r="B795" s="148"/>
      <c r="C795" s="149" t="s">
        <v>1911</v>
      </c>
      <c r="D795" s="149" t="s">
        <v>1913</v>
      </c>
      <c r="E795" s="149" t="s">
        <v>1911</v>
      </c>
      <c r="F795" s="149" t="s">
        <v>1909</v>
      </c>
      <c r="G795" s="149" t="s">
        <v>1439</v>
      </c>
      <c r="H795" s="158" t="s">
        <v>1494</v>
      </c>
      <c r="I795" s="239" t="s">
        <v>628</v>
      </c>
      <c r="J795" s="150" t="s">
        <v>1343</v>
      </c>
      <c r="K795" s="150" t="s">
        <v>1343</v>
      </c>
      <c r="L795" s="150"/>
      <c r="M795" s="153"/>
      <c r="N795" s="151"/>
      <c r="O795" s="153"/>
      <c r="P795" s="203" t="e">
        <f>#REF!+#REF!</f>
        <v>#REF!</v>
      </c>
      <c r="Q795" s="204" t="e">
        <f>#REF!+M795</f>
        <v>#REF!</v>
      </c>
      <c r="R795" s="359" t="s">
        <v>618</v>
      </c>
    </row>
    <row r="796" spans="1:18" ht="12.95" customHeight="1">
      <c r="A796" s="147">
        <v>612</v>
      </c>
      <c r="B796" s="148"/>
      <c r="C796" s="149" t="s">
        <v>1911</v>
      </c>
      <c r="D796" s="149" t="s">
        <v>1913</v>
      </c>
      <c r="E796" s="149" t="s">
        <v>1911</v>
      </c>
      <c r="F796" s="149" t="s">
        <v>1913</v>
      </c>
      <c r="G796" s="149" t="s">
        <v>1475</v>
      </c>
      <c r="H796" s="158" t="s">
        <v>1505</v>
      </c>
      <c r="I796" s="239" t="s">
        <v>49</v>
      </c>
      <c r="J796" s="150" t="s">
        <v>1343</v>
      </c>
      <c r="K796" s="150" t="s">
        <v>1343</v>
      </c>
      <c r="L796" s="150"/>
      <c r="M796" s="153"/>
      <c r="N796" s="151"/>
      <c r="O796" s="153"/>
      <c r="P796" s="203" t="e">
        <f>#REF!+#REF!</f>
        <v>#REF!</v>
      </c>
      <c r="Q796" s="204" t="e">
        <f>#REF!+M796</f>
        <v>#REF!</v>
      </c>
      <c r="R796" s="359" t="s">
        <v>629</v>
      </c>
    </row>
    <row r="797" spans="1:18" ht="12.95" customHeight="1">
      <c r="A797" s="198">
        <v>613</v>
      </c>
      <c r="B797" s="148"/>
      <c r="C797" s="149" t="s">
        <v>1911</v>
      </c>
      <c r="D797" s="149" t="s">
        <v>1913</v>
      </c>
      <c r="E797" s="149" t="s">
        <v>1911</v>
      </c>
      <c r="F797" s="149" t="s">
        <v>1913</v>
      </c>
      <c r="G797" s="149" t="s">
        <v>1475</v>
      </c>
      <c r="H797" s="158" t="s">
        <v>1506</v>
      </c>
      <c r="I797" s="239" t="s">
        <v>630</v>
      </c>
      <c r="J797" s="150" t="s">
        <v>1343</v>
      </c>
      <c r="K797" s="150" t="s">
        <v>1343</v>
      </c>
      <c r="L797" s="150"/>
      <c r="M797" s="153"/>
      <c r="N797" s="151"/>
      <c r="O797" s="153"/>
      <c r="P797" s="203" t="e">
        <f>#REF!+#REF!</f>
        <v>#REF!</v>
      </c>
      <c r="Q797" s="204" t="e">
        <f>#REF!+M797</f>
        <v>#REF!</v>
      </c>
      <c r="R797" s="359" t="s">
        <v>618</v>
      </c>
    </row>
    <row r="798" spans="1:18" ht="12.95" customHeight="1">
      <c r="A798" s="147">
        <v>614</v>
      </c>
      <c r="B798" s="148"/>
      <c r="C798" s="149" t="s">
        <v>1911</v>
      </c>
      <c r="D798" s="149" t="s">
        <v>1913</v>
      </c>
      <c r="E798" s="149" t="s">
        <v>1911</v>
      </c>
      <c r="F798" s="149" t="s">
        <v>1913</v>
      </c>
      <c r="G798" s="149" t="s">
        <v>1475</v>
      </c>
      <c r="H798" s="158" t="s">
        <v>1507</v>
      </c>
      <c r="I798" s="239" t="s">
        <v>631</v>
      </c>
      <c r="J798" s="150" t="s">
        <v>1343</v>
      </c>
      <c r="K798" s="150" t="s">
        <v>1343</v>
      </c>
      <c r="L798" s="150"/>
      <c r="M798" s="153"/>
      <c r="N798" s="151"/>
      <c r="O798" s="153"/>
      <c r="P798" s="203" t="e">
        <f>#REF!+#REF!</f>
        <v>#REF!</v>
      </c>
      <c r="Q798" s="204" t="e">
        <f>#REF!+M798</f>
        <v>#REF!</v>
      </c>
      <c r="R798" s="359" t="s">
        <v>618</v>
      </c>
    </row>
    <row r="799" spans="1:18" ht="12.95" customHeight="1">
      <c r="A799" s="198">
        <v>615</v>
      </c>
      <c r="B799" s="148"/>
      <c r="C799" s="149" t="s">
        <v>1911</v>
      </c>
      <c r="D799" s="149" t="s">
        <v>1913</v>
      </c>
      <c r="E799" s="149" t="s">
        <v>1911</v>
      </c>
      <c r="F799" s="149" t="s">
        <v>1913</v>
      </c>
      <c r="G799" s="149" t="s">
        <v>1475</v>
      </c>
      <c r="H799" s="158" t="s">
        <v>1508</v>
      </c>
      <c r="I799" s="239" t="s">
        <v>632</v>
      </c>
      <c r="J799" s="150" t="s">
        <v>1343</v>
      </c>
      <c r="K799" s="150" t="s">
        <v>1343</v>
      </c>
      <c r="L799" s="150"/>
      <c r="M799" s="153"/>
      <c r="N799" s="151"/>
      <c r="O799" s="153"/>
      <c r="P799" s="203" t="e">
        <f>#REF!+#REF!</f>
        <v>#REF!</v>
      </c>
      <c r="Q799" s="204" t="e">
        <f>#REF!+M799</f>
        <v>#REF!</v>
      </c>
      <c r="R799" s="359" t="s">
        <v>618</v>
      </c>
    </row>
    <row r="800" spans="1:18" ht="12.95" customHeight="1">
      <c r="A800" s="147">
        <v>616</v>
      </c>
      <c r="B800" s="148"/>
      <c r="C800" s="149" t="s">
        <v>1911</v>
      </c>
      <c r="D800" s="149" t="s">
        <v>1913</v>
      </c>
      <c r="E800" s="149" t="s">
        <v>1911</v>
      </c>
      <c r="F800" s="149" t="s">
        <v>1543</v>
      </c>
      <c r="G800" s="149" t="s">
        <v>1470</v>
      </c>
      <c r="H800" s="158" t="s">
        <v>1434</v>
      </c>
      <c r="I800" s="239" t="s">
        <v>615</v>
      </c>
      <c r="J800" s="150" t="s">
        <v>1343</v>
      </c>
      <c r="K800" s="150" t="s">
        <v>1343</v>
      </c>
      <c r="L800" s="150"/>
      <c r="M800" s="153"/>
      <c r="N800" s="151"/>
      <c r="O800" s="153"/>
      <c r="P800" s="203" t="e">
        <f>#REF!+#REF!</f>
        <v>#REF!</v>
      </c>
      <c r="Q800" s="204" t="e">
        <f>#REF!+M800</f>
        <v>#REF!</v>
      </c>
      <c r="R800" s="359" t="s">
        <v>618</v>
      </c>
    </row>
    <row r="801" spans="1:18" ht="12.95" customHeight="1">
      <c r="A801" s="198">
        <v>617</v>
      </c>
      <c r="B801" s="148"/>
      <c r="C801" s="149" t="s">
        <v>1911</v>
      </c>
      <c r="D801" s="149" t="s">
        <v>1913</v>
      </c>
      <c r="E801" s="149" t="s">
        <v>1911</v>
      </c>
      <c r="F801" s="149" t="s">
        <v>1544</v>
      </c>
      <c r="G801" s="149" t="s">
        <v>1426</v>
      </c>
      <c r="H801" s="158" t="s">
        <v>1447</v>
      </c>
      <c r="I801" s="239" t="s">
        <v>421</v>
      </c>
      <c r="J801" s="150" t="s">
        <v>1343</v>
      </c>
      <c r="K801" s="150" t="s">
        <v>1343</v>
      </c>
      <c r="L801" s="150"/>
      <c r="M801" s="153"/>
      <c r="N801" s="151"/>
      <c r="O801" s="153"/>
      <c r="P801" s="203" t="e">
        <f>#REF!+#REF!</f>
        <v>#REF!</v>
      </c>
      <c r="Q801" s="204" t="e">
        <f>#REF!+M801</f>
        <v>#REF!</v>
      </c>
      <c r="R801" s="359" t="s">
        <v>629</v>
      </c>
    </row>
    <row r="802" spans="1:18" ht="12.95" customHeight="1">
      <c r="A802" s="147">
        <v>618</v>
      </c>
      <c r="B802" s="148"/>
      <c r="C802" s="149" t="s">
        <v>1911</v>
      </c>
      <c r="D802" s="149" t="s">
        <v>1913</v>
      </c>
      <c r="E802" s="149" t="s">
        <v>1543</v>
      </c>
      <c r="F802" s="149" t="s">
        <v>1544</v>
      </c>
      <c r="G802" s="149" t="s">
        <v>1426</v>
      </c>
      <c r="H802" s="158" t="s">
        <v>1442</v>
      </c>
      <c r="I802" s="239" t="s">
        <v>633</v>
      </c>
      <c r="J802" s="150" t="s">
        <v>1343</v>
      </c>
      <c r="K802" s="150" t="s">
        <v>1343</v>
      </c>
      <c r="L802" s="150"/>
      <c r="M802" s="153"/>
      <c r="N802" s="151"/>
      <c r="O802" s="153"/>
      <c r="P802" s="203" t="e">
        <f>#REF!+#REF!</f>
        <v>#REF!</v>
      </c>
      <c r="Q802" s="204" t="e">
        <f>#REF!+M802</f>
        <v>#REF!</v>
      </c>
      <c r="R802" s="359" t="s">
        <v>576</v>
      </c>
    </row>
    <row r="803" spans="1:18" ht="12.95" customHeight="1">
      <c r="A803" s="198">
        <v>619</v>
      </c>
      <c r="B803" s="148"/>
      <c r="C803" s="149" t="s">
        <v>1911</v>
      </c>
      <c r="D803" s="149" t="s">
        <v>1913</v>
      </c>
      <c r="E803" s="149" t="s">
        <v>1911</v>
      </c>
      <c r="F803" s="149" t="s">
        <v>1909</v>
      </c>
      <c r="G803" s="149" t="s">
        <v>1439</v>
      </c>
      <c r="H803" s="158" t="s">
        <v>1495</v>
      </c>
      <c r="I803" s="239" t="s">
        <v>530</v>
      </c>
      <c r="J803" s="150" t="s">
        <v>1343</v>
      </c>
      <c r="K803" s="150" t="s">
        <v>1343</v>
      </c>
      <c r="L803" s="150"/>
      <c r="M803" s="153"/>
      <c r="N803" s="151"/>
      <c r="O803" s="153"/>
      <c r="P803" s="203" t="e">
        <f>#REF!+#REF!</f>
        <v>#REF!</v>
      </c>
      <c r="Q803" s="204" t="e">
        <f>#REF!+M803</f>
        <v>#REF!</v>
      </c>
      <c r="R803" s="359" t="s">
        <v>629</v>
      </c>
    </row>
    <row r="804" spans="1:18" ht="12.95" customHeight="1">
      <c r="A804" s="147">
        <v>620</v>
      </c>
      <c r="B804" s="148"/>
      <c r="C804" s="149" t="s">
        <v>1911</v>
      </c>
      <c r="D804" s="149" t="s">
        <v>1913</v>
      </c>
      <c r="E804" s="149" t="s">
        <v>1911</v>
      </c>
      <c r="F804" s="149" t="s">
        <v>1544</v>
      </c>
      <c r="G804" s="149" t="s">
        <v>1429</v>
      </c>
      <c r="H804" s="158" t="s">
        <v>1475</v>
      </c>
      <c r="I804" s="239" t="s">
        <v>432</v>
      </c>
      <c r="J804" s="150" t="s">
        <v>1343</v>
      </c>
      <c r="K804" s="150" t="s">
        <v>1343</v>
      </c>
      <c r="L804" s="150"/>
      <c r="M804" s="153"/>
      <c r="N804" s="151"/>
      <c r="O804" s="153"/>
      <c r="P804" s="203" t="e">
        <f>#REF!+#REF!</f>
        <v>#REF!</v>
      </c>
      <c r="Q804" s="204" t="e">
        <f>#REF!+M804</f>
        <v>#REF!</v>
      </c>
      <c r="R804" s="359" t="s">
        <v>629</v>
      </c>
    </row>
    <row r="805" spans="1:18" ht="12.95" customHeight="1">
      <c r="A805" s="198">
        <v>621</v>
      </c>
      <c r="B805" s="148"/>
      <c r="C805" s="149" t="s">
        <v>1911</v>
      </c>
      <c r="D805" s="149" t="s">
        <v>1913</v>
      </c>
      <c r="E805" s="149" t="s">
        <v>1544</v>
      </c>
      <c r="F805" s="149" t="s">
        <v>1543</v>
      </c>
      <c r="G805" s="149" t="s">
        <v>1434</v>
      </c>
      <c r="H805" s="158" t="s">
        <v>1466</v>
      </c>
      <c r="I805" s="239" t="s">
        <v>426</v>
      </c>
      <c r="J805" s="150" t="s">
        <v>1343</v>
      </c>
      <c r="K805" s="150" t="s">
        <v>1343</v>
      </c>
      <c r="L805" s="150"/>
      <c r="M805" s="153"/>
      <c r="N805" s="151"/>
      <c r="O805" s="153"/>
      <c r="P805" s="203" t="e">
        <f>#REF!+#REF!</f>
        <v>#REF!</v>
      </c>
      <c r="Q805" s="204" t="e">
        <f>#REF!+M805</f>
        <v>#REF!</v>
      </c>
      <c r="R805" s="359" t="s">
        <v>601</v>
      </c>
    </row>
    <row r="806" spans="1:18" ht="12.95" customHeight="1">
      <c r="A806" s="147">
        <v>622</v>
      </c>
      <c r="B806" s="148"/>
      <c r="C806" s="149" t="s">
        <v>1911</v>
      </c>
      <c r="D806" s="149" t="s">
        <v>1913</v>
      </c>
      <c r="E806" s="149" t="s">
        <v>1544</v>
      </c>
      <c r="F806" s="149" t="s">
        <v>1543</v>
      </c>
      <c r="G806" s="149" t="s">
        <v>1434</v>
      </c>
      <c r="H806" s="158" t="s">
        <v>1467</v>
      </c>
      <c r="I806" s="239" t="s">
        <v>426</v>
      </c>
      <c r="J806" s="150" t="s">
        <v>1343</v>
      </c>
      <c r="K806" s="150" t="s">
        <v>1343</v>
      </c>
      <c r="L806" s="150"/>
      <c r="M806" s="153"/>
      <c r="N806" s="151"/>
      <c r="O806" s="153"/>
      <c r="P806" s="203" t="e">
        <f>#REF!+#REF!</f>
        <v>#REF!</v>
      </c>
      <c r="Q806" s="204" t="e">
        <f>#REF!+M806</f>
        <v>#REF!</v>
      </c>
      <c r="R806" s="359" t="s">
        <v>634</v>
      </c>
    </row>
    <row r="807" spans="1:18" ht="12.95" customHeight="1">
      <c r="A807" s="198">
        <v>623</v>
      </c>
      <c r="B807" s="148"/>
      <c r="C807" s="149" t="s">
        <v>1911</v>
      </c>
      <c r="D807" s="149" t="s">
        <v>1913</v>
      </c>
      <c r="E807" s="149" t="s">
        <v>1911</v>
      </c>
      <c r="F807" s="149" t="s">
        <v>1543</v>
      </c>
      <c r="G807" s="149" t="s">
        <v>1458</v>
      </c>
      <c r="H807" s="158" t="s">
        <v>1428</v>
      </c>
      <c r="I807" s="239" t="s">
        <v>635</v>
      </c>
      <c r="J807" s="150" t="s">
        <v>1343</v>
      </c>
      <c r="K807" s="150" t="s">
        <v>1343</v>
      </c>
      <c r="L807" s="150"/>
      <c r="M807" s="153"/>
      <c r="N807" s="151"/>
      <c r="O807" s="153"/>
      <c r="P807" s="203" t="e">
        <f>#REF!+#REF!</f>
        <v>#REF!</v>
      </c>
      <c r="Q807" s="204" t="e">
        <f>#REF!+M807</f>
        <v>#REF!</v>
      </c>
      <c r="R807" s="359" t="s">
        <v>634</v>
      </c>
    </row>
    <row r="808" spans="1:18" ht="12.95" customHeight="1">
      <c r="A808" s="147">
        <v>624</v>
      </c>
      <c r="B808" s="148"/>
      <c r="C808" s="149" t="s">
        <v>1911</v>
      </c>
      <c r="D808" s="149" t="s">
        <v>1913</v>
      </c>
      <c r="E808" s="149" t="s">
        <v>1911</v>
      </c>
      <c r="F808" s="149" t="s">
        <v>1913</v>
      </c>
      <c r="G808" s="149" t="s">
        <v>1475</v>
      </c>
      <c r="H808" s="158" t="s">
        <v>1509</v>
      </c>
      <c r="I808" s="239" t="s">
        <v>636</v>
      </c>
      <c r="J808" s="150" t="s">
        <v>1343</v>
      </c>
      <c r="K808" s="150" t="s">
        <v>1343</v>
      </c>
      <c r="L808" s="150"/>
      <c r="M808" s="153"/>
      <c r="N808" s="151"/>
      <c r="O808" s="153"/>
      <c r="P808" s="203" t="e">
        <f>#REF!+#REF!</f>
        <v>#REF!</v>
      </c>
      <c r="Q808" s="204" t="e">
        <f>#REF!+M808</f>
        <v>#REF!</v>
      </c>
      <c r="R808" s="359" t="s">
        <v>608</v>
      </c>
    </row>
    <row r="809" spans="1:18" ht="12.95" customHeight="1">
      <c r="A809" s="198">
        <v>625</v>
      </c>
      <c r="B809" s="148"/>
      <c r="C809" s="149" t="s">
        <v>1911</v>
      </c>
      <c r="D809" s="149" t="s">
        <v>1913</v>
      </c>
      <c r="E809" s="149" t="s">
        <v>1911</v>
      </c>
      <c r="F809" s="149" t="s">
        <v>1913</v>
      </c>
      <c r="G809" s="149" t="s">
        <v>1475</v>
      </c>
      <c r="H809" s="158" t="s">
        <v>1510</v>
      </c>
      <c r="I809" s="239" t="s">
        <v>637</v>
      </c>
      <c r="J809" s="150" t="s">
        <v>1343</v>
      </c>
      <c r="K809" s="150" t="s">
        <v>1343</v>
      </c>
      <c r="L809" s="150"/>
      <c r="M809" s="153"/>
      <c r="N809" s="151"/>
      <c r="O809" s="153"/>
      <c r="P809" s="203" t="e">
        <f>#REF!+#REF!</f>
        <v>#REF!</v>
      </c>
      <c r="Q809" s="204" t="e">
        <f>#REF!+M809</f>
        <v>#REF!</v>
      </c>
      <c r="R809" s="359" t="s">
        <v>629</v>
      </c>
    </row>
    <row r="810" spans="1:18" ht="12.95" customHeight="1">
      <c r="A810" s="147">
        <v>626</v>
      </c>
      <c r="B810" s="148"/>
      <c r="C810" s="149" t="s">
        <v>1911</v>
      </c>
      <c r="D810" s="149" t="s">
        <v>1913</v>
      </c>
      <c r="E810" s="149" t="s">
        <v>1911</v>
      </c>
      <c r="F810" s="149" t="s">
        <v>1543</v>
      </c>
      <c r="G810" s="149" t="s">
        <v>1458</v>
      </c>
      <c r="H810" s="158" t="s">
        <v>1429</v>
      </c>
      <c r="I810" s="239" t="s">
        <v>638</v>
      </c>
      <c r="J810" s="150" t="s">
        <v>1343</v>
      </c>
      <c r="K810" s="150" t="s">
        <v>1343</v>
      </c>
      <c r="L810" s="150"/>
      <c r="M810" s="153"/>
      <c r="N810" s="151"/>
      <c r="O810" s="153"/>
      <c r="P810" s="203" t="e">
        <f>#REF!+#REF!</f>
        <v>#REF!</v>
      </c>
      <c r="Q810" s="204" t="e">
        <f>#REF!+M810</f>
        <v>#REF!</v>
      </c>
      <c r="R810" s="359" t="s">
        <v>639</v>
      </c>
    </row>
    <row r="811" spans="1:18" ht="12.95" customHeight="1">
      <c r="A811" s="198">
        <v>627</v>
      </c>
      <c r="B811" s="148"/>
      <c r="C811" s="149" t="s">
        <v>1911</v>
      </c>
      <c r="D811" s="149" t="s">
        <v>1913</v>
      </c>
      <c r="E811" s="149" t="s">
        <v>1911</v>
      </c>
      <c r="F811" s="149" t="s">
        <v>1543</v>
      </c>
      <c r="G811" s="149" t="s">
        <v>1456</v>
      </c>
      <c r="H811" s="158" t="s">
        <v>1436</v>
      </c>
      <c r="I811" s="239" t="s">
        <v>640</v>
      </c>
      <c r="J811" s="150" t="s">
        <v>1343</v>
      </c>
      <c r="K811" s="150" t="s">
        <v>1343</v>
      </c>
      <c r="L811" s="150"/>
      <c r="M811" s="153"/>
      <c r="N811" s="151"/>
      <c r="O811" s="153"/>
      <c r="P811" s="203" t="e">
        <f>#REF!+#REF!</f>
        <v>#REF!</v>
      </c>
      <c r="Q811" s="204" t="e">
        <f>#REF!+M811</f>
        <v>#REF!</v>
      </c>
      <c r="R811" s="359" t="s">
        <v>639</v>
      </c>
    </row>
    <row r="812" spans="1:18" ht="12.95" customHeight="1">
      <c r="A812" s="147">
        <v>628</v>
      </c>
      <c r="B812" s="148"/>
      <c r="C812" s="149" t="s">
        <v>1911</v>
      </c>
      <c r="D812" s="149" t="s">
        <v>1913</v>
      </c>
      <c r="E812" s="149" t="s">
        <v>1911</v>
      </c>
      <c r="F812" s="149" t="s">
        <v>1543</v>
      </c>
      <c r="G812" s="149" t="s">
        <v>13</v>
      </c>
      <c r="H812" s="158" t="s">
        <v>1472</v>
      </c>
      <c r="I812" s="239" t="s">
        <v>422</v>
      </c>
      <c r="J812" s="150" t="s">
        <v>1343</v>
      </c>
      <c r="K812" s="150" t="s">
        <v>1343</v>
      </c>
      <c r="L812" s="150"/>
      <c r="M812" s="153"/>
      <c r="N812" s="151"/>
      <c r="O812" s="153"/>
      <c r="P812" s="203" t="e">
        <f>#REF!+#REF!</f>
        <v>#REF!</v>
      </c>
      <c r="Q812" s="204" t="e">
        <f>#REF!+M812</f>
        <v>#REF!</v>
      </c>
      <c r="R812" s="359" t="s">
        <v>639</v>
      </c>
    </row>
    <row r="813" spans="1:18" ht="12.95" customHeight="1">
      <c r="A813" s="198">
        <v>629</v>
      </c>
      <c r="B813" s="148"/>
      <c r="C813" s="149" t="s">
        <v>1911</v>
      </c>
      <c r="D813" s="149" t="s">
        <v>1913</v>
      </c>
      <c r="E813" s="149" t="s">
        <v>1911</v>
      </c>
      <c r="F813" s="149" t="s">
        <v>1544</v>
      </c>
      <c r="G813" s="149" t="s">
        <v>1429</v>
      </c>
      <c r="H813" s="158" t="s">
        <v>1476</v>
      </c>
      <c r="I813" s="239" t="s">
        <v>432</v>
      </c>
      <c r="J813" s="150" t="s">
        <v>1343</v>
      </c>
      <c r="K813" s="150" t="s">
        <v>1343</v>
      </c>
      <c r="L813" s="150"/>
      <c r="M813" s="153"/>
      <c r="N813" s="151"/>
      <c r="O813" s="153"/>
      <c r="P813" s="203" t="e">
        <f>#REF!+#REF!</f>
        <v>#REF!</v>
      </c>
      <c r="Q813" s="204" t="e">
        <f>#REF!+M813</f>
        <v>#REF!</v>
      </c>
      <c r="R813" s="359" t="s">
        <v>641</v>
      </c>
    </row>
    <row r="814" spans="1:18" ht="12.95" customHeight="1">
      <c r="A814" s="147">
        <v>630</v>
      </c>
      <c r="B814" s="148"/>
      <c r="C814" s="149" t="s">
        <v>1911</v>
      </c>
      <c r="D814" s="149" t="s">
        <v>1913</v>
      </c>
      <c r="E814" s="149" t="s">
        <v>1911</v>
      </c>
      <c r="F814" s="149" t="s">
        <v>1543</v>
      </c>
      <c r="G814" s="149" t="s">
        <v>1463</v>
      </c>
      <c r="H814" s="158" t="s">
        <v>1429</v>
      </c>
      <c r="I814" s="239" t="s">
        <v>642</v>
      </c>
      <c r="J814" s="150" t="s">
        <v>1343</v>
      </c>
      <c r="K814" s="150" t="s">
        <v>1343</v>
      </c>
      <c r="L814" s="150"/>
      <c r="M814" s="153"/>
      <c r="N814" s="151"/>
      <c r="O814" s="153"/>
      <c r="P814" s="203" t="e">
        <f>#REF!+#REF!</f>
        <v>#REF!</v>
      </c>
      <c r="Q814" s="204" t="e">
        <f>#REF!+M814</f>
        <v>#REF!</v>
      </c>
      <c r="R814" s="359" t="s">
        <v>601</v>
      </c>
    </row>
    <row r="815" spans="1:18" ht="12.95" customHeight="1">
      <c r="A815" s="198">
        <v>631</v>
      </c>
      <c r="B815" s="148"/>
      <c r="C815" s="149" t="s">
        <v>1911</v>
      </c>
      <c r="D815" s="149" t="s">
        <v>1913</v>
      </c>
      <c r="E815" s="149" t="s">
        <v>1911</v>
      </c>
      <c r="F815" s="149" t="s">
        <v>1543</v>
      </c>
      <c r="G815" s="149" t="s">
        <v>1464</v>
      </c>
      <c r="H815" s="158" t="s">
        <v>1429</v>
      </c>
      <c r="I815" s="239" t="s">
        <v>48</v>
      </c>
      <c r="J815" s="150" t="s">
        <v>1343</v>
      </c>
      <c r="K815" s="150" t="s">
        <v>1343</v>
      </c>
      <c r="L815" s="150"/>
      <c r="M815" s="153"/>
      <c r="N815" s="151"/>
      <c r="O815" s="153"/>
      <c r="P815" s="203" t="e">
        <f>#REF!+#REF!</f>
        <v>#REF!</v>
      </c>
      <c r="Q815" s="204" t="e">
        <f>#REF!+M815</f>
        <v>#REF!</v>
      </c>
      <c r="R815" s="359" t="s">
        <v>601</v>
      </c>
    </row>
    <row r="816" spans="1:18" ht="12.95" customHeight="1">
      <c r="A816" s="147">
        <v>632</v>
      </c>
      <c r="B816" s="148"/>
      <c r="C816" s="149" t="s">
        <v>1911</v>
      </c>
      <c r="D816" s="149" t="s">
        <v>1913</v>
      </c>
      <c r="E816" s="149" t="s">
        <v>1911</v>
      </c>
      <c r="F816" s="149" t="s">
        <v>1913</v>
      </c>
      <c r="G816" s="149" t="s">
        <v>1475</v>
      </c>
      <c r="H816" s="158" t="s">
        <v>1511</v>
      </c>
      <c r="I816" s="239" t="s">
        <v>643</v>
      </c>
      <c r="J816" s="150" t="s">
        <v>1343</v>
      </c>
      <c r="K816" s="150" t="s">
        <v>1343</v>
      </c>
      <c r="L816" s="150"/>
      <c r="M816" s="153"/>
      <c r="N816" s="151"/>
      <c r="O816" s="153"/>
      <c r="P816" s="203" t="e">
        <f>#REF!+#REF!</f>
        <v>#REF!</v>
      </c>
      <c r="Q816" s="204" t="e">
        <f>#REF!+M816</f>
        <v>#REF!</v>
      </c>
      <c r="R816" s="359" t="s">
        <v>601</v>
      </c>
    </row>
    <row r="817" spans="1:18" ht="12.95" customHeight="1">
      <c r="A817" s="198">
        <v>633</v>
      </c>
      <c r="B817" s="148"/>
      <c r="C817" s="149" t="s">
        <v>1911</v>
      </c>
      <c r="D817" s="149" t="s">
        <v>1913</v>
      </c>
      <c r="E817" s="149" t="s">
        <v>1543</v>
      </c>
      <c r="F817" s="149" t="s">
        <v>1909</v>
      </c>
      <c r="G817" s="149" t="s">
        <v>1465</v>
      </c>
      <c r="H817" s="158" t="s">
        <v>1462</v>
      </c>
      <c r="I817" s="239" t="s">
        <v>523</v>
      </c>
      <c r="J817" s="150" t="s">
        <v>1343</v>
      </c>
      <c r="K817" s="150" t="s">
        <v>1343</v>
      </c>
      <c r="L817" s="150"/>
      <c r="M817" s="153"/>
      <c r="N817" s="151"/>
      <c r="O817" s="153"/>
      <c r="P817" s="203" t="e">
        <f>#REF!+#REF!</f>
        <v>#REF!</v>
      </c>
      <c r="Q817" s="204" t="e">
        <f>#REF!+M817</f>
        <v>#REF!</v>
      </c>
      <c r="R817" s="359" t="s">
        <v>644</v>
      </c>
    </row>
    <row r="818" spans="1:18" ht="12.95" customHeight="1">
      <c r="A818" s="147">
        <v>634</v>
      </c>
      <c r="B818" s="148"/>
      <c r="C818" s="149" t="s">
        <v>1911</v>
      </c>
      <c r="D818" s="149" t="s">
        <v>1913</v>
      </c>
      <c r="E818" s="149" t="s">
        <v>1544</v>
      </c>
      <c r="F818" s="149" t="s">
        <v>1907</v>
      </c>
      <c r="G818" s="149" t="s">
        <v>1434</v>
      </c>
      <c r="H818" s="158" t="s">
        <v>1436</v>
      </c>
      <c r="I818" s="239" t="s">
        <v>617</v>
      </c>
      <c r="J818" s="150" t="s">
        <v>1343</v>
      </c>
      <c r="K818" s="150" t="s">
        <v>1343</v>
      </c>
      <c r="L818" s="150"/>
      <c r="M818" s="153"/>
      <c r="N818" s="151"/>
      <c r="O818" s="153"/>
      <c r="P818" s="203" t="e">
        <f>#REF!+#REF!</f>
        <v>#REF!</v>
      </c>
      <c r="Q818" s="204" t="e">
        <f>#REF!+M818</f>
        <v>#REF!</v>
      </c>
      <c r="R818" s="359" t="s">
        <v>604</v>
      </c>
    </row>
    <row r="819" spans="1:18" ht="12.95" customHeight="1">
      <c r="A819" s="198">
        <v>635</v>
      </c>
      <c r="B819" s="148"/>
      <c r="C819" s="149" t="s">
        <v>1911</v>
      </c>
      <c r="D819" s="149" t="s">
        <v>1913</v>
      </c>
      <c r="E819" s="149" t="s">
        <v>1911</v>
      </c>
      <c r="F819" s="149" t="s">
        <v>1543</v>
      </c>
      <c r="G819" s="149" t="s">
        <v>1459</v>
      </c>
      <c r="H819" s="158" t="s">
        <v>1441</v>
      </c>
      <c r="I819" s="239" t="s">
        <v>614</v>
      </c>
      <c r="J819" s="150" t="s">
        <v>1343</v>
      </c>
      <c r="K819" s="150" t="s">
        <v>1343</v>
      </c>
      <c r="L819" s="150"/>
      <c r="M819" s="153"/>
      <c r="N819" s="151"/>
      <c r="O819" s="153"/>
      <c r="P819" s="203" t="e">
        <f>#REF!+#REF!</f>
        <v>#REF!</v>
      </c>
      <c r="Q819" s="204" t="e">
        <f>#REF!+M819</f>
        <v>#REF!</v>
      </c>
      <c r="R819" s="359" t="s">
        <v>604</v>
      </c>
    </row>
    <row r="820" spans="1:18" ht="12.95" customHeight="1">
      <c r="A820" s="147">
        <v>636</v>
      </c>
      <c r="B820" s="148"/>
      <c r="C820" s="149" t="s">
        <v>1911</v>
      </c>
      <c r="D820" s="149" t="s">
        <v>1913</v>
      </c>
      <c r="E820" s="149" t="s">
        <v>1911</v>
      </c>
      <c r="F820" s="149" t="s">
        <v>1544</v>
      </c>
      <c r="G820" s="149" t="s">
        <v>1429</v>
      </c>
      <c r="H820" s="158" t="s">
        <v>1477</v>
      </c>
      <c r="I820" s="239" t="s">
        <v>432</v>
      </c>
      <c r="J820" s="150" t="s">
        <v>1343</v>
      </c>
      <c r="K820" s="150" t="s">
        <v>1343</v>
      </c>
      <c r="L820" s="150"/>
      <c r="M820" s="153"/>
      <c r="N820" s="151"/>
      <c r="O820" s="153"/>
      <c r="P820" s="203" t="e">
        <f>#REF!+#REF!</f>
        <v>#REF!</v>
      </c>
      <c r="Q820" s="204" t="e">
        <f>#REF!+M820</f>
        <v>#REF!</v>
      </c>
      <c r="R820" s="359" t="s">
        <v>634</v>
      </c>
    </row>
    <row r="821" spans="1:18" ht="12.95" customHeight="1">
      <c r="A821" s="198">
        <v>637</v>
      </c>
      <c r="B821" s="148"/>
      <c r="C821" s="149" t="s">
        <v>1911</v>
      </c>
      <c r="D821" s="149" t="s">
        <v>1913</v>
      </c>
      <c r="E821" s="149" t="s">
        <v>1911</v>
      </c>
      <c r="F821" s="149" t="s">
        <v>1913</v>
      </c>
      <c r="G821" s="149" t="s">
        <v>1475</v>
      </c>
      <c r="H821" s="158" t="s">
        <v>1522</v>
      </c>
      <c r="I821" s="239" t="s">
        <v>353</v>
      </c>
      <c r="J821" s="150" t="s">
        <v>1343</v>
      </c>
      <c r="K821" s="150" t="s">
        <v>1343</v>
      </c>
      <c r="L821" s="150"/>
      <c r="M821" s="153"/>
      <c r="N821" s="151"/>
      <c r="O821" s="153"/>
      <c r="P821" s="203" t="e">
        <f>#REF!+#REF!</f>
        <v>#REF!</v>
      </c>
      <c r="Q821" s="204" t="e">
        <f>#REF!+M821</f>
        <v>#REF!</v>
      </c>
      <c r="R821" s="359" t="s">
        <v>634</v>
      </c>
    </row>
    <row r="822" spans="1:18" ht="12.95" customHeight="1">
      <c r="A822" s="147">
        <v>638</v>
      </c>
      <c r="B822" s="148"/>
      <c r="C822" s="149" t="s">
        <v>1911</v>
      </c>
      <c r="D822" s="149" t="s">
        <v>1913</v>
      </c>
      <c r="E822" s="149" t="s">
        <v>1911</v>
      </c>
      <c r="F822" s="149" t="s">
        <v>1913</v>
      </c>
      <c r="G822" s="149" t="s">
        <v>1475</v>
      </c>
      <c r="H822" s="158" t="s">
        <v>1523</v>
      </c>
      <c r="I822" s="239" t="s">
        <v>645</v>
      </c>
      <c r="J822" s="150" t="s">
        <v>1343</v>
      </c>
      <c r="K822" s="150" t="s">
        <v>1343</v>
      </c>
      <c r="L822" s="150"/>
      <c r="M822" s="153"/>
      <c r="N822" s="151"/>
      <c r="O822" s="153"/>
      <c r="P822" s="203" t="e">
        <f>#REF!+#REF!</f>
        <v>#REF!</v>
      </c>
      <c r="Q822" s="204" t="e">
        <f>#REF!+M822</f>
        <v>#REF!</v>
      </c>
      <c r="R822" s="359" t="s">
        <v>604</v>
      </c>
    </row>
    <row r="823" spans="1:18" ht="12.95" customHeight="1">
      <c r="A823" s="198">
        <v>639</v>
      </c>
      <c r="B823" s="148"/>
      <c r="C823" s="149" t="s">
        <v>1911</v>
      </c>
      <c r="D823" s="149" t="s">
        <v>1913</v>
      </c>
      <c r="E823" s="149" t="s">
        <v>1911</v>
      </c>
      <c r="F823" s="149" t="s">
        <v>1544</v>
      </c>
      <c r="G823" s="149" t="s">
        <v>1429</v>
      </c>
      <c r="H823" s="158" t="s">
        <v>1478</v>
      </c>
      <c r="I823" s="239" t="s">
        <v>432</v>
      </c>
      <c r="J823" s="150" t="s">
        <v>1343</v>
      </c>
      <c r="K823" s="150" t="s">
        <v>1343</v>
      </c>
      <c r="L823" s="150"/>
      <c r="M823" s="153"/>
      <c r="N823" s="151"/>
      <c r="O823" s="153"/>
      <c r="P823" s="203" t="e">
        <f>#REF!+#REF!</f>
        <v>#REF!</v>
      </c>
      <c r="Q823" s="204" t="e">
        <f>#REF!+M823</f>
        <v>#REF!</v>
      </c>
      <c r="R823" s="359" t="s">
        <v>576</v>
      </c>
    </row>
    <row r="824" spans="1:18" ht="12.95" customHeight="1">
      <c r="A824" s="147">
        <v>640</v>
      </c>
      <c r="B824" s="148"/>
      <c r="C824" s="149" t="s">
        <v>1911</v>
      </c>
      <c r="D824" s="149" t="s">
        <v>1913</v>
      </c>
      <c r="E824" s="149" t="s">
        <v>1911</v>
      </c>
      <c r="F824" s="149" t="s">
        <v>1909</v>
      </c>
      <c r="G824" s="149" t="s">
        <v>1439</v>
      </c>
      <c r="H824" s="158" t="s">
        <v>1496</v>
      </c>
      <c r="I824" s="239" t="s">
        <v>532</v>
      </c>
      <c r="J824" s="150" t="s">
        <v>1343</v>
      </c>
      <c r="K824" s="150" t="s">
        <v>1343</v>
      </c>
      <c r="L824" s="150"/>
      <c r="M824" s="153"/>
      <c r="N824" s="151"/>
      <c r="O824" s="153"/>
      <c r="P824" s="203" t="e">
        <f>#REF!+#REF!</f>
        <v>#REF!</v>
      </c>
      <c r="Q824" s="204" t="e">
        <f>#REF!+M824</f>
        <v>#REF!</v>
      </c>
      <c r="R824" s="359" t="s">
        <v>629</v>
      </c>
    </row>
    <row r="825" spans="1:18" ht="12.95" customHeight="1">
      <c r="A825" s="198">
        <v>641</v>
      </c>
      <c r="B825" s="148"/>
      <c r="C825" s="149" t="s">
        <v>1911</v>
      </c>
      <c r="D825" s="149" t="s">
        <v>1913</v>
      </c>
      <c r="E825" s="149" t="s">
        <v>1911</v>
      </c>
      <c r="F825" s="149" t="s">
        <v>1543</v>
      </c>
      <c r="G825" s="149" t="s">
        <v>1470</v>
      </c>
      <c r="H825" s="158" t="s">
        <v>1435</v>
      </c>
      <c r="I825" s="239" t="s">
        <v>646</v>
      </c>
      <c r="J825" s="150" t="s">
        <v>1343</v>
      </c>
      <c r="K825" s="150" t="s">
        <v>1343</v>
      </c>
      <c r="L825" s="150"/>
      <c r="M825" s="153"/>
      <c r="N825" s="151"/>
      <c r="O825" s="153"/>
      <c r="P825" s="203" t="e">
        <f>#REF!+#REF!</f>
        <v>#REF!</v>
      </c>
      <c r="Q825" s="204" t="e">
        <f>#REF!+M825</f>
        <v>#REF!</v>
      </c>
      <c r="R825" s="359" t="s">
        <v>576</v>
      </c>
    </row>
    <row r="826" spans="1:18" ht="12.95" customHeight="1">
      <c r="A826" s="147">
        <v>642</v>
      </c>
      <c r="B826" s="148"/>
      <c r="C826" s="149" t="s">
        <v>1911</v>
      </c>
      <c r="D826" s="149" t="s">
        <v>1913</v>
      </c>
      <c r="E826" s="149" t="s">
        <v>1911</v>
      </c>
      <c r="F826" s="149" t="s">
        <v>1544</v>
      </c>
      <c r="G826" s="149" t="s">
        <v>1426</v>
      </c>
      <c r="H826" s="158" t="s">
        <v>1448</v>
      </c>
      <c r="I826" s="239" t="s">
        <v>421</v>
      </c>
      <c r="J826" s="150" t="s">
        <v>1343</v>
      </c>
      <c r="K826" s="150" t="s">
        <v>1343</v>
      </c>
      <c r="L826" s="150"/>
      <c r="M826" s="153"/>
      <c r="N826" s="151"/>
      <c r="O826" s="153"/>
      <c r="P826" s="203" t="e">
        <f>#REF!+#REF!</f>
        <v>#REF!</v>
      </c>
      <c r="Q826" s="204" t="e">
        <f>#REF!+M826</f>
        <v>#REF!</v>
      </c>
      <c r="R826" s="359" t="s">
        <v>639</v>
      </c>
    </row>
    <row r="827" spans="1:18" ht="12.95" customHeight="1">
      <c r="A827" s="198">
        <v>643</v>
      </c>
      <c r="B827" s="148"/>
      <c r="C827" s="149" t="s">
        <v>1911</v>
      </c>
      <c r="D827" s="149" t="s">
        <v>1913</v>
      </c>
      <c r="E827" s="149" t="s">
        <v>1911</v>
      </c>
      <c r="F827" s="149" t="s">
        <v>1543</v>
      </c>
      <c r="G827" s="149" t="s">
        <v>1429</v>
      </c>
      <c r="H827" s="158" t="s">
        <v>1435</v>
      </c>
      <c r="I827" s="239" t="s">
        <v>647</v>
      </c>
      <c r="J827" s="150" t="s">
        <v>1343</v>
      </c>
      <c r="K827" s="150" t="s">
        <v>1343</v>
      </c>
      <c r="L827" s="150"/>
      <c r="M827" s="153"/>
      <c r="N827" s="151"/>
      <c r="O827" s="153"/>
      <c r="P827" s="203" t="e">
        <f>#REF!+#REF!</f>
        <v>#REF!</v>
      </c>
      <c r="Q827" s="204" t="e">
        <f>#REF!+M827</f>
        <v>#REF!</v>
      </c>
      <c r="R827" s="359" t="s">
        <v>641</v>
      </c>
    </row>
    <row r="828" spans="1:18" ht="12.95" customHeight="1">
      <c r="A828" s="147">
        <v>644</v>
      </c>
      <c r="B828" s="148"/>
      <c r="C828" s="149" t="s">
        <v>1911</v>
      </c>
      <c r="D828" s="149" t="s">
        <v>1913</v>
      </c>
      <c r="E828" s="149" t="s">
        <v>1911</v>
      </c>
      <c r="F828" s="149" t="s">
        <v>1543</v>
      </c>
      <c r="G828" s="149" t="s">
        <v>1459</v>
      </c>
      <c r="H828" s="158" t="s">
        <v>1442</v>
      </c>
      <c r="I828" s="239" t="s">
        <v>614</v>
      </c>
      <c r="J828" s="150" t="s">
        <v>1343</v>
      </c>
      <c r="K828" s="150" t="s">
        <v>1343</v>
      </c>
      <c r="L828" s="150"/>
      <c r="M828" s="153"/>
      <c r="N828" s="151"/>
      <c r="O828" s="153"/>
      <c r="P828" s="203" t="e">
        <f>#REF!+#REF!</f>
        <v>#REF!</v>
      </c>
      <c r="Q828" s="204" t="e">
        <f>#REF!+M828</f>
        <v>#REF!</v>
      </c>
      <c r="R828" s="359" t="s">
        <v>648</v>
      </c>
    </row>
    <row r="829" spans="1:18" ht="12.95" customHeight="1">
      <c r="A829" s="198">
        <v>645</v>
      </c>
      <c r="B829" s="148"/>
      <c r="C829" s="149" t="s">
        <v>1911</v>
      </c>
      <c r="D829" s="149" t="s">
        <v>1913</v>
      </c>
      <c r="E829" s="149" t="s">
        <v>1543</v>
      </c>
      <c r="F829" s="149" t="s">
        <v>1544</v>
      </c>
      <c r="G829" s="149" t="s">
        <v>1429</v>
      </c>
      <c r="H829" s="158" t="s">
        <v>1425</v>
      </c>
      <c r="I829" s="239" t="s">
        <v>423</v>
      </c>
      <c r="J829" s="150" t="s">
        <v>1343</v>
      </c>
      <c r="K829" s="150" t="s">
        <v>1343</v>
      </c>
      <c r="L829" s="150"/>
      <c r="M829" s="153"/>
      <c r="N829" s="151"/>
      <c r="O829" s="153"/>
      <c r="P829" s="203" t="e">
        <f>#REF!+#REF!</f>
        <v>#REF!</v>
      </c>
      <c r="Q829" s="204" t="e">
        <f>#REF!+M829</f>
        <v>#REF!</v>
      </c>
      <c r="R829" s="359" t="s">
        <v>579</v>
      </c>
    </row>
    <row r="830" spans="1:18" ht="12.95" customHeight="1">
      <c r="A830" s="147">
        <v>646</v>
      </c>
      <c r="B830" s="148"/>
      <c r="C830" s="149" t="s">
        <v>1911</v>
      </c>
      <c r="D830" s="149" t="s">
        <v>1913</v>
      </c>
      <c r="E830" s="149" t="s">
        <v>1911</v>
      </c>
      <c r="F830" s="149" t="s">
        <v>1543</v>
      </c>
      <c r="G830" s="149" t="s">
        <v>1456</v>
      </c>
      <c r="H830" s="158" t="s">
        <v>1437</v>
      </c>
      <c r="I830" s="239" t="s">
        <v>649</v>
      </c>
      <c r="J830" s="150" t="s">
        <v>1343</v>
      </c>
      <c r="K830" s="150" t="s">
        <v>1343</v>
      </c>
      <c r="L830" s="150"/>
      <c r="M830" s="153"/>
      <c r="N830" s="151"/>
      <c r="O830" s="153"/>
      <c r="P830" s="203" t="e">
        <f>#REF!+#REF!</f>
        <v>#REF!</v>
      </c>
      <c r="Q830" s="204" t="e">
        <f>#REF!+M830</f>
        <v>#REF!</v>
      </c>
      <c r="R830" s="359" t="s">
        <v>576</v>
      </c>
    </row>
    <row r="831" spans="1:18" ht="12.95" customHeight="1">
      <c r="A831" s="198">
        <v>647</v>
      </c>
      <c r="B831" s="148"/>
      <c r="C831" s="149" t="s">
        <v>1911</v>
      </c>
      <c r="D831" s="149" t="s">
        <v>1913</v>
      </c>
      <c r="E831" s="149" t="s">
        <v>1543</v>
      </c>
      <c r="F831" s="149" t="s">
        <v>1544</v>
      </c>
      <c r="G831" s="149" t="s">
        <v>1427</v>
      </c>
      <c r="H831" s="158" t="s">
        <v>1447</v>
      </c>
      <c r="I831" s="239" t="s">
        <v>605</v>
      </c>
      <c r="J831" s="150" t="s">
        <v>1343</v>
      </c>
      <c r="K831" s="150" t="s">
        <v>1343</v>
      </c>
      <c r="L831" s="150"/>
      <c r="M831" s="153"/>
      <c r="N831" s="151"/>
      <c r="O831" s="153"/>
      <c r="P831" s="203" t="e">
        <f>#REF!+#REF!</f>
        <v>#REF!</v>
      </c>
      <c r="Q831" s="204" t="e">
        <f>#REF!+M831</f>
        <v>#REF!</v>
      </c>
      <c r="R831" s="359" t="s">
        <v>639</v>
      </c>
    </row>
    <row r="832" spans="1:18" ht="12.95" customHeight="1">
      <c r="A832" s="147">
        <v>648</v>
      </c>
      <c r="B832" s="148"/>
      <c r="C832" s="149" t="s">
        <v>1911</v>
      </c>
      <c r="D832" s="149" t="s">
        <v>1913</v>
      </c>
      <c r="E832" s="149" t="s">
        <v>1911</v>
      </c>
      <c r="F832" s="149" t="s">
        <v>1544</v>
      </c>
      <c r="G832" s="149" t="s">
        <v>13</v>
      </c>
      <c r="H832" s="158" t="s">
        <v>1435</v>
      </c>
      <c r="I832" s="239" t="s">
        <v>428</v>
      </c>
      <c r="J832" s="150" t="s">
        <v>1343</v>
      </c>
      <c r="K832" s="150" t="s">
        <v>1343</v>
      </c>
      <c r="L832" s="150"/>
      <c r="M832" s="153"/>
      <c r="N832" s="151"/>
      <c r="O832" s="153"/>
      <c r="P832" s="203" t="e">
        <f>#REF!+#REF!</f>
        <v>#REF!</v>
      </c>
      <c r="Q832" s="204" t="e">
        <f>#REF!+M832</f>
        <v>#REF!</v>
      </c>
      <c r="R832" s="359" t="s">
        <v>648</v>
      </c>
    </row>
    <row r="833" spans="1:18" ht="12.95" customHeight="1">
      <c r="A833" s="198">
        <v>649</v>
      </c>
      <c r="B833" s="148"/>
      <c r="C833" s="149" t="s">
        <v>1911</v>
      </c>
      <c r="D833" s="149" t="s">
        <v>1913</v>
      </c>
      <c r="E833" s="149" t="s">
        <v>1911</v>
      </c>
      <c r="F833" s="149" t="s">
        <v>1544</v>
      </c>
      <c r="G833" s="149" t="s">
        <v>13</v>
      </c>
      <c r="H833" s="158" t="s">
        <v>1436</v>
      </c>
      <c r="I833" s="239" t="s">
        <v>428</v>
      </c>
      <c r="J833" s="150" t="s">
        <v>1343</v>
      </c>
      <c r="K833" s="150" t="s">
        <v>1343</v>
      </c>
      <c r="L833" s="150"/>
      <c r="M833" s="153"/>
      <c r="N833" s="151"/>
      <c r="O833" s="153"/>
      <c r="P833" s="203" t="e">
        <f>#REF!+#REF!</f>
        <v>#REF!</v>
      </c>
      <c r="Q833" s="204" t="e">
        <f>#REF!+M833</f>
        <v>#REF!</v>
      </c>
      <c r="R833" s="359" t="s">
        <v>650</v>
      </c>
    </row>
    <row r="834" spans="1:18" ht="12.95" customHeight="1">
      <c r="A834" s="147">
        <v>650</v>
      </c>
      <c r="B834" s="148"/>
      <c r="C834" s="149" t="s">
        <v>1911</v>
      </c>
      <c r="D834" s="149" t="s">
        <v>1913</v>
      </c>
      <c r="E834" s="149" t="s">
        <v>1544</v>
      </c>
      <c r="F834" s="149" t="s">
        <v>1543</v>
      </c>
      <c r="G834" s="149" t="s">
        <v>1434</v>
      </c>
      <c r="H834" s="158" t="s">
        <v>1468</v>
      </c>
      <c r="I834" s="239" t="s">
        <v>426</v>
      </c>
      <c r="J834" s="150" t="s">
        <v>1343</v>
      </c>
      <c r="K834" s="150" t="s">
        <v>1343</v>
      </c>
      <c r="L834" s="150"/>
      <c r="M834" s="153"/>
      <c r="N834" s="151"/>
      <c r="O834" s="153"/>
      <c r="P834" s="203" t="e">
        <f>#REF!+#REF!</f>
        <v>#REF!</v>
      </c>
      <c r="Q834" s="204" t="e">
        <f>#REF!+M834</f>
        <v>#REF!</v>
      </c>
      <c r="R834" s="359" t="s">
        <v>650</v>
      </c>
    </row>
    <row r="835" spans="1:18" ht="12.95" customHeight="1">
      <c r="A835" s="198">
        <v>651</v>
      </c>
      <c r="B835" s="148"/>
      <c r="C835" s="149" t="s">
        <v>1911</v>
      </c>
      <c r="D835" s="149" t="s">
        <v>1913</v>
      </c>
      <c r="E835" s="149" t="s">
        <v>1544</v>
      </c>
      <c r="F835" s="149" t="s">
        <v>1543</v>
      </c>
      <c r="G835" s="149" t="s">
        <v>1434</v>
      </c>
      <c r="H835" s="158" t="s">
        <v>1469</v>
      </c>
      <c r="I835" s="239" t="s">
        <v>426</v>
      </c>
      <c r="J835" s="150" t="s">
        <v>1343</v>
      </c>
      <c r="K835" s="150" t="s">
        <v>1343</v>
      </c>
      <c r="L835" s="150"/>
      <c r="M835" s="153"/>
      <c r="N835" s="151"/>
      <c r="O835" s="153"/>
      <c r="P835" s="203" t="e">
        <f>#REF!+#REF!</f>
        <v>#REF!</v>
      </c>
      <c r="Q835" s="204" t="e">
        <f>#REF!+M835</f>
        <v>#REF!</v>
      </c>
      <c r="R835" s="359" t="s">
        <v>608</v>
      </c>
    </row>
    <row r="836" spans="1:18" ht="12.95" customHeight="1">
      <c r="A836" s="147">
        <v>652</v>
      </c>
      <c r="B836" s="148"/>
      <c r="C836" s="149" t="s">
        <v>1911</v>
      </c>
      <c r="D836" s="149" t="s">
        <v>1913</v>
      </c>
      <c r="E836" s="149" t="s">
        <v>1911</v>
      </c>
      <c r="F836" s="149" t="s">
        <v>1543</v>
      </c>
      <c r="G836" s="149" t="s">
        <v>1455</v>
      </c>
      <c r="H836" s="158" t="s">
        <v>1440</v>
      </c>
      <c r="I836" s="239" t="s">
        <v>587</v>
      </c>
      <c r="J836" s="150" t="s">
        <v>1343</v>
      </c>
      <c r="K836" s="150" t="s">
        <v>1343</v>
      </c>
      <c r="L836" s="150"/>
      <c r="M836" s="153"/>
      <c r="N836" s="151"/>
      <c r="O836" s="153"/>
      <c r="P836" s="203" t="e">
        <f>#REF!+#REF!</f>
        <v>#REF!</v>
      </c>
      <c r="Q836" s="204" t="e">
        <f>#REF!+M836</f>
        <v>#REF!</v>
      </c>
      <c r="R836" s="359" t="s">
        <v>608</v>
      </c>
    </row>
    <row r="837" spans="1:18" ht="12.95" customHeight="1">
      <c r="A837" s="198">
        <v>653</v>
      </c>
      <c r="B837" s="148"/>
      <c r="C837" s="149" t="s">
        <v>1911</v>
      </c>
      <c r="D837" s="149" t="s">
        <v>1913</v>
      </c>
      <c r="E837" s="149" t="s">
        <v>1911</v>
      </c>
      <c r="F837" s="149" t="s">
        <v>1544</v>
      </c>
      <c r="G837" s="149" t="s">
        <v>1426</v>
      </c>
      <c r="H837" s="158" t="s">
        <v>1449</v>
      </c>
      <c r="I837" s="239" t="s">
        <v>421</v>
      </c>
      <c r="J837" s="150" t="s">
        <v>1343</v>
      </c>
      <c r="K837" s="150" t="s">
        <v>1343</v>
      </c>
      <c r="L837" s="150"/>
      <c r="M837" s="153"/>
      <c r="N837" s="151"/>
      <c r="O837" s="153"/>
      <c r="P837" s="203" t="e">
        <f>#REF!+#REF!</f>
        <v>#REF!</v>
      </c>
      <c r="Q837" s="204" t="e">
        <f>#REF!+M837</f>
        <v>#REF!</v>
      </c>
      <c r="R837" s="359" t="s">
        <v>606</v>
      </c>
    </row>
    <row r="838" spans="1:18" ht="12.95" customHeight="1">
      <c r="A838" s="147">
        <v>654</v>
      </c>
      <c r="B838" s="148"/>
      <c r="C838" s="149" t="s">
        <v>1911</v>
      </c>
      <c r="D838" s="149" t="s">
        <v>1913</v>
      </c>
      <c r="E838" s="149" t="s">
        <v>1911</v>
      </c>
      <c r="F838" s="149" t="s">
        <v>1543</v>
      </c>
      <c r="G838" s="149" t="s">
        <v>13</v>
      </c>
      <c r="H838" s="158" t="s">
        <v>1473</v>
      </c>
      <c r="I838" s="239" t="s">
        <v>651</v>
      </c>
      <c r="J838" s="150" t="s">
        <v>1343</v>
      </c>
      <c r="K838" s="150" t="s">
        <v>1343</v>
      </c>
      <c r="L838" s="150"/>
      <c r="M838" s="153"/>
      <c r="N838" s="151"/>
      <c r="O838" s="153"/>
      <c r="P838" s="203" t="e">
        <f>#REF!+#REF!</f>
        <v>#REF!</v>
      </c>
      <c r="Q838" s="204" t="e">
        <f>#REF!+M838</f>
        <v>#REF!</v>
      </c>
      <c r="R838" s="359" t="s">
        <v>625</v>
      </c>
    </row>
    <row r="839" spans="1:18" ht="12.95" customHeight="1">
      <c r="A839" s="198">
        <v>655</v>
      </c>
      <c r="B839" s="148"/>
      <c r="C839" s="149" t="s">
        <v>1911</v>
      </c>
      <c r="D839" s="149" t="s">
        <v>1913</v>
      </c>
      <c r="E839" s="149" t="s">
        <v>1911</v>
      </c>
      <c r="F839" s="149" t="s">
        <v>1543</v>
      </c>
      <c r="G839" s="149" t="s">
        <v>13</v>
      </c>
      <c r="H839" s="158" t="s">
        <v>1474</v>
      </c>
      <c r="I839" s="239" t="s">
        <v>652</v>
      </c>
      <c r="J839" s="150" t="s">
        <v>1343</v>
      </c>
      <c r="K839" s="150" t="s">
        <v>1343</v>
      </c>
      <c r="L839" s="150"/>
      <c r="M839" s="153"/>
      <c r="N839" s="151"/>
      <c r="O839" s="153"/>
      <c r="P839" s="203" t="e">
        <f>#REF!+#REF!</f>
        <v>#REF!</v>
      </c>
      <c r="Q839" s="204" t="e">
        <f>#REF!+M839</f>
        <v>#REF!</v>
      </c>
      <c r="R839" s="359" t="s">
        <v>625</v>
      </c>
    </row>
    <row r="840" spans="1:18" ht="12.95" customHeight="1">
      <c r="A840" s="147">
        <v>656</v>
      </c>
      <c r="B840" s="148"/>
      <c r="C840" s="149" t="s">
        <v>1911</v>
      </c>
      <c r="D840" s="149" t="s">
        <v>1913</v>
      </c>
      <c r="E840" s="149" t="s">
        <v>1911</v>
      </c>
      <c r="F840" s="149" t="s">
        <v>1543</v>
      </c>
      <c r="G840" s="149" t="s">
        <v>13</v>
      </c>
      <c r="H840" s="158" t="s">
        <v>1475</v>
      </c>
      <c r="I840" s="239" t="s">
        <v>653</v>
      </c>
      <c r="J840" s="150" t="s">
        <v>1343</v>
      </c>
      <c r="K840" s="150" t="s">
        <v>1343</v>
      </c>
      <c r="L840" s="150"/>
      <c r="M840" s="153"/>
      <c r="N840" s="151"/>
      <c r="O840" s="153"/>
      <c r="P840" s="203" t="e">
        <f>#REF!+#REF!</f>
        <v>#REF!</v>
      </c>
      <c r="Q840" s="204" t="e">
        <f>#REF!+M840</f>
        <v>#REF!</v>
      </c>
      <c r="R840" s="359" t="s">
        <v>625</v>
      </c>
    </row>
    <row r="841" spans="1:18" ht="12.95" customHeight="1">
      <c r="A841" s="198">
        <v>657</v>
      </c>
      <c r="B841" s="148"/>
      <c r="C841" s="149" t="s">
        <v>1911</v>
      </c>
      <c r="D841" s="149" t="s">
        <v>1913</v>
      </c>
      <c r="E841" s="149" t="s">
        <v>1911</v>
      </c>
      <c r="F841" s="149" t="s">
        <v>1543</v>
      </c>
      <c r="G841" s="149" t="s">
        <v>1462</v>
      </c>
      <c r="H841" s="158" t="s">
        <v>1437</v>
      </c>
      <c r="I841" s="239" t="s">
        <v>507</v>
      </c>
      <c r="J841" s="150" t="s">
        <v>1343</v>
      </c>
      <c r="K841" s="150" t="s">
        <v>1343</v>
      </c>
      <c r="L841" s="150"/>
      <c r="M841" s="153"/>
      <c r="N841" s="151"/>
      <c r="O841" s="153"/>
      <c r="P841" s="203" t="e">
        <f>#REF!+#REF!</f>
        <v>#REF!</v>
      </c>
      <c r="Q841" s="204" t="e">
        <f>#REF!+M841</f>
        <v>#REF!</v>
      </c>
      <c r="R841" s="359" t="s">
        <v>604</v>
      </c>
    </row>
    <row r="842" spans="1:18" ht="12.95" customHeight="1">
      <c r="A842" s="147">
        <v>658</v>
      </c>
      <c r="B842" s="148"/>
      <c r="C842" s="149" t="s">
        <v>1911</v>
      </c>
      <c r="D842" s="149" t="s">
        <v>1913</v>
      </c>
      <c r="E842" s="149" t="s">
        <v>1911</v>
      </c>
      <c r="F842" s="149" t="s">
        <v>1544</v>
      </c>
      <c r="G842" s="149" t="s">
        <v>1429</v>
      </c>
      <c r="H842" s="158" t="s">
        <v>1479</v>
      </c>
      <c r="I842" s="239" t="s">
        <v>432</v>
      </c>
      <c r="J842" s="150" t="s">
        <v>1343</v>
      </c>
      <c r="K842" s="150" t="s">
        <v>1343</v>
      </c>
      <c r="L842" s="150"/>
      <c r="M842" s="153"/>
      <c r="N842" s="151"/>
      <c r="O842" s="153"/>
      <c r="P842" s="203" t="e">
        <f>#REF!+#REF!</f>
        <v>#REF!</v>
      </c>
      <c r="Q842" s="204" t="e">
        <f>#REF!+M842</f>
        <v>#REF!</v>
      </c>
      <c r="R842" s="359" t="s">
        <v>601</v>
      </c>
    </row>
    <row r="843" spans="1:18" ht="12.95" customHeight="1">
      <c r="A843" s="198">
        <v>659</v>
      </c>
      <c r="B843" s="148"/>
      <c r="C843" s="149" t="s">
        <v>1911</v>
      </c>
      <c r="D843" s="149" t="s">
        <v>1913</v>
      </c>
      <c r="E843" s="149" t="s">
        <v>1911</v>
      </c>
      <c r="F843" s="149" t="s">
        <v>1543</v>
      </c>
      <c r="G843" s="149" t="s">
        <v>13</v>
      </c>
      <c r="H843" s="158" t="s">
        <v>1476</v>
      </c>
      <c r="I843" s="239" t="s">
        <v>654</v>
      </c>
      <c r="J843" s="150" t="s">
        <v>1343</v>
      </c>
      <c r="K843" s="150" t="s">
        <v>1343</v>
      </c>
      <c r="L843" s="150"/>
      <c r="M843" s="153"/>
      <c r="N843" s="151"/>
      <c r="O843" s="153"/>
      <c r="P843" s="203" t="e">
        <f>#REF!+#REF!</f>
        <v>#REF!</v>
      </c>
      <c r="Q843" s="204" t="e">
        <f>#REF!+M843</f>
        <v>#REF!</v>
      </c>
      <c r="R843" s="359" t="s">
        <v>590</v>
      </c>
    </row>
    <row r="844" spans="1:18" ht="12.95" customHeight="1">
      <c r="A844" s="147">
        <v>660</v>
      </c>
      <c r="B844" s="148"/>
      <c r="C844" s="149" t="s">
        <v>1911</v>
      </c>
      <c r="D844" s="149" t="s">
        <v>1913</v>
      </c>
      <c r="E844" s="149" t="s">
        <v>1911</v>
      </c>
      <c r="F844" s="149" t="s">
        <v>1543</v>
      </c>
      <c r="G844" s="149" t="s">
        <v>13</v>
      </c>
      <c r="H844" s="158" t="s">
        <v>1477</v>
      </c>
      <c r="I844" s="239" t="s">
        <v>654</v>
      </c>
      <c r="J844" s="150" t="s">
        <v>1343</v>
      </c>
      <c r="K844" s="150" t="s">
        <v>1343</v>
      </c>
      <c r="L844" s="150"/>
      <c r="M844" s="153"/>
      <c r="N844" s="151"/>
      <c r="O844" s="153"/>
      <c r="P844" s="203" t="e">
        <f>#REF!+#REF!</f>
        <v>#REF!</v>
      </c>
      <c r="Q844" s="204" t="e">
        <f>#REF!+M844</f>
        <v>#REF!</v>
      </c>
      <c r="R844" s="359" t="s">
        <v>590</v>
      </c>
    </row>
    <row r="845" spans="1:18" ht="12.95" customHeight="1">
      <c r="A845" s="198">
        <v>661</v>
      </c>
      <c r="B845" s="148"/>
      <c r="C845" s="149" t="s">
        <v>1911</v>
      </c>
      <c r="D845" s="149" t="s">
        <v>1913</v>
      </c>
      <c r="E845" s="149" t="s">
        <v>1911</v>
      </c>
      <c r="F845" s="149" t="s">
        <v>1543</v>
      </c>
      <c r="G845" s="149" t="s">
        <v>1434</v>
      </c>
      <c r="H845" s="158" t="s">
        <v>1426</v>
      </c>
      <c r="I845" s="239" t="s">
        <v>655</v>
      </c>
      <c r="J845" s="150" t="s">
        <v>1343</v>
      </c>
      <c r="K845" s="150" t="s">
        <v>1343</v>
      </c>
      <c r="L845" s="150"/>
      <c r="M845" s="153"/>
      <c r="N845" s="151"/>
      <c r="O845" s="153"/>
      <c r="P845" s="203" t="e">
        <f>#REF!+#REF!</f>
        <v>#REF!</v>
      </c>
      <c r="Q845" s="204" t="e">
        <f>#REF!+M845</f>
        <v>#REF!</v>
      </c>
      <c r="R845" s="359" t="s">
        <v>604</v>
      </c>
    </row>
    <row r="846" spans="1:18" ht="12.95" customHeight="1">
      <c r="A846" s="147">
        <v>662</v>
      </c>
      <c r="B846" s="148"/>
      <c r="C846" s="149" t="s">
        <v>1911</v>
      </c>
      <c r="D846" s="149" t="s">
        <v>1913</v>
      </c>
      <c r="E846" s="149" t="s">
        <v>1911</v>
      </c>
      <c r="F846" s="149" t="s">
        <v>1543</v>
      </c>
      <c r="G846" s="149" t="s">
        <v>1449</v>
      </c>
      <c r="H846" s="158" t="s">
        <v>1426</v>
      </c>
      <c r="I846" s="239" t="s">
        <v>656</v>
      </c>
      <c r="J846" s="150" t="s">
        <v>1343</v>
      </c>
      <c r="K846" s="150" t="s">
        <v>1343</v>
      </c>
      <c r="L846" s="150"/>
      <c r="M846" s="153"/>
      <c r="N846" s="151"/>
      <c r="O846" s="153"/>
      <c r="P846" s="203" t="e">
        <f>#REF!+#REF!</f>
        <v>#REF!</v>
      </c>
      <c r="Q846" s="204" t="e">
        <f>#REF!+M846</f>
        <v>#REF!</v>
      </c>
      <c r="R846" s="359" t="s">
        <v>576</v>
      </c>
    </row>
    <row r="847" spans="1:18" ht="12.95" customHeight="1">
      <c r="A847" s="198">
        <v>663</v>
      </c>
      <c r="B847" s="148"/>
      <c r="C847" s="149" t="s">
        <v>1911</v>
      </c>
      <c r="D847" s="149" t="s">
        <v>1913</v>
      </c>
      <c r="E847" s="149" t="s">
        <v>1911</v>
      </c>
      <c r="F847" s="149" t="s">
        <v>1913</v>
      </c>
      <c r="G847" s="149" t="s">
        <v>1475</v>
      </c>
      <c r="H847" s="158" t="s">
        <v>1524</v>
      </c>
      <c r="I847" s="239" t="s">
        <v>513</v>
      </c>
      <c r="J847" s="150" t="s">
        <v>1343</v>
      </c>
      <c r="K847" s="150" t="s">
        <v>1343</v>
      </c>
      <c r="L847" s="150"/>
      <c r="M847" s="153"/>
      <c r="N847" s="151"/>
      <c r="O847" s="153"/>
      <c r="P847" s="203" t="e">
        <f>#REF!+#REF!</f>
        <v>#REF!</v>
      </c>
      <c r="Q847" s="204" t="e">
        <f>#REF!+M847</f>
        <v>#REF!</v>
      </c>
      <c r="R847" s="359" t="s">
        <v>629</v>
      </c>
    </row>
    <row r="848" spans="1:18" ht="12.95" customHeight="1">
      <c r="A848" s="147">
        <v>664</v>
      </c>
      <c r="B848" s="148"/>
      <c r="C848" s="149" t="s">
        <v>1911</v>
      </c>
      <c r="D848" s="149" t="s">
        <v>1913</v>
      </c>
      <c r="E848" s="149" t="s">
        <v>1911</v>
      </c>
      <c r="F848" s="149" t="s">
        <v>1543</v>
      </c>
      <c r="G848" s="149" t="s">
        <v>1446</v>
      </c>
      <c r="H848" s="158" t="s">
        <v>1426</v>
      </c>
      <c r="I848" s="239" t="s">
        <v>657</v>
      </c>
      <c r="J848" s="150" t="s">
        <v>1343</v>
      </c>
      <c r="K848" s="150" t="s">
        <v>1343</v>
      </c>
      <c r="L848" s="150"/>
      <c r="M848" s="153"/>
      <c r="N848" s="151"/>
      <c r="O848" s="153"/>
      <c r="P848" s="203" t="e">
        <f>#REF!+#REF!</f>
        <v>#REF!</v>
      </c>
      <c r="Q848" s="204" t="e">
        <f>#REF!+M848</f>
        <v>#REF!</v>
      </c>
      <c r="R848" s="359" t="s">
        <v>576</v>
      </c>
    </row>
    <row r="849" spans="1:18" ht="12.95" customHeight="1">
      <c r="A849" s="198">
        <v>665</v>
      </c>
      <c r="B849" s="148"/>
      <c r="C849" s="149" t="s">
        <v>1911</v>
      </c>
      <c r="D849" s="149" t="s">
        <v>1913</v>
      </c>
      <c r="E849" s="149" t="s">
        <v>1544</v>
      </c>
      <c r="F849" s="149" t="s">
        <v>1907</v>
      </c>
      <c r="G849" s="149" t="s">
        <v>1434</v>
      </c>
      <c r="H849" s="158" t="s">
        <v>1437</v>
      </c>
      <c r="I849" s="239" t="s">
        <v>617</v>
      </c>
      <c r="J849" s="150" t="s">
        <v>1343</v>
      </c>
      <c r="K849" s="150" t="s">
        <v>1343</v>
      </c>
      <c r="L849" s="150"/>
      <c r="M849" s="153"/>
      <c r="N849" s="151"/>
      <c r="O849" s="153"/>
      <c r="P849" s="203" t="e">
        <f>#REF!+#REF!</f>
        <v>#REF!</v>
      </c>
      <c r="Q849" s="204" t="e">
        <f>#REF!+M849</f>
        <v>#REF!</v>
      </c>
      <c r="R849" s="359" t="s">
        <v>629</v>
      </c>
    </row>
    <row r="850" spans="1:18" ht="12.95" customHeight="1">
      <c r="A850" s="147">
        <v>666</v>
      </c>
      <c r="B850" s="148"/>
      <c r="C850" s="149" t="s">
        <v>1911</v>
      </c>
      <c r="D850" s="149" t="s">
        <v>1913</v>
      </c>
      <c r="E850" s="149" t="s">
        <v>1911</v>
      </c>
      <c r="F850" s="149" t="s">
        <v>1913</v>
      </c>
      <c r="G850" s="149" t="s">
        <v>1464</v>
      </c>
      <c r="H850" s="158" t="s">
        <v>1437</v>
      </c>
      <c r="I850" s="239" t="s">
        <v>59</v>
      </c>
      <c r="J850" s="150" t="s">
        <v>1343</v>
      </c>
      <c r="K850" s="150" t="s">
        <v>1343</v>
      </c>
      <c r="L850" s="150"/>
      <c r="M850" s="153"/>
      <c r="N850" s="151"/>
      <c r="O850" s="153"/>
      <c r="P850" s="203" t="e">
        <f>#REF!+#REF!</f>
        <v>#REF!</v>
      </c>
      <c r="Q850" s="204" t="e">
        <f>#REF!+M850</f>
        <v>#REF!</v>
      </c>
      <c r="R850" s="359" t="s">
        <v>658</v>
      </c>
    </row>
    <row r="851" spans="1:18" ht="12.95" customHeight="1">
      <c r="A851" s="198">
        <v>667</v>
      </c>
      <c r="B851" s="148"/>
      <c r="C851" s="149" t="s">
        <v>1911</v>
      </c>
      <c r="D851" s="149" t="s">
        <v>1913</v>
      </c>
      <c r="E851" s="149" t="s">
        <v>1911</v>
      </c>
      <c r="F851" s="149" t="s">
        <v>1543</v>
      </c>
      <c r="G851" s="149" t="s">
        <v>1455</v>
      </c>
      <c r="H851" s="158" t="s">
        <v>1441</v>
      </c>
      <c r="I851" s="239" t="s">
        <v>587</v>
      </c>
      <c r="J851" s="150" t="s">
        <v>1343</v>
      </c>
      <c r="K851" s="150" t="s">
        <v>1343</v>
      </c>
      <c r="L851" s="150"/>
      <c r="M851" s="153"/>
      <c r="N851" s="151"/>
      <c r="O851" s="153"/>
      <c r="P851" s="203" t="e">
        <f>#REF!+#REF!</f>
        <v>#REF!</v>
      </c>
      <c r="Q851" s="204" t="e">
        <f>#REF!+M851</f>
        <v>#REF!</v>
      </c>
      <c r="R851" s="359" t="s">
        <v>609</v>
      </c>
    </row>
    <row r="852" spans="1:18" ht="12.95" customHeight="1">
      <c r="A852" s="147">
        <v>668</v>
      </c>
      <c r="B852" s="148"/>
      <c r="C852" s="149" t="s">
        <v>1911</v>
      </c>
      <c r="D852" s="149" t="s">
        <v>1913</v>
      </c>
      <c r="E852" s="149" t="s">
        <v>1911</v>
      </c>
      <c r="F852" s="149" t="s">
        <v>1909</v>
      </c>
      <c r="G852" s="149" t="s">
        <v>1425</v>
      </c>
      <c r="H852" s="158" t="s">
        <v>1434</v>
      </c>
      <c r="I852" s="239" t="s">
        <v>607</v>
      </c>
      <c r="J852" s="150" t="s">
        <v>1343</v>
      </c>
      <c r="K852" s="150" t="s">
        <v>1343</v>
      </c>
      <c r="L852" s="150"/>
      <c r="M852" s="153"/>
      <c r="N852" s="151"/>
      <c r="O852" s="153"/>
      <c r="P852" s="203" t="e">
        <f>#REF!+#REF!</f>
        <v>#REF!</v>
      </c>
      <c r="Q852" s="204" t="e">
        <f>#REF!+M852</f>
        <v>#REF!</v>
      </c>
      <c r="R852" s="359" t="s">
        <v>618</v>
      </c>
    </row>
    <row r="853" spans="1:18" ht="12.95" customHeight="1">
      <c r="A853" s="198">
        <v>669</v>
      </c>
      <c r="B853" s="148"/>
      <c r="C853" s="149" t="s">
        <v>1911</v>
      </c>
      <c r="D853" s="149" t="s">
        <v>1913</v>
      </c>
      <c r="E853" s="149" t="s">
        <v>1911</v>
      </c>
      <c r="F853" s="149" t="s">
        <v>1543</v>
      </c>
      <c r="G853" s="149" t="s">
        <v>13</v>
      </c>
      <c r="H853" s="158" t="s">
        <v>1478</v>
      </c>
      <c r="I853" s="239" t="s">
        <v>651</v>
      </c>
      <c r="J853" s="150" t="s">
        <v>1343</v>
      </c>
      <c r="K853" s="150" t="s">
        <v>1343</v>
      </c>
      <c r="L853" s="150"/>
      <c r="M853" s="153"/>
      <c r="N853" s="151"/>
      <c r="O853" s="153"/>
      <c r="P853" s="203" t="e">
        <f>#REF!+#REF!</f>
        <v>#REF!</v>
      </c>
      <c r="Q853" s="204" t="e">
        <f>#REF!+M853</f>
        <v>#REF!</v>
      </c>
      <c r="R853" s="359" t="s">
        <v>576</v>
      </c>
    </row>
    <row r="854" spans="1:18" ht="12.95" customHeight="1">
      <c r="A854" s="147">
        <v>670</v>
      </c>
      <c r="B854" s="148"/>
      <c r="C854" s="149" t="s">
        <v>1911</v>
      </c>
      <c r="D854" s="149" t="s">
        <v>1913</v>
      </c>
      <c r="E854" s="149" t="s">
        <v>1911</v>
      </c>
      <c r="F854" s="149" t="s">
        <v>1543</v>
      </c>
      <c r="G854" s="149" t="s">
        <v>13</v>
      </c>
      <c r="H854" s="158" t="s">
        <v>1479</v>
      </c>
      <c r="I854" s="239" t="s">
        <v>659</v>
      </c>
      <c r="J854" s="150" t="s">
        <v>1343</v>
      </c>
      <c r="K854" s="150" t="s">
        <v>1343</v>
      </c>
      <c r="L854" s="150"/>
      <c r="M854" s="153"/>
      <c r="N854" s="151"/>
      <c r="O854" s="153"/>
      <c r="P854" s="203" t="e">
        <f>#REF!+#REF!</f>
        <v>#REF!</v>
      </c>
      <c r="Q854" s="204" t="e">
        <f>#REF!+M854</f>
        <v>#REF!</v>
      </c>
      <c r="R854" s="359" t="s">
        <v>604</v>
      </c>
    </row>
    <row r="855" spans="1:18" ht="12.95" customHeight="1">
      <c r="A855" s="198">
        <v>671</v>
      </c>
      <c r="B855" s="148"/>
      <c r="C855" s="149" t="s">
        <v>1911</v>
      </c>
      <c r="D855" s="149" t="s">
        <v>1913</v>
      </c>
      <c r="E855" s="149" t="s">
        <v>1911</v>
      </c>
      <c r="F855" s="149" t="s">
        <v>1913</v>
      </c>
      <c r="G855" s="149" t="s">
        <v>1475</v>
      </c>
      <c r="H855" s="158" t="s">
        <v>1525</v>
      </c>
      <c r="I855" s="239" t="s">
        <v>660</v>
      </c>
      <c r="J855" s="150" t="s">
        <v>1343</v>
      </c>
      <c r="K855" s="150" t="s">
        <v>1343</v>
      </c>
      <c r="L855" s="150"/>
      <c r="M855" s="153"/>
      <c r="N855" s="151"/>
      <c r="O855" s="153"/>
      <c r="P855" s="203" t="e">
        <f>#REF!+#REF!</f>
        <v>#REF!</v>
      </c>
      <c r="Q855" s="204" t="e">
        <f>#REF!+M855</f>
        <v>#REF!</v>
      </c>
      <c r="R855" s="359" t="s">
        <v>604</v>
      </c>
    </row>
    <row r="856" spans="1:18" ht="12.95" customHeight="1">
      <c r="A856" s="147">
        <v>672</v>
      </c>
      <c r="B856" s="148"/>
      <c r="C856" s="149" t="s">
        <v>1911</v>
      </c>
      <c r="D856" s="149" t="s">
        <v>1913</v>
      </c>
      <c r="E856" s="149" t="s">
        <v>1911</v>
      </c>
      <c r="F856" s="149" t="s">
        <v>1543</v>
      </c>
      <c r="G856" s="149" t="s">
        <v>1470</v>
      </c>
      <c r="H856" s="158" t="s">
        <v>1436</v>
      </c>
      <c r="I856" s="239" t="s">
        <v>661</v>
      </c>
      <c r="J856" s="150" t="s">
        <v>1343</v>
      </c>
      <c r="K856" s="150" t="s">
        <v>1343</v>
      </c>
      <c r="L856" s="150"/>
      <c r="M856" s="153"/>
      <c r="N856" s="151"/>
      <c r="O856" s="153"/>
      <c r="P856" s="203" t="e">
        <f>#REF!+#REF!</f>
        <v>#REF!</v>
      </c>
      <c r="Q856" s="204" t="e">
        <f>#REF!+M856</f>
        <v>#REF!</v>
      </c>
      <c r="R856" s="359" t="s">
        <v>629</v>
      </c>
    </row>
    <row r="857" spans="1:18" ht="12.95" customHeight="1">
      <c r="A857" s="198">
        <v>673</v>
      </c>
      <c r="B857" s="148"/>
      <c r="C857" s="149" t="s">
        <v>1911</v>
      </c>
      <c r="D857" s="149" t="s">
        <v>1913</v>
      </c>
      <c r="E857" s="149" t="s">
        <v>1911</v>
      </c>
      <c r="F857" s="149" t="s">
        <v>1909</v>
      </c>
      <c r="G857" s="149" t="s">
        <v>1439</v>
      </c>
      <c r="H857" s="158" t="s">
        <v>1496</v>
      </c>
      <c r="I857" s="239" t="s">
        <v>628</v>
      </c>
      <c r="J857" s="150" t="s">
        <v>1343</v>
      </c>
      <c r="K857" s="150" t="s">
        <v>1343</v>
      </c>
      <c r="L857" s="150"/>
      <c r="M857" s="153"/>
      <c r="N857" s="151"/>
      <c r="O857" s="153"/>
      <c r="P857" s="203" t="e">
        <f>#REF!+#REF!</f>
        <v>#REF!</v>
      </c>
      <c r="Q857" s="204" t="e">
        <f>#REF!+M857</f>
        <v>#REF!</v>
      </c>
      <c r="R857" s="359" t="s">
        <v>576</v>
      </c>
    </row>
    <row r="858" spans="1:18" ht="12.95" customHeight="1">
      <c r="A858" s="147">
        <v>674</v>
      </c>
      <c r="B858" s="148"/>
      <c r="C858" s="149" t="s">
        <v>1911</v>
      </c>
      <c r="D858" s="149" t="s">
        <v>1913</v>
      </c>
      <c r="E858" s="149" t="s">
        <v>1911</v>
      </c>
      <c r="F858" s="149" t="s">
        <v>1543</v>
      </c>
      <c r="G858" s="149" t="s">
        <v>1458</v>
      </c>
      <c r="H858" s="158" t="s">
        <v>1430</v>
      </c>
      <c r="I858" s="239" t="s">
        <v>349</v>
      </c>
      <c r="J858" s="150" t="s">
        <v>1343</v>
      </c>
      <c r="K858" s="150" t="s">
        <v>1343</v>
      </c>
      <c r="L858" s="150"/>
      <c r="M858" s="153"/>
      <c r="N858" s="151"/>
      <c r="O858" s="153"/>
      <c r="P858" s="203" t="e">
        <f>#REF!+#REF!</f>
        <v>#REF!</v>
      </c>
      <c r="Q858" s="204" t="e">
        <f>#REF!+M858</f>
        <v>#REF!</v>
      </c>
      <c r="R858" s="359" t="s">
        <v>644</v>
      </c>
    </row>
    <row r="859" spans="1:18" ht="12.95" customHeight="1">
      <c r="A859" s="198">
        <v>675</v>
      </c>
      <c r="B859" s="148"/>
      <c r="C859" s="149" t="s">
        <v>1911</v>
      </c>
      <c r="D859" s="149" t="s">
        <v>1913</v>
      </c>
      <c r="E859" s="149" t="s">
        <v>1544</v>
      </c>
      <c r="F859" s="149" t="s">
        <v>1907</v>
      </c>
      <c r="G859" s="149" t="s">
        <v>1434</v>
      </c>
      <c r="H859" s="158" t="s">
        <v>1438</v>
      </c>
      <c r="I859" s="239" t="s">
        <v>662</v>
      </c>
      <c r="J859" s="150" t="s">
        <v>1343</v>
      </c>
      <c r="K859" s="150" t="s">
        <v>1343</v>
      </c>
      <c r="L859" s="150"/>
      <c r="M859" s="153"/>
      <c r="N859" s="151"/>
      <c r="O859" s="153"/>
      <c r="P859" s="203" t="e">
        <f>#REF!+#REF!</f>
        <v>#REF!</v>
      </c>
      <c r="Q859" s="204" t="e">
        <f>#REF!+M859</f>
        <v>#REF!</v>
      </c>
      <c r="R859" s="359" t="s">
        <v>601</v>
      </c>
    </row>
    <row r="860" spans="1:18" ht="12.95" customHeight="1">
      <c r="A860" s="147">
        <v>676</v>
      </c>
      <c r="B860" s="148"/>
      <c r="C860" s="149" t="s">
        <v>1911</v>
      </c>
      <c r="D860" s="149" t="s">
        <v>1913</v>
      </c>
      <c r="E860" s="149" t="s">
        <v>1911</v>
      </c>
      <c r="F860" s="149" t="s">
        <v>1913</v>
      </c>
      <c r="G860" s="149" t="s">
        <v>1475</v>
      </c>
      <c r="H860" s="158" t="s">
        <v>1526</v>
      </c>
      <c r="I860" s="239" t="s">
        <v>353</v>
      </c>
      <c r="J860" s="150" t="s">
        <v>1343</v>
      </c>
      <c r="K860" s="150" t="s">
        <v>1343</v>
      </c>
      <c r="L860" s="150"/>
      <c r="M860" s="153"/>
      <c r="N860" s="151"/>
      <c r="O860" s="153"/>
      <c r="P860" s="203" t="e">
        <f>#REF!+#REF!</f>
        <v>#REF!</v>
      </c>
      <c r="Q860" s="204" t="e">
        <f>#REF!+M860</f>
        <v>#REF!</v>
      </c>
      <c r="R860" s="359" t="s">
        <v>601</v>
      </c>
    </row>
    <row r="861" spans="1:18" ht="12.95" customHeight="1">
      <c r="A861" s="198">
        <v>677</v>
      </c>
      <c r="B861" s="148"/>
      <c r="C861" s="149" t="s">
        <v>1911</v>
      </c>
      <c r="D861" s="149" t="s">
        <v>1913</v>
      </c>
      <c r="E861" s="149" t="s">
        <v>1911</v>
      </c>
      <c r="F861" s="149" t="s">
        <v>1543</v>
      </c>
      <c r="G861" s="149" t="s">
        <v>1443</v>
      </c>
      <c r="H861" s="158" t="s">
        <v>13</v>
      </c>
      <c r="I861" s="239" t="s">
        <v>663</v>
      </c>
      <c r="J861" s="150" t="s">
        <v>1343</v>
      </c>
      <c r="K861" s="150" t="s">
        <v>1343</v>
      </c>
      <c r="L861" s="150"/>
      <c r="M861" s="153"/>
      <c r="N861" s="151"/>
      <c r="O861" s="153"/>
      <c r="P861" s="203" t="e">
        <f>#REF!+#REF!</f>
        <v>#REF!</v>
      </c>
      <c r="Q861" s="204" t="e">
        <f>#REF!+M861</f>
        <v>#REF!</v>
      </c>
      <c r="R861" s="359" t="s">
        <v>593</v>
      </c>
    </row>
    <row r="862" spans="1:18" ht="12.95" customHeight="1">
      <c r="A862" s="147">
        <v>678</v>
      </c>
      <c r="B862" s="148"/>
      <c r="C862" s="149" t="s">
        <v>1911</v>
      </c>
      <c r="D862" s="149" t="s">
        <v>1913</v>
      </c>
      <c r="E862" s="149" t="s">
        <v>1911</v>
      </c>
      <c r="F862" s="149" t="s">
        <v>1544</v>
      </c>
      <c r="G862" s="149" t="s">
        <v>1429</v>
      </c>
      <c r="H862" s="158" t="s">
        <v>1480</v>
      </c>
      <c r="I862" s="239" t="s">
        <v>432</v>
      </c>
      <c r="J862" s="150" t="s">
        <v>1343</v>
      </c>
      <c r="K862" s="150" t="s">
        <v>1343</v>
      </c>
      <c r="L862" s="150"/>
      <c r="M862" s="153"/>
      <c r="N862" s="151"/>
      <c r="O862" s="153"/>
      <c r="P862" s="203" t="e">
        <f>#REF!+#REF!</f>
        <v>#REF!</v>
      </c>
      <c r="Q862" s="204" t="e">
        <f>#REF!+M862</f>
        <v>#REF!</v>
      </c>
      <c r="R862" s="359" t="s">
        <v>593</v>
      </c>
    </row>
    <row r="863" spans="1:18" ht="12.95" customHeight="1">
      <c r="A863" s="198">
        <v>679</v>
      </c>
      <c r="B863" s="148"/>
      <c r="C863" s="149" t="s">
        <v>1911</v>
      </c>
      <c r="D863" s="149" t="s">
        <v>1913</v>
      </c>
      <c r="E863" s="149" t="s">
        <v>1911</v>
      </c>
      <c r="F863" s="149" t="s">
        <v>1913</v>
      </c>
      <c r="G863" s="149" t="s">
        <v>1464</v>
      </c>
      <c r="H863" s="158" t="s">
        <v>1438</v>
      </c>
      <c r="I863" s="239" t="s">
        <v>59</v>
      </c>
      <c r="J863" s="150" t="s">
        <v>1343</v>
      </c>
      <c r="K863" s="150" t="s">
        <v>1343</v>
      </c>
      <c r="L863" s="150"/>
      <c r="M863" s="153"/>
      <c r="N863" s="151"/>
      <c r="O863" s="153"/>
      <c r="P863" s="203" t="e">
        <f>#REF!+#REF!</f>
        <v>#REF!</v>
      </c>
      <c r="Q863" s="204" t="e">
        <f>#REF!+M863</f>
        <v>#REF!</v>
      </c>
      <c r="R863" s="359" t="s">
        <v>608</v>
      </c>
    </row>
    <row r="864" spans="1:18" ht="12.95" customHeight="1">
      <c r="A864" s="147">
        <v>680</v>
      </c>
      <c r="B864" s="148"/>
      <c r="C864" s="149" t="s">
        <v>1911</v>
      </c>
      <c r="D864" s="149" t="s">
        <v>1913</v>
      </c>
      <c r="E864" s="149" t="s">
        <v>1911</v>
      </c>
      <c r="F864" s="149" t="s">
        <v>1543</v>
      </c>
      <c r="G864" s="149" t="s">
        <v>1433</v>
      </c>
      <c r="H864" s="158" t="s">
        <v>1430</v>
      </c>
      <c r="I864" s="239" t="s">
        <v>664</v>
      </c>
      <c r="J864" s="150" t="s">
        <v>1343</v>
      </c>
      <c r="K864" s="150" t="s">
        <v>1343</v>
      </c>
      <c r="L864" s="150"/>
      <c r="M864" s="153"/>
      <c r="N864" s="151"/>
      <c r="O864" s="153"/>
      <c r="P864" s="203" t="e">
        <f>#REF!+#REF!</f>
        <v>#REF!</v>
      </c>
      <c r="Q864" s="204" t="e">
        <f>#REF!+M864</f>
        <v>#REF!</v>
      </c>
      <c r="R864" s="359" t="s">
        <v>618</v>
      </c>
    </row>
    <row r="865" spans="1:18" ht="12.95" customHeight="1">
      <c r="A865" s="198">
        <v>681</v>
      </c>
      <c r="B865" s="148"/>
      <c r="C865" s="149" t="s">
        <v>1911</v>
      </c>
      <c r="D865" s="149" t="s">
        <v>1913</v>
      </c>
      <c r="E865" s="149" t="s">
        <v>1911</v>
      </c>
      <c r="F865" s="149" t="s">
        <v>1913</v>
      </c>
      <c r="G865" s="149" t="s">
        <v>1475</v>
      </c>
      <c r="H865" s="158" t="s">
        <v>1527</v>
      </c>
      <c r="I865" s="239" t="s">
        <v>353</v>
      </c>
      <c r="J865" s="150" t="s">
        <v>1343</v>
      </c>
      <c r="K865" s="150" t="s">
        <v>1343</v>
      </c>
      <c r="L865" s="150"/>
      <c r="M865" s="153"/>
      <c r="N865" s="151"/>
      <c r="O865" s="153"/>
      <c r="P865" s="203" t="e">
        <f>#REF!+#REF!</f>
        <v>#REF!</v>
      </c>
      <c r="Q865" s="204" t="e">
        <f>#REF!+M865</f>
        <v>#REF!</v>
      </c>
      <c r="R865" s="359" t="s">
        <v>625</v>
      </c>
    </row>
    <row r="866" spans="1:18" ht="12.95" customHeight="1">
      <c r="A866" s="147">
        <v>682</v>
      </c>
      <c r="B866" s="148"/>
      <c r="C866" s="149" t="s">
        <v>1911</v>
      </c>
      <c r="D866" s="149" t="s">
        <v>1913</v>
      </c>
      <c r="E866" s="149" t="s">
        <v>1911</v>
      </c>
      <c r="F866" s="149" t="s">
        <v>1913</v>
      </c>
      <c r="G866" s="149" t="s">
        <v>1475</v>
      </c>
      <c r="H866" s="158" t="s">
        <v>1528</v>
      </c>
      <c r="I866" s="239" t="s">
        <v>624</v>
      </c>
      <c r="J866" s="150" t="s">
        <v>1343</v>
      </c>
      <c r="K866" s="150" t="s">
        <v>1343</v>
      </c>
      <c r="L866" s="150"/>
      <c r="M866" s="153"/>
      <c r="N866" s="151"/>
      <c r="O866" s="153"/>
      <c r="P866" s="203" t="e">
        <f>#REF!+#REF!</f>
        <v>#REF!</v>
      </c>
      <c r="Q866" s="204" t="e">
        <f>#REF!+M866</f>
        <v>#REF!</v>
      </c>
      <c r="R866" s="359" t="s">
        <v>593</v>
      </c>
    </row>
    <row r="867" spans="1:18" ht="12.95" customHeight="1">
      <c r="A867" s="198">
        <v>683</v>
      </c>
      <c r="B867" s="148"/>
      <c r="C867" s="149" t="s">
        <v>1911</v>
      </c>
      <c r="D867" s="149" t="s">
        <v>1913</v>
      </c>
      <c r="E867" s="149" t="s">
        <v>1911</v>
      </c>
      <c r="F867" s="149" t="s">
        <v>1543</v>
      </c>
      <c r="G867" s="149" t="s">
        <v>1463</v>
      </c>
      <c r="H867" s="158" t="s">
        <v>1430</v>
      </c>
      <c r="I867" s="239" t="s">
        <v>665</v>
      </c>
      <c r="J867" s="150" t="s">
        <v>1343</v>
      </c>
      <c r="K867" s="150" t="s">
        <v>1343</v>
      </c>
      <c r="L867" s="150"/>
      <c r="M867" s="153"/>
      <c r="N867" s="151"/>
      <c r="O867" s="153"/>
      <c r="P867" s="203" t="e">
        <f>#REF!+#REF!</f>
        <v>#REF!</v>
      </c>
      <c r="Q867" s="204" t="e">
        <f>#REF!+M867</f>
        <v>#REF!</v>
      </c>
      <c r="R867" s="359" t="s">
        <v>593</v>
      </c>
    </row>
    <row r="868" spans="1:18" ht="12.95" customHeight="1">
      <c r="A868" s="147">
        <v>684</v>
      </c>
      <c r="B868" s="148"/>
      <c r="C868" s="149" t="s">
        <v>1911</v>
      </c>
      <c r="D868" s="149" t="s">
        <v>1913</v>
      </c>
      <c r="E868" s="149" t="s">
        <v>1911</v>
      </c>
      <c r="F868" s="149" t="s">
        <v>1543</v>
      </c>
      <c r="G868" s="149" t="s">
        <v>1470</v>
      </c>
      <c r="H868" s="158" t="s">
        <v>1437</v>
      </c>
      <c r="I868" s="239" t="s">
        <v>661</v>
      </c>
      <c r="J868" s="150" t="s">
        <v>1343</v>
      </c>
      <c r="K868" s="150" t="s">
        <v>1343</v>
      </c>
      <c r="L868" s="150"/>
      <c r="M868" s="153"/>
      <c r="N868" s="151"/>
      <c r="O868" s="153"/>
      <c r="P868" s="203" t="e">
        <f>#REF!+#REF!</f>
        <v>#REF!</v>
      </c>
      <c r="Q868" s="204" t="e">
        <f>#REF!+M868</f>
        <v>#REF!</v>
      </c>
      <c r="R868" s="359" t="s">
        <v>629</v>
      </c>
    </row>
    <row r="869" spans="1:18" ht="12.95" customHeight="1">
      <c r="A869" s="198">
        <v>685</v>
      </c>
      <c r="B869" s="148"/>
      <c r="C869" s="149" t="s">
        <v>1911</v>
      </c>
      <c r="D869" s="149" t="s">
        <v>1913</v>
      </c>
      <c r="E869" s="149" t="s">
        <v>1911</v>
      </c>
      <c r="F869" s="149" t="s">
        <v>1913</v>
      </c>
      <c r="G869" s="149" t="s">
        <v>1475</v>
      </c>
      <c r="H869" s="158" t="s">
        <v>1529</v>
      </c>
      <c r="I869" s="239" t="s">
        <v>513</v>
      </c>
      <c r="J869" s="150" t="s">
        <v>1343</v>
      </c>
      <c r="K869" s="150" t="s">
        <v>1343</v>
      </c>
      <c r="L869" s="150"/>
      <c r="M869" s="153"/>
      <c r="N869" s="151"/>
      <c r="O869" s="153"/>
      <c r="P869" s="203" t="e">
        <f>#REF!+#REF!</f>
        <v>#REF!</v>
      </c>
      <c r="Q869" s="204" t="e">
        <f>#REF!+M869</f>
        <v>#REF!</v>
      </c>
      <c r="R869" s="359" t="s">
        <v>618</v>
      </c>
    </row>
    <row r="870" spans="1:18" ht="12.95" customHeight="1">
      <c r="A870" s="147">
        <v>686</v>
      </c>
      <c r="B870" s="148"/>
      <c r="C870" s="149" t="s">
        <v>1911</v>
      </c>
      <c r="D870" s="149" t="s">
        <v>1913</v>
      </c>
      <c r="E870" s="149" t="s">
        <v>1543</v>
      </c>
      <c r="F870" s="149" t="s">
        <v>1544</v>
      </c>
      <c r="G870" s="149" t="s">
        <v>1426</v>
      </c>
      <c r="H870" s="158" t="s">
        <v>1443</v>
      </c>
      <c r="I870" s="239" t="s">
        <v>666</v>
      </c>
      <c r="J870" s="150" t="s">
        <v>1343</v>
      </c>
      <c r="K870" s="150" t="s">
        <v>1343</v>
      </c>
      <c r="L870" s="150"/>
      <c r="M870" s="153"/>
      <c r="N870" s="151"/>
      <c r="O870" s="153"/>
      <c r="P870" s="203" t="e">
        <f>#REF!+#REF!</f>
        <v>#REF!</v>
      </c>
      <c r="Q870" s="204" t="e">
        <f>#REF!+M870</f>
        <v>#REF!</v>
      </c>
      <c r="R870" s="359" t="s">
        <v>618</v>
      </c>
    </row>
    <row r="871" spans="1:18" ht="12.95" customHeight="1">
      <c r="A871" s="198">
        <v>687</v>
      </c>
      <c r="B871" s="148"/>
      <c r="C871" s="149" t="s">
        <v>1911</v>
      </c>
      <c r="D871" s="149" t="s">
        <v>1913</v>
      </c>
      <c r="E871" s="149" t="s">
        <v>1911</v>
      </c>
      <c r="F871" s="149" t="s">
        <v>1909</v>
      </c>
      <c r="G871" s="149" t="s">
        <v>1439</v>
      </c>
      <c r="H871" s="158" t="s">
        <v>1498</v>
      </c>
      <c r="I871" s="239" t="s">
        <v>667</v>
      </c>
      <c r="J871" s="150" t="s">
        <v>1343</v>
      </c>
      <c r="K871" s="150" t="s">
        <v>1343</v>
      </c>
      <c r="L871" s="150"/>
      <c r="M871" s="153"/>
      <c r="N871" s="151"/>
      <c r="O871" s="153"/>
      <c r="P871" s="203" t="e">
        <f>#REF!+#REF!</f>
        <v>#REF!</v>
      </c>
      <c r="Q871" s="204" t="e">
        <f>#REF!+M871</f>
        <v>#REF!</v>
      </c>
      <c r="R871" s="359" t="s">
        <v>618</v>
      </c>
    </row>
    <row r="872" spans="1:18" ht="12.95" customHeight="1">
      <c r="A872" s="147">
        <v>688</v>
      </c>
      <c r="B872" s="148"/>
      <c r="C872" s="149" t="s">
        <v>1911</v>
      </c>
      <c r="D872" s="149" t="s">
        <v>1913</v>
      </c>
      <c r="E872" s="149" t="s">
        <v>1911</v>
      </c>
      <c r="F872" s="149" t="s">
        <v>1909</v>
      </c>
      <c r="G872" s="149" t="s">
        <v>1439</v>
      </c>
      <c r="H872" s="158" t="s">
        <v>1499</v>
      </c>
      <c r="I872" s="239" t="s">
        <v>668</v>
      </c>
      <c r="J872" s="150" t="s">
        <v>1343</v>
      </c>
      <c r="K872" s="150" t="s">
        <v>1343</v>
      </c>
      <c r="L872" s="150"/>
      <c r="M872" s="153"/>
      <c r="N872" s="151"/>
      <c r="O872" s="153"/>
      <c r="P872" s="203" t="e">
        <f>#REF!+#REF!</f>
        <v>#REF!</v>
      </c>
      <c r="Q872" s="204" t="e">
        <f>#REF!+M872</f>
        <v>#REF!</v>
      </c>
      <c r="R872" s="359" t="s">
        <v>618</v>
      </c>
    </row>
    <row r="873" spans="1:18" ht="12.95" customHeight="1">
      <c r="A873" s="198">
        <v>689</v>
      </c>
      <c r="B873" s="148"/>
      <c r="C873" s="149" t="s">
        <v>1911</v>
      </c>
      <c r="D873" s="149" t="s">
        <v>1913</v>
      </c>
      <c r="E873" s="149" t="s">
        <v>1911</v>
      </c>
      <c r="F873" s="149" t="s">
        <v>1909</v>
      </c>
      <c r="G873" s="149" t="s">
        <v>1439</v>
      </c>
      <c r="H873" s="158" t="s">
        <v>1500</v>
      </c>
      <c r="I873" s="239" t="s">
        <v>669</v>
      </c>
      <c r="J873" s="150" t="s">
        <v>1343</v>
      </c>
      <c r="K873" s="150" t="s">
        <v>1343</v>
      </c>
      <c r="L873" s="150"/>
      <c r="M873" s="153"/>
      <c r="N873" s="151"/>
      <c r="O873" s="153"/>
      <c r="P873" s="203" t="e">
        <f>#REF!+#REF!</f>
        <v>#REF!</v>
      </c>
      <c r="Q873" s="204" t="e">
        <f>#REF!+M873</f>
        <v>#REF!</v>
      </c>
      <c r="R873" s="359" t="s">
        <v>618</v>
      </c>
    </row>
    <row r="874" spans="1:18" ht="12.95" customHeight="1">
      <c r="A874" s="147">
        <v>690</v>
      </c>
      <c r="B874" s="148"/>
      <c r="C874" s="149" t="s">
        <v>1911</v>
      </c>
      <c r="D874" s="149" t="s">
        <v>1913</v>
      </c>
      <c r="E874" s="149" t="s">
        <v>1911</v>
      </c>
      <c r="F874" s="149" t="s">
        <v>1909</v>
      </c>
      <c r="G874" s="149" t="s">
        <v>1439</v>
      </c>
      <c r="H874" s="158" t="s">
        <v>1501</v>
      </c>
      <c r="I874" s="239" t="s">
        <v>670</v>
      </c>
      <c r="J874" s="150" t="s">
        <v>1343</v>
      </c>
      <c r="K874" s="150" t="s">
        <v>1343</v>
      </c>
      <c r="L874" s="150"/>
      <c r="M874" s="153"/>
      <c r="N874" s="151"/>
      <c r="O874" s="153"/>
      <c r="P874" s="203" t="e">
        <f>#REF!+#REF!</f>
        <v>#REF!</v>
      </c>
      <c r="Q874" s="204" t="e">
        <f>#REF!+M874</f>
        <v>#REF!</v>
      </c>
      <c r="R874" s="359" t="s">
        <v>618</v>
      </c>
    </row>
    <row r="875" spans="1:18" ht="12.95" customHeight="1">
      <c r="A875" s="198">
        <v>691</v>
      </c>
      <c r="B875" s="148"/>
      <c r="C875" s="149" t="s">
        <v>1911</v>
      </c>
      <c r="D875" s="149" t="s">
        <v>1913</v>
      </c>
      <c r="E875" s="149" t="s">
        <v>1911</v>
      </c>
      <c r="F875" s="149" t="s">
        <v>1909</v>
      </c>
      <c r="G875" s="149" t="s">
        <v>1439</v>
      </c>
      <c r="H875" s="158" t="s">
        <v>1502</v>
      </c>
      <c r="I875" s="239" t="s">
        <v>671</v>
      </c>
      <c r="J875" s="150" t="s">
        <v>1343</v>
      </c>
      <c r="K875" s="150" t="s">
        <v>1343</v>
      </c>
      <c r="L875" s="150"/>
      <c r="M875" s="153"/>
      <c r="N875" s="151"/>
      <c r="O875" s="153"/>
      <c r="P875" s="203" t="e">
        <f>#REF!+#REF!</f>
        <v>#REF!</v>
      </c>
      <c r="Q875" s="204" t="e">
        <f>#REF!+M875</f>
        <v>#REF!</v>
      </c>
      <c r="R875" s="359" t="s">
        <v>618</v>
      </c>
    </row>
    <row r="876" spans="1:18" ht="12.95" customHeight="1">
      <c r="A876" s="147">
        <v>692</v>
      </c>
      <c r="B876" s="148"/>
      <c r="C876" s="149" t="s">
        <v>1911</v>
      </c>
      <c r="D876" s="149" t="s">
        <v>1913</v>
      </c>
      <c r="E876" s="149" t="s">
        <v>1543</v>
      </c>
      <c r="F876" s="149" t="s">
        <v>1909</v>
      </c>
      <c r="G876" s="149" t="s">
        <v>1465</v>
      </c>
      <c r="H876" s="158" t="s">
        <v>1463</v>
      </c>
      <c r="I876" s="239" t="s">
        <v>523</v>
      </c>
      <c r="J876" s="150" t="s">
        <v>1343</v>
      </c>
      <c r="K876" s="150" t="s">
        <v>1343</v>
      </c>
      <c r="L876" s="150"/>
      <c r="M876" s="153"/>
      <c r="N876" s="151"/>
      <c r="O876" s="153"/>
      <c r="P876" s="203" t="e">
        <f>#REF!+#REF!</f>
        <v>#REF!</v>
      </c>
      <c r="Q876" s="204" t="e">
        <f>#REF!+M876</f>
        <v>#REF!</v>
      </c>
      <c r="R876" s="359" t="s">
        <v>672</v>
      </c>
    </row>
    <row r="877" spans="1:18" ht="12.95" customHeight="1">
      <c r="A877" s="198">
        <v>693</v>
      </c>
      <c r="B877" s="148"/>
      <c r="C877" s="149" t="s">
        <v>1911</v>
      </c>
      <c r="D877" s="149" t="s">
        <v>1913</v>
      </c>
      <c r="E877" s="149" t="s">
        <v>1911</v>
      </c>
      <c r="F877" s="149" t="s">
        <v>1543</v>
      </c>
      <c r="G877" s="149" t="s">
        <v>1462</v>
      </c>
      <c r="H877" s="158" t="s">
        <v>1438</v>
      </c>
      <c r="I877" s="239" t="s">
        <v>507</v>
      </c>
      <c r="J877" s="150" t="s">
        <v>1343</v>
      </c>
      <c r="K877" s="150" t="s">
        <v>1343</v>
      </c>
      <c r="L877" s="150"/>
      <c r="M877" s="153"/>
      <c r="N877" s="151"/>
      <c r="O877" s="153"/>
      <c r="P877" s="203" t="e">
        <f>#REF!+#REF!</f>
        <v>#REF!</v>
      </c>
      <c r="Q877" s="204" t="e">
        <f>#REF!+M877</f>
        <v>#REF!</v>
      </c>
      <c r="R877" s="359" t="s">
        <v>650</v>
      </c>
    </row>
    <row r="878" spans="1:18" ht="12.95" customHeight="1">
      <c r="A878" s="147">
        <v>694</v>
      </c>
      <c r="B878" s="148"/>
      <c r="C878" s="149" t="s">
        <v>1911</v>
      </c>
      <c r="D878" s="149" t="s">
        <v>1913</v>
      </c>
      <c r="E878" s="149" t="s">
        <v>1911</v>
      </c>
      <c r="F878" s="149" t="s">
        <v>1543</v>
      </c>
      <c r="G878" s="149" t="s">
        <v>1449</v>
      </c>
      <c r="H878" s="158" t="s">
        <v>1427</v>
      </c>
      <c r="I878" s="239" t="s">
        <v>673</v>
      </c>
      <c r="J878" s="150" t="s">
        <v>1343</v>
      </c>
      <c r="K878" s="150" t="s">
        <v>1343</v>
      </c>
      <c r="L878" s="150"/>
      <c r="M878" s="153"/>
      <c r="N878" s="151"/>
      <c r="O878" s="153"/>
      <c r="P878" s="203" t="e">
        <f>#REF!+#REF!</f>
        <v>#REF!</v>
      </c>
      <c r="Q878" s="204" t="e">
        <f>#REF!+M878</f>
        <v>#REF!</v>
      </c>
      <c r="R878" s="359" t="s">
        <v>650</v>
      </c>
    </row>
    <row r="879" spans="1:18" ht="12.95" customHeight="1">
      <c r="A879" s="198">
        <v>695</v>
      </c>
      <c r="B879" s="148"/>
      <c r="C879" s="149" t="s">
        <v>1911</v>
      </c>
      <c r="D879" s="149" t="s">
        <v>1913</v>
      </c>
      <c r="E879" s="149" t="s">
        <v>1911</v>
      </c>
      <c r="F879" s="149" t="s">
        <v>1913</v>
      </c>
      <c r="G879" s="149" t="s">
        <v>1464</v>
      </c>
      <c r="H879" s="158" t="s">
        <v>1439</v>
      </c>
      <c r="I879" s="239" t="s">
        <v>59</v>
      </c>
      <c r="J879" s="150" t="s">
        <v>1343</v>
      </c>
      <c r="K879" s="150" t="s">
        <v>1343</v>
      </c>
      <c r="L879" s="150"/>
      <c r="M879" s="153"/>
      <c r="N879" s="151"/>
      <c r="O879" s="153"/>
      <c r="P879" s="203" t="e">
        <f>#REF!+#REF!</f>
        <v>#REF!</v>
      </c>
      <c r="Q879" s="204" t="e">
        <f>#REF!+M879</f>
        <v>#REF!</v>
      </c>
      <c r="R879" s="359" t="s">
        <v>593</v>
      </c>
    </row>
    <row r="880" spans="1:18" ht="12.95" customHeight="1">
      <c r="A880" s="147">
        <v>696</v>
      </c>
      <c r="B880" s="148"/>
      <c r="C880" s="149" t="s">
        <v>1911</v>
      </c>
      <c r="D880" s="149" t="s">
        <v>1913</v>
      </c>
      <c r="E880" s="149" t="s">
        <v>1911</v>
      </c>
      <c r="F880" s="149" t="s">
        <v>1543</v>
      </c>
      <c r="G880" s="149" t="s">
        <v>13</v>
      </c>
      <c r="H880" s="158" t="s">
        <v>1480</v>
      </c>
      <c r="I880" s="239" t="s">
        <v>674</v>
      </c>
      <c r="J880" s="150" t="s">
        <v>1343</v>
      </c>
      <c r="K880" s="150" t="s">
        <v>1343</v>
      </c>
      <c r="L880" s="150"/>
      <c r="M880" s="153"/>
      <c r="N880" s="151"/>
      <c r="O880" s="153"/>
      <c r="P880" s="203" t="e">
        <f>#REF!+#REF!</f>
        <v>#REF!</v>
      </c>
      <c r="Q880" s="204" t="e">
        <f>#REF!+M880</f>
        <v>#REF!</v>
      </c>
      <c r="R880" s="359" t="s">
        <v>650</v>
      </c>
    </row>
    <row r="881" spans="1:18" ht="12.95" customHeight="1">
      <c r="A881" s="198">
        <v>697</v>
      </c>
      <c r="B881" s="148"/>
      <c r="C881" s="149" t="s">
        <v>1911</v>
      </c>
      <c r="D881" s="149" t="s">
        <v>1913</v>
      </c>
      <c r="E881" s="149" t="s">
        <v>1543</v>
      </c>
      <c r="F881" s="149" t="s">
        <v>1909</v>
      </c>
      <c r="G881" s="149" t="s">
        <v>1435</v>
      </c>
      <c r="H881" s="158" t="s">
        <v>1436</v>
      </c>
      <c r="I881" s="239" t="s">
        <v>592</v>
      </c>
      <c r="J881" s="150" t="s">
        <v>1343</v>
      </c>
      <c r="K881" s="150" t="s">
        <v>1343</v>
      </c>
      <c r="L881" s="150"/>
      <c r="M881" s="153"/>
      <c r="N881" s="151"/>
      <c r="O881" s="153"/>
      <c r="P881" s="203" t="e">
        <f>#REF!+#REF!</f>
        <v>#REF!</v>
      </c>
      <c r="Q881" s="204" t="e">
        <f>#REF!+M881</f>
        <v>#REF!</v>
      </c>
      <c r="R881" s="359" t="s">
        <v>618</v>
      </c>
    </row>
    <row r="882" spans="1:18" ht="12.95" customHeight="1">
      <c r="A882" s="147">
        <v>698</v>
      </c>
      <c r="B882" s="148"/>
      <c r="C882" s="149" t="s">
        <v>1911</v>
      </c>
      <c r="D882" s="149" t="s">
        <v>1913</v>
      </c>
      <c r="E882" s="149" t="s">
        <v>1911</v>
      </c>
      <c r="F882" s="149" t="s">
        <v>1544</v>
      </c>
      <c r="G882" s="149" t="s">
        <v>1429</v>
      </c>
      <c r="H882" s="158" t="s">
        <v>1481</v>
      </c>
      <c r="I882" s="239" t="s">
        <v>432</v>
      </c>
      <c r="J882" s="150" t="s">
        <v>1343</v>
      </c>
      <c r="K882" s="150" t="s">
        <v>1343</v>
      </c>
      <c r="L882" s="150"/>
      <c r="M882" s="153"/>
      <c r="N882" s="151"/>
      <c r="O882" s="153"/>
      <c r="P882" s="203" t="e">
        <f>#REF!+#REF!</f>
        <v>#REF!</v>
      </c>
      <c r="Q882" s="204" t="e">
        <f>#REF!+M882</f>
        <v>#REF!</v>
      </c>
      <c r="R882" s="359" t="s">
        <v>672</v>
      </c>
    </row>
    <row r="883" spans="1:18" ht="12.95" customHeight="1">
      <c r="A883" s="198">
        <v>699</v>
      </c>
      <c r="B883" s="148"/>
      <c r="C883" s="149" t="s">
        <v>1911</v>
      </c>
      <c r="D883" s="149" t="s">
        <v>1913</v>
      </c>
      <c r="E883" s="149" t="s">
        <v>1911</v>
      </c>
      <c r="F883" s="149" t="s">
        <v>1544</v>
      </c>
      <c r="G883" s="149" t="s">
        <v>1429</v>
      </c>
      <c r="H883" s="158" t="s">
        <v>1482</v>
      </c>
      <c r="I883" s="239" t="s">
        <v>432</v>
      </c>
      <c r="J883" s="150" t="s">
        <v>1343</v>
      </c>
      <c r="K883" s="150" t="s">
        <v>1343</v>
      </c>
      <c r="L883" s="150"/>
      <c r="M883" s="153"/>
      <c r="N883" s="151"/>
      <c r="O883" s="153"/>
      <c r="P883" s="203" t="e">
        <f>#REF!+#REF!</f>
        <v>#REF!</v>
      </c>
      <c r="Q883" s="204" t="e">
        <f>#REF!+M883</f>
        <v>#REF!</v>
      </c>
      <c r="R883" s="359" t="s">
        <v>672</v>
      </c>
    </row>
    <row r="884" spans="1:18" ht="12.95" customHeight="1">
      <c r="A884" s="147">
        <v>700</v>
      </c>
      <c r="B884" s="148"/>
      <c r="C884" s="149" t="s">
        <v>1911</v>
      </c>
      <c r="D884" s="149" t="s">
        <v>1913</v>
      </c>
      <c r="E884" s="149" t="s">
        <v>1911</v>
      </c>
      <c r="F884" s="149" t="s">
        <v>1543</v>
      </c>
      <c r="G884" s="149" t="s">
        <v>1456</v>
      </c>
      <c r="H884" s="158" t="s">
        <v>1438</v>
      </c>
      <c r="I884" s="239" t="s">
        <v>471</v>
      </c>
      <c r="J884" s="150" t="s">
        <v>1343</v>
      </c>
      <c r="K884" s="150" t="s">
        <v>1343</v>
      </c>
      <c r="L884" s="150"/>
      <c r="M884" s="153"/>
      <c r="N884" s="151"/>
      <c r="O884" s="153"/>
      <c r="P884" s="203" t="e">
        <f>#REF!+#REF!</f>
        <v>#REF!</v>
      </c>
      <c r="Q884" s="204" t="e">
        <f>#REF!+M884</f>
        <v>#REF!</v>
      </c>
      <c r="R884" s="359" t="s">
        <v>658</v>
      </c>
    </row>
    <row r="885" spans="1:18" ht="12.95" customHeight="1">
      <c r="A885" s="198">
        <v>701</v>
      </c>
      <c r="B885" s="148"/>
      <c r="C885" s="149" t="s">
        <v>1911</v>
      </c>
      <c r="D885" s="149" t="s">
        <v>1913</v>
      </c>
      <c r="E885" s="149" t="s">
        <v>1911</v>
      </c>
      <c r="F885" s="149" t="s">
        <v>1543</v>
      </c>
      <c r="G885" s="149" t="s">
        <v>13</v>
      </c>
      <c r="H885" s="158" t="s">
        <v>1481</v>
      </c>
      <c r="I885" s="239" t="s">
        <v>675</v>
      </c>
      <c r="J885" s="150" t="s">
        <v>1343</v>
      </c>
      <c r="K885" s="150" t="s">
        <v>1343</v>
      </c>
      <c r="L885" s="150"/>
      <c r="M885" s="153"/>
      <c r="N885" s="151"/>
      <c r="O885" s="153"/>
      <c r="P885" s="203" t="e">
        <f>#REF!+#REF!</f>
        <v>#REF!</v>
      </c>
      <c r="Q885" s="204" t="e">
        <f>#REF!+M885</f>
        <v>#REF!</v>
      </c>
      <c r="R885" s="359" t="s">
        <v>650</v>
      </c>
    </row>
    <row r="886" spans="1:18" ht="12.95" customHeight="1">
      <c r="A886" s="147">
        <v>702</v>
      </c>
      <c r="B886" s="148"/>
      <c r="C886" s="149" t="s">
        <v>1911</v>
      </c>
      <c r="D886" s="149" t="s">
        <v>1913</v>
      </c>
      <c r="E886" s="149" t="s">
        <v>1911</v>
      </c>
      <c r="F886" s="149" t="s">
        <v>1543</v>
      </c>
      <c r="G886" s="149" t="s">
        <v>13</v>
      </c>
      <c r="H886" s="158" t="s">
        <v>1482</v>
      </c>
      <c r="I886" s="239" t="s">
        <v>654</v>
      </c>
      <c r="J886" s="150" t="s">
        <v>1343</v>
      </c>
      <c r="K886" s="150" t="s">
        <v>1343</v>
      </c>
      <c r="L886" s="150"/>
      <c r="M886" s="153"/>
      <c r="N886" s="151"/>
      <c r="O886" s="153"/>
      <c r="P886" s="203" t="e">
        <f>#REF!+#REF!</f>
        <v>#REF!</v>
      </c>
      <c r="Q886" s="204" t="e">
        <f>#REF!+M886</f>
        <v>#REF!</v>
      </c>
      <c r="R886" s="359" t="s">
        <v>650</v>
      </c>
    </row>
    <row r="887" spans="1:18" ht="12.95" customHeight="1">
      <c r="A887" s="198">
        <v>703</v>
      </c>
      <c r="B887" s="148"/>
      <c r="C887" s="149" t="s">
        <v>1911</v>
      </c>
      <c r="D887" s="149" t="s">
        <v>1913</v>
      </c>
      <c r="E887" s="149" t="s">
        <v>1543</v>
      </c>
      <c r="F887" s="149" t="s">
        <v>1544</v>
      </c>
      <c r="G887" s="149" t="s">
        <v>1426</v>
      </c>
      <c r="H887" s="158" t="s">
        <v>1444</v>
      </c>
      <c r="I887" s="239" t="s">
        <v>676</v>
      </c>
      <c r="J887" s="150" t="s">
        <v>1343</v>
      </c>
      <c r="K887" s="150" t="s">
        <v>1343</v>
      </c>
      <c r="L887" s="150"/>
      <c r="M887" s="153"/>
      <c r="N887" s="151"/>
      <c r="O887" s="153"/>
      <c r="P887" s="203" t="e">
        <f>#REF!+#REF!</f>
        <v>#REF!</v>
      </c>
      <c r="Q887" s="204" t="e">
        <f>#REF!+M887</f>
        <v>#REF!</v>
      </c>
      <c r="R887" s="359" t="s">
        <v>650</v>
      </c>
    </row>
    <row r="888" spans="1:18" ht="12.95" customHeight="1">
      <c r="A888" s="147">
        <v>704</v>
      </c>
      <c r="B888" s="148"/>
      <c r="C888" s="149" t="s">
        <v>1911</v>
      </c>
      <c r="D888" s="149" t="s">
        <v>1913</v>
      </c>
      <c r="E888" s="149" t="s">
        <v>1911</v>
      </c>
      <c r="F888" s="149" t="s">
        <v>1543</v>
      </c>
      <c r="G888" s="149" t="s">
        <v>13</v>
      </c>
      <c r="H888" s="158" t="s">
        <v>1483</v>
      </c>
      <c r="I888" s="239" t="s">
        <v>674</v>
      </c>
      <c r="J888" s="150" t="s">
        <v>1343</v>
      </c>
      <c r="K888" s="150" t="s">
        <v>1343</v>
      </c>
      <c r="L888" s="150"/>
      <c r="M888" s="153"/>
      <c r="N888" s="151"/>
      <c r="O888" s="153"/>
      <c r="P888" s="203" t="e">
        <f>#REF!+#REF!</f>
        <v>#REF!</v>
      </c>
      <c r="Q888" s="204" t="e">
        <f>#REF!+M888</f>
        <v>#REF!</v>
      </c>
      <c r="R888" s="359" t="s">
        <v>650</v>
      </c>
    </row>
    <row r="889" spans="1:18" ht="12.95" customHeight="1">
      <c r="A889" s="198">
        <v>705</v>
      </c>
      <c r="B889" s="148"/>
      <c r="C889" s="149" t="s">
        <v>1911</v>
      </c>
      <c r="D889" s="149" t="s">
        <v>1913</v>
      </c>
      <c r="E889" s="149" t="s">
        <v>1911</v>
      </c>
      <c r="F889" s="149" t="s">
        <v>1543</v>
      </c>
      <c r="G889" s="149" t="s">
        <v>1462</v>
      </c>
      <c r="H889" s="158" t="s">
        <v>1439</v>
      </c>
      <c r="I889" s="239" t="s">
        <v>507</v>
      </c>
      <c r="J889" s="150" t="s">
        <v>1343</v>
      </c>
      <c r="K889" s="150" t="s">
        <v>1343</v>
      </c>
      <c r="L889" s="150"/>
      <c r="M889" s="153"/>
      <c r="N889" s="151"/>
      <c r="O889" s="153"/>
      <c r="P889" s="203" t="e">
        <f>#REF!+#REF!</f>
        <v>#REF!</v>
      </c>
      <c r="Q889" s="204" t="e">
        <f>#REF!+M889</f>
        <v>#REF!</v>
      </c>
      <c r="R889" s="359" t="s">
        <v>606</v>
      </c>
    </row>
    <row r="890" spans="1:18" ht="12.95" customHeight="1">
      <c r="A890" s="147">
        <v>706</v>
      </c>
      <c r="B890" s="148"/>
      <c r="C890" s="149" t="s">
        <v>1911</v>
      </c>
      <c r="D890" s="149" t="s">
        <v>1913</v>
      </c>
      <c r="E890" s="149" t="s">
        <v>1911</v>
      </c>
      <c r="F890" s="149" t="s">
        <v>1913</v>
      </c>
      <c r="G890" s="149" t="s">
        <v>1475</v>
      </c>
      <c r="H890" s="158" t="s">
        <v>1530</v>
      </c>
      <c r="I890" s="239" t="s">
        <v>677</v>
      </c>
      <c r="J890" s="150" t="s">
        <v>1343</v>
      </c>
      <c r="K890" s="150" t="s">
        <v>1343</v>
      </c>
      <c r="L890" s="150"/>
      <c r="M890" s="153"/>
      <c r="N890" s="151"/>
      <c r="O890" s="153"/>
      <c r="P890" s="203" t="e">
        <f>#REF!+#REF!</f>
        <v>#REF!</v>
      </c>
      <c r="Q890" s="204" t="e">
        <f>#REF!+M890</f>
        <v>#REF!</v>
      </c>
      <c r="R890" s="359" t="s">
        <v>618</v>
      </c>
    </row>
    <row r="891" spans="1:18" ht="12.95" customHeight="1">
      <c r="A891" s="198">
        <v>707</v>
      </c>
      <c r="B891" s="148"/>
      <c r="C891" s="149" t="s">
        <v>1911</v>
      </c>
      <c r="D891" s="149" t="s">
        <v>1913</v>
      </c>
      <c r="E891" s="149" t="s">
        <v>1911</v>
      </c>
      <c r="F891" s="149" t="s">
        <v>1543</v>
      </c>
      <c r="G891" s="149" t="s">
        <v>1453</v>
      </c>
      <c r="H891" s="158" t="s">
        <v>1426</v>
      </c>
      <c r="I891" s="239" t="s">
        <v>678</v>
      </c>
      <c r="J891" s="150" t="s">
        <v>1343</v>
      </c>
      <c r="K891" s="150" t="s">
        <v>1343</v>
      </c>
      <c r="L891" s="150"/>
      <c r="M891" s="153"/>
      <c r="N891" s="151"/>
      <c r="O891" s="153"/>
      <c r="P891" s="203" t="e">
        <f>#REF!+#REF!</f>
        <v>#REF!</v>
      </c>
      <c r="Q891" s="204" t="e">
        <f>#REF!+M891</f>
        <v>#REF!</v>
      </c>
      <c r="R891" s="359" t="s">
        <v>679</v>
      </c>
    </row>
    <row r="892" spans="1:18" ht="12.95" customHeight="1">
      <c r="A892" s="147">
        <v>708</v>
      </c>
      <c r="B892" s="148"/>
      <c r="C892" s="149" t="s">
        <v>1911</v>
      </c>
      <c r="D892" s="149" t="s">
        <v>1913</v>
      </c>
      <c r="E892" s="149" t="s">
        <v>1911</v>
      </c>
      <c r="F892" s="149" t="s">
        <v>1543</v>
      </c>
      <c r="G892" s="149" t="s">
        <v>1456</v>
      </c>
      <c r="H892" s="158" t="s">
        <v>1439</v>
      </c>
      <c r="I892" s="239" t="s">
        <v>680</v>
      </c>
      <c r="J892" s="150" t="s">
        <v>1343</v>
      </c>
      <c r="K892" s="150" t="s">
        <v>1343</v>
      </c>
      <c r="L892" s="150"/>
      <c r="M892" s="153"/>
      <c r="N892" s="151"/>
      <c r="O892" s="153"/>
      <c r="P892" s="203" t="e">
        <f>#REF!+#REF!</f>
        <v>#REF!</v>
      </c>
      <c r="Q892" s="204" t="e">
        <f>#REF!+M892</f>
        <v>#REF!</v>
      </c>
      <c r="R892" s="359" t="s">
        <v>650</v>
      </c>
    </row>
    <row r="893" spans="1:18" ht="12.95" customHeight="1">
      <c r="A893" s="198">
        <v>709</v>
      </c>
      <c r="B893" s="148"/>
      <c r="C893" s="149" t="s">
        <v>1911</v>
      </c>
      <c r="D893" s="149" t="s">
        <v>1913</v>
      </c>
      <c r="E893" s="149" t="s">
        <v>1911</v>
      </c>
      <c r="F893" s="149" t="s">
        <v>1911</v>
      </c>
      <c r="G893" s="149" t="s">
        <v>1426</v>
      </c>
      <c r="H893" s="158" t="s">
        <v>1443</v>
      </c>
      <c r="I893" s="239" t="s">
        <v>681</v>
      </c>
      <c r="J893" s="150" t="s">
        <v>1343</v>
      </c>
      <c r="K893" s="150" t="s">
        <v>1343</v>
      </c>
      <c r="L893" s="150"/>
      <c r="M893" s="153"/>
      <c r="N893" s="151"/>
      <c r="O893" s="153"/>
      <c r="P893" s="203" t="e">
        <f>#REF!+#REF!</f>
        <v>#REF!</v>
      </c>
      <c r="Q893" s="204" t="e">
        <f>#REF!+M893</f>
        <v>#REF!</v>
      </c>
      <c r="R893" s="359" t="s">
        <v>606</v>
      </c>
    </row>
    <row r="894" spans="1:18" ht="12.95" customHeight="1">
      <c r="A894" s="147">
        <v>710</v>
      </c>
      <c r="B894" s="148"/>
      <c r="C894" s="149" t="s">
        <v>1911</v>
      </c>
      <c r="D894" s="149" t="s">
        <v>1913</v>
      </c>
      <c r="E894" s="149" t="s">
        <v>1544</v>
      </c>
      <c r="F894" s="149" t="s">
        <v>1907</v>
      </c>
      <c r="G894" s="149" t="s">
        <v>1434</v>
      </c>
      <c r="H894" s="158" t="s">
        <v>1439</v>
      </c>
      <c r="I894" s="239" t="s">
        <v>617</v>
      </c>
      <c r="J894" s="150" t="s">
        <v>1343</v>
      </c>
      <c r="K894" s="150" t="s">
        <v>1343</v>
      </c>
      <c r="L894" s="150"/>
      <c r="M894" s="153"/>
      <c r="N894" s="151"/>
      <c r="O894" s="153"/>
      <c r="P894" s="203" t="e">
        <f>#REF!+#REF!</f>
        <v>#REF!</v>
      </c>
      <c r="Q894" s="204" t="e">
        <f>#REF!+M894</f>
        <v>#REF!</v>
      </c>
      <c r="R894" s="359" t="s">
        <v>606</v>
      </c>
    </row>
    <row r="895" spans="1:18" ht="12.95" customHeight="1">
      <c r="A895" s="198">
        <v>711</v>
      </c>
      <c r="B895" s="148"/>
      <c r="C895" s="149" t="s">
        <v>1911</v>
      </c>
      <c r="D895" s="149" t="s">
        <v>1913</v>
      </c>
      <c r="E895" s="149" t="s">
        <v>1911</v>
      </c>
      <c r="F895" s="149" t="s">
        <v>1544</v>
      </c>
      <c r="G895" s="149" t="s">
        <v>1429</v>
      </c>
      <c r="H895" s="158" t="s">
        <v>1483</v>
      </c>
      <c r="I895" s="239" t="s">
        <v>432</v>
      </c>
      <c r="J895" s="150" t="s">
        <v>1343</v>
      </c>
      <c r="K895" s="150" t="s">
        <v>1343</v>
      </c>
      <c r="L895" s="150"/>
      <c r="M895" s="153"/>
      <c r="N895" s="151"/>
      <c r="O895" s="153"/>
      <c r="P895" s="203" t="e">
        <f>#REF!+#REF!</f>
        <v>#REF!</v>
      </c>
      <c r="Q895" s="204" t="e">
        <f>#REF!+M895</f>
        <v>#REF!</v>
      </c>
      <c r="R895" s="359" t="s">
        <v>606</v>
      </c>
    </row>
    <row r="896" spans="1:18" ht="12.95" customHeight="1">
      <c r="A896" s="147">
        <v>712</v>
      </c>
      <c r="B896" s="148"/>
      <c r="C896" s="149" t="s">
        <v>1911</v>
      </c>
      <c r="D896" s="149" t="s">
        <v>1913</v>
      </c>
      <c r="E896" s="149" t="s">
        <v>1911</v>
      </c>
      <c r="F896" s="149" t="s">
        <v>1544</v>
      </c>
      <c r="G896" s="149" t="s">
        <v>1426</v>
      </c>
      <c r="H896" s="158" t="s">
        <v>1450</v>
      </c>
      <c r="I896" s="239" t="s">
        <v>421</v>
      </c>
      <c r="J896" s="150" t="s">
        <v>1343</v>
      </c>
      <c r="K896" s="150" t="s">
        <v>1343</v>
      </c>
      <c r="L896" s="150"/>
      <c r="M896" s="153"/>
      <c r="N896" s="151"/>
      <c r="O896" s="153"/>
      <c r="P896" s="203" t="e">
        <f>#REF!+#REF!</f>
        <v>#REF!</v>
      </c>
      <c r="Q896" s="204" t="e">
        <f>#REF!+M896</f>
        <v>#REF!</v>
      </c>
      <c r="R896" s="359" t="s">
        <v>650</v>
      </c>
    </row>
    <row r="897" spans="1:18" ht="12.95" customHeight="1">
      <c r="A897" s="198">
        <v>713</v>
      </c>
      <c r="B897" s="148"/>
      <c r="C897" s="149" t="s">
        <v>1911</v>
      </c>
      <c r="D897" s="149" t="s">
        <v>1913</v>
      </c>
      <c r="E897" s="149" t="s">
        <v>1911</v>
      </c>
      <c r="F897" s="149" t="s">
        <v>1543</v>
      </c>
      <c r="G897" s="149" t="s">
        <v>1463</v>
      </c>
      <c r="H897" s="158" t="s">
        <v>1433</v>
      </c>
      <c r="I897" s="239" t="s">
        <v>642</v>
      </c>
      <c r="J897" s="150" t="s">
        <v>1343</v>
      </c>
      <c r="K897" s="150" t="s">
        <v>1343</v>
      </c>
      <c r="L897" s="150"/>
      <c r="M897" s="153"/>
      <c r="N897" s="151"/>
      <c r="O897" s="153"/>
      <c r="P897" s="203" t="e">
        <f>#REF!+#REF!</f>
        <v>#REF!</v>
      </c>
      <c r="Q897" s="204" t="e">
        <f>#REF!+M897</f>
        <v>#REF!</v>
      </c>
      <c r="R897" s="359" t="s">
        <v>618</v>
      </c>
    </row>
    <row r="898" spans="1:18" ht="12.95" customHeight="1">
      <c r="A898" s="147">
        <v>714</v>
      </c>
      <c r="B898" s="148"/>
      <c r="C898" s="149" t="s">
        <v>1911</v>
      </c>
      <c r="D898" s="149" t="s">
        <v>1913</v>
      </c>
      <c r="E898" s="149" t="s">
        <v>1911</v>
      </c>
      <c r="F898" s="149" t="s">
        <v>1543</v>
      </c>
      <c r="G898" s="149" t="s">
        <v>1464</v>
      </c>
      <c r="H898" s="158" t="s">
        <v>1430</v>
      </c>
      <c r="I898" s="239" t="s">
        <v>48</v>
      </c>
      <c r="J898" s="150" t="s">
        <v>1343</v>
      </c>
      <c r="K898" s="150" t="s">
        <v>1343</v>
      </c>
      <c r="L898" s="150"/>
      <c r="M898" s="153"/>
      <c r="N898" s="151"/>
      <c r="O898" s="153"/>
      <c r="P898" s="203" t="e">
        <f>#REF!+#REF!</f>
        <v>#REF!</v>
      </c>
      <c r="Q898" s="204" t="e">
        <f>#REF!+M898</f>
        <v>#REF!</v>
      </c>
      <c r="R898" s="359" t="s">
        <v>618</v>
      </c>
    </row>
    <row r="899" spans="1:18" ht="12.95" customHeight="1">
      <c r="A899" s="198">
        <v>715</v>
      </c>
      <c r="B899" s="148"/>
      <c r="C899" s="149" t="s">
        <v>1911</v>
      </c>
      <c r="D899" s="149" t="s">
        <v>1913</v>
      </c>
      <c r="E899" s="149" t="s">
        <v>1911</v>
      </c>
      <c r="F899" s="149" t="s">
        <v>1913</v>
      </c>
      <c r="G899" s="149" t="s">
        <v>1475</v>
      </c>
      <c r="H899" s="158" t="s">
        <v>1531</v>
      </c>
      <c r="I899" s="239" t="s">
        <v>682</v>
      </c>
      <c r="J899" s="150" t="s">
        <v>1343</v>
      </c>
      <c r="K899" s="150" t="s">
        <v>1343</v>
      </c>
      <c r="L899" s="150"/>
      <c r="M899" s="153"/>
      <c r="N899" s="151"/>
      <c r="O899" s="153"/>
      <c r="P899" s="203" t="e">
        <f>#REF!+#REF!</f>
        <v>#REF!</v>
      </c>
      <c r="Q899" s="204" t="e">
        <f>#REF!+M899</f>
        <v>#REF!</v>
      </c>
      <c r="R899" s="359" t="s">
        <v>618</v>
      </c>
    </row>
    <row r="900" spans="1:18" ht="12.95" customHeight="1">
      <c r="A900" s="147">
        <v>716</v>
      </c>
      <c r="B900" s="148"/>
      <c r="C900" s="149" t="s">
        <v>1911</v>
      </c>
      <c r="D900" s="149" t="s">
        <v>1913</v>
      </c>
      <c r="E900" s="149" t="s">
        <v>1544</v>
      </c>
      <c r="F900" s="149" t="s">
        <v>1907</v>
      </c>
      <c r="G900" s="149" t="s">
        <v>1434</v>
      </c>
      <c r="H900" s="158" t="s">
        <v>1440</v>
      </c>
      <c r="I900" s="239" t="s">
        <v>617</v>
      </c>
      <c r="J900" s="150" t="s">
        <v>1343</v>
      </c>
      <c r="K900" s="150" t="s">
        <v>1343</v>
      </c>
      <c r="L900" s="150"/>
      <c r="M900" s="153"/>
      <c r="N900" s="151"/>
      <c r="O900" s="153"/>
      <c r="P900" s="203" t="e">
        <f>#REF!+#REF!</f>
        <v>#REF!</v>
      </c>
      <c r="Q900" s="204" t="e">
        <f>#REF!+M900</f>
        <v>#REF!</v>
      </c>
      <c r="R900" s="359" t="s">
        <v>618</v>
      </c>
    </row>
    <row r="901" spans="1:18" ht="12.95" customHeight="1">
      <c r="A901" s="198">
        <v>717</v>
      </c>
      <c r="B901" s="148"/>
      <c r="C901" s="149" t="s">
        <v>1911</v>
      </c>
      <c r="D901" s="149" t="s">
        <v>1913</v>
      </c>
      <c r="E901" s="149" t="s">
        <v>1911</v>
      </c>
      <c r="F901" s="149" t="s">
        <v>1543</v>
      </c>
      <c r="G901" s="149" t="s">
        <v>1456</v>
      </c>
      <c r="H901" s="158" t="s">
        <v>1440</v>
      </c>
      <c r="I901" s="239" t="s">
        <v>683</v>
      </c>
      <c r="J901" s="150" t="s">
        <v>1343</v>
      </c>
      <c r="K901" s="150" t="s">
        <v>1343</v>
      </c>
      <c r="L901" s="150"/>
      <c r="M901" s="153"/>
      <c r="N901" s="151"/>
      <c r="O901" s="153"/>
      <c r="P901" s="203" t="e">
        <f>#REF!+#REF!</f>
        <v>#REF!</v>
      </c>
      <c r="Q901" s="204" t="e">
        <f>#REF!+M901</f>
        <v>#REF!</v>
      </c>
      <c r="R901" s="359" t="s">
        <v>618</v>
      </c>
    </row>
    <row r="902" spans="1:18" ht="12.95" customHeight="1">
      <c r="A902" s="147">
        <v>718</v>
      </c>
      <c r="B902" s="148"/>
      <c r="C902" s="149" t="s">
        <v>1911</v>
      </c>
      <c r="D902" s="149" t="s">
        <v>1911</v>
      </c>
      <c r="E902" s="149" t="s">
        <v>1907</v>
      </c>
      <c r="F902" s="149" t="s">
        <v>1909</v>
      </c>
      <c r="G902" s="149" t="s">
        <v>1430</v>
      </c>
      <c r="H902" s="158" t="s">
        <v>1426</v>
      </c>
      <c r="I902" s="239" t="s">
        <v>580</v>
      </c>
      <c r="J902" s="150" t="s">
        <v>1343</v>
      </c>
      <c r="K902" s="150" t="s">
        <v>1343</v>
      </c>
      <c r="L902" s="150"/>
      <c r="M902" s="153"/>
      <c r="N902" s="151"/>
      <c r="O902" s="153"/>
      <c r="P902" s="203" t="e">
        <f>#REF!+#REF!</f>
        <v>#REF!</v>
      </c>
      <c r="Q902" s="204" t="e">
        <f>#REF!+M902</f>
        <v>#REF!</v>
      </c>
      <c r="R902" s="359" t="s">
        <v>606</v>
      </c>
    </row>
    <row r="903" spans="1:18" ht="12.95" customHeight="1">
      <c r="A903" s="198">
        <v>719</v>
      </c>
      <c r="B903" s="148"/>
      <c r="C903" s="149" t="s">
        <v>1911</v>
      </c>
      <c r="D903" s="149" t="s">
        <v>1913</v>
      </c>
      <c r="E903" s="149" t="s">
        <v>1544</v>
      </c>
      <c r="F903" s="149" t="s">
        <v>1543</v>
      </c>
      <c r="G903" s="149" t="s">
        <v>1434</v>
      </c>
      <c r="H903" s="158" t="s">
        <v>1470</v>
      </c>
      <c r="I903" s="239" t="s">
        <v>22</v>
      </c>
      <c r="J903" s="150" t="s">
        <v>1343</v>
      </c>
      <c r="K903" s="150" t="s">
        <v>1343</v>
      </c>
      <c r="L903" s="150"/>
      <c r="M903" s="153"/>
      <c r="N903" s="151"/>
      <c r="O903" s="153"/>
      <c r="P903" s="203" t="e">
        <f>#REF!+#REF!</f>
        <v>#REF!</v>
      </c>
      <c r="Q903" s="204" t="e">
        <f>#REF!+M903</f>
        <v>#REF!</v>
      </c>
      <c r="R903" s="359" t="s">
        <v>593</v>
      </c>
    </row>
    <row r="904" spans="1:18" ht="12.95" customHeight="1">
      <c r="A904" s="147">
        <v>720</v>
      </c>
      <c r="B904" s="148"/>
      <c r="C904" s="149" t="s">
        <v>1911</v>
      </c>
      <c r="D904" s="149" t="s">
        <v>1913</v>
      </c>
      <c r="E904" s="149" t="s">
        <v>1911</v>
      </c>
      <c r="F904" s="149" t="s">
        <v>1544</v>
      </c>
      <c r="G904" s="149" t="s">
        <v>1426</v>
      </c>
      <c r="H904" s="158" t="s">
        <v>1451</v>
      </c>
      <c r="I904" s="239" t="s">
        <v>421</v>
      </c>
      <c r="J904" s="150" t="s">
        <v>1343</v>
      </c>
      <c r="K904" s="150" t="s">
        <v>1343</v>
      </c>
      <c r="L904" s="150"/>
      <c r="M904" s="153"/>
      <c r="N904" s="151"/>
      <c r="O904" s="153"/>
      <c r="P904" s="203" t="e">
        <f>#REF!+#REF!</f>
        <v>#REF!</v>
      </c>
      <c r="Q904" s="204" t="e">
        <f>#REF!+M904</f>
        <v>#REF!</v>
      </c>
      <c r="R904" s="359" t="s">
        <v>606</v>
      </c>
    </row>
    <row r="905" spans="1:18" ht="12.95" customHeight="1">
      <c r="A905" s="198">
        <v>721</v>
      </c>
      <c r="B905" s="148"/>
      <c r="C905" s="149" t="s">
        <v>1911</v>
      </c>
      <c r="D905" s="149" t="s">
        <v>1913</v>
      </c>
      <c r="E905" s="149" t="s">
        <v>1911</v>
      </c>
      <c r="F905" s="149" t="s">
        <v>1909</v>
      </c>
      <c r="G905" s="149" t="s">
        <v>1439</v>
      </c>
      <c r="H905" s="158" t="s">
        <v>1503</v>
      </c>
      <c r="I905" s="239" t="s">
        <v>684</v>
      </c>
      <c r="J905" s="150" t="s">
        <v>1343</v>
      </c>
      <c r="K905" s="150" t="s">
        <v>1343</v>
      </c>
      <c r="L905" s="150"/>
      <c r="M905" s="153"/>
      <c r="N905" s="151"/>
      <c r="O905" s="153"/>
      <c r="P905" s="203" t="e">
        <f>#REF!+#REF!</f>
        <v>#REF!</v>
      </c>
      <c r="Q905" s="204" t="e">
        <f>#REF!+M905</f>
        <v>#REF!</v>
      </c>
      <c r="R905" s="359" t="s">
        <v>606</v>
      </c>
    </row>
    <row r="906" spans="1:18" ht="12.95" customHeight="1">
      <c r="A906" s="147">
        <v>722</v>
      </c>
      <c r="B906" s="148"/>
      <c r="C906" s="149" t="s">
        <v>1911</v>
      </c>
      <c r="D906" s="149" t="s">
        <v>1913</v>
      </c>
      <c r="E906" s="149" t="s">
        <v>1911</v>
      </c>
      <c r="F906" s="149" t="s">
        <v>1909</v>
      </c>
      <c r="G906" s="149" t="s">
        <v>1439</v>
      </c>
      <c r="H906" s="158" t="s">
        <v>1504</v>
      </c>
      <c r="I906" s="239" t="s">
        <v>535</v>
      </c>
      <c r="J906" s="150" t="s">
        <v>1343</v>
      </c>
      <c r="K906" s="150" t="s">
        <v>1343</v>
      </c>
      <c r="L906" s="150"/>
      <c r="M906" s="153"/>
      <c r="N906" s="151"/>
      <c r="O906" s="153"/>
      <c r="P906" s="203" t="e">
        <f>#REF!+#REF!</f>
        <v>#REF!</v>
      </c>
      <c r="Q906" s="204" t="e">
        <f>#REF!+M906</f>
        <v>#REF!</v>
      </c>
      <c r="R906" s="359" t="s">
        <v>606</v>
      </c>
    </row>
    <row r="907" spans="1:18" ht="12.95" customHeight="1">
      <c r="A907" s="198">
        <v>723</v>
      </c>
      <c r="B907" s="148"/>
      <c r="C907" s="149" t="s">
        <v>1911</v>
      </c>
      <c r="D907" s="149" t="s">
        <v>1913</v>
      </c>
      <c r="E907" s="149" t="s">
        <v>1911</v>
      </c>
      <c r="F907" s="149" t="s">
        <v>1909</v>
      </c>
      <c r="G907" s="149" t="s">
        <v>1439</v>
      </c>
      <c r="H907" s="158" t="s">
        <v>1505</v>
      </c>
      <c r="I907" s="239" t="s">
        <v>548</v>
      </c>
      <c r="J907" s="150" t="s">
        <v>1343</v>
      </c>
      <c r="K907" s="150" t="s">
        <v>1343</v>
      </c>
      <c r="L907" s="150"/>
      <c r="M907" s="153"/>
      <c r="N907" s="151"/>
      <c r="O907" s="153"/>
      <c r="P907" s="203" t="e">
        <f>#REF!+#REF!</f>
        <v>#REF!</v>
      </c>
      <c r="Q907" s="204" t="e">
        <f>#REF!+M907</f>
        <v>#REF!</v>
      </c>
      <c r="R907" s="359" t="s">
        <v>606</v>
      </c>
    </row>
    <row r="908" spans="1:18" ht="12.95" customHeight="1">
      <c r="A908" s="147">
        <v>724</v>
      </c>
      <c r="B908" s="148"/>
      <c r="C908" s="149" t="s">
        <v>1911</v>
      </c>
      <c r="D908" s="149" t="s">
        <v>1913</v>
      </c>
      <c r="E908" s="149" t="s">
        <v>1911</v>
      </c>
      <c r="F908" s="149" t="s">
        <v>1909</v>
      </c>
      <c r="G908" s="149" t="s">
        <v>1439</v>
      </c>
      <c r="H908" s="158" t="s">
        <v>1506</v>
      </c>
      <c r="I908" s="239" t="s">
        <v>685</v>
      </c>
      <c r="J908" s="150" t="s">
        <v>1343</v>
      </c>
      <c r="K908" s="150" t="s">
        <v>1343</v>
      </c>
      <c r="L908" s="150"/>
      <c r="M908" s="153"/>
      <c r="N908" s="151"/>
      <c r="O908" s="153"/>
      <c r="P908" s="203" t="e">
        <f>#REF!+#REF!</f>
        <v>#REF!</v>
      </c>
      <c r="Q908" s="204" t="e">
        <f>#REF!+M908</f>
        <v>#REF!</v>
      </c>
      <c r="R908" s="359" t="s">
        <v>606</v>
      </c>
    </row>
    <row r="909" spans="1:18" ht="12.95" customHeight="1">
      <c r="A909" s="198">
        <v>725</v>
      </c>
      <c r="B909" s="148"/>
      <c r="C909" s="149" t="s">
        <v>1911</v>
      </c>
      <c r="D909" s="149" t="s">
        <v>1913</v>
      </c>
      <c r="E909" s="149" t="s">
        <v>1543</v>
      </c>
      <c r="F909" s="149" t="s">
        <v>1544</v>
      </c>
      <c r="G909" s="149" t="s">
        <v>1426</v>
      </c>
      <c r="H909" s="158" t="s">
        <v>1445</v>
      </c>
      <c r="I909" s="239" t="s">
        <v>686</v>
      </c>
      <c r="J909" s="150" t="s">
        <v>1343</v>
      </c>
      <c r="K909" s="150" t="s">
        <v>1343</v>
      </c>
      <c r="L909" s="150"/>
      <c r="M909" s="153"/>
      <c r="N909" s="151"/>
      <c r="O909" s="153"/>
      <c r="P909" s="203" t="e">
        <f>#REF!+#REF!</f>
        <v>#REF!</v>
      </c>
      <c r="Q909" s="204" t="e">
        <f>#REF!+M909</f>
        <v>#REF!</v>
      </c>
      <c r="R909" s="359" t="s">
        <v>606</v>
      </c>
    </row>
    <row r="910" spans="1:18" ht="12.95" customHeight="1">
      <c r="A910" s="147">
        <v>726</v>
      </c>
      <c r="B910" s="148"/>
      <c r="C910" s="149" t="s">
        <v>1911</v>
      </c>
      <c r="D910" s="149" t="s">
        <v>1913</v>
      </c>
      <c r="E910" s="149" t="s">
        <v>1911</v>
      </c>
      <c r="F910" s="149" t="s">
        <v>1909</v>
      </c>
      <c r="G910" s="149" t="s">
        <v>1439</v>
      </c>
      <c r="H910" s="158" t="s">
        <v>1507</v>
      </c>
      <c r="I910" s="239" t="s">
        <v>687</v>
      </c>
      <c r="J910" s="150" t="s">
        <v>1343</v>
      </c>
      <c r="K910" s="150" t="s">
        <v>1343</v>
      </c>
      <c r="L910" s="150"/>
      <c r="M910" s="153"/>
      <c r="N910" s="151"/>
      <c r="O910" s="153"/>
      <c r="P910" s="203" t="e">
        <f>#REF!+#REF!</f>
        <v>#REF!</v>
      </c>
      <c r="Q910" s="204" t="e">
        <f>#REF!+M910</f>
        <v>#REF!</v>
      </c>
      <c r="R910" s="359" t="s">
        <v>606</v>
      </c>
    </row>
    <row r="911" spans="1:18" ht="12.95" customHeight="1">
      <c r="A911" s="198">
        <v>727</v>
      </c>
      <c r="B911" s="148"/>
      <c r="C911" s="149" t="s">
        <v>1911</v>
      </c>
      <c r="D911" s="149" t="s">
        <v>1913</v>
      </c>
      <c r="E911" s="149" t="s">
        <v>1911</v>
      </c>
      <c r="F911" s="149" t="s">
        <v>1909</v>
      </c>
      <c r="G911" s="149" t="s">
        <v>1439</v>
      </c>
      <c r="H911" s="158" t="s">
        <v>1508</v>
      </c>
      <c r="I911" s="239" t="s">
        <v>688</v>
      </c>
      <c r="J911" s="150" t="s">
        <v>1343</v>
      </c>
      <c r="K911" s="150" t="s">
        <v>1343</v>
      </c>
      <c r="L911" s="150"/>
      <c r="M911" s="153"/>
      <c r="N911" s="151"/>
      <c r="O911" s="153"/>
      <c r="P911" s="203" t="e">
        <f>#REF!+#REF!</f>
        <v>#REF!</v>
      </c>
      <c r="Q911" s="204" t="e">
        <f>#REF!+M911</f>
        <v>#REF!</v>
      </c>
      <c r="R911" s="359" t="s">
        <v>606</v>
      </c>
    </row>
    <row r="912" spans="1:18" ht="12.95" customHeight="1">
      <c r="A912" s="147">
        <v>728</v>
      </c>
      <c r="B912" s="148"/>
      <c r="C912" s="149" t="s">
        <v>1911</v>
      </c>
      <c r="D912" s="149" t="s">
        <v>1913</v>
      </c>
      <c r="E912" s="149" t="s">
        <v>1911</v>
      </c>
      <c r="F912" s="149" t="s">
        <v>1909</v>
      </c>
      <c r="G912" s="149" t="s">
        <v>1439</v>
      </c>
      <c r="H912" s="158" t="s">
        <v>1509</v>
      </c>
      <c r="I912" s="239" t="s">
        <v>689</v>
      </c>
      <c r="J912" s="150" t="s">
        <v>1343</v>
      </c>
      <c r="K912" s="150" t="s">
        <v>1343</v>
      </c>
      <c r="L912" s="150"/>
      <c r="M912" s="153"/>
      <c r="N912" s="151"/>
      <c r="O912" s="153"/>
      <c r="P912" s="203" t="e">
        <f>#REF!+#REF!</f>
        <v>#REF!</v>
      </c>
      <c r="Q912" s="204" t="e">
        <f>#REF!+M912</f>
        <v>#REF!</v>
      </c>
      <c r="R912" s="359" t="s">
        <v>606</v>
      </c>
    </row>
    <row r="913" spans="1:18" ht="12.95" customHeight="1">
      <c r="A913" s="198">
        <v>729</v>
      </c>
      <c r="B913" s="148"/>
      <c r="C913" s="149" t="s">
        <v>1911</v>
      </c>
      <c r="D913" s="149" t="s">
        <v>1913</v>
      </c>
      <c r="E913" s="149" t="s">
        <v>1911</v>
      </c>
      <c r="F913" s="149" t="s">
        <v>1909</v>
      </c>
      <c r="G913" s="149" t="s">
        <v>1439</v>
      </c>
      <c r="H913" s="158" t="s">
        <v>1510</v>
      </c>
      <c r="I913" s="239" t="s">
        <v>690</v>
      </c>
      <c r="J913" s="150" t="s">
        <v>1343</v>
      </c>
      <c r="K913" s="150" t="s">
        <v>1343</v>
      </c>
      <c r="L913" s="150"/>
      <c r="M913" s="153"/>
      <c r="N913" s="151"/>
      <c r="O913" s="153"/>
      <c r="P913" s="203" t="e">
        <f>#REF!+#REF!</f>
        <v>#REF!</v>
      </c>
      <c r="Q913" s="204" t="e">
        <f>#REF!+M913</f>
        <v>#REF!</v>
      </c>
      <c r="R913" s="359" t="s">
        <v>606</v>
      </c>
    </row>
    <row r="914" spans="1:18" ht="12.95" customHeight="1">
      <c r="A914" s="147">
        <v>730</v>
      </c>
      <c r="B914" s="148"/>
      <c r="C914" s="149" t="s">
        <v>1911</v>
      </c>
      <c r="D914" s="149" t="s">
        <v>1913</v>
      </c>
      <c r="E914" s="149" t="s">
        <v>1911</v>
      </c>
      <c r="F914" s="149" t="s">
        <v>1909</v>
      </c>
      <c r="G914" s="149" t="s">
        <v>1439</v>
      </c>
      <c r="H914" s="158" t="s">
        <v>1511</v>
      </c>
      <c r="I914" s="239" t="s">
        <v>69</v>
      </c>
      <c r="J914" s="150" t="s">
        <v>1343</v>
      </c>
      <c r="K914" s="150" t="s">
        <v>1343</v>
      </c>
      <c r="L914" s="150"/>
      <c r="M914" s="153"/>
      <c r="N914" s="151"/>
      <c r="O914" s="153"/>
      <c r="P914" s="203" t="e">
        <f>#REF!+#REF!</f>
        <v>#REF!</v>
      </c>
      <c r="Q914" s="204" t="e">
        <f>#REF!+M914</f>
        <v>#REF!</v>
      </c>
      <c r="R914" s="359" t="s">
        <v>606</v>
      </c>
    </row>
    <row r="915" spans="1:18" ht="12.95" customHeight="1">
      <c r="A915" s="198">
        <v>731</v>
      </c>
      <c r="B915" s="148"/>
      <c r="C915" s="149" t="s">
        <v>1911</v>
      </c>
      <c r="D915" s="149" t="s">
        <v>1913</v>
      </c>
      <c r="E915" s="149" t="s">
        <v>1911</v>
      </c>
      <c r="F915" s="149" t="s">
        <v>1909</v>
      </c>
      <c r="G915" s="149" t="s">
        <v>1439</v>
      </c>
      <c r="H915" s="158" t="s">
        <v>1522</v>
      </c>
      <c r="I915" s="239" t="s">
        <v>553</v>
      </c>
      <c r="J915" s="150" t="s">
        <v>1343</v>
      </c>
      <c r="K915" s="150" t="s">
        <v>1343</v>
      </c>
      <c r="L915" s="150"/>
      <c r="M915" s="153"/>
      <c r="N915" s="151"/>
      <c r="O915" s="153"/>
      <c r="P915" s="203" t="e">
        <f>#REF!+#REF!</f>
        <v>#REF!</v>
      </c>
      <c r="Q915" s="204" t="e">
        <f>#REF!+M915</f>
        <v>#REF!</v>
      </c>
      <c r="R915" s="359" t="s">
        <v>606</v>
      </c>
    </row>
    <row r="916" spans="1:18" ht="12.95" customHeight="1">
      <c r="A916" s="147">
        <v>732</v>
      </c>
      <c r="B916" s="148"/>
      <c r="C916" s="149" t="s">
        <v>1911</v>
      </c>
      <c r="D916" s="149" t="s">
        <v>1913</v>
      </c>
      <c r="E916" s="149" t="s">
        <v>1911</v>
      </c>
      <c r="F916" s="149" t="s">
        <v>1909</v>
      </c>
      <c r="G916" s="149" t="s">
        <v>1439</v>
      </c>
      <c r="H916" s="158" t="s">
        <v>1523</v>
      </c>
      <c r="I916" s="239" t="s">
        <v>691</v>
      </c>
      <c r="J916" s="150" t="s">
        <v>1343</v>
      </c>
      <c r="K916" s="150" t="s">
        <v>1343</v>
      </c>
      <c r="L916" s="150"/>
      <c r="M916" s="153"/>
      <c r="N916" s="151"/>
      <c r="O916" s="153"/>
      <c r="P916" s="203" t="e">
        <f>#REF!+#REF!</f>
        <v>#REF!</v>
      </c>
      <c r="Q916" s="204" t="e">
        <f>#REF!+M916</f>
        <v>#REF!</v>
      </c>
      <c r="R916" s="359" t="s">
        <v>606</v>
      </c>
    </row>
    <row r="917" spans="1:18" ht="12.95" customHeight="1">
      <c r="A917" s="198">
        <v>733</v>
      </c>
      <c r="B917" s="148"/>
      <c r="C917" s="149" t="s">
        <v>1911</v>
      </c>
      <c r="D917" s="149" t="s">
        <v>1913</v>
      </c>
      <c r="E917" s="149" t="s">
        <v>1911</v>
      </c>
      <c r="F917" s="149" t="s">
        <v>1543</v>
      </c>
      <c r="G917" s="149" t="s">
        <v>1470</v>
      </c>
      <c r="H917" s="158" t="s">
        <v>1438</v>
      </c>
      <c r="I917" s="239" t="s">
        <v>692</v>
      </c>
      <c r="J917" s="150" t="s">
        <v>1343</v>
      </c>
      <c r="K917" s="150" t="s">
        <v>1343</v>
      </c>
      <c r="L917" s="150"/>
      <c r="M917" s="153"/>
      <c r="N917" s="151"/>
      <c r="O917" s="153"/>
      <c r="P917" s="203" t="e">
        <f>#REF!+#REF!</f>
        <v>#REF!</v>
      </c>
      <c r="Q917" s="204" t="e">
        <f>#REF!+M917</f>
        <v>#REF!</v>
      </c>
      <c r="R917" s="359" t="s">
        <v>606</v>
      </c>
    </row>
    <row r="918" spans="1:18" ht="12.95" customHeight="1">
      <c r="A918" s="147">
        <v>734</v>
      </c>
      <c r="B918" s="148"/>
      <c r="C918" s="149" t="s">
        <v>1911</v>
      </c>
      <c r="D918" s="149" t="s">
        <v>1913</v>
      </c>
      <c r="E918" s="149" t="s">
        <v>1911</v>
      </c>
      <c r="F918" s="149" t="s">
        <v>1543</v>
      </c>
      <c r="G918" s="149" t="s">
        <v>1470</v>
      </c>
      <c r="H918" s="158" t="s">
        <v>1439</v>
      </c>
      <c r="I918" s="308" t="s">
        <v>692</v>
      </c>
      <c r="J918" s="150"/>
      <c r="K918" s="150"/>
      <c r="L918" s="150"/>
      <c r="M918" s="153">
        <v>550000</v>
      </c>
      <c r="N918" s="151"/>
      <c r="O918" s="153"/>
      <c r="P918" s="203" t="e">
        <f>#REF!+#REF!</f>
        <v>#REF!</v>
      </c>
      <c r="Q918" s="204" t="e">
        <f>#REF!+M918</f>
        <v>#REF!</v>
      </c>
      <c r="R918" s="359" t="s">
        <v>2430</v>
      </c>
    </row>
    <row r="919" spans="1:18" ht="12.95" customHeight="1">
      <c r="A919" s="198">
        <v>735</v>
      </c>
      <c r="B919" s="148"/>
      <c r="C919" s="149" t="s">
        <v>1911</v>
      </c>
      <c r="D919" s="149" t="s">
        <v>1913</v>
      </c>
      <c r="E919" s="149" t="s">
        <v>1911</v>
      </c>
      <c r="F919" s="149" t="s">
        <v>1543</v>
      </c>
      <c r="G919" s="149" t="s">
        <v>1470</v>
      </c>
      <c r="H919" s="158" t="s">
        <v>1440</v>
      </c>
      <c r="I919" s="308" t="s">
        <v>2228</v>
      </c>
      <c r="J919" s="150"/>
      <c r="K919" s="150"/>
      <c r="L919" s="150"/>
      <c r="M919" s="153">
        <v>450000</v>
      </c>
      <c r="N919" s="151"/>
      <c r="O919" s="153"/>
      <c r="P919" s="203" t="e">
        <f>#REF!+#REF!</f>
        <v>#REF!</v>
      </c>
      <c r="Q919" s="204" t="e">
        <f>#REF!+M919</f>
        <v>#REF!</v>
      </c>
      <c r="R919" s="359" t="s">
        <v>2430</v>
      </c>
    </row>
    <row r="920" spans="1:18" ht="12.95" customHeight="1">
      <c r="A920" s="147">
        <v>736</v>
      </c>
      <c r="B920" s="148"/>
      <c r="C920" s="149" t="s">
        <v>1911</v>
      </c>
      <c r="D920" s="149" t="s">
        <v>1913</v>
      </c>
      <c r="E920" s="149" t="s">
        <v>1911</v>
      </c>
      <c r="F920" s="149" t="s">
        <v>1913</v>
      </c>
      <c r="G920" s="149" t="s">
        <v>1475</v>
      </c>
      <c r="H920" s="158" t="s">
        <v>1532</v>
      </c>
      <c r="I920" s="239" t="s">
        <v>693</v>
      </c>
      <c r="J920" s="150" t="s">
        <v>1343</v>
      </c>
      <c r="K920" s="150" t="s">
        <v>1343</v>
      </c>
      <c r="L920" s="150"/>
      <c r="M920" s="153"/>
      <c r="N920" s="151"/>
      <c r="O920" s="153"/>
      <c r="P920" s="203" t="e">
        <f>#REF!+#REF!</f>
        <v>#REF!</v>
      </c>
      <c r="Q920" s="204" t="e">
        <f>#REF!+M920</f>
        <v>#REF!</v>
      </c>
      <c r="R920" s="359" t="s">
        <v>606</v>
      </c>
    </row>
    <row r="921" spans="1:18" ht="12.95" customHeight="1">
      <c r="A921" s="198">
        <v>737</v>
      </c>
      <c r="B921" s="148"/>
      <c r="C921" s="149" t="s">
        <v>1911</v>
      </c>
      <c r="D921" s="149" t="s">
        <v>1913</v>
      </c>
      <c r="E921" s="149" t="s">
        <v>1911</v>
      </c>
      <c r="F921" s="149" t="s">
        <v>1543</v>
      </c>
      <c r="G921" s="149" t="s">
        <v>13</v>
      </c>
      <c r="H921" s="158" t="s">
        <v>1484</v>
      </c>
      <c r="I921" s="239" t="s">
        <v>694</v>
      </c>
      <c r="J921" s="150" t="s">
        <v>1343</v>
      </c>
      <c r="K921" s="150" t="s">
        <v>1343</v>
      </c>
      <c r="L921" s="150"/>
      <c r="M921" s="153"/>
      <c r="N921" s="151"/>
      <c r="O921" s="153"/>
      <c r="P921" s="203" t="e">
        <f>#REF!+#REF!</f>
        <v>#REF!</v>
      </c>
      <c r="Q921" s="204" t="e">
        <f>#REF!+M921</f>
        <v>#REF!</v>
      </c>
      <c r="R921" s="359" t="s">
        <v>606</v>
      </c>
    </row>
    <row r="922" spans="1:18" ht="12.95" customHeight="1">
      <c r="A922" s="147">
        <v>738</v>
      </c>
      <c r="B922" s="148"/>
      <c r="C922" s="149" t="s">
        <v>1911</v>
      </c>
      <c r="D922" s="149" t="s">
        <v>1913</v>
      </c>
      <c r="E922" s="149" t="s">
        <v>1911</v>
      </c>
      <c r="F922" s="149" t="s">
        <v>1543</v>
      </c>
      <c r="G922" s="149" t="s">
        <v>13</v>
      </c>
      <c r="H922" s="158" t="s">
        <v>1485</v>
      </c>
      <c r="I922" s="239" t="s">
        <v>317</v>
      </c>
      <c r="J922" s="150" t="s">
        <v>1343</v>
      </c>
      <c r="K922" s="150" t="s">
        <v>1343</v>
      </c>
      <c r="L922" s="150"/>
      <c r="M922" s="153"/>
      <c r="N922" s="151"/>
      <c r="O922" s="153"/>
      <c r="P922" s="203" t="e">
        <f>#REF!+#REF!</f>
        <v>#REF!</v>
      </c>
      <c r="Q922" s="204" t="e">
        <f>#REF!+M922</f>
        <v>#REF!</v>
      </c>
      <c r="R922" s="359" t="s">
        <v>606</v>
      </c>
    </row>
    <row r="923" spans="1:18" ht="12.95" customHeight="1">
      <c r="A923" s="198">
        <v>739</v>
      </c>
      <c r="B923" s="148"/>
      <c r="C923" s="149" t="s">
        <v>1911</v>
      </c>
      <c r="D923" s="149" t="s">
        <v>1913</v>
      </c>
      <c r="E923" s="149" t="s">
        <v>1543</v>
      </c>
      <c r="F923" s="149" t="s">
        <v>1544</v>
      </c>
      <c r="G923" s="149" t="s">
        <v>1427</v>
      </c>
      <c r="H923" s="158" t="s">
        <v>1448</v>
      </c>
      <c r="I923" s="239" t="s">
        <v>695</v>
      </c>
      <c r="J923" s="150" t="s">
        <v>1343</v>
      </c>
      <c r="K923" s="150" t="s">
        <v>1343</v>
      </c>
      <c r="L923" s="150"/>
      <c r="M923" s="153"/>
      <c r="N923" s="151"/>
      <c r="O923" s="153"/>
      <c r="P923" s="203" t="e">
        <f>#REF!+#REF!</f>
        <v>#REF!</v>
      </c>
      <c r="Q923" s="204" t="e">
        <f>#REF!+M923</f>
        <v>#REF!</v>
      </c>
      <c r="R923" s="359" t="s">
        <v>593</v>
      </c>
    </row>
    <row r="924" spans="1:18" ht="12.95" customHeight="1">
      <c r="A924" s="147">
        <v>740</v>
      </c>
      <c r="B924" s="148"/>
      <c r="C924" s="149" t="s">
        <v>1911</v>
      </c>
      <c r="D924" s="149" t="s">
        <v>1913</v>
      </c>
      <c r="E924" s="149" t="s">
        <v>1911</v>
      </c>
      <c r="F924" s="149" t="s">
        <v>1913</v>
      </c>
      <c r="G924" s="149" t="s">
        <v>1475</v>
      </c>
      <c r="H924" s="158" t="s">
        <v>1533</v>
      </c>
      <c r="I924" s="239" t="s">
        <v>696</v>
      </c>
      <c r="J924" s="150" t="s">
        <v>1343</v>
      </c>
      <c r="K924" s="150" t="s">
        <v>1343</v>
      </c>
      <c r="L924" s="150"/>
      <c r="M924" s="153"/>
      <c r="N924" s="151"/>
      <c r="O924" s="153"/>
      <c r="P924" s="203" t="e">
        <f>#REF!+#REF!</f>
        <v>#REF!</v>
      </c>
      <c r="Q924" s="204" t="e">
        <f>#REF!+M924</f>
        <v>#REF!</v>
      </c>
      <c r="R924" s="359" t="s">
        <v>593</v>
      </c>
    </row>
    <row r="925" spans="1:18" ht="12.95" customHeight="1">
      <c r="A925" s="198">
        <v>741</v>
      </c>
      <c r="B925" s="148"/>
      <c r="C925" s="149" t="s">
        <v>1911</v>
      </c>
      <c r="D925" s="149" t="s">
        <v>1913</v>
      </c>
      <c r="E925" s="149" t="s">
        <v>1911</v>
      </c>
      <c r="F925" s="149" t="s">
        <v>1544</v>
      </c>
      <c r="G925" s="149" t="s">
        <v>13</v>
      </c>
      <c r="H925" s="158" t="s">
        <v>1437</v>
      </c>
      <c r="I925" s="239" t="s">
        <v>697</v>
      </c>
      <c r="J925" s="150" t="s">
        <v>1343</v>
      </c>
      <c r="K925" s="150" t="s">
        <v>1343</v>
      </c>
      <c r="L925" s="150"/>
      <c r="M925" s="153"/>
      <c r="N925" s="151"/>
      <c r="O925" s="153"/>
      <c r="P925" s="203" t="e">
        <f>#REF!+#REF!</f>
        <v>#REF!</v>
      </c>
      <c r="Q925" s="204" t="e">
        <f>#REF!+M925</f>
        <v>#REF!</v>
      </c>
      <c r="R925" s="359" t="s">
        <v>618</v>
      </c>
    </row>
    <row r="926" spans="1:18" ht="12.95" customHeight="1">
      <c r="A926" s="147">
        <v>742</v>
      </c>
      <c r="B926" s="148"/>
      <c r="C926" s="149" t="s">
        <v>1911</v>
      </c>
      <c r="D926" s="149" t="s">
        <v>1913</v>
      </c>
      <c r="E926" s="149" t="s">
        <v>1911</v>
      </c>
      <c r="F926" s="149" t="s">
        <v>1544</v>
      </c>
      <c r="G926" s="149" t="s">
        <v>1429</v>
      </c>
      <c r="H926" s="158" t="s">
        <v>1485</v>
      </c>
      <c r="I926" s="239" t="s">
        <v>698</v>
      </c>
      <c r="J926" s="150" t="s">
        <v>1343</v>
      </c>
      <c r="K926" s="150" t="s">
        <v>1343</v>
      </c>
      <c r="L926" s="150"/>
      <c r="M926" s="153"/>
      <c r="N926" s="151"/>
      <c r="O926" s="153"/>
      <c r="P926" s="203" t="e">
        <f>#REF!+#REF!</f>
        <v>#REF!</v>
      </c>
      <c r="Q926" s="204" t="e">
        <f>#REF!+M926</f>
        <v>#REF!</v>
      </c>
      <c r="R926" s="359" t="s">
        <v>618</v>
      </c>
    </row>
    <row r="927" spans="1:18" ht="12.95" customHeight="1">
      <c r="A927" s="198">
        <v>743</v>
      </c>
      <c r="B927" s="148"/>
      <c r="C927" s="149" t="s">
        <v>1911</v>
      </c>
      <c r="D927" s="149" t="s">
        <v>1913</v>
      </c>
      <c r="E927" s="149" t="s">
        <v>1911</v>
      </c>
      <c r="F927" s="149" t="s">
        <v>1544</v>
      </c>
      <c r="G927" s="149" t="s">
        <v>1429</v>
      </c>
      <c r="H927" s="158" t="s">
        <v>1486</v>
      </c>
      <c r="I927" s="239" t="s">
        <v>699</v>
      </c>
      <c r="J927" s="150" t="s">
        <v>1343</v>
      </c>
      <c r="K927" s="150" t="s">
        <v>1343</v>
      </c>
      <c r="L927" s="150"/>
      <c r="M927" s="153"/>
      <c r="N927" s="151"/>
      <c r="O927" s="153"/>
      <c r="P927" s="203" t="e">
        <f>#REF!+#REF!</f>
        <v>#REF!</v>
      </c>
      <c r="Q927" s="204" t="e">
        <f>#REF!+M927</f>
        <v>#REF!</v>
      </c>
      <c r="R927" s="359" t="s">
        <v>618</v>
      </c>
    </row>
    <row r="928" spans="1:18" ht="12.95" customHeight="1">
      <c r="A928" s="147">
        <v>744</v>
      </c>
      <c r="B928" s="148"/>
      <c r="C928" s="149" t="s">
        <v>1911</v>
      </c>
      <c r="D928" s="149" t="s">
        <v>1913</v>
      </c>
      <c r="E928" s="149" t="s">
        <v>1911</v>
      </c>
      <c r="F928" s="149" t="s">
        <v>1544</v>
      </c>
      <c r="G928" s="149" t="s">
        <v>1429</v>
      </c>
      <c r="H928" s="158" t="s">
        <v>1487</v>
      </c>
      <c r="I928" s="239" t="s">
        <v>699</v>
      </c>
      <c r="J928" s="150" t="s">
        <v>1343</v>
      </c>
      <c r="K928" s="150" t="s">
        <v>1343</v>
      </c>
      <c r="L928" s="150"/>
      <c r="M928" s="153"/>
      <c r="N928" s="151"/>
      <c r="O928" s="153"/>
      <c r="P928" s="203" t="e">
        <f>#REF!+#REF!</f>
        <v>#REF!</v>
      </c>
      <c r="Q928" s="204" t="e">
        <f>#REF!+M928</f>
        <v>#REF!</v>
      </c>
      <c r="R928" s="359" t="s">
        <v>618</v>
      </c>
    </row>
    <row r="929" spans="1:18" ht="12.95" customHeight="1">
      <c r="A929" s="198">
        <v>745</v>
      </c>
      <c r="B929" s="148"/>
      <c r="C929" s="149" t="s">
        <v>1911</v>
      </c>
      <c r="D929" s="149" t="s">
        <v>1914</v>
      </c>
      <c r="E929" s="149" t="s">
        <v>1543</v>
      </c>
      <c r="F929" s="149" t="s">
        <v>2440</v>
      </c>
      <c r="G929" s="149" t="s">
        <v>1435</v>
      </c>
      <c r="H929" s="158" t="s">
        <v>13</v>
      </c>
      <c r="I929" s="239" t="s">
        <v>700</v>
      </c>
      <c r="J929" s="150" t="s">
        <v>1343</v>
      </c>
      <c r="K929" s="150" t="s">
        <v>1343</v>
      </c>
      <c r="L929" s="150"/>
      <c r="M929" s="153"/>
      <c r="N929" s="151"/>
      <c r="O929" s="153"/>
      <c r="P929" s="203" t="e">
        <f>#REF!+#REF!</f>
        <v>#REF!</v>
      </c>
      <c r="Q929" s="204" t="e">
        <f>#REF!+M929</f>
        <v>#REF!</v>
      </c>
      <c r="R929" s="359" t="s">
        <v>618</v>
      </c>
    </row>
    <row r="930" spans="1:18" ht="12.95" customHeight="1">
      <c r="A930" s="147">
        <v>746</v>
      </c>
      <c r="B930" s="148"/>
      <c r="C930" s="149" t="s">
        <v>1911</v>
      </c>
      <c r="D930" s="149" t="s">
        <v>1913</v>
      </c>
      <c r="E930" s="149" t="s">
        <v>1911</v>
      </c>
      <c r="F930" s="149" t="s">
        <v>1544</v>
      </c>
      <c r="G930" s="149" t="s">
        <v>1426</v>
      </c>
      <c r="H930" s="158" t="s">
        <v>1452</v>
      </c>
      <c r="I930" s="239" t="s">
        <v>421</v>
      </c>
      <c r="J930" s="150" t="s">
        <v>1343</v>
      </c>
      <c r="K930" s="150" t="s">
        <v>1343</v>
      </c>
      <c r="L930" s="150"/>
      <c r="M930" s="153"/>
      <c r="N930" s="151"/>
      <c r="O930" s="153"/>
      <c r="P930" s="203" t="e">
        <f>#REF!+#REF!</f>
        <v>#REF!</v>
      </c>
      <c r="Q930" s="204" t="e">
        <f>#REF!+M930</f>
        <v>#REF!</v>
      </c>
      <c r="R930" s="359" t="s">
        <v>618</v>
      </c>
    </row>
    <row r="931" spans="1:18" ht="12.95" customHeight="1">
      <c r="A931" s="198">
        <v>747</v>
      </c>
      <c r="B931" s="148"/>
      <c r="C931" s="149" t="s">
        <v>1911</v>
      </c>
      <c r="D931" s="149" t="s">
        <v>1913</v>
      </c>
      <c r="E931" s="149" t="s">
        <v>1911</v>
      </c>
      <c r="F931" s="149" t="s">
        <v>1543</v>
      </c>
      <c r="G931" s="149" t="s">
        <v>13</v>
      </c>
      <c r="H931" s="158" t="s">
        <v>1486</v>
      </c>
      <c r="I931" s="239" t="s">
        <v>701</v>
      </c>
      <c r="J931" s="150" t="s">
        <v>1343</v>
      </c>
      <c r="K931" s="150" t="s">
        <v>1343</v>
      </c>
      <c r="L931" s="150"/>
      <c r="M931" s="153"/>
      <c r="N931" s="151"/>
      <c r="O931" s="153"/>
      <c r="P931" s="203" t="e">
        <f>#REF!+#REF!</f>
        <v>#REF!</v>
      </c>
      <c r="Q931" s="204" t="e">
        <f>#REF!+M931</f>
        <v>#REF!</v>
      </c>
      <c r="R931" s="359" t="s">
        <v>618</v>
      </c>
    </row>
    <row r="932" spans="1:18" ht="12.95" customHeight="1">
      <c r="A932" s="147">
        <v>748</v>
      </c>
      <c r="B932" s="148"/>
      <c r="C932" s="149" t="s">
        <v>1911</v>
      </c>
      <c r="D932" s="149" t="s">
        <v>1913</v>
      </c>
      <c r="E932" s="149" t="s">
        <v>1911</v>
      </c>
      <c r="F932" s="149" t="s">
        <v>1543</v>
      </c>
      <c r="G932" s="149" t="s">
        <v>1442</v>
      </c>
      <c r="H932" s="158" t="s">
        <v>1425</v>
      </c>
      <c r="I932" s="239" t="s">
        <v>702</v>
      </c>
      <c r="J932" s="150" t="s">
        <v>1343</v>
      </c>
      <c r="K932" s="150" t="s">
        <v>1343</v>
      </c>
      <c r="L932" s="150"/>
      <c r="M932" s="153"/>
      <c r="N932" s="151"/>
      <c r="O932" s="153"/>
      <c r="P932" s="203" t="e">
        <f>#REF!+#REF!</f>
        <v>#REF!</v>
      </c>
      <c r="Q932" s="204" t="e">
        <f>#REF!+M932</f>
        <v>#REF!</v>
      </c>
      <c r="R932" s="359" t="s">
        <v>611</v>
      </c>
    </row>
    <row r="933" spans="1:18" ht="12.95" customHeight="1">
      <c r="A933" s="198">
        <v>749</v>
      </c>
      <c r="B933" s="148"/>
      <c r="C933" s="149" t="s">
        <v>1911</v>
      </c>
      <c r="D933" s="149" t="s">
        <v>1913</v>
      </c>
      <c r="E933" s="149" t="s">
        <v>1911</v>
      </c>
      <c r="F933" s="149" t="s">
        <v>1544</v>
      </c>
      <c r="G933" s="149" t="s">
        <v>1429</v>
      </c>
      <c r="H933" s="158" t="s">
        <v>1508</v>
      </c>
      <c r="I933" s="239" t="s">
        <v>703</v>
      </c>
      <c r="J933" s="150" t="s">
        <v>1343</v>
      </c>
      <c r="K933" s="150" t="s">
        <v>1343</v>
      </c>
      <c r="L933" s="150"/>
      <c r="M933" s="153"/>
      <c r="N933" s="151"/>
      <c r="O933" s="153"/>
      <c r="P933" s="203" t="e">
        <f>#REF!+#REF!</f>
        <v>#REF!</v>
      </c>
      <c r="Q933" s="204" t="e">
        <f>#REF!+M933</f>
        <v>#REF!</v>
      </c>
      <c r="R933" s="359" t="s">
        <v>604</v>
      </c>
    </row>
    <row r="934" spans="1:18" ht="12.95" customHeight="1">
      <c r="A934" s="147">
        <v>750</v>
      </c>
      <c r="B934" s="148"/>
      <c r="C934" s="149" t="s">
        <v>1911</v>
      </c>
      <c r="D934" s="149" t="s">
        <v>1913</v>
      </c>
      <c r="E934" s="149" t="s">
        <v>1911</v>
      </c>
      <c r="F934" s="149" t="s">
        <v>1544</v>
      </c>
      <c r="G934" s="149" t="s">
        <v>1429</v>
      </c>
      <c r="H934" s="158" t="s">
        <v>1509</v>
      </c>
      <c r="I934" s="239" t="s">
        <v>432</v>
      </c>
      <c r="J934" s="150" t="s">
        <v>1343</v>
      </c>
      <c r="K934" s="150" t="s">
        <v>1343</v>
      </c>
      <c r="L934" s="150"/>
      <c r="M934" s="153"/>
      <c r="N934" s="151"/>
      <c r="O934" s="153"/>
      <c r="P934" s="203" t="e">
        <f>#REF!+#REF!</f>
        <v>#REF!</v>
      </c>
      <c r="Q934" s="204" t="e">
        <f>#REF!+M934</f>
        <v>#REF!</v>
      </c>
      <c r="R934" s="359" t="s">
        <v>608</v>
      </c>
    </row>
    <row r="935" spans="1:18" ht="12.95" customHeight="1">
      <c r="A935" s="198">
        <v>751</v>
      </c>
      <c r="B935" s="148"/>
      <c r="C935" s="149" t="s">
        <v>1911</v>
      </c>
      <c r="D935" s="149" t="s">
        <v>1913</v>
      </c>
      <c r="E935" s="149" t="s">
        <v>1544</v>
      </c>
      <c r="F935" s="149" t="s">
        <v>1907</v>
      </c>
      <c r="G935" s="149" t="s">
        <v>1434</v>
      </c>
      <c r="H935" s="158" t="s">
        <v>1441</v>
      </c>
      <c r="I935" s="239" t="s">
        <v>617</v>
      </c>
      <c r="J935" s="150" t="s">
        <v>1343</v>
      </c>
      <c r="K935" s="150" t="s">
        <v>1343</v>
      </c>
      <c r="L935" s="150"/>
      <c r="M935" s="153"/>
      <c r="N935" s="151"/>
      <c r="O935" s="153"/>
      <c r="P935" s="203" t="e">
        <f>#REF!+#REF!</f>
        <v>#REF!</v>
      </c>
      <c r="Q935" s="204" t="e">
        <f>#REF!+M935</f>
        <v>#REF!</v>
      </c>
      <c r="R935" s="359" t="s">
        <v>648</v>
      </c>
    </row>
    <row r="936" spans="1:18" ht="12.95" customHeight="1">
      <c r="A936" s="147">
        <v>752</v>
      </c>
      <c r="B936" s="148"/>
      <c r="C936" s="149" t="s">
        <v>1911</v>
      </c>
      <c r="D936" s="149" t="s">
        <v>1913</v>
      </c>
      <c r="E936" s="149" t="s">
        <v>1911</v>
      </c>
      <c r="F936" s="149" t="s">
        <v>1909</v>
      </c>
      <c r="G936" s="149" t="s">
        <v>1430</v>
      </c>
      <c r="H936" s="158" t="s">
        <v>13</v>
      </c>
      <c r="I936" s="239" t="s">
        <v>704</v>
      </c>
      <c r="J936" s="150" t="s">
        <v>1343</v>
      </c>
      <c r="K936" s="150" t="s">
        <v>1343</v>
      </c>
      <c r="L936" s="150"/>
      <c r="M936" s="153"/>
      <c r="N936" s="151"/>
      <c r="O936" s="153"/>
      <c r="P936" s="203" t="e">
        <f>#REF!+#REF!</f>
        <v>#REF!</v>
      </c>
      <c r="Q936" s="204" t="e">
        <f>#REF!+M936</f>
        <v>#REF!</v>
      </c>
      <c r="R936" s="359" t="s">
        <v>629</v>
      </c>
    </row>
    <row r="937" spans="1:18" ht="12.95" customHeight="1">
      <c r="A937" s="198">
        <v>753</v>
      </c>
      <c r="B937" s="148"/>
      <c r="C937" s="149" t="s">
        <v>1911</v>
      </c>
      <c r="D937" s="149" t="s">
        <v>1913</v>
      </c>
      <c r="E937" s="149" t="s">
        <v>1543</v>
      </c>
      <c r="F937" s="149" t="s">
        <v>1543</v>
      </c>
      <c r="G937" s="149" t="s">
        <v>1425</v>
      </c>
      <c r="H937" s="158" t="s">
        <v>1433</v>
      </c>
      <c r="I937" s="239" t="s">
        <v>94</v>
      </c>
      <c r="J937" s="150" t="s">
        <v>1343</v>
      </c>
      <c r="K937" s="150" t="s">
        <v>1343</v>
      </c>
      <c r="L937" s="150"/>
      <c r="M937" s="153"/>
      <c r="N937" s="151"/>
      <c r="O937" s="153"/>
      <c r="P937" s="203" t="e">
        <f>#REF!+#REF!</f>
        <v>#REF!</v>
      </c>
      <c r="Q937" s="204" t="e">
        <f>#REF!+M937</f>
        <v>#REF!</v>
      </c>
      <c r="R937" s="359" t="s">
        <v>634</v>
      </c>
    </row>
    <row r="938" spans="1:18" ht="12.95" customHeight="1">
      <c r="A938" s="147">
        <v>754</v>
      </c>
      <c r="B938" s="148"/>
      <c r="C938" s="149" t="s">
        <v>1911</v>
      </c>
      <c r="D938" s="149" t="s">
        <v>1913</v>
      </c>
      <c r="E938" s="149" t="s">
        <v>1911</v>
      </c>
      <c r="F938" s="149" t="s">
        <v>1543</v>
      </c>
      <c r="G938" s="149" t="s">
        <v>1433</v>
      </c>
      <c r="H938" s="158" t="s">
        <v>1433</v>
      </c>
      <c r="I938" s="239" t="s">
        <v>346</v>
      </c>
      <c r="J938" s="150" t="s">
        <v>1343</v>
      </c>
      <c r="K938" s="150" t="s">
        <v>1343</v>
      </c>
      <c r="L938" s="150"/>
      <c r="M938" s="153"/>
      <c r="N938" s="151"/>
      <c r="O938" s="153"/>
      <c r="P938" s="203" t="e">
        <f>#REF!+#REF!</f>
        <v>#REF!</v>
      </c>
      <c r="Q938" s="204" t="e">
        <f>#REF!+M938</f>
        <v>#REF!</v>
      </c>
      <c r="R938" s="359" t="s">
        <v>604</v>
      </c>
    </row>
    <row r="939" spans="1:18" ht="12.95" customHeight="1">
      <c r="A939" s="198">
        <v>755</v>
      </c>
      <c r="B939" s="148"/>
      <c r="C939" s="149" t="s">
        <v>1911</v>
      </c>
      <c r="D939" s="149" t="s">
        <v>1913</v>
      </c>
      <c r="E939" s="149" t="s">
        <v>1543</v>
      </c>
      <c r="F939" s="149" t="s">
        <v>1544</v>
      </c>
      <c r="G939" s="149" t="s">
        <v>1437</v>
      </c>
      <c r="H939" s="158" t="s">
        <v>1425</v>
      </c>
      <c r="I939" s="239" t="s">
        <v>705</v>
      </c>
      <c r="J939" s="150" t="s">
        <v>1343</v>
      </c>
      <c r="K939" s="150" t="s">
        <v>1343</v>
      </c>
      <c r="L939" s="150"/>
      <c r="M939" s="153"/>
      <c r="N939" s="151"/>
      <c r="O939" s="153"/>
      <c r="P939" s="203" t="e">
        <f>#REF!+#REF!</f>
        <v>#REF!</v>
      </c>
      <c r="Q939" s="204" t="e">
        <f>#REF!+M939</f>
        <v>#REF!</v>
      </c>
      <c r="R939" s="359" t="s">
        <v>620</v>
      </c>
    </row>
    <row r="940" spans="1:18" ht="12.95" customHeight="1">
      <c r="A940" s="147">
        <v>756</v>
      </c>
      <c r="B940" s="148"/>
      <c r="C940" s="149" t="s">
        <v>1911</v>
      </c>
      <c r="D940" s="149" t="s">
        <v>1913</v>
      </c>
      <c r="E940" s="149" t="s">
        <v>1911</v>
      </c>
      <c r="F940" s="149" t="s">
        <v>1909</v>
      </c>
      <c r="G940" s="149" t="s">
        <v>1439</v>
      </c>
      <c r="H940" s="158" t="s">
        <v>1524</v>
      </c>
      <c r="I940" s="239" t="s">
        <v>706</v>
      </c>
      <c r="J940" s="150" t="s">
        <v>1343</v>
      </c>
      <c r="K940" s="150" t="s">
        <v>1343</v>
      </c>
      <c r="L940" s="150"/>
      <c r="M940" s="153"/>
      <c r="N940" s="151"/>
      <c r="O940" s="153"/>
      <c r="P940" s="203" t="e">
        <f>#REF!+#REF!</f>
        <v>#REF!</v>
      </c>
      <c r="Q940" s="204" t="e">
        <f>#REF!+M940</f>
        <v>#REF!</v>
      </c>
      <c r="R940" s="359" t="s">
        <v>576</v>
      </c>
    </row>
    <row r="941" spans="1:18" ht="12.95" customHeight="1">
      <c r="A941" s="198">
        <v>757</v>
      </c>
      <c r="B941" s="148"/>
      <c r="C941" s="149" t="s">
        <v>1911</v>
      </c>
      <c r="D941" s="149" t="s">
        <v>1913</v>
      </c>
      <c r="E941" s="149" t="s">
        <v>1911</v>
      </c>
      <c r="F941" s="149" t="s">
        <v>1543</v>
      </c>
      <c r="G941" s="149" t="s">
        <v>1456</v>
      </c>
      <c r="H941" s="158" t="s">
        <v>1441</v>
      </c>
      <c r="I941" s="239" t="s">
        <v>640</v>
      </c>
      <c r="J941" s="150" t="s">
        <v>1343</v>
      </c>
      <c r="K941" s="150" t="s">
        <v>1343</v>
      </c>
      <c r="L941" s="150"/>
      <c r="M941" s="153"/>
      <c r="N941" s="151"/>
      <c r="O941" s="153"/>
      <c r="P941" s="203" t="e">
        <f>#REF!+#REF!</f>
        <v>#REF!</v>
      </c>
      <c r="Q941" s="204" t="e">
        <f>#REF!+M941</f>
        <v>#REF!</v>
      </c>
      <c r="R941" s="359" t="s">
        <v>629</v>
      </c>
    </row>
    <row r="942" spans="1:18" ht="12.95" customHeight="1">
      <c r="A942" s="147">
        <v>758</v>
      </c>
      <c r="B942" s="148"/>
      <c r="C942" s="149" t="s">
        <v>1911</v>
      </c>
      <c r="D942" s="149" t="s">
        <v>1913</v>
      </c>
      <c r="E942" s="149" t="s">
        <v>1544</v>
      </c>
      <c r="F942" s="149" t="s">
        <v>1907</v>
      </c>
      <c r="G942" s="149" t="s">
        <v>1434</v>
      </c>
      <c r="H942" s="158" t="s">
        <v>1442</v>
      </c>
      <c r="I942" s="239" t="s">
        <v>427</v>
      </c>
      <c r="J942" s="150" t="s">
        <v>1343</v>
      </c>
      <c r="K942" s="150" t="s">
        <v>1343</v>
      </c>
      <c r="L942" s="150"/>
      <c r="M942" s="153"/>
      <c r="N942" s="151"/>
      <c r="O942" s="153"/>
      <c r="P942" s="203" t="e">
        <f>#REF!+#REF!</f>
        <v>#REF!</v>
      </c>
      <c r="Q942" s="204" t="e">
        <f>#REF!+M942</f>
        <v>#REF!</v>
      </c>
      <c r="R942" s="359" t="s">
        <v>576</v>
      </c>
    </row>
    <row r="943" spans="1:18" ht="12.95" customHeight="1">
      <c r="A943" s="198">
        <v>759</v>
      </c>
      <c r="B943" s="148"/>
      <c r="C943" s="149" t="s">
        <v>1911</v>
      </c>
      <c r="D943" s="149" t="s">
        <v>1913</v>
      </c>
      <c r="E943" s="149" t="s">
        <v>1911</v>
      </c>
      <c r="F943" s="149" t="s">
        <v>1543</v>
      </c>
      <c r="G943" s="149" t="s">
        <v>1449</v>
      </c>
      <c r="H943" s="158" t="s">
        <v>1428</v>
      </c>
      <c r="I943" s="239" t="s">
        <v>707</v>
      </c>
      <c r="J943" s="150" t="s">
        <v>1343</v>
      </c>
      <c r="K943" s="150" t="s">
        <v>1343</v>
      </c>
      <c r="L943" s="150"/>
      <c r="M943" s="153"/>
      <c r="N943" s="151"/>
      <c r="O943" s="153"/>
      <c r="P943" s="203" t="e">
        <f>#REF!+#REF!</f>
        <v>#REF!</v>
      </c>
      <c r="Q943" s="204" t="e">
        <f>#REF!+M943</f>
        <v>#REF!</v>
      </c>
      <c r="R943" s="359" t="s">
        <v>618</v>
      </c>
    </row>
    <row r="944" spans="1:18" ht="12.95" customHeight="1">
      <c r="A944" s="147">
        <v>760</v>
      </c>
      <c r="B944" s="148"/>
      <c r="C944" s="149" t="s">
        <v>1911</v>
      </c>
      <c r="D944" s="149" t="s">
        <v>1913</v>
      </c>
      <c r="E944" s="149" t="s">
        <v>1911</v>
      </c>
      <c r="F944" s="149" t="s">
        <v>1544</v>
      </c>
      <c r="G944" s="149" t="s">
        <v>13</v>
      </c>
      <c r="H944" s="158" t="s">
        <v>1438</v>
      </c>
      <c r="I944" s="239" t="s">
        <v>708</v>
      </c>
      <c r="J944" s="150" t="s">
        <v>1343</v>
      </c>
      <c r="K944" s="150" t="s">
        <v>1343</v>
      </c>
      <c r="L944" s="150"/>
      <c r="M944" s="153"/>
      <c r="N944" s="151"/>
      <c r="O944" s="153"/>
      <c r="P944" s="203" t="e">
        <f>#REF!+#REF!</f>
        <v>#REF!</v>
      </c>
      <c r="Q944" s="204" t="e">
        <f>#REF!+M944</f>
        <v>#REF!</v>
      </c>
      <c r="R944" s="359" t="s">
        <v>152</v>
      </c>
    </row>
    <row r="945" spans="1:18" ht="12.95" customHeight="1">
      <c r="A945" s="198">
        <v>761</v>
      </c>
      <c r="B945" s="148"/>
      <c r="C945" s="149" t="s">
        <v>1911</v>
      </c>
      <c r="D945" s="149" t="s">
        <v>1913</v>
      </c>
      <c r="E945" s="149" t="s">
        <v>1911</v>
      </c>
      <c r="F945" s="149" t="s">
        <v>1544</v>
      </c>
      <c r="G945" s="149" t="s">
        <v>1429</v>
      </c>
      <c r="H945" s="158" t="s">
        <v>1510</v>
      </c>
      <c r="I945" s="239" t="s">
        <v>432</v>
      </c>
      <c r="J945" s="150" t="s">
        <v>1343</v>
      </c>
      <c r="K945" s="150" t="s">
        <v>1343</v>
      </c>
      <c r="L945" s="150"/>
      <c r="M945" s="153"/>
      <c r="N945" s="151"/>
      <c r="O945" s="153"/>
      <c r="P945" s="203" t="e">
        <f>#REF!+#REF!</f>
        <v>#REF!</v>
      </c>
      <c r="Q945" s="204" t="e">
        <f>#REF!+M945</f>
        <v>#REF!</v>
      </c>
      <c r="R945" s="359" t="s">
        <v>576</v>
      </c>
    </row>
    <row r="946" spans="1:18" ht="12.95" customHeight="1">
      <c r="A946" s="147">
        <v>762</v>
      </c>
      <c r="B946" s="148"/>
      <c r="C946" s="149" t="s">
        <v>1911</v>
      </c>
      <c r="D946" s="149" t="s">
        <v>1913</v>
      </c>
      <c r="E946" s="149" t="s">
        <v>1911</v>
      </c>
      <c r="F946" s="149" t="s">
        <v>1543</v>
      </c>
      <c r="G946" s="149" t="s">
        <v>1434</v>
      </c>
      <c r="H946" s="158" t="s">
        <v>1427</v>
      </c>
      <c r="I946" s="239" t="s">
        <v>709</v>
      </c>
      <c r="J946" s="150" t="s">
        <v>1343</v>
      </c>
      <c r="K946" s="150" t="s">
        <v>1343</v>
      </c>
      <c r="L946" s="150"/>
      <c r="M946" s="153"/>
      <c r="N946" s="151"/>
      <c r="O946" s="153"/>
      <c r="P946" s="203" t="e">
        <f>#REF!+#REF!</f>
        <v>#REF!</v>
      </c>
      <c r="Q946" s="204" t="e">
        <f>#REF!+M946</f>
        <v>#REF!</v>
      </c>
      <c r="R946" s="359" t="s">
        <v>634</v>
      </c>
    </row>
    <row r="947" spans="1:18" ht="12.95" customHeight="1">
      <c r="A947" s="198">
        <v>763</v>
      </c>
      <c r="B947" s="148"/>
      <c r="C947" s="149" t="s">
        <v>1911</v>
      </c>
      <c r="D947" s="149" t="s">
        <v>1913</v>
      </c>
      <c r="E947" s="149" t="s">
        <v>1911</v>
      </c>
      <c r="F947" s="149" t="s">
        <v>1913</v>
      </c>
      <c r="G947" s="149" t="s">
        <v>1475</v>
      </c>
      <c r="H947" s="158" t="s">
        <v>1534</v>
      </c>
      <c r="I947" s="239" t="s">
        <v>710</v>
      </c>
      <c r="J947" s="150" t="s">
        <v>1343</v>
      </c>
      <c r="K947" s="150" t="s">
        <v>1343</v>
      </c>
      <c r="L947" s="150"/>
      <c r="M947" s="153"/>
      <c r="N947" s="151"/>
      <c r="O947" s="153"/>
      <c r="P947" s="203" t="e">
        <f>#REF!+#REF!</f>
        <v>#REF!</v>
      </c>
      <c r="Q947" s="204" t="e">
        <f>#REF!+M947</f>
        <v>#REF!</v>
      </c>
      <c r="R947" s="359" t="s">
        <v>152</v>
      </c>
    </row>
    <row r="948" spans="1:18" ht="12.95" customHeight="1">
      <c r="A948" s="147">
        <v>764</v>
      </c>
      <c r="B948" s="148"/>
      <c r="C948" s="149" t="s">
        <v>1911</v>
      </c>
      <c r="D948" s="149" t="s">
        <v>1913</v>
      </c>
      <c r="E948" s="149" t="s">
        <v>1911</v>
      </c>
      <c r="F948" s="149" t="s">
        <v>1544</v>
      </c>
      <c r="G948" s="149" t="s">
        <v>1426</v>
      </c>
      <c r="H948" s="158" t="s">
        <v>1453</v>
      </c>
      <c r="I948" s="239" t="s">
        <v>711</v>
      </c>
      <c r="J948" s="150" t="s">
        <v>1343</v>
      </c>
      <c r="K948" s="150" t="s">
        <v>1343</v>
      </c>
      <c r="L948" s="150"/>
      <c r="M948" s="153"/>
      <c r="N948" s="151"/>
      <c r="O948" s="153"/>
      <c r="P948" s="203" t="e">
        <f>#REF!+#REF!</f>
        <v>#REF!</v>
      </c>
      <c r="Q948" s="204" t="e">
        <f>#REF!+M948</f>
        <v>#REF!</v>
      </c>
      <c r="R948" s="359" t="s">
        <v>576</v>
      </c>
    </row>
    <row r="949" spans="1:18" ht="12.95" customHeight="1">
      <c r="A949" s="198">
        <v>765</v>
      </c>
      <c r="B949" s="148"/>
      <c r="C949" s="149" t="s">
        <v>1911</v>
      </c>
      <c r="D949" s="149" t="s">
        <v>1913</v>
      </c>
      <c r="E949" s="149" t="s">
        <v>1911</v>
      </c>
      <c r="F949" s="149" t="s">
        <v>1544</v>
      </c>
      <c r="G949" s="149" t="s">
        <v>1429</v>
      </c>
      <c r="H949" s="158" t="s">
        <v>1511</v>
      </c>
      <c r="I949" s="239" t="s">
        <v>432</v>
      </c>
      <c r="J949" s="150" t="s">
        <v>1343</v>
      </c>
      <c r="K949" s="150" t="s">
        <v>1343</v>
      </c>
      <c r="L949" s="150"/>
      <c r="M949" s="153"/>
      <c r="N949" s="151"/>
      <c r="O949" s="153"/>
      <c r="P949" s="203" t="e">
        <f>#REF!+#REF!</f>
        <v>#REF!</v>
      </c>
      <c r="Q949" s="204" t="e">
        <f>#REF!+M949</f>
        <v>#REF!</v>
      </c>
      <c r="R949" s="359" t="s">
        <v>609</v>
      </c>
    </row>
    <row r="950" spans="1:18" ht="12.95" customHeight="1">
      <c r="A950" s="147">
        <v>766</v>
      </c>
      <c r="B950" s="148"/>
      <c r="C950" s="149" t="s">
        <v>1911</v>
      </c>
      <c r="D950" s="149" t="s">
        <v>1913</v>
      </c>
      <c r="E950" s="149" t="s">
        <v>1911</v>
      </c>
      <c r="F950" s="149" t="s">
        <v>1543</v>
      </c>
      <c r="G950" s="149" t="s">
        <v>13</v>
      </c>
      <c r="H950" s="158" t="s">
        <v>1487</v>
      </c>
      <c r="I950" s="239" t="s">
        <v>422</v>
      </c>
      <c r="J950" s="150" t="s">
        <v>1343</v>
      </c>
      <c r="K950" s="150" t="s">
        <v>1343</v>
      </c>
      <c r="L950" s="150"/>
      <c r="M950" s="153"/>
      <c r="N950" s="151"/>
      <c r="O950" s="153"/>
      <c r="P950" s="203" t="e">
        <f>#REF!+#REF!</f>
        <v>#REF!</v>
      </c>
      <c r="Q950" s="204" t="e">
        <f>#REF!+M950</f>
        <v>#REF!</v>
      </c>
      <c r="R950" s="359" t="s">
        <v>712</v>
      </c>
    </row>
    <row r="951" spans="1:18" ht="12.95" customHeight="1">
      <c r="A951" s="198">
        <v>767</v>
      </c>
      <c r="B951" s="148"/>
      <c r="C951" s="149" t="s">
        <v>1911</v>
      </c>
      <c r="D951" s="149" t="s">
        <v>1913</v>
      </c>
      <c r="E951" s="149" t="s">
        <v>1911</v>
      </c>
      <c r="F951" s="149" t="s">
        <v>1543</v>
      </c>
      <c r="G951" s="149" t="s">
        <v>13</v>
      </c>
      <c r="H951" s="158" t="s">
        <v>1488</v>
      </c>
      <c r="I951" s="239" t="s">
        <v>422</v>
      </c>
      <c r="J951" s="150" t="s">
        <v>1343</v>
      </c>
      <c r="K951" s="150" t="s">
        <v>1343</v>
      </c>
      <c r="L951" s="150"/>
      <c r="M951" s="153"/>
      <c r="N951" s="151"/>
      <c r="O951" s="153"/>
      <c r="P951" s="203" t="e">
        <f>#REF!+#REF!</f>
        <v>#REF!</v>
      </c>
      <c r="Q951" s="204" t="e">
        <f>#REF!+M951</f>
        <v>#REF!</v>
      </c>
      <c r="R951" s="359" t="s">
        <v>639</v>
      </c>
    </row>
    <row r="952" spans="1:18" ht="12.95" customHeight="1">
      <c r="A952" s="147">
        <v>768</v>
      </c>
      <c r="B952" s="148"/>
      <c r="C952" s="149" t="s">
        <v>1911</v>
      </c>
      <c r="D952" s="149" t="s">
        <v>1913</v>
      </c>
      <c r="E952" s="149" t="s">
        <v>1911</v>
      </c>
      <c r="F952" s="149" t="s">
        <v>1543</v>
      </c>
      <c r="G952" s="149" t="s">
        <v>13</v>
      </c>
      <c r="H952" s="158" t="s">
        <v>1489</v>
      </c>
      <c r="I952" s="239" t="s">
        <v>422</v>
      </c>
      <c r="J952" s="150" t="s">
        <v>1343</v>
      </c>
      <c r="K952" s="150" t="s">
        <v>1343</v>
      </c>
      <c r="L952" s="150"/>
      <c r="M952" s="153"/>
      <c r="N952" s="151"/>
      <c r="O952" s="153"/>
      <c r="P952" s="203" t="e">
        <f>#REF!+#REF!</f>
        <v>#REF!</v>
      </c>
      <c r="Q952" s="204" t="e">
        <f>#REF!+M952</f>
        <v>#REF!</v>
      </c>
      <c r="R952" s="359" t="s">
        <v>297</v>
      </c>
    </row>
    <row r="953" spans="1:18" ht="12.95" customHeight="1">
      <c r="A953" s="198">
        <v>769</v>
      </c>
      <c r="B953" s="148"/>
      <c r="C953" s="149" t="s">
        <v>1911</v>
      </c>
      <c r="D953" s="149" t="s">
        <v>1913</v>
      </c>
      <c r="E953" s="149" t="s">
        <v>1911</v>
      </c>
      <c r="F953" s="149" t="s">
        <v>1543</v>
      </c>
      <c r="G953" s="149" t="s">
        <v>13</v>
      </c>
      <c r="H953" s="158" t="s">
        <v>1490</v>
      </c>
      <c r="I953" s="239" t="s">
        <v>422</v>
      </c>
      <c r="J953" s="150" t="s">
        <v>1343</v>
      </c>
      <c r="K953" s="150" t="s">
        <v>1343</v>
      </c>
      <c r="L953" s="150"/>
      <c r="M953" s="153"/>
      <c r="N953" s="151"/>
      <c r="O953" s="153"/>
      <c r="P953" s="203" t="e">
        <f>#REF!+#REF!</f>
        <v>#REF!</v>
      </c>
      <c r="Q953" s="204" t="e">
        <f>#REF!+M953</f>
        <v>#REF!</v>
      </c>
      <c r="R953" s="359" t="s">
        <v>152</v>
      </c>
    </row>
    <row r="954" spans="1:18" ht="12.95" customHeight="1">
      <c r="A954" s="147">
        <v>770</v>
      </c>
      <c r="B954" s="148"/>
      <c r="C954" s="149" t="s">
        <v>1911</v>
      </c>
      <c r="D954" s="149" t="s">
        <v>1913</v>
      </c>
      <c r="E954" s="149" t="s">
        <v>1911</v>
      </c>
      <c r="F954" s="149" t="s">
        <v>1544</v>
      </c>
      <c r="G954" s="149" t="s">
        <v>1426</v>
      </c>
      <c r="H954" s="158" t="s">
        <v>1454</v>
      </c>
      <c r="I954" s="239" t="s">
        <v>421</v>
      </c>
      <c r="J954" s="150" t="s">
        <v>1343</v>
      </c>
      <c r="K954" s="150" t="s">
        <v>1343</v>
      </c>
      <c r="L954" s="150"/>
      <c r="M954" s="153"/>
      <c r="N954" s="151"/>
      <c r="O954" s="153"/>
      <c r="P954" s="203" t="e">
        <f>#REF!+#REF!</f>
        <v>#REF!</v>
      </c>
      <c r="Q954" s="204" t="e">
        <f>#REF!+M954</f>
        <v>#REF!</v>
      </c>
      <c r="R954" s="359" t="s">
        <v>297</v>
      </c>
    </row>
    <row r="955" spans="1:18" ht="12.95" customHeight="1">
      <c r="A955" s="198">
        <v>771</v>
      </c>
      <c r="B955" s="148"/>
      <c r="C955" s="149" t="s">
        <v>1911</v>
      </c>
      <c r="D955" s="149" t="s">
        <v>1913</v>
      </c>
      <c r="E955" s="149" t="s">
        <v>1911</v>
      </c>
      <c r="F955" s="149" t="s">
        <v>1544</v>
      </c>
      <c r="G955" s="149" t="s">
        <v>1426</v>
      </c>
      <c r="H955" s="158" t="s">
        <v>1455</v>
      </c>
      <c r="I955" s="239" t="s">
        <v>421</v>
      </c>
      <c r="J955" s="150" t="s">
        <v>1343</v>
      </c>
      <c r="K955" s="150" t="s">
        <v>1343</v>
      </c>
      <c r="L955" s="150"/>
      <c r="M955" s="153"/>
      <c r="N955" s="151"/>
      <c r="O955" s="153"/>
      <c r="P955" s="203" t="e">
        <f>#REF!+#REF!</f>
        <v>#REF!</v>
      </c>
      <c r="Q955" s="204" t="e">
        <f>#REF!+M955</f>
        <v>#REF!</v>
      </c>
      <c r="R955" s="359" t="s">
        <v>639</v>
      </c>
    </row>
    <row r="956" spans="1:18" ht="12.95" customHeight="1">
      <c r="A956" s="147">
        <v>772</v>
      </c>
      <c r="B956" s="148"/>
      <c r="C956" s="149" t="s">
        <v>1911</v>
      </c>
      <c r="D956" s="149" t="s">
        <v>1913</v>
      </c>
      <c r="E956" s="149" t="s">
        <v>1911</v>
      </c>
      <c r="F956" s="149" t="s">
        <v>1544</v>
      </c>
      <c r="G956" s="149" t="s">
        <v>1429</v>
      </c>
      <c r="H956" s="158" t="s">
        <v>1488</v>
      </c>
      <c r="I956" s="239" t="s">
        <v>432</v>
      </c>
      <c r="J956" s="150" t="s">
        <v>1343</v>
      </c>
      <c r="K956" s="150" t="s">
        <v>1343</v>
      </c>
      <c r="L956" s="150"/>
      <c r="M956" s="153"/>
      <c r="N956" s="151"/>
      <c r="O956" s="153"/>
      <c r="P956" s="203" t="e">
        <f>#REF!+#REF!</f>
        <v>#REF!</v>
      </c>
      <c r="Q956" s="204" t="e">
        <f>#REF!+M956</f>
        <v>#REF!</v>
      </c>
      <c r="R956" s="359" t="s">
        <v>639</v>
      </c>
    </row>
    <row r="957" spans="1:18" ht="12.95" customHeight="1">
      <c r="A957" s="198">
        <v>773</v>
      </c>
      <c r="B957" s="148"/>
      <c r="C957" s="149" t="s">
        <v>1911</v>
      </c>
      <c r="D957" s="149" t="s">
        <v>1914</v>
      </c>
      <c r="E957" s="149" t="s">
        <v>1543</v>
      </c>
      <c r="F957" s="149" t="s">
        <v>2440</v>
      </c>
      <c r="G957" s="149" t="s">
        <v>1435</v>
      </c>
      <c r="H957" s="158" t="s">
        <v>1425</v>
      </c>
      <c r="I957" s="239" t="s">
        <v>700</v>
      </c>
      <c r="J957" s="150" t="s">
        <v>1343</v>
      </c>
      <c r="K957" s="150" t="s">
        <v>1343</v>
      </c>
      <c r="L957" s="150"/>
      <c r="M957" s="153"/>
      <c r="N957" s="151"/>
      <c r="O957" s="153"/>
      <c r="P957" s="203" t="e">
        <f>#REF!+#REF!</f>
        <v>#REF!</v>
      </c>
      <c r="Q957" s="204" t="e">
        <f>#REF!+M957</f>
        <v>#REF!</v>
      </c>
      <c r="R957" s="359" t="s">
        <v>639</v>
      </c>
    </row>
    <row r="958" spans="1:18" ht="12.95" customHeight="1">
      <c r="A958" s="147">
        <v>774</v>
      </c>
      <c r="B958" s="148"/>
      <c r="C958" s="149" t="s">
        <v>1911</v>
      </c>
      <c r="D958" s="149" t="s">
        <v>1544</v>
      </c>
      <c r="E958" s="149" t="s">
        <v>1907</v>
      </c>
      <c r="F958" s="149" t="s">
        <v>1545</v>
      </c>
      <c r="G958" s="149" t="s">
        <v>1437</v>
      </c>
      <c r="H958" s="158" t="s">
        <v>1425</v>
      </c>
      <c r="I958" s="239" t="s">
        <v>713</v>
      </c>
      <c r="J958" s="150" t="s">
        <v>1343</v>
      </c>
      <c r="K958" s="150" t="s">
        <v>1343</v>
      </c>
      <c r="L958" s="150"/>
      <c r="M958" s="153"/>
      <c r="N958" s="151"/>
      <c r="O958" s="153"/>
      <c r="P958" s="203" t="e">
        <f>#REF!+#REF!</f>
        <v>#REF!</v>
      </c>
      <c r="Q958" s="204" t="e">
        <f>#REF!+M958</f>
        <v>#REF!</v>
      </c>
      <c r="R958" s="359" t="s">
        <v>152</v>
      </c>
    </row>
    <row r="959" spans="1:18" ht="12.95" customHeight="1">
      <c r="A959" s="198">
        <v>775</v>
      </c>
      <c r="B959" s="148"/>
      <c r="C959" s="149" t="s">
        <v>1911</v>
      </c>
      <c r="D959" s="149" t="s">
        <v>1913</v>
      </c>
      <c r="E959" s="149" t="s">
        <v>1544</v>
      </c>
      <c r="F959" s="149" t="s">
        <v>1543</v>
      </c>
      <c r="G959" s="149" t="s">
        <v>1434</v>
      </c>
      <c r="H959" s="158" t="s">
        <v>1471</v>
      </c>
      <c r="I959" s="239" t="s">
        <v>22</v>
      </c>
      <c r="J959" s="150" t="s">
        <v>1343</v>
      </c>
      <c r="K959" s="150" t="s">
        <v>1343</v>
      </c>
      <c r="L959" s="150"/>
      <c r="M959" s="153"/>
      <c r="N959" s="151"/>
      <c r="O959" s="153"/>
      <c r="P959" s="203" t="e">
        <f>#REF!+#REF!</f>
        <v>#REF!</v>
      </c>
      <c r="Q959" s="204" t="e">
        <f>#REF!+M959</f>
        <v>#REF!</v>
      </c>
      <c r="R959" s="359" t="s">
        <v>152</v>
      </c>
    </row>
    <row r="960" spans="1:18" ht="12.95" customHeight="1">
      <c r="A960" s="147">
        <v>776</v>
      </c>
      <c r="B960" s="148"/>
      <c r="C960" s="149" t="s">
        <v>1911</v>
      </c>
      <c r="D960" s="149" t="s">
        <v>1913</v>
      </c>
      <c r="E960" s="149" t="s">
        <v>1544</v>
      </c>
      <c r="F960" s="149" t="s">
        <v>1907</v>
      </c>
      <c r="G960" s="149" t="s">
        <v>1434</v>
      </c>
      <c r="H960" s="158" t="s">
        <v>1443</v>
      </c>
      <c r="I960" s="239" t="s">
        <v>427</v>
      </c>
      <c r="J960" s="150" t="s">
        <v>1343</v>
      </c>
      <c r="K960" s="150" t="s">
        <v>1343</v>
      </c>
      <c r="L960" s="150"/>
      <c r="M960" s="153"/>
      <c r="N960" s="151"/>
      <c r="O960" s="153"/>
      <c r="P960" s="203" t="e">
        <f>#REF!+#REF!</f>
        <v>#REF!</v>
      </c>
      <c r="Q960" s="204" t="e">
        <f>#REF!+M960</f>
        <v>#REF!</v>
      </c>
      <c r="R960" s="359" t="s">
        <v>152</v>
      </c>
    </row>
    <row r="961" spans="1:18" ht="12.95" customHeight="1">
      <c r="A961" s="198">
        <v>777</v>
      </c>
      <c r="B961" s="148"/>
      <c r="C961" s="149" t="s">
        <v>1911</v>
      </c>
      <c r="D961" s="149" t="s">
        <v>1913</v>
      </c>
      <c r="E961" s="149" t="s">
        <v>1911</v>
      </c>
      <c r="F961" s="149" t="s">
        <v>1543</v>
      </c>
      <c r="G961" s="149" t="s">
        <v>1429</v>
      </c>
      <c r="H961" s="158" t="s">
        <v>1436</v>
      </c>
      <c r="I961" s="239" t="s">
        <v>349</v>
      </c>
      <c r="J961" s="150" t="s">
        <v>1343</v>
      </c>
      <c r="K961" s="150" t="s">
        <v>1343</v>
      </c>
      <c r="L961" s="150"/>
      <c r="M961" s="153"/>
      <c r="N961" s="151"/>
      <c r="O961" s="153"/>
      <c r="P961" s="203" t="e">
        <f>#REF!+#REF!</f>
        <v>#REF!</v>
      </c>
      <c r="Q961" s="204" t="e">
        <f>#REF!+M961</f>
        <v>#REF!</v>
      </c>
      <c r="R961" s="359" t="s">
        <v>152</v>
      </c>
    </row>
    <row r="962" spans="1:18" ht="12.95" customHeight="1">
      <c r="A962" s="147">
        <v>778</v>
      </c>
      <c r="B962" s="148"/>
      <c r="C962" s="149" t="s">
        <v>1911</v>
      </c>
      <c r="D962" s="149" t="s">
        <v>1913</v>
      </c>
      <c r="E962" s="149" t="s">
        <v>1544</v>
      </c>
      <c r="F962" s="149" t="s">
        <v>1907</v>
      </c>
      <c r="G962" s="149" t="s">
        <v>1434</v>
      </c>
      <c r="H962" s="158" t="s">
        <v>1444</v>
      </c>
      <c r="I962" s="239" t="s">
        <v>427</v>
      </c>
      <c r="J962" s="150" t="s">
        <v>1343</v>
      </c>
      <c r="K962" s="150" t="s">
        <v>1343</v>
      </c>
      <c r="L962" s="150"/>
      <c r="M962" s="153"/>
      <c r="N962" s="151"/>
      <c r="O962" s="153"/>
      <c r="P962" s="203" t="e">
        <f>#REF!+#REF!</f>
        <v>#REF!</v>
      </c>
      <c r="Q962" s="204" t="e">
        <f>#REF!+M962</f>
        <v>#REF!</v>
      </c>
      <c r="R962" s="359" t="s">
        <v>639</v>
      </c>
    </row>
    <row r="963" spans="1:18" ht="12.95" customHeight="1">
      <c r="A963" s="198">
        <v>779</v>
      </c>
      <c r="B963" s="148"/>
      <c r="C963" s="149" t="s">
        <v>1911</v>
      </c>
      <c r="D963" s="149" t="s">
        <v>1913</v>
      </c>
      <c r="E963" s="149" t="s">
        <v>1543</v>
      </c>
      <c r="F963" s="149" t="s">
        <v>1544</v>
      </c>
      <c r="G963" s="149" t="s">
        <v>1427</v>
      </c>
      <c r="H963" s="158" t="s">
        <v>1449</v>
      </c>
      <c r="I963" s="239" t="s">
        <v>605</v>
      </c>
      <c r="J963" s="150" t="s">
        <v>1343</v>
      </c>
      <c r="K963" s="150" t="s">
        <v>1343</v>
      </c>
      <c r="L963" s="150"/>
      <c r="M963" s="153"/>
      <c r="N963" s="151"/>
      <c r="O963" s="153"/>
      <c r="P963" s="203" t="e">
        <f>#REF!+#REF!</f>
        <v>#REF!</v>
      </c>
      <c r="Q963" s="204" t="e">
        <f>#REF!+M963</f>
        <v>#REF!</v>
      </c>
      <c r="R963" s="359" t="s">
        <v>297</v>
      </c>
    </row>
    <row r="964" spans="1:18" ht="12.95" customHeight="1">
      <c r="A964" s="147">
        <v>780</v>
      </c>
      <c r="B964" s="148"/>
      <c r="C964" s="149" t="s">
        <v>1911</v>
      </c>
      <c r="D964" s="149" t="s">
        <v>1913</v>
      </c>
      <c r="E964" s="149" t="s">
        <v>1911</v>
      </c>
      <c r="F964" s="149" t="s">
        <v>1913</v>
      </c>
      <c r="G964" s="149" t="s">
        <v>1475</v>
      </c>
      <c r="H964" s="158" t="s">
        <v>1535</v>
      </c>
      <c r="I964" s="239" t="s">
        <v>710</v>
      </c>
      <c r="J964" s="150" t="s">
        <v>1343</v>
      </c>
      <c r="K964" s="150" t="s">
        <v>1343</v>
      </c>
      <c r="L964" s="150"/>
      <c r="M964" s="153"/>
      <c r="N964" s="151"/>
      <c r="O964" s="153"/>
      <c r="P964" s="203" t="e">
        <f>#REF!+#REF!</f>
        <v>#REF!</v>
      </c>
      <c r="Q964" s="204" t="e">
        <f>#REF!+M964</f>
        <v>#REF!</v>
      </c>
      <c r="R964" s="359" t="s">
        <v>714</v>
      </c>
    </row>
    <row r="965" spans="1:18" ht="12.95" customHeight="1">
      <c r="A965" s="198">
        <v>781</v>
      </c>
      <c r="B965" s="148"/>
      <c r="C965" s="149" t="s">
        <v>1911</v>
      </c>
      <c r="D965" s="149" t="s">
        <v>1913</v>
      </c>
      <c r="E965" s="149" t="s">
        <v>1911</v>
      </c>
      <c r="F965" s="149" t="s">
        <v>1913</v>
      </c>
      <c r="G965" s="149" t="s">
        <v>1475</v>
      </c>
      <c r="H965" s="158" t="s">
        <v>1536</v>
      </c>
      <c r="I965" s="239" t="s">
        <v>710</v>
      </c>
      <c r="J965" s="150" t="s">
        <v>1343</v>
      </c>
      <c r="K965" s="150" t="s">
        <v>1343</v>
      </c>
      <c r="L965" s="150"/>
      <c r="M965" s="153"/>
      <c r="N965" s="151"/>
      <c r="O965" s="153"/>
      <c r="P965" s="203" t="e">
        <f>#REF!+#REF!</f>
        <v>#REF!</v>
      </c>
      <c r="Q965" s="204" t="e">
        <f>#REF!+M965</f>
        <v>#REF!</v>
      </c>
      <c r="R965" s="359" t="s">
        <v>715</v>
      </c>
    </row>
    <row r="966" spans="1:18" ht="12.95" customHeight="1">
      <c r="A966" s="147">
        <v>782</v>
      </c>
      <c r="B966" s="148"/>
      <c r="C966" s="149" t="s">
        <v>1911</v>
      </c>
      <c r="D966" s="149" t="s">
        <v>1913</v>
      </c>
      <c r="E966" s="149" t="s">
        <v>1543</v>
      </c>
      <c r="F966" s="149" t="s">
        <v>1909</v>
      </c>
      <c r="G966" s="149" t="s">
        <v>1457</v>
      </c>
      <c r="H966" s="158" t="s">
        <v>13</v>
      </c>
      <c r="I966" s="239" t="s">
        <v>716</v>
      </c>
      <c r="J966" s="150" t="s">
        <v>1343</v>
      </c>
      <c r="K966" s="150" t="s">
        <v>1343</v>
      </c>
      <c r="L966" s="150"/>
      <c r="M966" s="153"/>
      <c r="N966" s="151"/>
      <c r="O966" s="153"/>
      <c r="P966" s="203" t="e">
        <f>#REF!+#REF!</f>
        <v>#REF!</v>
      </c>
      <c r="Q966" s="204" t="e">
        <f>#REF!+M966</f>
        <v>#REF!</v>
      </c>
      <c r="R966" s="359" t="s">
        <v>152</v>
      </c>
    </row>
    <row r="967" spans="1:18" ht="12.95" customHeight="1">
      <c r="A967" s="198">
        <v>783</v>
      </c>
      <c r="B967" s="148"/>
      <c r="C967" s="149" t="s">
        <v>1911</v>
      </c>
      <c r="D967" s="149" t="s">
        <v>1914</v>
      </c>
      <c r="E967" s="149" t="s">
        <v>1543</v>
      </c>
      <c r="F967" s="149" t="s">
        <v>2445</v>
      </c>
      <c r="G967" s="149" t="s">
        <v>1427</v>
      </c>
      <c r="H967" s="158" t="s">
        <v>1425</v>
      </c>
      <c r="I967" s="239" t="s">
        <v>717</v>
      </c>
      <c r="J967" s="150" t="s">
        <v>1343</v>
      </c>
      <c r="K967" s="150" t="s">
        <v>1343</v>
      </c>
      <c r="L967" s="150"/>
      <c r="M967" s="153"/>
      <c r="N967" s="151"/>
      <c r="O967" s="153"/>
      <c r="P967" s="203" t="e">
        <f>#REF!+#REF!</f>
        <v>#REF!</v>
      </c>
      <c r="Q967" s="204" t="e">
        <f>#REF!+M967</f>
        <v>#REF!</v>
      </c>
      <c r="R967" s="359" t="s">
        <v>152</v>
      </c>
    </row>
    <row r="968" spans="1:18" ht="12.95" customHeight="1">
      <c r="A968" s="147">
        <v>784</v>
      </c>
      <c r="B968" s="148"/>
      <c r="C968" s="149" t="s">
        <v>1911</v>
      </c>
      <c r="D968" s="149" t="s">
        <v>1913</v>
      </c>
      <c r="E968" s="149" t="s">
        <v>1543</v>
      </c>
      <c r="F968" s="149" t="s">
        <v>1544</v>
      </c>
      <c r="G968" s="149" t="s">
        <v>1425</v>
      </c>
      <c r="H968" s="158" t="s">
        <v>1427</v>
      </c>
      <c r="I968" s="239" t="s">
        <v>304</v>
      </c>
      <c r="J968" s="150" t="s">
        <v>1343</v>
      </c>
      <c r="K968" s="150" t="s">
        <v>1343</v>
      </c>
      <c r="L968" s="150"/>
      <c r="M968" s="153"/>
      <c r="N968" s="151"/>
      <c r="O968" s="153"/>
      <c r="P968" s="203" t="e">
        <f>#REF!+#REF!</f>
        <v>#REF!</v>
      </c>
      <c r="Q968" s="204" t="e">
        <f>#REF!+M968</f>
        <v>#REF!</v>
      </c>
      <c r="R968" s="359" t="s">
        <v>152</v>
      </c>
    </row>
    <row r="969" spans="1:18" ht="12.95" customHeight="1">
      <c r="A969" s="198">
        <v>785</v>
      </c>
      <c r="B969" s="148"/>
      <c r="C969" s="149" t="s">
        <v>1911</v>
      </c>
      <c r="D969" s="149" t="s">
        <v>1913</v>
      </c>
      <c r="E969" s="149" t="s">
        <v>1543</v>
      </c>
      <c r="F969" s="149" t="s">
        <v>1543</v>
      </c>
      <c r="G969" s="149" t="s">
        <v>1425</v>
      </c>
      <c r="H969" s="158" t="s">
        <v>1434</v>
      </c>
      <c r="I969" s="239" t="s">
        <v>94</v>
      </c>
      <c r="J969" s="150" t="s">
        <v>1343</v>
      </c>
      <c r="K969" s="150" t="s">
        <v>1343</v>
      </c>
      <c r="L969" s="150"/>
      <c r="M969" s="153"/>
      <c r="N969" s="151"/>
      <c r="O969" s="153"/>
      <c r="P969" s="203" t="e">
        <f>#REF!+#REF!</f>
        <v>#REF!</v>
      </c>
      <c r="Q969" s="204" t="e">
        <f>#REF!+M969</f>
        <v>#REF!</v>
      </c>
      <c r="R969" s="359" t="s">
        <v>606</v>
      </c>
    </row>
    <row r="970" spans="1:18" ht="12.95" customHeight="1">
      <c r="A970" s="147">
        <v>786</v>
      </c>
      <c r="B970" s="148"/>
      <c r="C970" s="149" t="s">
        <v>1911</v>
      </c>
      <c r="D970" s="149" t="s">
        <v>1913</v>
      </c>
      <c r="E970" s="149" t="s">
        <v>1543</v>
      </c>
      <c r="F970" s="149" t="s">
        <v>1543</v>
      </c>
      <c r="G970" s="149" t="s">
        <v>1425</v>
      </c>
      <c r="H970" s="158" t="s">
        <v>1435</v>
      </c>
      <c r="I970" s="239" t="s">
        <v>94</v>
      </c>
      <c r="J970" s="150" t="s">
        <v>1343</v>
      </c>
      <c r="K970" s="150" t="s">
        <v>1343</v>
      </c>
      <c r="L970" s="150"/>
      <c r="M970" s="153"/>
      <c r="N970" s="151"/>
      <c r="O970" s="153"/>
      <c r="P970" s="203" t="e">
        <f>#REF!+#REF!</f>
        <v>#REF!</v>
      </c>
      <c r="Q970" s="204" t="e">
        <f>#REF!+M970</f>
        <v>#REF!</v>
      </c>
      <c r="R970" s="359" t="s">
        <v>718</v>
      </c>
    </row>
    <row r="971" spans="1:18" ht="12.95" customHeight="1">
      <c r="A971" s="198">
        <v>787</v>
      </c>
      <c r="B971" s="148"/>
      <c r="C971" s="149" t="s">
        <v>1911</v>
      </c>
      <c r="D971" s="149" t="s">
        <v>1911</v>
      </c>
      <c r="E971" s="149" t="s">
        <v>1907</v>
      </c>
      <c r="F971" s="149" t="s">
        <v>1909</v>
      </c>
      <c r="G971" s="149" t="s">
        <v>1430</v>
      </c>
      <c r="H971" s="158" t="s">
        <v>1427</v>
      </c>
      <c r="I971" s="239" t="s">
        <v>580</v>
      </c>
      <c r="J971" s="150" t="s">
        <v>1343</v>
      </c>
      <c r="K971" s="150" t="s">
        <v>1343</v>
      </c>
      <c r="L971" s="150"/>
      <c r="M971" s="153"/>
      <c r="N971" s="151"/>
      <c r="O971" s="153"/>
      <c r="P971" s="203" t="e">
        <f>#REF!+#REF!</f>
        <v>#REF!</v>
      </c>
      <c r="Q971" s="204" t="e">
        <f>#REF!+M971</f>
        <v>#REF!</v>
      </c>
      <c r="R971" s="359" t="s">
        <v>601</v>
      </c>
    </row>
    <row r="972" spans="1:18" ht="12.95" customHeight="1">
      <c r="A972" s="147">
        <v>788</v>
      </c>
      <c r="B972" s="148"/>
      <c r="C972" s="149" t="s">
        <v>1911</v>
      </c>
      <c r="D972" s="149" t="s">
        <v>1913</v>
      </c>
      <c r="E972" s="149" t="s">
        <v>1543</v>
      </c>
      <c r="F972" s="149" t="s">
        <v>1909</v>
      </c>
      <c r="G972" s="149" t="s">
        <v>1465</v>
      </c>
      <c r="H972" s="158" t="s">
        <v>1464</v>
      </c>
      <c r="I972" s="239" t="s">
        <v>523</v>
      </c>
      <c r="J972" s="150" t="s">
        <v>1343</v>
      </c>
      <c r="K972" s="150" t="s">
        <v>1343</v>
      </c>
      <c r="L972" s="150"/>
      <c r="M972" s="153"/>
      <c r="N972" s="151"/>
      <c r="O972" s="153"/>
      <c r="P972" s="203" t="e">
        <f>#REF!+#REF!</f>
        <v>#REF!</v>
      </c>
      <c r="Q972" s="204" t="e">
        <f>#REF!+M972</f>
        <v>#REF!</v>
      </c>
      <c r="R972" s="359" t="s">
        <v>590</v>
      </c>
    </row>
    <row r="973" spans="1:18" ht="12.95" customHeight="1">
      <c r="A973" s="198">
        <v>789</v>
      </c>
      <c r="B973" s="148"/>
      <c r="C973" s="149" t="s">
        <v>1911</v>
      </c>
      <c r="D973" s="149" t="s">
        <v>1913</v>
      </c>
      <c r="E973" s="149" t="s">
        <v>1543</v>
      </c>
      <c r="F973" s="149" t="s">
        <v>1909</v>
      </c>
      <c r="G973" s="149" t="s">
        <v>1465</v>
      </c>
      <c r="H973" s="158" t="s">
        <v>1465</v>
      </c>
      <c r="I973" s="239" t="s">
        <v>523</v>
      </c>
      <c r="J973" s="150" t="s">
        <v>1343</v>
      </c>
      <c r="K973" s="150" t="s">
        <v>1343</v>
      </c>
      <c r="L973" s="150"/>
      <c r="M973" s="153"/>
      <c r="N973" s="151"/>
      <c r="O973" s="153"/>
      <c r="P973" s="203" t="e">
        <f>#REF!+#REF!</f>
        <v>#REF!</v>
      </c>
      <c r="Q973" s="204" t="e">
        <f>#REF!+M973</f>
        <v>#REF!</v>
      </c>
      <c r="R973" s="359" t="s">
        <v>620</v>
      </c>
    </row>
    <row r="974" spans="1:18" ht="12.95" customHeight="1">
      <c r="A974" s="147">
        <v>790</v>
      </c>
      <c r="B974" s="148"/>
      <c r="C974" s="149" t="s">
        <v>1911</v>
      </c>
      <c r="D974" s="149" t="s">
        <v>1913</v>
      </c>
      <c r="E974" s="149" t="s">
        <v>1911</v>
      </c>
      <c r="F974" s="149" t="s">
        <v>1543</v>
      </c>
      <c r="G974" s="149" t="s">
        <v>13</v>
      </c>
      <c r="H974" s="158" t="s">
        <v>1491</v>
      </c>
      <c r="I974" s="239" t="s">
        <v>674</v>
      </c>
      <c r="J974" s="150" t="s">
        <v>1343</v>
      </c>
      <c r="K974" s="150" t="s">
        <v>1343</v>
      </c>
      <c r="L974" s="150"/>
      <c r="M974" s="153"/>
      <c r="N974" s="151"/>
      <c r="O974" s="153"/>
      <c r="P974" s="203" t="e">
        <f>#REF!+#REF!</f>
        <v>#REF!</v>
      </c>
      <c r="Q974" s="204" t="e">
        <f>#REF!+M974</f>
        <v>#REF!</v>
      </c>
      <c r="R974" s="359" t="s">
        <v>629</v>
      </c>
    </row>
    <row r="975" spans="1:18" ht="12.95" customHeight="1">
      <c r="A975" s="198">
        <v>791</v>
      </c>
      <c r="B975" s="148"/>
      <c r="C975" s="149" t="s">
        <v>1911</v>
      </c>
      <c r="D975" s="149" t="s">
        <v>1913</v>
      </c>
      <c r="E975" s="149" t="s">
        <v>1911</v>
      </c>
      <c r="F975" s="149" t="s">
        <v>1543</v>
      </c>
      <c r="G975" s="149" t="s">
        <v>13</v>
      </c>
      <c r="H975" s="158" t="s">
        <v>1492</v>
      </c>
      <c r="I975" s="239" t="s">
        <v>674</v>
      </c>
      <c r="J975" s="150" t="s">
        <v>1343</v>
      </c>
      <c r="K975" s="150" t="s">
        <v>1343</v>
      </c>
      <c r="L975" s="150"/>
      <c r="M975" s="153"/>
      <c r="N975" s="151"/>
      <c r="O975" s="153"/>
      <c r="P975" s="203" t="e">
        <f>#REF!+#REF!</f>
        <v>#REF!</v>
      </c>
      <c r="Q975" s="204" t="e">
        <f>#REF!+M975</f>
        <v>#REF!</v>
      </c>
      <c r="R975" s="359" t="s">
        <v>601</v>
      </c>
    </row>
    <row r="976" spans="1:18" ht="12.95" customHeight="1">
      <c r="A976" s="147">
        <v>792</v>
      </c>
      <c r="B976" s="148"/>
      <c r="C976" s="149" t="s">
        <v>1911</v>
      </c>
      <c r="D976" s="149" t="s">
        <v>1913</v>
      </c>
      <c r="E976" s="149" t="s">
        <v>1911</v>
      </c>
      <c r="F976" s="149" t="s">
        <v>1543</v>
      </c>
      <c r="G976" s="149" t="s">
        <v>13</v>
      </c>
      <c r="H976" s="158" t="s">
        <v>1493</v>
      </c>
      <c r="I976" s="239" t="s">
        <v>318</v>
      </c>
      <c r="J976" s="150" t="s">
        <v>1343</v>
      </c>
      <c r="K976" s="150" t="s">
        <v>1343</v>
      </c>
      <c r="L976" s="150"/>
      <c r="M976" s="153"/>
      <c r="N976" s="151"/>
      <c r="O976" s="153"/>
      <c r="P976" s="203" t="e">
        <f>#REF!+#REF!</f>
        <v>#REF!</v>
      </c>
      <c r="Q976" s="204" t="e">
        <f>#REF!+M976</f>
        <v>#REF!</v>
      </c>
      <c r="R976" s="359" t="s">
        <v>576</v>
      </c>
    </row>
    <row r="977" spans="1:18" ht="12.95" customHeight="1">
      <c r="A977" s="198">
        <v>793</v>
      </c>
      <c r="B977" s="148"/>
      <c r="C977" s="149" t="s">
        <v>1911</v>
      </c>
      <c r="D977" s="149" t="s">
        <v>1913</v>
      </c>
      <c r="E977" s="149" t="s">
        <v>1911</v>
      </c>
      <c r="F977" s="149" t="s">
        <v>1544</v>
      </c>
      <c r="G977" s="149" t="s">
        <v>1426</v>
      </c>
      <c r="H977" s="158" t="s">
        <v>1456</v>
      </c>
      <c r="I977" s="239" t="s">
        <v>421</v>
      </c>
      <c r="J977" s="150" t="s">
        <v>1343</v>
      </c>
      <c r="K977" s="150" t="s">
        <v>1343</v>
      </c>
      <c r="L977" s="150"/>
      <c r="M977" s="153"/>
      <c r="N977" s="151"/>
      <c r="O977" s="153"/>
      <c r="P977" s="203" t="e">
        <f>#REF!+#REF!</f>
        <v>#REF!</v>
      </c>
      <c r="Q977" s="204" t="e">
        <f>#REF!+M977</f>
        <v>#REF!</v>
      </c>
      <c r="R977" s="359" t="s">
        <v>629</v>
      </c>
    </row>
    <row r="978" spans="1:18" ht="12.95" customHeight="1">
      <c r="A978" s="147">
        <v>794</v>
      </c>
      <c r="B978" s="148"/>
      <c r="C978" s="149" t="s">
        <v>1911</v>
      </c>
      <c r="D978" s="149" t="s">
        <v>1913</v>
      </c>
      <c r="E978" s="149" t="s">
        <v>1911</v>
      </c>
      <c r="F978" s="149" t="s">
        <v>1913</v>
      </c>
      <c r="G978" s="149" t="s">
        <v>1426</v>
      </c>
      <c r="H978" s="158" t="s">
        <v>1434</v>
      </c>
      <c r="I978" s="239" t="s">
        <v>594</v>
      </c>
      <c r="J978" s="150" t="s">
        <v>1343</v>
      </c>
      <c r="K978" s="150" t="s">
        <v>1343</v>
      </c>
      <c r="L978" s="150"/>
      <c r="M978" s="153"/>
      <c r="N978" s="151"/>
      <c r="O978" s="153"/>
      <c r="P978" s="203" t="e">
        <f>#REF!+#REF!</f>
        <v>#REF!</v>
      </c>
      <c r="Q978" s="204" t="e">
        <f>#REF!+M978</f>
        <v>#REF!</v>
      </c>
      <c r="R978" s="359" t="s">
        <v>629</v>
      </c>
    </row>
    <row r="979" spans="1:18" ht="12.95" customHeight="1">
      <c r="A979" s="198">
        <v>795</v>
      </c>
      <c r="B979" s="148"/>
      <c r="C979" s="149" t="s">
        <v>1911</v>
      </c>
      <c r="D979" s="149" t="s">
        <v>1913</v>
      </c>
      <c r="E979" s="149" t="s">
        <v>1911</v>
      </c>
      <c r="F979" s="149" t="s">
        <v>1913</v>
      </c>
      <c r="G979" s="149" t="s">
        <v>1426</v>
      </c>
      <c r="H979" s="158" t="s">
        <v>1435</v>
      </c>
      <c r="I979" s="239" t="s">
        <v>719</v>
      </c>
      <c r="J979" s="150" t="s">
        <v>1343</v>
      </c>
      <c r="K979" s="150" t="s">
        <v>1343</v>
      </c>
      <c r="L979" s="150"/>
      <c r="M979" s="153"/>
      <c r="N979" s="151"/>
      <c r="O979" s="153"/>
      <c r="P979" s="203" t="e">
        <f>#REF!+#REF!</f>
        <v>#REF!</v>
      </c>
      <c r="Q979" s="204" t="e">
        <f>#REF!+M979</f>
        <v>#REF!</v>
      </c>
      <c r="R979" s="359" t="s">
        <v>629</v>
      </c>
    </row>
    <row r="980" spans="1:18" ht="12.95" customHeight="1">
      <c r="A980" s="147">
        <v>796</v>
      </c>
      <c r="B980" s="148"/>
      <c r="C980" s="149" t="s">
        <v>1911</v>
      </c>
      <c r="D980" s="149" t="s">
        <v>1913</v>
      </c>
      <c r="E980" s="149" t="s">
        <v>1911</v>
      </c>
      <c r="F980" s="149" t="s">
        <v>1913</v>
      </c>
      <c r="G980" s="149" t="s">
        <v>1426</v>
      </c>
      <c r="H980" s="158" t="s">
        <v>1436</v>
      </c>
      <c r="I980" s="239" t="s">
        <v>720</v>
      </c>
      <c r="J980" s="150" t="s">
        <v>1343</v>
      </c>
      <c r="K980" s="150" t="s">
        <v>1343</v>
      </c>
      <c r="L980" s="150"/>
      <c r="M980" s="153"/>
      <c r="N980" s="151"/>
      <c r="O980" s="153"/>
      <c r="P980" s="203" t="e">
        <f>#REF!+#REF!</f>
        <v>#REF!</v>
      </c>
      <c r="Q980" s="204" t="e">
        <f>#REF!+M980</f>
        <v>#REF!</v>
      </c>
      <c r="R980" s="359" t="s">
        <v>625</v>
      </c>
    </row>
    <row r="981" spans="1:18" ht="12.95" customHeight="1">
      <c r="A981" s="198">
        <v>797</v>
      </c>
      <c r="B981" s="148"/>
      <c r="C981" s="149" t="s">
        <v>1911</v>
      </c>
      <c r="D981" s="149" t="s">
        <v>1913</v>
      </c>
      <c r="E981" s="149" t="s">
        <v>1911</v>
      </c>
      <c r="F981" s="149" t="s">
        <v>1913</v>
      </c>
      <c r="G981" s="149" t="s">
        <v>1426</v>
      </c>
      <c r="H981" s="158" t="s">
        <v>1437</v>
      </c>
      <c r="I981" s="239" t="s">
        <v>719</v>
      </c>
      <c r="J981" s="150" t="s">
        <v>1343</v>
      </c>
      <c r="K981" s="150" t="s">
        <v>1343</v>
      </c>
      <c r="L981" s="150"/>
      <c r="M981" s="153"/>
      <c r="N981" s="151"/>
      <c r="O981" s="153"/>
      <c r="P981" s="203" t="e">
        <f>#REF!+#REF!</f>
        <v>#REF!</v>
      </c>
      <c r="Q981" s="204" t="e">
        <f>#REF!+M981</f>
        <v>#REF!</v>
      </c>
      <c r="R981" s="359" t="s">
        <v>576</v>
      </c>
    </row>
    <row r="982" spans="1:18" ht="12.95" customHeight="1">
      <c r="A982" s="147">
        <v>798</v>
      </c>
      <c r="B982" s="148"/>
      <c r="C982" s="149" t="s">
        <v>1911</v>
      </c>
      <c r="D982" s="149" t="s">
        <v>1913</v>
      </c>
      <c r="E982" s="149" t="s">
        <v>1911</v>
      </c>
      <c r="F982" s="149" t="s">
        <v>1543</v>
      </c>
      <c r="G982" s="149" t="s">
        <v>1462</v>
      </c>
      <c r="H982" s="158" t="s">
        <v>1440</v>
      </c>
      <c r="I982" s="239" t="s">
        <v>507</v>
      </c>
      <c r="J982" s="150" t="s">
        <v>1343</v>
      </c>
      <c r="K982" s="150" t="s">
        <v>1343</v>
      </c>
      <c r="L982" s="150"/>
      <c r="M982" s="153"/>
      <c r="N982" s="151"/>
      <c r="O982" s="153"/>
      <c r="P982" s="203" t="e">
        <f>#REF!+#REF!</f>
        <v>#REF!</v>
      </c>
      <c r="Q982" s="204" t="e">
        <f>#REF!+M982</f>
        <v>#REF!</v>
      </c>
      <c r="R982" s="359" t="s">
        <v>593</v>
      </c>
    </row>
    <row r="983" spans="1:18" ht="12.95" customHeight="1">
      <c r="A983" s="198">
        <v>799</v>
      </c>
      <c r="B983" s="148"/>
      <c r="C983" s="149" t="s">
        <v>1911</v>
      </c>
      <c r="D983" s="149" t="s">
        <v>1913</v>
      </c>
      <c r="E983" s="149" t="s">
        <v>1911</v>
      </c>
      <c r="F983" s="149" t="s">
        <v>1543</v>
      </c>
      <c r="G983" s="149" t="s">
        <v>1462</v>
      </c>
      <c r="H983" s="158" t="s">
        <v>1441</v>
      </c>
      <c r="I983" s="239" t="s">
        <v>507</v>
      </c>
      <c r="J983" s="150" t="s">
        <v>1343</v>
      </c>
      <c r="K983" s="150" t="s">
        <v>1343</v>
      </c>
      <c r="L983" s="150"/>
      <c r="M983" s="153"/>
      <c r="N983" s="151"/>
      <c r="O983" s="153"/>
      <c r="P983" s="203" t="e">
        <f>#REF!+#REF!</f>
        <v>#REF!</v>
      </c>
      <c r="Q983" s="204" t="e">
        <f>#REF!+M983</f>
        <v>#REF!</v>
      </c>
      <c r="R983" s="359" t="s">
        <v>629</v>
      </c>
    </row>
    <row r="984" spans="1:18" ht="12.95" customHeight="1">
      <c r="A984" s="147">
        <v>800</v>
      </c>
      <c r="B984" s="148"/>
      <c r="C984" s="149" t="s">
        <v>1911</v>
      </c>
      <c r="D984" s="149" t="s">
        <v>1913</v>
      </c>
      <c r="E984" s="149" t="s">
        <v>1911</v>
      </c>
      <c r="F984" s="149" t="s">
        <v>1543</v>
      </c>
      <c r="G984" s="149" t="s">
        <v>1462</v>
      </c>
      <c r="H984" s="158" t="s">
        <v>1442</v>
      </c>
      <c r="I984" s="239" t="s">
        <v>507</v>
      </c>
      <c r="J984" s="150" t="s">
        <v>1343</v>
      </c>
      <c r="K984" s="150" t="s">
        <v>1343</v>
      </c>
      <c r="L984" s="150"/>
      <c r="M984" s="153"/>
      <c r="N984" s="151"/>
      <c r="O984" s="153"/>
      <c r="P984" s="203" t="e">
        <f>#REF!+#REF!</f>
        <v>#REF!</v>
      </c>
      <c r="Q984" s="204" t="e">
        <f>#REF!+M984</f>
        <v>#REF!</v>
      </c>
      <c r="R984" s="359" t="s">
        <v>650</v>
      </c>
    </row>
    <row r="985" spans="1:18" ht="12.95" customHeight="1">
      <c r="A985" s="198">
        <v>801</v>
      </c>
      <c r="B985" s="148"/>
      <c r="C985" s="149" t="s">
        <v>1911</v>
      </c>
      <c r="D985" s="149" t="s">
        <v>1913</v>
      </c>
      <c r="E985" s="149" t="s">
        <v>1911</v>
      </c>
      <c r="F985" s="149" t="s">
        <v>1913</v>
      </c>
      <c r="G985" s="149" t="s">
        <v>1464</v>
      </c>
      <c r="H985" s="158" t="s">
        <v>1440</v>
      </c>
      <c r="I985" s="239" t="s">
        <v>59</v>
      </c>
      <c r="J985" s="150" t="s">
        <v>1343</v>
      </c>
      <c r="K985" s="150" t="s">
        <v>1343</v>
      </c>
      <c r="L985" s="150"/>
      <c r="M985" s="153"/>
      <c r="N985" s="151"/>
      <c r="O985" s="153"/>
      <c r="P985" s="203" t="e">
        <f>#REF!+#REF!</f>
        <v>#REF!</v>
      </c>
      <c r="Q985" s="204" t="e">
        <f>#REF!+M985</f>
        <v>#REF!</v>
      </c>
      <c r="R985" s="359" t="s">
        <v>721</v>
      </c>
    </row>
    <row r="986" spans="1:18" ht="12.95" customHeight="1">
      <c r="A986" s="147">
        <v>802</v>
      </c>
      <c r="B986" s="148"/>
      <c r="C986" s="149" t="s">
        <v>1911</v>
      </c>
      <c r="D986" s="149" t="s">
        <v>1913</v>
      </c>
      <c r="E986" s="149" t="s">
        <v>1911</v>
      </c>
      <c r="F986" s="149" t="s">
        <v>1544</v>
      </c>
      <c r="G986" s="149" t="s">
        <v>1429</v>
      </c>
      <c r="H986" s="158" t="s">
        <v>1489</v>
      </c>
      <c r="I986" s="239" t="s">
        <v>432</v>
      </c>
      <c r="J986" s="150" t="s">
        <v>1343</v>
      </c>
      <c r="K986" s="150" t="s">
        <v>1343</v>
      </c>
      <c r="L986" s="150"/>
      <c r="M986" s="153"/>
      <c r="N986" s="151"/>
      <c r="O986" s="153"/>
      <c r="P986" s="203" t="e">
        <f>#REF!+#REF!</f>
        <v>#REF!</v>
      </c>
      <c r="Q986" s="204" t="e">
        <f>#REF!+M986</f>
        <v>#REF!</v>
      </c>
      <c r="R986" s="359" t="s">
        <v>629</v>
      </c>
    </row>
    <row r="987" spans="1:18" ht="12.95" customHeight="1">
      <c r="A987" s="198">
        <v>803</v>
      </c>
      <c r="B987" s="148"/>
      <c r="C987" s="149" t="s">
        <v>1911</v>
      </c>
      <c r="D987" s="149" t="s">
        <v>1913</v>
      </c>
      <c r="E987" s="149" t="s">
        <v>1911</v>
      </c>
      <c r="F987" s="149" t="s">
        <v>1544</v>
      </c>
      <c r="G987" s="149" t="s">
        <v>1429</v>
      </c>
      <c r="H987" s="158" t="s">
        <v>1490</v>
      </c>
      <c r="I987" s="239" t="s">
        <v>432</v>
      </c>
      <c r="J987" s="150" t="s">
        <v>1343</v>
      </c>
      <c r="K987" s="150" t="s">
        <v>1343</v>
      </c>
      <c r="L987" s="150"/>
      <c r="M987" s="153"/>
      <c r="N987" s="151"/>
      <c r="O987" s="153"/>
      <c r="P987" s="203" t="e">
        <f>#REF!+#REF!</f>
        <v>#REF!</v>
      </c>
      <c r="Q987" s="204" t="e">
        <f>#REF!+M987</f>
        <v>#REF!</v>
      </c>
      <c r="R987" s="359" t="s">
        <v>721</v>
      </c>
    </row>
    <row r="988" spans="1:18" ht="12.95" customHeight="1">
      <c r="A988" s="147">
        <v>804</v>
      </c>
      <c r="B988" s="148"/>
      <c r="C988" s="149" t="s">
        <v>1911</v>
      </c>
      <c r="D988" s="149" t="s">
        <v>1913</v>
      </c>
      <c r="E988" s="149" t="s">
        <v>1544</v>
      </c>
      <c r="F988" s="149" t="s">
        <v>1543</v>
      </c>
      <c r="G988" s="149" t="s">
        <v>1434</v>
      </c>
      <c r="H988" s="158" t="s">
        <v>1472</v>
      </c>
      <c r="I988" s="239" t="s">
        <v>22</v>
      </c>
      <c r="J988" s="150" t="s">
        <v>1343</v>
      </c>
      <c r="K988" s="150" t="s">
        <v>1343</v>
      </c>
      <c r="L988" s="150"/>
      <c r="M988" s="153"/>
      <c r="N988" s="151"/>
      <c r="O988" s="153"/>
      <c r="P988" s="203" t="e">
        <f>#REF!+#REF!</f>
        <v>#REF!</v>
      </c>
      <c r="Q988" s="204" t="e">
        <f>#REF!+M988</f>
        <v>#REF!</v>
      </c>
      <c r="R988" s="359" t="s">
        <v>618</v>
      </c>
    </row>
    <row r="989" spans="1:18" ht="12.95" customHeight="1">
      <c r="A989" s="198">
        <v>805</v>
      </c>
      <c r="B989" s="148"/>
      <c r="C989" s="149" t="s">
        <v>1911</v>
      </c>
      <c r="D989" s="149" t="s">
        <v>1913</v>
      </c>
      <c r="E989" s="149" t="s">
        <v>1911</v>
      </c>
      <c r="F989" s="149" t="s">
        <v>1543</v>
      </c>
      <c r="G989" s="149" t="s">
        <v>1435</v>
      </c>
      <c r="H989" s="158" t="s">
        <v>1430</v>
      </c>
      <c r="I989" s="239" t="s">
        <v>43</v>
      </c>
      <c r="J989" s="150" t="s">
        <v>1343</v>
      </c>
      <c r="K989" s="150" t="s">
        <v>1343</v>
      </c>
      <c r="L989" s="150"/>
      <c r="M989" s="153"/>
      <c r="N989" s="151"/>
      <c r="O989" s="153"/>
      <c r="P989" s="203" t="e">
        <f>#REF!+#REF!</f>
        <v>#REF!</v>
      </c>
      <c r="Q989" s="204" t="e">
        <f>#REF!+M989</f>
        <v>#REF!</v>
      </c>
      <c r="R989" s="359" t="s">
        <v>618</v>
      </c>
    </row>
    <row r="990" spans="1:18" ht="12.95" customHeight="1">
      <c r="A990" s="147">
        <v>806</v>
      </c>
      <c r="B990" s="148"/>
      <c r="C990" s="149" t="s">
        <v>1911</v>
      </c>
      <c r="D990" s="149" t="s">
        <v>1913</v>
      </c>
      <c r="E990" s="149" t="s">
        <v>1544</v>
      </c>
      <c r="F990" s="149" t="s">
        <v>1907</v>
      </c>
      <c r="G990" s="149" t="s">
        <v>1434</v>
      </c>
      <c r="H990" s="158" t="s">
        <v>1445</v>
      </c>
      <c r="I990" s="239" t="s">
        <v>662</v>
      </c>
      <c r="J990" s="150" t="s">
        <v>1343</v>
      </c>
      <c r="K990" s="150" t="s">
        <v>1343</v>
      </c>
      <c r="L990" s="150"/>
      <c r="M990" s="153"/>
      <c r="N990" s="151"/>
      <c r="O990" s="153"/>
      <c r="P990" s="203" t="e">
        <f>#REF!+#REF!</f>
        <v>#REF!</v>
      </c>
      <c r="Q990" s="204" t="e">
        <f>#REF!+M990</f>
        <v>#REF!</v>
      </c>
      <c r="R990" s="359" t="s">
        <v>658</v>
      </c>
    </row>
    <row r="991" spans="1:18" ht="12.95" customHeight="1">
      <c r="A991" s="198">
        <v>807</v>
      </c>
      <c r="B991" s="148"/>
      <c r="C991" s="149" t="s">
        <v>1911</v>
      </c>
      <c r="D991" s="149" t="s">
        <v>1913</v>
      </c>
      <c r="E991" s="149" t="s">
        <v>1911</v>
      </c>
      <c r="F991" s="149" t="s">
        <v>1913</v>
      </c>
      <c r="G991" s="149" t="s">
        <v>1475</v>
      </c>
      <c r="H991" s="158" t="s">
        <v>1537</v>
      </c>
      <c r="I991" s="239" t="s">
        <v>353</v>
      </c>
      <c r="J991" s="150" t="s">
        <v>1343</v>
      </c>
      <c r="K991" s="150" t="s">
        <v>1343</v>
      </c>
      <c r="L991" s="150"/>
      <c r="M991" s="153"/>
      <c r="N991" s="151"/>
      <c r="O991" s="153"/>
      <c r="P991" s="203" t="e">
        <f>#REF!+#REF!</f>
        <v>#REF!</v>
      </c>
      <c r="Q991" s="204" t="e">
        <f>#REF!+M991</f>
        <v>#REF!</v>
      </c>
      <c r="R991" s="359" t="s">
        <v>629</v>
      </c>
    </row>
    <row r="992" spans="1:18" ht="12.95" customHeight="1">
      <c r="A992" s="147">
        <v>808</v>
      </c>
      <c r="B992" s="148"/>
      <c r="C992" s="149" t="s">
        <v>1911</v>
      </c>
      <c r="D992" s="149" t="s">
        <v>1913</v>
      </c>
      <c r="E992" s="149" t="s">
        <v>1911</v>
      </c>
      <c r="F992" s="149" t="s">
        <v>1909</v>
      </c>
      <c r="G992" s="149" t="s">
        <v>1439</v>
      </c>
      <c r="H992" s="158" t="s">
        <v>1525</v>
      </c>
      <c r="I992" s="239" t="s">
        <v>722</v>
      </c>
      <c r="J992" s="150" t="s">
        <v>1343</v>
      </c>
      <c r="K992" s="150" t="s">
        <v>1343</v>
      </c>
      <c r="L992" s="150"/>
      <c r="M992" s="153"/>
      <c r="N992" s="151"/>
      <c r="O992" s="153"/>
      <c r="P992" s="203" t="e">
        <f>#REF!+#REF!</f>
        <v>#REF!</v>
      </c>
      <c r="Q992" s="204" t="e">
        <f>#REF!+M992</f>
        <v>#REF!</v>
      </c>
      <c r="R992" s="359" t="s">
        <v>650</v>
      </c>
    </row>
    <row r="993" spans="1:18" ht="12.95" customHeight="1">
      <c r="A993" s="198">
        <v>809</v>
      </c>
      <c r="B993" s="148"/>
      <c r="C993" s="149" t="s">
        <v>1911</v>
      </c>
      <c r="D993" s="149" t="s">
        <v>1913</v>
      </c>
      <c r="E993" s="149" t="s">
        <v>1911</v>
      </c>
      <c r="F993" s="149" t="s">
        <v>1909</v>
      </c>
      <c r="G993" s="149" t="s">
        <v>1439</v>
      </c>
      <c r="H993" s="158" t="s">
        <v>1526</v>
      </c>
      <c r="I993" s="239" t="s">
        <v>723</v>
      </c>
      <c r="J993" s="150" t="s">
        <v>1343</v>
      </c>
      <c r="K993" s="150" t="s">
        <v>1343</v>
      </c>
      <c r="L993" s="150"/>
      <c r="M993" s="153"/>
      <c r="N993" s="151"/>
      <c r="O993" s="153"/>
      <c r="P993" s="203" t="e">
        <f>#REF!+#REF!</f>
        <v>#REF!</v>
      </c>
      <c r="Q993" s="204" t="e">
        <f>#REF!+M993</f>
        <v>#REF!</v>
      </c>
      <c r="R993" s="359" t="s">
        <v>650</v>
      </c>
    </row>
    <row r="994" spans="1:18" ht="12.95" customHeight="1">
      <c r="A994" s="147">
        <v>810</v>
      </c>
      <c r="B994" s="148"/>
      <c r="C994" s="149" t="s">
        <v>1911</v>
      </c>
      <c r="D994" s="149" t="s">
        <v>1913</v>
      </c>
      <c r="E994" s="149" t="s">
        <v>1911</v>
      </c>
      <c r="F994" s="149" t="s">
        <v>1909</v>
      </c>
      <c r="G994" s="149" t="s">
        <v>1439</v>
      </c>
      <c r="H994" s="158" t="s">
        <v>1527</v>
      </c>
      <c r="I994" s="239" t="s">
        <v>439</v>
      </c>
      <c r="J994" s="150" t="s">
        <v>1343</v>
      </c>
      <c r="K994" s="150" t="s">
        <v>1343</v>
      </c>
      <c r="L994" s="150"/>
      <c r="M994" s="153"/>
      <c r="N994" s="151"/>
      <c r="O994" s="153"/>
      <c r="P994" s="203" t="e">
        <f>#REF!+#REF!</f>
        <v>#REF!</v>
      </c>
      <c r="Q994" s="204" t="e">
        <f>#REF!+M994</f>
        <v>#REF!</v>
      </c>
      <c r="R994" s="359" t="s">
        <v>650</v>
      </c>
    </row>
    <row r="995" spans="1:18" ht="12.95" customHeight="1">
      <c r="A995" s="198">
        <v>811</v>
      </c>
      <c r="B995" s="148"/>
      <c r="C995" s="149" t="s">
        <v>1911</v>
      </c>
      <c r="D995" s="149" t="s">
        <v>1913</v>
      </c>
      <c r="E995" s="149" t="s">
        <v>1911</v>
      </c>
      <c r="F995" s="149" t="s">
        <v>1909</v>
      </c>
      <c r="G995" s="149" t="s">
        <v>1439</v>
      </c>
      <c r="H995" s="158" t="s">
        <v>1528</v>
      </c>
      <c r="I995" s="239" t="s">
        <v>724</v>
      </c>
      <c r="J995" s="150" t="s">
        <v>1343</v>
      </c>
      <c r="K995" s="150" t="s">
        <v>1343</v>
      </c>
      <c r="L995" s="150"/>
      <c r="M995" s="153"/>
      <c r="N995" s="151"/>
      <c r="O995" s="153"/>
      <c r="P995" s="203" t="e">
        <f>#REF!+#REF!</f>
        <v>#REF!</v>
      </c>
      <c r="Q995" s="204" t="e">
        <f>#REF!+M995</f>
        <v>#REF!</v>
      </c>
      <c r="R995" s="359" t="s">
        <v>650</v>
      </c>
    </row>
    <row r="996" spans="1:18" ht="12.95" customHeight="1">
      <c r="A996" s="147">
        <v>812</v>
      </c>
      <c r="B996" s="148"/>
      <c r="C996" s="149" t="s">
        <v>1911</v>
      </c>
      <c r="D996" s="149" t="s">
        <v>1913</v>
      </c>
      <c r="E996" s="149" t="s">
        <v>1544</v>
      </c>
      <c r="F996" s="149" t="s">
        <v>1543</v>
      </c>
      <c r="G996" s="149" t="s">
        <v>1434</v>
      </c>
      <c r="H996" s="158" t="s">
        <v>1473</v>
      </c>
      <c r="I996" s="239" t="s">
        <v>22</v>
      </c>
      <c r="J996" s="150" t="s">
        <v>1343</v>
      </c>
      <c r="K996" s="150" t="s">
        <v>1343</v>
      </c>
      <c r="L996" s="150"/>
      <c r="M996" s="153"/>
      <c r="N996" s="151"/>
      <c r="O996" s="153"/>
      <c r="P996" s="203" t="e">
        <f>#REF!+#REF!</f>
        <v>#REF!</v>
      </c>
      <c r="Q996" s="204" t="e">
        <f>#REF!+M996</f>
        <v>#REF!</v>
      </c>
      <c r="R996" s="359" t="s">
        <v>725</v>
      </c>
    </row>
    <row r="997" spans="1:18" ht="12.95" customHeight="1">
      <c r="A997" s="198">
        <v>813</v>
      </c>
      <c r="B997" s="148"/>
      <c r="C997" s="149" t="s">
        <v>1911</v>
      </c>
      <c r="D997" s="149" t="s">
        <v>1913</v>
      </c>
      <c r="E997" s="149" t="s">
        <v>1911</v>
      </c>
      <c r="F997" s="149" t="s">
        <v>1544</v>
      </c>
      <c r="G997" s="149" t="s">
        <v>1429</v>
      </c>
      <c r="H997" s="158" t="s">
        <v>1491</v>
      </c>
      <c r="I997" s="247" t="s">
        <v>432</v>
      </c>
      <c r="J997" s="150" t="s">
        <v>1343</v>
      </c>
      <c r="K997" s="150" t="s">
        <v>1343</v>
      </c>
      <c r="L997" s="150"/>
      <c r="M997" s="153"/>
      <c r="N997" s="151"/>
      <c r="O997" s="153"/>
      <c r="P997" s="203" t="e">
        <f>#REF!+#REF!</f>
        <v>#REF!</v>
      </c>
      <c r="Q997" s="204" t="e">
        <f>#REF!+M997</f>
        <v>#REF!</v>
      </c>
      <c r="R997" s="359" t="s">
        <v>725</v>
      </c>
    </row>
    <row r="998" spans="1:18" ht="12.95" customHeight="1">
      <c r="A998" s="147">
        <v>814</v>
      </c>
      <c r="B998" s="148"/>
      <c r="C998" s="149" t="s">
        <v>1911</v>
      </c>
      <c r="D998" s="149" t="s">
        <v>1913</v>
      </c>
      <c r="E998" s="149" t="s">
        <v>1911</v>
      </c>
      <c r="F998" s="149" t="s">
        <v>1913</v>
      </c>
      <c r="G998" s="149" t="s">
        <v>1426</v>
      </c>
      <c r="H998" s="158" t="s">
        <v>1438</v>
      </c>
      <c r="I998" s="247" t="s">
        <v>451</v>
      </c>
      <c r="J998" s="150" t="s">
        <v>1343</v>
      </c>
      <c r="K998" s="150" t="s">
        <v>1343</v>
      </c>
      <c r="L998" s="150"/>
      <c r="M998" s="153"/>
      <c r="N998" s="151"/>
      <c r="O998" s="153"/>
      <c r="P998" s="203" t="e">
        <f>#REF!+#REF!</f>
        <v>#REF!</v>
      </c>
      <c r="Q998" s="204" t="e">
        <f>#REF!+M998</f>
        <v>#REF!</v>
      </c>
      <c r="R998" s="359" t="s">
        <v>725</v>
      </c>
    </row>
    <row r="999" spans="1:18" ht="12.95" customHeight="1">
      <c r="A999" s="198">
        <v>815</v>
      </c>
      <c r="B999" s="148"/>
      <c r="C999" s="149" t="s">
        <v>1911</v>
      </c>
      <c r="D999" s="149" t="s">
        <v>1913</v>
      </c>
      <c r="E999" s="149" t="s">
        <v>1544</v>
      </c>
      <c r="F999" s="149" t="s">
        <v>1907</v>
      </c>
      <c r="G999" s="149" t="s">
        <v>1434</v>
      </c>
      <c r="H999" s="158" t="s">
        <v>1446</v>
      </c>
      <c r="I999" s="247" t="s">
        <v>617</v>
      </c>
      <c r="J999" s="150" t="s">
        <v>1343</v>
      </c>
      <c r="K999" s="150" t="s">
        <v>1343</v>
      </c>
      <c r="L999" s="150"/>
      <c r="M999" s="153"/>
      <c r="N999" s="151"/>
      <c r="O999" s="153"/>
      <c r="P999" s="203" t="e">
        <f>#REF!+#REF!</f>
        <v>#REF!</v>
      </c>
      <c r="Q999" s="204" t="e">
        <f>#REF!+M999</f>
        <v>#REF!</v>
      </c>
      <c r="R999" s="359" t="s">
        <v>725</v>
      </c>
    </row>
    <row r="1000" spans="1:18" ht="12.95" customHeight="1">
      <c r="A1000" s="147">
        <v>816</v>
      </c>
      <c r="B1000" s="148"/>
      <c r="C1000" s="149" t="s">
        <v>1911</v>
      </c>
      <c r="D1000" s="149" t="s">
        <v>1913</v>
      </c>
      <c r="E1000" s="149" t="s">
        <v>1911</v>
      </c>
      <c r="F1000" s="149" t="s">
        <v>1543</v>
      </c>
      <c r="G1000" s="149" t="s">
        <v>1449</v>
      </c>
      <c r="H1000" s="158" t="s">
        <v>1429</v>
      </c>
      <c r="I1000" s="247" t="s">
        <v>673</v>
      </c>
      <c r="J1000" s="150" t="s">
        <v>1343</v>
      </c>
      <c r="K1000" s="150" t="s">
        <v>1343</v>
      </c>
      <c r="L1000" s="150"/>
      <c r="M1000" s="153"/>
      <c r="N1000" s="151"/>
      <c r="O1000" s="153"/>
      <c r="P1000" s="203" t="e">
        <f>#REF!+#REF!</f>
        <v>#REF!</v>
      </c>
      <c r="Q1000" s="204" t="e">
        <f>#REF!+M1000</f>
        <v>#REF!</v>
      </c>
      <c r="R1000" s="359" t="s">
        <v>726</v>
      </c>
    </row>
    <row r="1001" spans="1:18" ht="12.95" customHeight="1">
      <c r="A1001" s="198">
        <v>817</v>
      </c>
      <c r="B1001" s="148"/>
      <c r="C1001" s="149" t="s">
        <v>1911</v>
      </c>
      <c r="D1001" s="149" t="s">
        <v>1913</v>
      </c>
      <c r="E1001" s="149" t="s">
        <v>1911</v>
      </c>
      <c r="F1001" s="149" t="s">
        <v>1913</v>
      </c>
      <c r="G1001" s="149" t="s">
        <v>1475</v>
      </c>
      <c r="H1001" s="158" t="s">
        <v>1538</v>
      </c>
      <c r="I1001" s="247" t="s">
        <v>610</v>
      </c>
      <c r="J1001" s="150" t="s">
        <v>1343</v>
      </c>
      <c r="K1001" s="150" t="s">
        <v>1343</v>
      </c>
      <c r="L1001" s="150"/>
      <c r="M1001" s="153"/>
      <c r="N1001" s="151"/>
      <c r="O1001" s="153"/>
      <c r="P1001" s="203" t="e">
        <f>#REF!+#REF!</f>
        <v>#REF!</v>
      </c>
      <c r="Q1001" s="204" t="e">
        <f>#REF!+M1001</f>
        <v>#REF!</v>
      </c>
      <c r="R1001" s="359" t="s">
        <v>727</v>
      </c>
    </row>
    <row r="1002" spans="1:18" ht="12.95" customHeight="1">
      <c r="A1002" s="147">
        <v>818</v>
      </c>
      <c r="B1002" s="148"/>
      <c r="C1002" s="149" t="s">
        <v>1911</v>
      </c>
      <c r="D1002" s="149" t="s">
        <v>1913</v>
      </c>
      <c r="E1002" s="149" t="s">
        <v>1911</v>
      </c>
      <c r="F1002" s="149" t="s">
        <v>1543</v>
      </c>
      <c r="G1002" s="149" t="s">
        <v>13</v>
      </c>
      <c r="H1002" s="158" t="s">
        <v>1494</v>
      </c>
      <c r="I1002" s="247" t="s">
        <v>422</v>
      </c>
      <c r="J1002" s="150" t="s">
        <v>1343</v>
      </c>
      <c r="K1002" s="150" t="s">
        <v>1343</v>
      </c>
      <c r="L1002" s="150"/>
      <c r="M1002" s="153"/>
      <c r="N1002" s="151"/>
      <c r="O1002" s="153"/>
      <c r="P1002" s="203" t="e">
        <f>#REF!+#REF!</f>
        <v>#REF!</v>
      </c>
      <c r="Q1002" s="204" t="e">
        <f>#REF!+M1002</f>
        <v>#REF!</v>
      </c>
      <c r="R1002" s="359" t="s">
        <v>725</v>
      </c>
    </row>
    <row r="1003" spans="1:18" ht="12.95" customHeight="1">
      <c r="A1003" s="198">
        <v>819</v>
      </c>
      <c r="B1003" s="148"/>
      <c r="C1003" s="149" t="s">
        <v>1911</v>
      </c>
      <c r="D1003" s="149" t="s">
        <v>1913</v>
      </c>
      <c r="E1003" s="149" t="s">
        <v>1543</v>
      </c>
      <c r="F1003" s="149" t="s">
        <v>1909</v>
      </c>
      <c r="G1003" s="149" t="s">
        <v>1435</v>
      </c>
      <c r="H1003" s="158" t="s">
        <v>1437</v>
      </c>
      <c r="I1003" s="247" t="s">
        <v>592</v>
      </c>
      <c r="J1003" s="150" t="s">
        <v>1343</v>
      </c>
      <c r="K1003" s="150" t="s">
        <v>1343</v>
      </c>
      <c r="L1003" s="150"/>
      <c r="M1003" s="153"/>
      <c r="N1003" s="151"/>
      <c r="O1003" s="153"/>
      <c r="P1003" s="203" t="e">
        <f>#REF!+#REF!</f>
        <v>#REF!</v>
      </c>
      <c r="Q1003" s="204" t="e">
        <f>#REF!+M1003</f>
        <v>#REF!</v>
      </c>
      <c r="R1003" s="359" t="s">
        <v>728</v>
      </c>
    </row>
    <row r="1004" spans="1:18" ht="12.95" customHeight="1">
      <c r="A1004" s="147">
        <v>820</v>
      </c>
      <c r="B1004" s="148"/>
      <c r="C1004" s="149" t="s">
        <v>1911</v>
      </c>
      <c r="D1004" s="149" t="s">
        <v>1913</v>
      </c>
      <c r="E1004" s="149" t="s">
        <v>1911</v>
      </c>
      <c r="F1004" s="149" t="s">
        <v>1544</v>
      </c>
      <c r="G1004" s="149" t="s">
        <v>1429</v>
      </c>
      <c r="H1004" s="158" t="s">
        <v>1492</v>
      </c>
      <c r="I1004" s="247" t="s">
        <v>432</v>
      </c>
      <c r="J1004" s="150" t="s">
        <v>1343</v>
      </c>
      <c r="K1004" s="150" t="s">
        <v>1343</v>
      </c>
      <c r="L1004" s="150"/>
      <c r="M1004" s="153"/>
      <c r="N1004" s="151"/>
      <c r="O1004" s="153"/>
      <c r="P1004" s="203" t="e">
        <f>#REF!+#REF!</f>
        <v>#REF!</v>
      </c>
      <c r="Q1004" s="204" t="e">
        <f>#REF!+M1004</f>
        <v>#REF!</v>
      </c>
      <c r="R1004" s="359" t="s">
        <v>728</v>
      </c>
    </row>
    <row r="1005" spans="1:18" ht="12.95" customHeight="1">
      <c r="A1005" s="198">
        <v>821</v>
      </c>
      <c r="B1005" s="148"/>
      <c r="C1005" s="149" t="s">
        <v>1911</v>
      </c>
      <c r="D1005" s="149" t="s">
        <v>1913</v>
      </c>
      <c r="E1005" s="149" t="s">
        <v>1911</v>
      </c>
      <c r="F1005" s="149" t="s">
        <v>1913</v>
      </c>
      <c r="G1005" s="149" t="s">
        <v>1475</v>
      </c>
      <c r="H1005" s="158" t="s">
        <v>1539</v>
      </c>
      <c r="I1005" s="247" t="s">
        <v>729</v>
      </c>
      <c r="J1005" s="150" t="s">
        <v>1343</v>
      </c>
      <c r="K1005" s="150" t="s">
        <v>1343</v>
      </c>
      <c r="L1005" s="150"/>
      <c r="M1005" s="153"/>
      <c r="N1005" s="151"/>
      <c r="O1005" s="153"/>
      <c r="P1005" s="203" t="e">
        <f>#REF!+#REF!</f>
        <v>#REF!</v>
      </c>
      <c r="Q1005" s="204" t="e">
        <f>#REF!+M1005</f>
        <v>#REF!</v>
      </c>
      <c r="R1005" s="359" t="s">
        <v>730</v>
      </c>
    </row>
    <row r="1006" spans="1:18" ht="12.95" customHeight="1">
      <c r="A1006" s="147">
        <v>822</v>
      </c>
      <c r="B1006" s="148"/>
      <c r="C1006" s="149" t="s">
        <v>1911</v>
      </c>
      <c r="D1006" s="149" t="s">
        <v>1913</v>
      </c>
      <c r="E1006" s="149" t="s">
        <v>1911</v>
      </c>
      <c r="F1006" s="149" t="s">
        <v>1543</v>
      </c>
      <c r="G1006" s="149" t="s">
        <v>1458</v>
      </c>
      <c r="H1006" s="158" t="s">
        <v>1433</v>
      </c>
      <c r="I1006" s="247" t="s">
        <v>638</v>
      </c>
      <c r="J1006" s="150" t="s">
        <v>1343</v>
      </c>
      <c r="K1006" s="150" t="s">
        <v>1343</v>
      </c>
      <c r="L1006" s="150"/>
      <c r="M1006" s="153"/>
      <c r="N1006" s="151"/>
      <c r="O1006" s="153"/>
      <c r="P1006" s="203" t="e">
        <f>#REF!+#REF!</f>
        <v>#REF!</v>
      </c>
      <c r="Q1006" s="204" t="e">
        <f>#REF!+M1006</f>
        <v>#REF!</v>
      </c>
      <c r="R1006" s="359" t="s">
        <v>731</v>
      </c>
    </row>
    <row r="1007" spans="1:18" ht="12.95" customHeight="1">
      <c r="A1007" s="198">
        <v>823</v>
      </c>
      <c r="B1007" s="148"/>
      <c r="C1007" s="149" t="s">
        <v>1911</v>
      </c>
      <c r="D1007" s="149" t="s">
        <v>1913</v>
      </c>
      <c r="E1007" s="149" t="s">
        <v>1911</v>
      </c>
      <c r="F1007" s="149" t="s">
        <v>1544</v>
      </c>
      <c r="G1007" s="149" t="s">
        <v>1429</v>
      </c>
      <c r="H1007" s="158" t="s">
        <v>1493</v>
      </c>
      <c r="I1007" s="247" t="s">
        <v>432</v>
      </c>
      <c r="J1007" s="150" t="s">
        <v>1343</v>
      </c>
      <c r="K1007" s="150" t="s">
        <v>1343</v>
      </c>
      <c r="L1007" s="150"/>
      <c r="M1007" s="153"/>
      <c r="N1007" s="151"/>
      <c r="O1007" s="153"/>
      <c r="P1007" s="203" t="e">
        <f>#REF!+#REF!</f>
        <v>#REF!</v>
      </c>
      <c r="Q1007" s="204" t="e">
        <f>#REF!+M1007</f>
        <v>#REF!</v>
      </c>
      <c r="R1007" s="359" t="s">
        <v>731</v>
      </c>
    </row>
    <row r="1008" spans="1:18" ht="12.95" customHeight="1">
      <c r="A1008" s="147">
        <v>824</v>
      </c>
      <c r="B1008" s="148"/>
      <c r="C1008" s="149" t="s">
        <v>1911</v>
      </c>
      <c r="D1008" s="149" t="s">
        <v>1913</v>
      </c>
      <c r="E1008" s="149" t="s">
        <v>1911</v>
      </c>
      <c r="F1008" s="149" t="s">
        <v>1544</v>
      </c>
      <c r="G1008" s="149" t="s">
        <v>1429</v>
      </c>
      <c r="H1008" s="158" t="s">
        <v>1495</v>
      </c>
      <c r="I1008" s="247" t="s">
        <v>432</v>
      </c>
      <c r="J1008" s="150" t="s">
        <v>1343</v>
      </c>
      <c r="K1008" s="150" t="s">
        <v>1343</v>
      </c>
      <c r="L1008" s="150"/>
      <c r="M1008" s="153"/>
      <c r="N1008" s="151"/>
      <c r="O1008" s="153"/>
      <c r="P1008" s="203" t="e">
        <f>#REF!+#REF!</f>
        <v>#REF!</v>
      </c>
      <c r="Q1008" s="204" t="e">
        <f>#REF!+M1008</f>
        <v>#REF!</v>
      </c>
      <c r="R1008" s="359" t="s">
        <v>731</v>
      </c>
    </row>
    <row r="1009" spans="1:18" ht="12.95" customHeight="1">
      <c r="A1009" s="198">
        <v>825</v>
      </c>
      <c r="B1009" s="148"/>
      <c r="C1009" s="149" t="s">
        <v>1911</v>
      </c>
      <c r="D1009" s="149" t="s">
        <v>1913</v>
      </c>
      <c r="E1009" s="149" t="s">
        <v>1911</v>
      </c>
      <c r="F1009" s="149" t="s">
        <v>1544</v>
      </c>
      <c r="G1009" s="149" t="s">
        <v>1429</v>
      </c>
      <c r="H1009" s="158" t="s">
        <v>1496</v>
      </c>
      <c r="I1009" s="247" t="s">
        <v>432</v>
      </c>
      <c r="J1009" s="150" t="s">
        <v>1343</v>
      </c>
      <c r="K1009" s="150" t="s">
        <v>1343</v>
      </c>
      <c r="L1009" s="150"/>
      <c r="M1009" s="153"/>
      <c r="N1009" s="151"/>
      <c r="O1009" s="153"/>
      <c r="P1009" s="203" t="e">
        <f>#REF!+#REF!</f>
        <v>#REF!</v>
      </c>
      <c r="Q1009" s="204" t="e">
        <f>#REF!+M1009</f>
        <v>#REF!</v>
      </c>
      <c r="R1009" s="359" t="s">
        <v>731</v>
      </c>
    </row>
    <row r="1010" spans="1:18" ht="12.95" customHeight="1">
      <c r="A1010" s="147">
        <v>826</v>
      </c>
      <c r="B1010" s="148"/>
      <c r="C1010" s="149" t="s">
        <v>1911</v>
      </c>
      <c r="D1010" s="149" t="s">
        <v>1913</v>
      </c>
      <c r="E1010" s="149" t="s">
        <v>1911</v>
      </c>
      <c r="F1010" s="149" t="s">
        <v>1909</v>
      </c>
      <c r="G1010" s="149" t="s">
        <v>1439</v>
      </c>
      <c r="H1010" s="158" t="s">
        <v>1529</v>
      </c>
      <c r="I1010" s="247" t="s">
        <v>732</v>
      </c>
      <c r="J1010" s="150" t="s">
        <v>1343</v>
      </c>
      <c r="K1010" s="150" t="s">
        <v>1343</v>
      </c>
      <c r="L1010" s="150"/>
      <c r="M1010" s="153"/>
      <c r="N1010" s="151"/>
      <c r="O1010" s="153"/>
      <c r="P1010" s="203" t="e">
        <f>#REF!+#REF!</f>
        <v>#REF!</v>
      </c>
      <c r="Q1010" s="204" t="e">
        <f>#REF!+M1010</f>
        <v>#REF!</v>
      </c>
      <c r="R1010" s="359" t="s">
        <v>579</v>
      </c>
    </row>
    <row r="1011" spans="1:18" ht="12.95" customHeight="1">
      <c r="A1011" s="198">
        <v>827</v>
      </c>
      <c r="B1011" s="148"/>
      <c r="C1011" s="149" t="s">
        <v>1911</v>
      </c>
      <c r="D1011" s="149" t="s">
        <v>1913</v>
      </c>
      <c r="E1011" s="149" t="s">
        <v>1911</v>
      </c>
      <c r="F1011" s="149" t="s">
        <v>1544</v>
      </c>
      <c r="G1011" s="149" t="s">
        <v>1429</v>
      </c>
      <c r="H1011" s="158" t="s">
        <v>1497</v>
      </c>
      <c r="I1011" s="247" t="s">
        <v>432</v>
      </c>
      <c r="J1011" s="150" t="s">
        <v>1343</v>
      </c>
      <c r="K1011" s="150" t="s">
        <v>1343</v>
      </c>
      <c r="L1011" s="150"/>
      <c r="M1011" s="153"/>
      <c r="N1011" s="151"/>
      <c r="O1011" s="153"/>
      <c r="P1011" s="203" t="e">
        <f>#REF!+#REF!</f>
        <v>#REF!</v>
      </c>
      <c r="Q1011" s="204" t="e">
        <f>#REF!+M1011</f>
        <v>#REF!</v>
      </c>
      <c r="R1011" s="359" t="s">
        <v>730</v>
      </c>
    </row>
    <row r="1012" spans="1:18" ht="12.95" customHeight="1">
      <c r="A1012" s="147">
        <v>828</v>
      </c>
      <c r="B1012" s="148"/>
      <c r="C1012" s="149" t="s">
        <v>1911</v>
      </c>
      <c r="D1012" s="149" t="s">
        <v>1913</v>
      </c>
      <c r="E1012" s="149" t="s">
        <v>1543</v>
      </c>
      <c r="F1012" s="149" t="s">
        <v>1544</v>
      </c>
      <c r="G1012" s="149" t="s">
        <v>1426</v>
      </c>
      <c r="H1012" s="158" t="s">
        <v>1446</v>
      </c>
      <c r="I1012" s="247" t="s">
        <v>306</v>
      </c>
      <c r="J1012" s="150" t="s">
        <v>1343</v>
      </c>
      <c r="K1012" s="150" t="s">
        <v>1343</v>
      </c>
      <c r="L1012" s="150"/>
      <c r="M1012" s="153"/>
      <c r="N1012" s="151"/>
      <c r="O1012" s="153"/>
      <c r="P1012" s="203" t="e">
        <f>#REF!+#REF!</f>
        <v>#REF!</v>
      </c>
      <c r="Q1012" s="204" t="e">
        <f>#REF!+M1012</f>
        <v>#REF!</v>
      </c>
      <c r="R1012" s="359" t="s">
        <v>731</v>
      </c>
    </row>
    <row r="1013" spans="1:18" ht="12.95" customHeight="1">
      <c r="A1013" s="198">
        <v>829</v>
      </c>
      <c r="B1013" s="148"/>
      <c r="C1013" s="149" t="s">
        <v>1911</v>
      </c>
      <c r="D1013" s="149" t="s">
        <v>1913</v>
      </c>
      <c r="E1013" s="149" t="s">
        <v>1911</v>
      </c>
      <c r="F1013" s="149" t="s">
        <v>1543</v>
      </c>
      <c r="G1013" s="149" t="s">
        <v>13</v>
      </c>
      <c r="H1013" s="158" t="s">
        <v>1495</v>
      </c>
      <c r="I1013" s="247" t="s">
        <v>422</v>
      </c>
      <c r="J1013" s="150" t="s">
        <v>1343</v>
      </c>
      <c r="K1013" s="150" t="s">
        <v>1343</v>
      </c>
      <c r="L1013" s="150"/>
      <c r="M1013" s="153"/>
      <c r="N1013" s="151"/>
      <c r="O1013" s="153"/>
      <c r="P1013" s="203" t="e">
        <f>#REF!+#REF!</f>
        <v>#REF!</v>
      </c>
      <c r="Q1013" s="204" t="e">
        <f>#REF!+M1013</f>
        <v>#REF!</v>
      </c>
      <c r="R1013" s="359" t="s">
        <v>731</v>
      </c>
    </row>
    <row r="1014" spans="1:18" ht="12.95" customHeight="1">
      <c r="A1014" s="147">
        <v>830</v>
      </c>
      <c r="B1014" s="148"/>
      <c r="C1014" s="149" t="s">
        <v>1911</v>
      </c>
      <c r="D1014" s="149" t="s">
        <v>1913</v>
      </c>
      <c r="E1014" s="149" t="s">
        <v>1543</v>
      </c>
      <c r="F1014" s="149" t="s">
        <v>1909</v>
      </c>
      <c r="G1014" s="149" t="s">
        <v>1435</v>
      </c>
      <c r="H1014" s="158" t="s">
        <v>1438</v>
      </c>
      <c r="I1014" s="247" t="s">
        <v>592</v>
      </c>
      <c r="J1014" s="150" t="s">
        <v>1343</v>
      </c>
      <c r="K1014" s="150" t="s">
        <v>1343</v>
      </c>
      <c r="L1014" s="150"/>
      <c r="M1014" s="153"/>
      <c r="N1014" s="151"/>
      <c r="O1014" s="153"/>
      <c r="P1014" s="203" t="e">
        <f>#REF!+#REF!</f>
        <v>#REF!</v>
      </c>
      <c r="Q1014" s="204" t="e">
        <f>#REF!+M1014</f>
        <v>#REF!</v>
      </c>
      <c r="R1014" s="359" t="s">
        <v>733</v>
      </c>
    </row>
    <row r="1015" spans="1:18" ht="12.95" customHeight="1">
      <c r="A1015" s="198">
        <v>831</v>
      </c>
      <c r="B1015" s="148"/>
      <c r="C1015" s="149" t="s">
        <v>1911</v>
      </c>
      <c r="D1015" s="149" t="s">
        <v>1913</v>
      </c>
      <c r="E1015" s="149" t="s">
        <v>1911</v>
      </c>
      <c r="F1015" s="149" t="s">
        <v>1913</v>
      </c>
      <c r="G1015" s="149" t="s">
        <v>1426</v>
      </c>
      <c r="H1015" s="158" t="s">
        <v>1439</v>
      </c>
      <c r="I1015" s="239" t="s">
        <v>451</v>
      </c>
      <c r="J1015" s="150" t="s">
        <v>1343</v>
      </c>
      <c r="K1015" s="150" t="s">
        <v>1343</v>
      </c>
      <c r="L1015" s="150"/>
      <c r="M1015" s="153"/>
      <c r="N1015" s="151"/>
      <c r="O1015" s="153"/>
      <c r="P1015" s="203" t="e">
        <f>#REF!+#REF!</f>
        <v>#REF!</v>
      </c>
      <c r="Q1015" s="204" t="e">
        <f>#REF!+M1015</f>
        <v>#REF!</v>
      </c>
      <c r="R1015" s="359" t="s">
        <v>734</v>
      </c>
    </row>
    <row r="1016" spans="1:18" ht="12.95" customHeight="1">
      <c r="A1016" s="147">
        <v>832</v>
      </c>
      <c r="B1016" s="148"/>
      <c r="C1016" s="149" t="s">
        <v>1911</v>
      </c>
      <c r="D1016" s="149" t="s">
        <v>1913</v>
      </c>
      <c r="E1016" s="149" t="s">
        <v>1911</v>
      </c>
      <c r="F1016" s="149" t="s">
        <v>1909</v>
      </c>
      <c r="G1016" s="149" t="s">
        <v>1439</v>
      </c>
      <c r="H1016" s="158" t="s">
        <v>1530</v>
      </c>
      <c r="I1016" s="247" t="s">
        <v>628</v>
      </c>
      <c r="J1016" s="150" t="s">
        <v>1343</v>
      </c>
      <c r="K1016" s="150" t="s">
        <v>1343</v>
      </c>
      <c r="L1016" s="150"/>
      <c r="M1016" s="153"/>
      <c r="N1016" s="151"/>
      <c r="O1016" s="153"/>
      <c r="P1016" s="203" t="e">
        <f>#REF!+#REF!</f>
        <v>#REF!</v>
      </c>
      <c r="Q1016" s="204" t="e">
        <f>#REF!+M1016</f>
        <v>#REF!</v>
      </c>
      <c r="R1016" s="359" t="s">
        <v>735</v>
      </c>
    </row>
    <row r="1017" spans="1:18" ht="12.95" customHeight="1">
      <c r="A1017" s="198">
        <v>833</v>
      </c>
      <c r="B1017" s="148"/>
      <c r="C1017" s="149" t="s">
        <v>1911</v>
      </c>
      <c r="D1017" s="149" t="s">
        <v>1913</v>
      </c>
      <c r="E1017" s="149" t="s">
        <v>1911</v>
      </c>
      <c r="F1017" s="149" t="s">
        <v>1543</v>
      </c>
      <c r="G1017" s="149" t="s">
        <v>13</v>
      </c>
      <c r="H1017" s="158" t="s">
        <v>1496</v>
      </c>
      <c r="I1017" s="247" t="s">
        <v>736</v>
      </c>
      <c r="J1017" s="150" t="s">
        <v>1343</v>
      </c>
      <c r="K1017" s="150" t="s">
        <v>1343</v>
      </c>
      <c r="L1017" s="150"/>
      <c r="M1017" s="153"/>
      <c r="N1017" s="151"/>
      <c r="O1017" s="153"/>
      <c r="P1017" s="203" t="e">
        <f>#REF!+#REF!</f>
        <v>#REF!</v>
      </c>
      <c r="Q1017" s="204" t="e">
        <f>#REF!+M1017</f>
        <v>#REF!</v>
      </c>
      <c r="R1017" s="359" t="s">
        <v>738</v>
      </c>
    </row>
    <row r="1018" spans="1:18" ht="12.95" customHeight="1">
      <c r="A1018" s="147">
        <v>834</v>
      </c>
      <c r="B1018" s="148"/>
      <c r="C1018" s="149" t="s">
        <v>1911</v>
      </c>
      <c r="D1018" s="149" t="s">
        <v>1913</v>
      </c>
      <c r="E1018" s="149" t="s">
        <v>1911</v>
      </c>
      <c r="F1018" s="149" t="s">
        <v>1543</v>
      </c>
      <c r="G1018" s="149" t="s">
        <v>1462</v>
      </c>
      <c r="H1018" s="158" t="s">
        <v>1443</v>
      </c>
      <c r="I1018" s="247" t="s">
        <v>507</v>
      </c>
      <c r="J1018" s="150" t="s">
        <v>1343</v>
      </c>
      <c r="K1018" s="150" t="s">
        <v>1343</v>
      </c>
      <c r="L1018" s="150"/>
      <c r="M1018" s="153"/>
      <c r="N1018" s="151"/>
      <c r="O1018" s="153"/>
      <c r="P1018" s="203" t="e">
        <f>#REF!+#REF!</f>
        <v>#REF!</v>
      </c>
      <c r="Q1018" s="204" t="e">
        <f>#REF!+M1018</f>
        <v>#REF!</v>
      </c>
      <c r="R1018" s="359" t="s">
        <v>739</v>
      </c>
    </row>
    <row r="1019" spans="1:18" ht="12.95" customHeight="1">
      <c r="A1019" s="198">
        <v>835</v>
      </c>
      <c r="B1019" s="148"/>
      <c r="C1019" s="149" t="s">
        <v>1911</v>
      </c>
      <c r="D1019" s="149" t="s">
        <v>1913</v>
      </c>
      <c r="E1019" s="149" t="s">
        <v>1544</v>
      </c>
      <c r="F1019" s="149" t="s">
        <v>1907</v>
      </c>
      <c r="G1019" s="149" t="s">
        <v>1434</v>
      </c>
      <c r="H1019" s="158" t="s">
        <v>1447</v>
      </c>
      <c r="I1019" s="247" t="s">
        <v>617</v>
      </c>
      <c r="J1019" s="150" t="s">
        <v>1343</v>
      </c>
      <c r="K1019" s="150" t="s">
        <v>1343</v>
      </c>
      <c r="L1019" s="150"/>
      <c r="M1019" s="153"/>
      <c r="N1019" s="151"/>
      <c r="O1019" s="153"/>
      <c r="P1019" s="203" t="e">
        <f>#REF!+#REF!</f>
        <v>#REF!</v>
      </c>
      <c r="Q1019" s="204" t="e">
        <f>#REF!+M1019</f>
        <v>#REF!</v>
      </c>
      <c r="R1019" s="359" t="s">
        <v>606</v>
      </c>
    </row>
    <row r="1020" spans="1:18" ht="12.95" customHeight="1">
      <c r="A1020" s="147">
        <v>836</v>
      </c>
      <c r="B1020" s="148"/>
      <c r="C1020" s="149" t="s">
        <v>1911</v>
      </c>
      <c r="D1020" s="149" t="s">
        <v>1913</v>
      </c>
      <c r="E1020" s="149" t="s">
        <v>1911</v>
      </c>
      <c r="F1020" s="149" t="s">
        <v>1543</v>
      </c>
      <c r="G1020" s="149" t="s">
        <v>13</v>
      </c>
      <c r="H1020" s="158" t="s">
        <v>1497</v>
      </c>
      <c r="I1020" s="247" t="s">
        <v>651</v>
      </c>
      <c r="J1020" s="150" t="s">
        <v>1343</v>
      </c>
      <c r="K1020" s="150" t="s">
        <v>1343</v>
      </c>
      <c r="L1020" s="150"/>
      <c r="M1020" s="153"/>
      <c r="N1020" s="151"/>
      <c r="O1020" s="153"/>
      <c r="P1020" s="203" t="e">
        <f>#REF!+#REF!</f>
        <v>#REF!</v>
      </c>
      <c r="Q1020" s="204" t="e">
        <f>#REF!+M1020</f>
        <v>#REF!</v>
      </c>
      <c r="R1020" s="359" t="s">
        <v>604</v>
      </c>
    </row>
    <row r="1021" spans="1:18" ht="12.95" customHeight="1">
      <c r="A1021" s="198">
        <v>837</v>
      </c>
      <c r="B1021" s="148"/>
      <c r="C1021" s="149" t="s">
        <v>1911</v>
      </c>
      <c r="D1021" s="149" t="s">
        <v>1913</v>
      </c>
      <c r="E1021" s="149" t="s">
        <v>1544</v>
      </c>
      <c r="F1021" s="149" t="s">
        <v>1907</v>
      </c>
      <c r="G1021" s="149" t="s">
        <v>1434</v>
      </c>
      <c r="H1021" s="158" t="s">
        <v>1448</v>
      </c>
      <c r="I1021" s="247" t="s">
        <v>617</v>
      </c>
      <c r="J1021" s="150" t="s">
        <v>1343</v>
      </c>
      <c r="K1021" s="150" t="s">
        <v>1343</v>
      </c>
      <c r="L1021" s="150"/>
      <c r="M1021" s="153"/>
      <c r="N1021" s="151"/>
      <c r="O1021" s="153"/>
      <c r="P1021" s="203" t="e">
        <f>#REF!+#REF!</f>
        <v>#REF!</v>
      </c>
      <c r="Q1021" s="204" t="e">
        <f>#REF!+M1021</f>
        <v>#REF!</v>
      </c>
      <c r="R1021" s="359" t="s">
        <v>733</v>
      </c>
    </row>
    <row r="1022" spans="1:18" ht="12.95" customHeight="1">
      <c r="A1022" s="147">
        <v>838</v>
      </c>
      <c r="B1022" s="148"/>
      <c r="C1022" s="149" t="s">
        <v>1911</v>
      </c>
      <c r="D1022" s="149" t="s">
        <v>1913</v>
      </c>
      <c r="E1022" s="149" t="s">
        <v>1544</v>
      </c>
      <c r="F1022" s="149" t="s">
        <v>1543</v>
      </c>
      <c r="G1022" s="149" t="s">
        <v>1434</v>
      </c>
      <c r="H1022" s="158" t="s">
        <v>1474</v>
      </c>
      <c r="I1022" s="247" t="s">
        <v>426</v>
      </c>
      <c r="J1022" s="150" t="s">
        <v>1343</v>
      </c>
      <c r="K1022" s="150" t="s">
        <v>1343</v>
      </c>
      <c r="L1022" s="150"/>
      <c r="M1022" s="153"/>
      <c r="N1022" s="151"/>
      <c r="O1022" s="153"/>
      <c r="P1022" s="203" t="e">
        <f>#REF!+#REF!</f>
        <v>#REF!</v>
      </c>
      <c r="Q1022" s="204" t="e">
        <f>#REF!+M1022</f>
        <v>#REF!</v>
      </c>
      <c r="R1022" s="359" t="s">
        <v>733</v>
      </c>
    </row>
    <row r="1023" spans="1:18" ht="12.95" customHeight="1">
      <c r="A1023" s="198">
        <v>839</v>
      </c>
      <c r="B1023" s="148"/>
      <c r="C1023" s="149" t="s">
        <v>1911</v>
      </c>
      <c r="D1023" s="149" t="s">
        <v>1913</v>
      </c>
      <c r="E1023" s="149" t="s">
        <v>1911</v>
      </c>
      <c r="F1023" s="149" t="s">
        <v>1913</v>
      </c>
      <c r="G1023" s="149" t="s">
        <v>1475</v>
      </c>
      <c r="H1023" s="158" t="s">
        <v>1540</v>
      </c>
      <c r="I1023" s="247" t="s">
        <v>740</v>
      </c>
      <c r="J1023" s="150" t="s">
        <v>1343</v>
      </c>
      <c r="K1023" s="150" t="s">
        <v>1343</v>
      </c>
      <c r="L1023" s="150"/>
      <c r="M1023" s="153"/>
      <c r="N1023" s="151"/>
      <c r="O1023" s="153"/>
      <c r="P1023" s="203" t="e">
        <f>#REF!+#REF!</f>
        <v>#REF!</v>
      </c>
      <c r="Q1023" s="204" t="e">
        <f>#REF!+M1023</f>
        <v>#REF!</v>
      </c>
      <c r="R1023" s="359" t="s">
        <v>741</v>
      </c>
    </row>
    <row r="1024" spans="1:18" ht="12.95" customHeight="1">
      <c r="A1024" s="147">
        <v>840</v>
      </c>
      <c r="B1024" s="148"/>
      <c r="C1024" s="149" t="s">
        <v>1911</v>
      </c>
      <c r="D1024" s="149" t="s">
        <v>1913</v>
      </c>
      <c r="E1024" s="149" t="s">
        <v>1911</v>
      </c>
      <c r="F1024" s="149" t="s">
        <v>1543</v>
      </c>
      <c r="G1024" s="149" t="s">
        <v>1462</v>
      </c>
      <c r="H1024" s="158" t="s">
        <v>1444</v>
      </c>
      <c r="I1024" s="247" t="s">
        <v>507</v>
      </c>
      <c r="J1024" s="150" t="s">
        <v>1343</v>
      </c>
      <c r="K1024" s="150" t="s">
        <v>1343</v>
      </c>
      <c r="L1024" s="150"/>
      <c r="M1024" s="153"/>
      <c r="N1024" s="151"/>
      <c r="O1024" s="153"/>
      <c r="P1024" s="203" t="e">
        <f>#REF!+#REF!</f>
        <v>#REF!</v>
      </c>
      <c r="Q1024" s="204" t="e">
        <f>#REF!+M1024</f>
        <v>#REF!</v>
      </c>
      <c r="R1024" s="359" t="s">
        <v>733</v>
      </c>
    </row>
    <row r="1025" spans="1:18" ht="12.95" customHeight="1">
      <c r="A1025" s="198">
        <v>841</v>
      </c>
      <c r="B1025" s="148"/>
      <c r="C1025" s="149" t="s">
        <v>1911</v>
      </c>
      <c r="D1025" s="149" t="s">
        <v>1913</v>
      </c>
      <c r="E1025" s="149" t="s">
        <v>1911</v>
      </c>
      <c r="F1025" s="149" t="s">
        <v>1544</v>
      </c>
      <c r="G1025" s="149" t="s">
        <v>1429</v>
      </c>
      <c r="H1025" s="158" t="s">
        <v>1498</v>
      </c>
      <c r="I1025" s="247" t="s">
        <v>432</v>
      </c>
      <c r="J1025" s="150" t="s">
        <v>1343</v>
      </c>
      <c r="K1025" s="150" t="s">
        <v>1343</v>
      </c>
      <c r="L1025" s="150"/>
      <c r="M1025" s="153"/>
      <c r="N1025" s="151"/>
      <c r="O1025" s="153"/>
      <c r="P1025" s="203" t="e">
        <f>#REF!+#REF!</f>
        <v>#REF!</v>
      </c>
      <c r="Q1025" s="204" t="e">
        <f>#REF!+M1025</f>
        <v>#REF!</v>
      </c>
      <c r="R1025" s="359" t="s">
        <v>735</v>
      </c>
    </row>
    <row r="1026" spans="1:18" ht="12.95" customHeight="1">
      <c r="A1026" s="147">
        <v>842</v>
      </c>
      <c r="B1026" s="148"/>
      <c r="C1026" s="149" t="s">
        <v>1911</v>
      </c>
      <c r="D1026" s="149" t="s">
        <v>1913</v>
      </c>
      <c r="E1026" s="149" t="s">
        <v>1543</v>
      </c>
      <c r="F1026" s="149" t="s">
        <v>1544</v>
      </c>
      <c r="G1026" s="149" t="s">
        <v>1426</v>
      </c>
      <c r="H1026" s="158" t="s">
        <v>1447</v>
      </c>
      <c r="I1026" s="247" t="s">
        <v>742</v>
      </c>
      <c r="J1026" s="150" t="s">
        <v>1343</v>
      </c>
      <c r="K1026" s="150" t="s">
        <v>1343</v>
      </c>
      <c r="L1026" s="150"/>
      <c r="M1026" s="153"/>
      <c r="N1026" s="151"/>
      <c r="O1026" s="153"/>
      <c r="P1026" s="203" t="e">
        <f>#REF!+#REF!</f>
        <v>#REF!</v>
      </c>
      <c r="Q1026" s="204" t="e">
        <f>#REF!+M1026</f>
        <v>#REF!</v>
      </c>
      <c r="R1026" s="359" t="s">
        <v>743</v>
      </c>
    </row>
    <row r="1027" spans="1:18" ht="12.95" customHeight="1">
      <c r="A1027" s="198">
        <v>843</v>
      </c>
      <c r="B1027" s="148"/>
      <c r="C1027" s="149" t="s">
        <v>1911</v>
      </c>
      <c r="D1027" s="149" t="s">
        <v>1913</v>
      </c>
      <c r="E1027" s="149" t="s">
        <v>1911</v>
      </c>
      <c r="F1027" s="149" t="s">
        <v>1911</v>
      </c>
      <c r="G1027" s="149" t="s">
        <v>1426</v>
      </c>
      <c r="H1027" s="158" t="s">
        <v>1444</v>
      </c>
      <c r="I1027" s="247" t="s">
        <v>596</v>
      </c>
      <c r="J1027" s="150" t="s">
        <v>1343</v>
      </c>
      <c r="K1027" s="150" t="s">
        <v>1343</v>
      </c>
      <c r="L1027" s="150"/>
      <c r="M1027" s="153"/>
      <c r="N1027" s="151"/>
      <c r="O1027" s="153"/>
      <c r="P1027" s="203" t="e">
        <f>#REF!+#REF!</f>
        <v>#REF!</v>
      </c>
      <c r="Q1027" s="204" t="e">
        <f>#REF!+M1027</f>
        <v>#REF!</v>
      </c>
      <c r="R1027" s="359" t="s">
        <v>604</v>
      </c>
    </row>
    <row r="1028" spans="1:18" ht="12.95" customHeight="1">
      <c r="A1028" s="147">
        <v>844</v>
      </c>
      <c r="B1028" s="148"/>
      <c r="C1028" s="149" t="s">
        <v>1911</v>
      </c>
      <c r="D1028" s="149" t="s">
        <v>1913</v>
      </c>
      <c r="E1028" s="149" t="s">
        <v>1911</v>
      </c>
      <c r="F1028" s="149" t="s">
        <v>1543</v>
      </c>
      <c r="G1028" s="149" t="s">
        <v>13</v>
      </c>
      <c r="H1028" s="158" t="s">
        <v>1498</v>
      </c>
      <c r="I1028" s="247" t="s">
        <v>675</v>
      </c>
      <c r="J1028" s="150" t="s">
        <v>1343</v>
      </c>
      <c r="K1028" s="150" t="s">
        <v>1343</v>
      </c>
      <c r="L1028" s="150"/>
      <c r="M1028" s="153"/>
      <c r="N1028" s="151"/>
      <c r="O1028" s="153"/>
      <c r="P1028" s="203" t="e">
        <f>#REF!+#REF!</f>
        <v>#REF!</v>
      </c>
      <c r="Q1028" s="204" t="e">
        <f>#REF!+M1028</f>
        <v>#REF!</v>
      </c>
      <c r="R1028" s="359" t="s">
        <v>744</v>
      </c>
    </row>
    <row r="1029" spans="1:18" ht="12.95" customHeight="1">
      <c r="A1029" s="198">
        <v>845</v>
      </c>
      <c r="B1029" s="148"/>
      <c r="C1029" s="149" t="s">
        <v>1911</v>
      </c>
      <c r="D1029" s="149" t="s">
        <v>1913</v>
      </c>
      <c r="E1029" s="149" t="s">
        <v>1911</v>
      </c>
      <c r="F1029" s="149" t="s">
        <v>1544</v>
      </c>
      <c r="G1029" s="149" t="s">
        <v>1429</v>
      </c>
      <c r="H1029" s="158" t="s">
        <v>1499</v>
      </c>
      <c r="I1029" s="247" t="s">
        <v>432</v>
      </c>
      <c r="J1029" s="150" t="s">
        <v>1343</v>
      </c>
      <c r="K1029" s="150" t="s">
        <v>1343</v>
      </c>
      <c r="L1029" s="150"/>
      <c r="M1029" s="153"/>
      <c r="N1029" s="151"/>
      <c r="O1029" s="153"/>
      <c r="P1029" s="203" t="e">
        <f>#REF!+#REF!</f>
        <v>#REF!</v>
      </c>
      <c r="Q1029" s="204" t="e">
        <f>#REF!+M1029</f>
        <v>#REF!</v>
      </c>
      <c r="R1029" s="359" t="s">
        <v>733</v>
      </c>
    </row>
    <row r="1030" spans="1:18" ht="12.95" customHeight="1">
      <c r="A1030" s="147">
        <v>846</v>
      </c>
      <c r="B1030" s="148"/>
      <c r="C1030" s="149" t="s">
        <v>1911</v>
      </c>
      <c r="D1030" s="149" t="s">
        <v>1913</v>
      </c>
      <c r="E1030" s="149" t="s">
        <v>1911</v>
      </c>
      <c r="F1030" s="149" t="s">
        <v>1543</v>
      </c>
      <c r="G1030" s="149" t="s">
        <v>1458</v>
      </c>
      <c r="H1030" s="158" t="s">
        <v>1434</v>
      </c>
      <c r="I1030" s="247" t="s">
        <v>638</v>
      </c>
      <c r="J1030" s="150" t="s">
        <v>1343</v>
      </c>
      <c r="K1030" s="150" t="s">
        <v>1343</v>
      </c>
      <c r="L1030" s="150"/>
      <c r="M1030" s="153"/>
      <c r="N1030" s="151"/>
      <c r="O1030" s="153"/>
      <c r="P1030" s="203" t="e">
        <f>#REF!+#REF!</f>
        <v>#REF!</v>
      </c>
      <c r="Q1030" s="204" t="e">
        <f>#REF!+M1030</f>
        <v>#REF!</v>
      </c>
      <c r="R1030" s="359" t="s">
        <v>734</v>
      </c>
    </row>
    <row r="1031" spans="1:18" ht="12.95" customHeight="1">
      <c r="A1031" s="198">
        <v>847</v>
      </c>
      <c r="B1031" s="148"/>
      <c r="C1031" s="149" t="s">
        <v>1911</v>
      </c>
      <c r="D1031" s="149" t="s">
        <v>1913</v>
      </c>
      <c r="E1031" s="149" t="s">
        <v>1544</v>
      </c>
      <c r="F1031" s="149" t="s">
        <v>1543</v>
      </c>
      <c r="G1031" s="149" t="s">
        <v>1434</v>
      </c>
      <c r="H1031" s="158" t="s">
        <v>1475</v>
      </c>
      <c r="I1031" s="247" t="s">
        <v>426</v>
      </c>
      <c r="J1031" s="150" t="s">
        <v>1343</v>
      </c>
      <c r="K1031" s="150" t="s">
        <v>1343</v>
      </c>
      <c r="L1031" s="150"/>
      <c r="M1031" s="153"/>
      <c r="N1031" s="151"/>
      <c r="O1031" s="153"/>
      <c r="P1031" s="203" t="e">
        <f>#REF!+#REF!</f>
        <v>#REF!</v>
      </c>
      <c r="Q1031" s="204" t="e">
        <f>#REF!+M1031</f>
        <v>#REF!</v>
      </c>
      <c r="R1031" s="359" t="s">
        <v>734</v>
      </c>
    </row>
    <row r="1032" spans="1:18" ht="12.95" customHeight="1">
      <c r="A1032" s="147">
        <v>848</v>
      </c>
      <c r="B1032" s="148"/>
      <c r="C1032" s="149" t="s">
        <v>1911</v>
      </c>
      <c r="D1032" s="149" t="s">
        <v>1913</v>
      </c>
      <c r="E1032" s="149" t="s">
        <v>1911</v>
      </c>
      <c r="F1032" s="149" t="s">
        <v>1913</v>
      </c>
      <c r="G1032" s="149" t="s">
        <v>1475</v>
      </c>
      <c r="H1032" s="158" t="s">
        <v>1541</v>
      </c>
      <c r="I1032" s="247" t="s">
        <v>353</v>
      </c>
      <c r="J1032" s="150" t="s">
        <v>1343</v>
      </c>
      <c r="K1032" s="150" t="s">
        <v>1343</v>
      </c>
      <c r="L1032" s="150"/>
      <c r="M1032" s="153"/>
      <c r="N1032" s="151"/>
      <c r="O1032" s="153"/>
      <c r="P1032" s="203" t="e">
        <f>#REF!+#REF!</f>
        <v>#REF!</v>
      </c>
      <c r="Q1032" s="204" t="e">
        <f>#REF!+M1032</f>
        <v>#REF!</v>
      </c>
      <c r="R1032" s="359" t="s">
        <v>730</v>
      </c>
    </row>
    <row r="1033" spans="1:18" ht="12.95" customHeight="1">
      <c r="A1033" s="198">
        <v>849</v>
      </c>
      <c r="B1033" s="148"/>
      <c r="C1033" s="149" t="s">
        <v>1911</v>
      </c>
      <c r="D1033" s="149" t="s">
        <v>1913</v>
      </c>
      <c r="E1033" s="149" t="s">
        <v>1911</v>
      </c>
      <c r="F1033" s="149" t="s">
        <v>1913</v>
      </c>
      <c r="G1033" s="149" t="s">
        <v>1475</v>
      </c>
      <c r="H1033" s="158" t="s">
        <v>1542</v>
      </c>
      <c r="I1033" s="247" t="s">
        <v>745</v>
      </c>
      <c r="J1033" s="150" t="s">
        <v>1343</v>
      </c>
      <c r="K1033" s="150" t="s">
        <v>1343</v>
      </c>
      <c r="L1033" s="150"/>
      <c r="M1033" s="153"/>
      <c r="N1033" s="151"/>
      <c r="O1033" s="153"/>
      <c r="P1033" s="203" t="e">
        <f>#REF!+#REF!</f>
        <v>#REF!</v>
      </c>
      <c r="Q1033" s="204" t="e">
        <f>#REF!+M1033</f>
        <v>#REF!</v>
      </c>
      <c r="R1033" s="359" t="s">
        <v>746</v>
      </c>
    </row>
    <row r="1034" spans="1:18" ht="12.95" customHeight="1">
      <c r="A1034" s="147">
        <v>850</v>
      </c>
      <c r="B1034" s="148"/>
      <c r="C1034" s="149" t="s">
        <v>1911</v>
      </c>
      <c r="D1034" s="149" t="s">
        <v>1913</v>
      </c>
      <c r="E1034" s="149" t="s">
        <v>1911</v>
      </c>
      <c r="F1034" s="149" t="s">
        <v>1913</v>
      </c>
      <c r="G1034" s="149" t="s">
        <v>1475</v>
      </c>
      <c r="H1034" s="158" t="s">
        <v>1555</v>
      </c>
      <c r="I1034" s="247" t="s">
        <v>747</v>
      </c>
      <c r="J1034" s="150" t="s">
        <v>1343</v>
      </c>
      <c r="K1034" s="150" t="s">
        <v>1343</v>
      </c>
      <c r="L1034" s="150"/>
      <c r="M1034" s="153"/>
      <c r="N1034" s="151"/>
      <c r="O1034" s="153"/>
      <c r="P1034" s="203" t="e">
        <f>#REF!+#REF!</f>
        <v>#REF!</v>
      </c>
      <c r="Q1034" s="204" t="e">
        <f>#REF!+M1034</f>
        <v>#REF!</v>
      </c>
      <c r="R1034" s="359" t="s">
        <v>746</v>
      </c>
    </row>
    <row r="1035" spans="1:18" ht="12.95" customHeight="1">
      <c r="A1035" s="198">
        <v>851</v>
      </c>
      <c r="B1035" s="148"/>
      <c r="C1035" s="149" t="s">
        <v>1911</v>
      </c>
      <c r="D1035" s="149" t="s">
        <v>1913</v>
      </c>
      <c r="E1035" s="149" t="s">
        <v>1911</v>
      </c>
      <c r="F1035" s="149" t="s">
        <v>1543</v>
      </c>
      <c r="G1035" s="149" t="s">
        <v>13</v>
      </c>
      <c r="H1035" s="158" t="s">
        <v>1499</v>
      </c>
      <c r="I1035" s="247" t="s">
        <v>748</v>
      </c>
      <c r="J1035" s="150" t="s">
        <v>1343</v>
      </c>
      <c r="K1035" s="150" t="s">
        <v>1343</v>
      </c>
      <c r="L1035" s="150"/>
      <c r="M1035" s="153"/>
      <c r="N1035" s="151"/>
      <c r="O1035" s="153"/>
      <c r="P1035" s="203" t="e">
        <f>#REF!+#REF!</f>
        <v>#REF!</v>
      </c>
      <c r="Q1035" s="204" t="e">
        <f>#REF!+M1035</f>
        <v>#REF!</v>
      </c>
      <c r="R1035" s="359" t="s">
        <v>749</v>
      </c>
    </row>
    <row r="1036" spans="1:18" ht="12.95" customHeight="1">
      <c r="A1036" s="147">
        <v>852</v>
      </c>
      <c r="B1036" s="148"/>
      <c r="C1036" s="149" t="s">
        <v>1911</v>
      </c>
      <c r="D1036" s="149" t="s">
        <v>1913</v>
      </c>
      <c r="E1036" s="149" t="s">
        <v>1911</v>
      </c>
      <c r="F1036" s="149" t="s">
        <v>1543</v>
      </c>
      <c r="G1036" s="149" t="s">
        <v>13</v>
      </c>
      <c r="H1036" s="158" t="s">
        <v>1500</v>
      </c>
      <c r="I1036" s="247" t="s">
        <v>659</v>
      </c>
      <c r="J1036" s="150" t="s">
        <v>1343</v>
      </c>
      <c r="K1036" s="150" t="s">
        <v>1343</v>
      </c>
      <c r="L1036" s="150"/>
      <c r="M1036" s="153"/>
      <c r="N1036" s="151"/>
      <c r="O1036" s="153"/>
      <c r="P1036" s="203" t="e">
        <f>#REF!+#REF!</f>
        <v>#REF!</v>
      </c>
      <c r="Q1036" s="204" t="e">
        <f>#REF!+M1036</f>
        <v>#REF!</v>
      </c>
      <c r="R1036" s="359" t="s">
        <v>734</v>
      </c>
    </row>
    <row r="1037" spans="1:18" ht="12.95" customHeight="1">
      <c r="A1037" s="198">
        <v>853</v>
      </c>
      <c r="B1037" s="148"/>
      <c r="C1037" s="149" t="s">
        <v>1911</v>
      </c>
      <c r="D1037" s="149" t="s">
        <v>1913</v>
      </c>
      <c r="E1037" s="149" t="s">
        <v>1911</v>
      </c>
      <c r="F1037" s="149" t="s">
        <v>1543</v>
      </c>
      <c r="G1037" s="149" t="s">
        <v>1458</v>
      </c>
      <c r="H1037" s="158" t="s">
        <v>1435</v>
      </c>
      <c r="I1037" s="247" t="s">
        <v>638</v>
      </c>
      <c r="J1037" s="150" t="s">
        <v>1343</v>
      </c>
      <c r="K1037" s="150" t="s">
        <v>1343</v>
      </c>
      <c r="L1037" s="150"/>
      <c r="M1037" s="153"/>
      <c r="N1037" s="151"/>
      <c r="O1037" s="153"/>
      <c r="P1037" s="203" t="e">
        <f>#REF!+#REF!</f>
        <v>#REF!</v>
      </c>
      <c r="Q1037" s="204" t="e">
        <f>#REF!+M1037</f>
        <v>#REF!</v>
      </c>
      <c r="R1037" s="359" t="s">
        <v>735</v>
      </c>
    </row>
    <row r="1038" spans="1:18" ht="12.95" customHeight="1">
      <c r="A1038" s="147">
        <v>854</v>
      </c>
      <c r="B1038" s="148"/>
      <c r="C1038" s="149" t="s">
        <v>1911</v>
      </c>
      <c r="D1038" s="149" t="s">
        <v>1913</v>
      </c>
      <c r="E1038" s="149" t="s">
        <v>1911</v>
      </c>
      <c r="F1038" s="149" t="s">
        <v>1543</v>
      </c>
      <c r="G1038" s="149" t="s">
        <v>13</v>
      </c>
      <c r="H1038" s="158" t="s">
        <v>1501</v>
      </c>
      <c r="I1038" s="247" t="s">
        <v>750</v>
      </c>
      <c r="J1038" s="150" t="s">
        <v>1343</v>
      </c>
      <c r="K1038" s="150" t="s">
        <v>1343</v>
      </c>
      <c r="L1038" s="150"/>
      <c r="M1038" s="153"/>
      <c r="N1038" s="151"/>
      <c r="O1038" s="153"/>
      <c r="P1038" s="203" t="e">
        <f>#REF!+#REF!</f>
        <v>#REF!</v>
      </c>
      <c r="Q1038" s="204" t="e">
        <f>#REF!+M1038</f>
        <v>#REF!</v>
      </c>
      <c r="R1038" s="359" t="s">
        <v>751</v>
      </c>
    </row>
    <row r="1039" spans="1:18" ht="12.95" customHeight="1">
      <c r="A1039" s="198">
        <v>855</v>
      </c>
      <c r="B1039" s="148"/>
      <c r="C1039" s="149" t="s">
        <v>1911</v>
      </c>
      <c r="D1039" s="149" t="s">
        <v>1913</v>
      </c>
      <c r="E1039" s="149" t="s">
        <v>1911</v>
      </c>
      <c r="F1039" s="149" t="s">
        <v>1913</v>
      </c>
      <c r="G1039" s="149" t="s">
        <v>1475</v>
      </c>
      <c r="H1039" s="158" t="s">
        <v>1556</v>
      </c>
      <c r="I1039" s="247" t="s">
        <v>353</v>
      </c>
      <c r="J1039" s="150" t="s">
        <v>1343</v>
      </c>
      <c r="K1039" s="150" t="s">
        <v>1343</v>
      </c>
      <c r="L1039" s="150"/>
      <c r="M1039" s="153"/>
      <c r="N1039" s="151"/>
      <c r="O1039" s="153"/>
      <c r="P1039" s="203" t="e">
        <f>#REF!+#REF!</f>
        <v>#REF!</v>
      </c>
      <c r="Q1039" s="204" t="e">
        <f>#REF!+M1039</f>
        <v>#REF!</v>
      </c>
      <c r="R1039" s="359" t="s">
        <v>752</v>
      </c>
    </row>
    <row r="1040" spans="1:18" ht="12.95" customHeight="1">
      <c r="A1040" s="147">
        <v>856</v>
      </c>
      <c r="B1040" s="148"/>
      <c r="C1040" s="149" t="s">
        <v>1911</v>
      </c>
      <c r="D1040" s="149" t="s">
        <v>1913</v>
      </c>
      <c r="E1040" s="149" t="s">
        <v>1911</v>
      </c>
      <c r="F1040" s="149" t="s">
        <v>1543</v>
      </c>
      <c r="G1040" s="149" t="s">
        <v>13</v>
      </c>
      <c r="H1040" s="158" t="s">
        <v>1502</v>
      </c>
      <c r="I1040" s="247" t="s">
        <v>651</v>
      </c>
      <c r="J1040" s="150" t="s">
        <v>1343</v>
      </c>
      <c r="K1040" s="150" t="s">
        <v>1343</v>
      </c>
      <c r="L1040" s="150"/>
      <c r="M1040" s="153"/>
      <c r="N1040" s="151"/>
      <c r="O1040" s="153"/>
      <c r="P1040" s="203" t="e">
        <f>#REF!+#REF!</f>
        <v>#REF!</v>
      </c>
      <c r="Q1040" s="204" t="e">
        <f>#REF!+M1040</f>
        <v>#REF!</v>
      </c>
      <c r="R1040" s="359" t="s">
        <v>752</v>
      </c>
    </row>
    <row r="1041" spans="1:18" ht="12.95" customHeight="1">
      <c r="A1041" s="198">
        <v>857</v>
      </c>
      <c r="B1041" s="148"/>
      <c r="C1041" s="149" t="s">
        <v>1911</v>
      </c>
      <c r="D1041" s="149" t="s">
        <v>1913</v>
      </c>
      <c r="E1041" s="149" t="s">
        <v>1911</v>
      </c>
      <c r="F1041" s="149" t="s">
        <v>1543</v>
      </c>
      <c r="G1041" s="149" t="s">
        <v>13</v>
      </c>
      <c r="H1041" s="158" t="s">
        <v>1503</v>
      </c>
      <c r="I1041" s="247" t="s">
        <v>497</v>
      </c>
      <c r="J1041" s="150" t="s">
        <v>1343</v>
      </c>
      <c r="K1041" s="150" t="s">
        <v>1343</v>
      </c>
      <c r="L1041" s="150"/>
      <c r="M1041" s="153"/>
      <c r="N1041" s="151"/>
      <c r="O1041" s="153"/>
      <c r="P1041" s="203" t="e">
        <f>#REF!+#REF!</f>
        <v>#REF!</v>
      </c>
      <c r="Q1041" s="204" t="e">
        <f>#REF!+M1041</f>
        <v>#REF!</v>
      </c>
      <c r="R1041" s="359" t="s">
        <v>606</v>
      </c>
    </row>
    <row r="1042" spans="1:18" ht="12.95" customHeight="1">
      <c r="A1042" s="147">
        <v>858</v>
      </c>
      <c r="B1042" s="148"/>
      <c r="C1042" s="149" t="s">
        <v>1911</v>
      </c>
      <c r="D1042" s="149" t="s">
        <v>1913</v>
      </c>
      <c r="E1042" s="149" t="s">
        <v>1911</v>
      </c>
      <c r="F1042" s="149" t="s">
        <v>1543</v>
      </c>
      <c r="G1042" s="149" t="s">
        <v>13</v>
      </c>
      <c r="H1042" s="158" t="s">
        <v>1504</v>
      </c>
      <c r="I1042" s="247" t="s">
        <v>497</v>
      </c>
      <c r="J1042" s="150" t="s">
        <v>1343</v>
      </c>
      <c r="K1042" s="150" t="s">
        <v>1343</v>
      </c>
      <c r="L1042" s="150"/>
      <c r="M1042" s="153"/>
      <c r="N1042" s="151"/>
      <c r="O1042" s="153"/>
      <c r="P1042" s="203" t="e">
        <f>#REF!+#REF!</f>
        <v>#REF!</v>
      </c>
      <c r="Q1042" s="204" t="e">
        <f>#REF!+M1042</f>
        <v>#REF!</v>
      </c>
      <c r="R1042" s="359" t="s">
        <v>606</v>
      </c>
    </row>
    <row r="1043" spans="1:18" ht="12.95" customHeight="1">
      <c r="A1043" s="198">
        <v>859</v>
      </c>
      <c r="B1043" s="148"/>
      <c r="C1043" s="149" t="s">
        <v>1911</v>
      </c>
      <c r="D1043" s="149" t="s">
        <v>1913</v>
      </c>
      <c r="E1043" s="149" t="s">
        <v>1911</v>
      </c>
      <c r="F1043" s="149" t="s">
        <v>1543</v>
      </c>
      <c r="G1043" s="149" t="s">
        <v>13</v>
      </c>
      <c r="H1043" s="158" t="s">
        <v>1505</v>
      </c>
      <c r="I1043" s="247" t="s">
        <v>497</v>
      </c>
      <c r="J1043" s="150" t="s">
        <v>1343</v>
      </c>
      <c r="K1043" s="150" t="s">
        <v>1343</v>
      </c>
      <c r="L1043" s="150"/>
      <c r="M1043" s="153"/>
      <c r="N1043" s="151"/>
      <c r="O1043" s="153"/>
      <c r="P1043" s="203" t="e">
        <f>#REF!+#REF!</f>
        <v>#REF!</v>
      </c>
      <c r="Q1043" s="204" t="e">
        <f>#REF!+M1043</f>
        <v>#REF!</v>
      </c>
      <c r="R1043" s="359" t="s">
        <v>606</v>
      </c>
    </row>
    <row r="1044" spans="1:18" ht="12.95" customHeight="1">
      <c r="A1044" s="147">
        <v>860</v>
      </c>
      <c r="B1044" s="148"/>
      <c r="C1044" s="149" t="s">
        <v>1911</v>
      </c>
      <c r="D1044" s="149" t="s">
        <v>1913</v>
      </c>
      <c r="E1044" s="149" t="s">
        <v>1544</v>
      </c>
      <c r="F1044" s="149" t="s">
        <v>1907</v>
      </c>
      <c r="G1044" s="149" t="s">
        <v>1434</v>
      </c>
      <c r="H1044" s="158" t="s">
        <v>1449</v>
      </c>
      <c r="I1044" s="247" t="s">
        <v>617</v>
      </c>
      <c r="J1044" s="150" t="s">
        <v>1343</v>
      </c>
      <c r="K1044" s="150" t="s">
        <v>1343</v>
      </c>
      <c r="L1044" s="150"/>
      <c r="M1044" s="153"/>
      <c r="N1044" s="151"/>
      <c r="O1044" s="153"/>
      <c r="P1044" s="203" t="e">
        <f>#REF!+#REF!</f>
        <v>#REF!</v>
      </c>
      <c r="Q1044" s="204" t="e">
        <f>#REF!+M1044</f>
        <v>#REF!</v>
      </c>
      <c r="R1044" s="359" t="s">
        <v>751</v>
      </c>
    </row>
    <row r="1045" spans="1:18" ht="12.95" customHeight="1">
      <c r="A1045" s="198">
        <v>861</v>
      </c>
      <c r="B1045" s="148"/>
      <c r="C1045" s="149" t="s">
        <v>1911</v>
      </c>
      <c r="D1045" s="149" t="s">
        <v>1913</v>
      </c>
      <c r="E1045" s="149" t="s">
        <v>1911</v>
      </c>
      <c r="F1045" s="149" t="s">
        <v>1544</v>
      </c>
      <c r="G1045" s="149" t="s">
        <v>1426</v>
      </c>
      <c r="H1045" s="158" t="s">
        <v>1457</v>
      </c>
      <c r="I1045" s="247" t="s">
        <v>421</v>
      </c>
      <c r="J1045" s="150" t="s">
        <v>1343</v>
      </c>
      <c r="K1045" s="150" t="s">
        <v>1343</v>
      </c>
      <c r="L1045" s="150"/>
      <c r="M1045" s="153"/>
      <c r="N1045" s="151"/>
      <c r="O1045" s="153"/>
      <c r="P1045" s="203" t="e">
        <f>#REF!+#REF!</f>
        <v>#REF!</v>
      </c>
      <c r="Q1045" s="204" t="e">
        <f>#REF!+M1045</f>
        <v>#REF!</v>
      </c>
      <c r="R1045" s="359" t="s">
        <v>753</v>
      </c>
    </row>
    <row r="1046" spans="1:18" ht="12.95" customHeight="1">
      <c r="A1046" s="147">
        <v>862</v>
      </c>
      <c r="B1046" s="148"/>
      <c r="C1046" s="149" t="s">
        <v>1911</v>
      </c>
      <c r="D1046" s="149" t="s">
        <v>1913</v>
      </c>
      <c r="E1046" s="149" t="s">
        <v>1911</v>
      </c>
      <c r="F1046" s="149" t="s">
        <v>1544</v>
      </c>
      <c r="G1046" s="149" t="s">
        <v>1426</v>
      </c>
      <c r="H1046" s="158" t="s">
        <v>1458</v>
      </c>
      <c r="I1046" s="247" t="s">
        <v>421</v>
      </c>
      <c r="J1046" s="150" t="s">
        <v>1343</v>
      </c>
      <c r="K1046" s="150" t="s">
        <v>1343</v>
      </c>
      <c r="L1046" s="150"/>
      <c r="M1046" s="153"/>
      <c r="N1046" s="151"/>
      <c r="O1046" s="153"/>
      <c r="P1046" s="203" t="e">
        <f>#REF!+#REF!</f>
        <v>#REF!</v>
      </c>
      <c r="Q1046" s="204" t="e">
        <f>#REF!+M1046</f>
        <v>#REF!</v>
      </c>
      <c r="R1046" s="359" t="s">
        <v>753</v>
      </c>
    </row>
    <row r="1047" spans="1:18" ht="12.95" customHeight="1">
      <c r="A1047" s="198">
        <v>863</v>
      </c>
      <c r="B1047" s="148"/>
      <c r="C1047" s="149" t="s">
        <v>1911</v>
      </c>
      <c r="D1047" s="149" t="s">
        <v>1913</v>
      </c>
      <c r="E1047" s="149" t="s">
        <v>1911</v>
      </c>
      <c r="F1047" s="149" t="s">
        <v>1544</v>
      </c>
      <c r="G1047" s="149" t="s">
        <v>1426</v>
      </c>
      <c r="H1047" s="158" t="s">
        <v>1459</v>
      </c>
      <c r="I1047" s="247" t="s">
        <v>421</v>
      </c>
      <c r="J1047" s="150" t="s">
        <v>1343</v>
      </c>
      <c r="K1047" s="150" t="s">
        <v>1343</v>
      </c>
      <c r="L1047" s="150"/>
      <c r="M1047" s="153"/>
      <c r="N1047" s="151"/>
      <c r="O1047" s="153"/>
      <c r="P1047" s="203" t="e">
        <f>#REF!+#REF!</f>
        <v>#REF!</v>
      </c>
      <c r="Q1047" s="204" t="e">
        <f>#REF!+M1047</f>
        <v>#REF!</v>
      </c>
      <c r="R1047" s="359" t="s">
        <v>753</v>
      </c>
    </row>
    <row r="1048" spans="1:18" ht="12.95" customHeight="1">
      <c r="A1048" s="147">
        <v>864</v>
      </c>
      <c r="B1048" s="148"/>
      <c r="C1048" s="149" t="s">
        <v>1911</v>
      </c>
      <c r="D1048" s="149" t="s">
        <v>1913</v>
      </c>
      <c r="E1048" s="149" t="s">
        <v>1544</v>
      </c>
      <c r="F1048" s="149" t="s">
        <v>1907</v>
      </c>
      <c r="G1048" s="149" t="s">
        <v>1434</v>
      </c>
      <c r="H1048" s="158" t="s">
        <v>1450</v>
      </c>
      <c r="I1048" s="247" t="s">
        <v>617</v>
      </c>
      <c r="J1048" s="150" t="s">
        <v>1343</v>
      </c>
      <c r="K1048" s="150" t="s">
        <v>1343</v>
      </c>
      <c r="L1048" s="150"/>
      <c r="M1048" s="153"/>
      <c r="N1048" s="151"/>
      <c r="O1048" s="153"/>
      <c r="P1048" s="203" t="e">
        <f>#REF!+#REF!</f>
        <v>#REF!</v>
      </c>
      <c r="Q1048" s="204" t="e">
        <f>#REF!+M1048</f>
        <v>#REF!</v>
      </c>
      <c r="R1048" s="359" t="s">
        <v>734</v>
      </c>
    </row>
    <row r="1049" spans="1:18" ht="12.95" customHeight="1">
      <c r="A1049" s="198">
        <v>865</v>
      </c>
      <c r="B1049" s="148"/>
      <c r="C1049" s="149" t="s">
        <v>1911</v>
      </c>
      <c r="D1049" s="149" t="s">
        <v>1913</v>
      </c>
      <c r="E1049" s="149" t="s">
        <v>1544</v>
      </c>
      <c r="F1049" s="149" t="s">
        <v>1543</v>
      </c>
      <c r="G1049" s="149" t="s">
        <v>1434</v>
      </c>
      <c r="H1049" s="158" t="s">
        <v>1476</v>
      </c>
      <c r="I1049" s="247" t="s">
        <v>426</v>
      </c>
      <c r="J1049" s="150" t="s">
        <v>1343</v>
      </c>
      <c r="K1049" s="150" t="s">
        <v>1343</v>
      </c>
      <c r="L1049" s="150"/>
      <c r="M1049" s="153"/>
      <c r="N1049" s="151"/>
      <c r="O1049" s="153"/>
      <c r="P1049" s="203" t="e">
        <f>#REF!+#REF!</f>
        <v>#REF!</v>
      </c>
      <c r="Q1049" s="204" t="e">
        <f>#REF!+M1049</f>
        <v>#REF!</v>
      </c>
      <c r="R1049" s="359" t="s">
        <v>734</v>
      </c>
    </row>
    <row r="1050" spans="1:18" ht="12.95" customHeight="1">
      <c r="A1050" s="147">
        <v>866</v>
      </c>
      <c r="B1050" s="148"/>
      <c r="C1050" s="149" t="s">
        <v>1911</v>
      </c>
      <c r="D1050" s="149" t="s">
        <v>1913</v>
      </c>
      <c r="E1050" s="149" t="s">
        <v>1544</v>
      </c>
      <c r="F1050" s="149" t="s">
        <v>1907</v>
      </c>
      <c r="G1050" s="149" t="s">
        <v>1434</v>
      </c>
      <c r="H1050" s="158" t="s">
        <v>1451</v>
      </c>
      <c r="I1050" s="247" t="s">
        <v>617</v>
      </c>
      <c r="J1050" s="150" t="s">
        <v>1343</v>
      </c>
      <c r="K1050" s="150" t="s">
        <v>1343</v>
      </c>
      <c r="L1050" s="150"/>
      <c r="M1050" s="153"/>
      <c r="N1050" s="151"/>
      <c r="O1050" s="153"/>
      <c r="P1050" s="203" t="e">
        <f>#REF!+#REF!</f>
        <v>#REF!</v>
      </c>
      <c r="Q1050" s="204" t="e">
        <f>#REF!+M1050</f>
        <v>#REF!</v>
      </c>
      <c r="R1050" s="359" t="s">
        <v>751</v>
      </c>
    </row>
    <row r="1051" spans="1:18" ht="12.95" customHeight="1">
      <c r="A1051" s="198">
        <v>867</v>
      </c>
      <c r="B1051" s="148"/>
      <c r="C1051" s="149" t="s">
        <v>1911</v>
      </c>
      <c r="D1051" s="149" t="s">
        <v>1913</v>
      </c>
      <c r="E1051" s="149" t="s">
        <v>1911</v>
      </c>
      <c r="F1051" s="149" t="s">
        <v>1543</v>
      </c>
      <c r="G1051" s="149" t="s">
        <v>1456</v>
      </c>
      <c r="H1051" s="158" t="s">
        <v>1442</v>
      </c>
      <c r="I1051" s="247" t="s">
        <v>640</v>
      </c>
      <c r="J1051" s="150" t="s">
        <v>1343</v>
      </c>
      <c r="K1051" s="150" t="s">
        <v>1343</v>
      </c>
      <c r="L1051" s="150"/>
      <c r="M1051" s="153"/>
      <c r="N1051" s="151"/>
      <c r="O1051" s="153"/>
      <c r="P1051" s="203" t="e">
        <f>#REF!+#REF!</f>
        <v>#REF!</v>
      </c>
      <c r="Q1051" s="204" t="e">
        <f>#REF!+M1051</f>
        <v>#REF!</v>
      </c>
      <c r="R1051" s="359" t="s">
        <v>751</v>
      </c>
    </row>
    <row r="1052" spans="1:18" ht="12.95" customHeight="1">
      <c r="A1052" s="147">
        <v>868</v>
      </c>
      <c r="B1052" s="148"/>
      <c r="C1052" s="149" t="s">
        <v>1911</v>
      </c>
      <c r="D1052" s="149" t="s">
        <v>1913</v>
      </c>
      <c r="E1052" s="149" t="s">
        <v>1911</v>
      </c>
      <c r="F1052" s="149" t="s">
        <v>1544</v>
      </c>
      <c r="G1052" s="149" t="s">
        <v>1426</v>
      </c>
      <c r="H1052" s="158" t="s">
        <v>1460</v>
      </c>
      <c r="I1052" s="247" t="s">
        <v>421</v>
      </c>
      <c r="J1052" s="150" t="s">
        <v>1343</v>
      </c>
      <c r="K1052" s="150" t="s">
        <v>1343</v>
      </c>
      <c r="L1052" s="150"/>
      <c r="M1052" s="153"/>
      <c r="N1052" s="151"/>
      <c r="O1052" s="153"/>
      <c r="P1052" s="203" t="e">
        <f>#REF!+#REF!</f>
        <v>#REF!</v>
      </c>
      <c r="Q1052" s="204" t="e">
        <f>#REF!+M1052</f>
        <v>#REF!</v>
      </c>
      <c r="R1052" s="359" t="s">
        <v>751</v>
      </c>
    </row>
    <row r="1053" spans="1:18" ht="12.95" customHeight="1">
      <c r="A1053" s="198">
        <v>869</v>
      </c>
      <c r="B1053" s="148"/>
      <c r="C1053" s="149" t="s">
        <v>1911</v>
      </c>
      <c r="D1053" s="149" t="s">
        <v>1913</v>
      </c>
      <c r="E1053" s="149" t="s">
        <v>1911</v>
      </c>
      <c r="F1053" s="149" t="s">
        <v>1544</v>
      </c>
      <c r="G1053" s="149" t="s">
        <v>1426</v>
      </c>
      <c r="H1053" s="158" t="s">
        <v>1461</v>
      </c>
      <c r="I1053" s="247" t="s">
        <v>421</v>
      </c>
      <c r="J1053" s="150" t="s">
        <v>1343</v>
      </c>
      <c r="K1053" s="150" t="s">
        <v>1343</v>
      </c>
      <c r="L1053" s="150"/>
      <c r="M1053" s="153"/>
      <c r="N1053" s="151"/>
      <c r="O1053" s="153"/>
      <c r="P1053" s="203" t="e">
        <f>#REF!+#REF!</f>
        <v>#REF!</v>
      </c>
      <c r="Q1053" s="204" t="e">
        <f>#REF!+M1053</f>
        <v>#REF!</v>
      </c>
      <c r="R1053" s="359" t="s">
        <v>751</v>
      </c>
    </row>
    <row r="1054" spans="1:18" ht="12.95" customHeight="1">
      <c r="A1054" s="147">
        <v>870</v>
      </c>
      <c r="B1054" s="148"/>
      <c r="C1054" s="149" t="s">
        <v>1911</v>
      </c>
      <c r="D1054" s="149" t="s">
        <v>1913</v>
      </c>
      <c r="E1054" s="149" t="s">
        <v>1911</v>
      </c>
      <c r="F1054" s="149" t="s">
        <v>1543</v>
      </c>
      <c r="G1054" s="149" t="s">
        <v>13</v>
      </c>
      <c r="H1054" s="158" t="s">
        <v>1506</v>
      </c>
      <c r="I1054" s="247" t="s">
        <v>754</v>
      </c>
      <c r="J1054" s="150" t="s">
        <v>1343</v>
      </c>
      <c r="K1054" s="150" t="s">
        <v>1343</v>
      </c>
      <c r="L1054" s="150"/>
      <c r="M1054" s="153"/>
      <c r="N1054" s="151"/>
      <c r="O1054" s="153"/>
      <c r="P1054" s="203" t="e">
        <f>#REF!+#REF!</f>
        <v>#REF!</v>
      </c>
      <c r="Q1054" s="204" t="e">
        <f>#REF!+M1054</f>
        <v>#REF!</v>
      </c>
      <c r="R1054" s="359" t="s">
        <v>751</v>
      </c>
    </row>
    <row r="1055" spans="1:18" ht="12.95" customHeight="1">
      <c r="A1055" s="198">
        <v>871</v>
      </c>
      <c r="B1055" s="148"/>
      <c r="C1055" s="149" t="s">
        <v>1911</v>
      </c>
      <c r="D1055" s="149" t="s">
        <v>1913</v>
      </c>
      <c r="E1055" s="149" t="s">
        <v>1911</v>
      </c>
      <c r="F1055" s="149" t="s">
        <v>1913</v>
      </c>
      <c r="G1055" s="149" t="s">
        <v>1426</v>
      </c>
      <c r="H1055" s="158" t="s">
        <v>1440</v>
      </c>
      <c r="I1055" s="239" t="s">
        <v>451</v>
      </c>
      <c r="J1055" s="150" t="s">
        <v>1343</v>
      </c>
      <c r="K1055" s="150" t="s">
        <v>1343</v>
      </c>
      <c r="L1055" s="150"/>
      <c r="M1055" s="153"/>
      <c r="N1055" s="151"/>
      <c r="O1055" s="153"/>
      <c r="P1055" s="203" t="e">
        <f>#REF!+#REF!</f>
        <v>#REF!</v>
      </c>
      <c r="Q1055" s="204" t="e">
        <f>#REF!+M1055</f>
        <v>#REF!</v>
      </c>
      <c r="R1055" s="359" t="s">
        <v>751</v>
      </c>
    </row>
    <row r="1056" spans="1:18" ht="12.95" customHeight="1">
      <c r="A1056" s="147">
        <v>872</v>
      </c>
      <c r="B1056" s="148"/>
      <c r="C1056" s="149" t="s">
        <v>1911</v>
      </c>
      <c r="D1056" s="149" t="s">
        <v>1913</v>
      </c>
      <c r="E1056" s="149" t="s">
        <v>1911</v>
      </c>
      <c r="F1056" s="149" t="s">
        <v>1544</v>
      </c>
      <c r="G1056" s="149" t="s">
        <v>13</v>
      </c>
      <c r="H1056" s="158" t="s">
        <v>1439</v>
      </c>
      <c r="I1056" s="247" t="s">
        <v>755</v>
      </c>
      <c r="J1056" s="150" t="s">
        <v>1343</v>
      </c>
      <c r="K1056" s="150" t="s">
        <v>1343</v>
      </c>
      <c r="L1056" s="150"/>
      <c r="M1056" s="153"/>
      <c r="N1056" s="151"/>
      <c r="O1056" s="153"/>
      <c r="P1056" s="203" t="e">
        <f>#REF!+#REF!</f>
        <v>#REF!</v>
      </c>
      <c r="Q1056" s="204" t="e">
        <f>#REF!+M1056</f>
        <v>#REF!</v>
      </c>
      <c r="R1056" s="359" t="s">
        <v>751</v>
      </c>
    </row>
    <row r="1057" spans="1:18" ht="12.95" customHeight="1">
      <c r="A1057" s="198">
        <v>873</v>
      </c>
      <c r="B1057" s="148"/>
      <c r="C1057" s="149" t="s">
        <v>1911</v>
      </c>
      <c r="D1057" s="149" t="s">
        <v>1914</v>
      </c>
      <c r="E1057" s="149" t="s">
        <v>1543</v>
      </c>
      <c r="F1057" s="149" t="s">
        <v>2440</v>
      </c>
      <c r="G1057" s="149" t="s">
        <v>1435</v>
      </c>
      <c r="H1057" s="158" t="s">
        <v>1426</v>
      </c>
      <c r="I1057" s="247" t="s">
        <v>756</v>
      </c>
      <c r="J1057" s="150" t="s">
        <v>1343</v>
      </c>
      <c r="K1057" s="150" t="s">
        <v>1343</v>
      </c>
      <c r="L1057" s="150"/>
      <c r="M1057" s="153"/>
      <c r="N1057" s="151"/>
      <c r="O1057" s="153"/>
      <c r="P1057" s="203" t="e">
        <f>#REF!+#REF!</f>
        <v>#REF!</v>
      </c>
      <c r="Q1057" s="204" t="e">
        <f>#REF!+M1057</f>
        <v>#REF!</v>
      </c>
      <c r="R1057" s="359" t="s">
        <v>751</v>
      </c>
    </row>
    <row r="1058" spans="1:18" ht="12.95" customHeight="1">
      <c r="A1058" s="147">
        <v>874</v>
      </c>
      <c r="B1058" s="148"/>
      <c r="C1058" s="149" t="s">
        <v>1911</v>
      </c>
      <c r="D1058" s="149" t="s">
        <v>1911</v>
      </c>
      <c r="E1058" s="149" t="s">
        <v>1907</v>
      </c>
      <c r="F1058" s="149" t="s">
        <v>1909</v>
      </c>
      <c r="G1058" s="149" t="s">
        <v>1430</v>
      </c>
      <c r="H1058" s="158" t="s">
        <v>1428</v>
      </c>
      <c r="I1058" s="239" t="s">
        <v>580</v>
      </c>
      <c r="J1058" s="150" t="s">
        <v>1343</v>
      </c>
      <c r="K1058" s="150" t="s">
        <v>1343</v>
      </c>
      <c r="L1058" s="150"/>
      <c r="M1058" s="153"/>
      <c r="N1058" s="151"/>
      <c r="O1058" s="153"/>
      <c r="P1058" s="203" t="e">
        <f>#REF!+#REF!</f>
        <v>#REF!</v>
      </c>
      <c r="Q1058" s="204" t="e">
        <f>#REF!+M1058</f>
        <v>#REF!</v>
      </c>
      <c r="R1058" s="359" t="s">
        <v>741</v>
      </c>
    </row>
    <row r="1059" spans="1:18" ht="12.95" customHeight="1">
      <c r="A1059" s="198">
        <v>875</v>
      </c>
      <c r="B1059" s="148"/>
      <c r="C1059" s="149" t="s">
        <v>1911</v>
      </c>
      <c r="D1059" s="149" t="s">
        <v>1914</v>
      </c>
      <c r="E1059" s="149" t="s">
        <v>1543</v>
      </c>
      <c r="F1059" s="149" t="s">
        <v>2445</v>
      </c>
      <c r="G1059" s="149" t="s">
        <v>1427</v>
      </c>
      <c r="H1059" s="158" t="s">
        <v>1426</v>
      </c>
      <c r="I1059" s="239" t="s">
        <v>521</v>
      </c>
      <c r="J1059" s="150" t="s">
        <v>1343</v>
      </c>
      <c r="K1059" s="150" t="s">
        <v>1343</v>
      </c>
      <c r="L1059" s="150"/>
      <c r="M1059" s="153"/>
      <c r="N1059" s="151"/>
      <c r="O1059" s="153"/>
      <c r="P1059" s="203" t="e">
        <f>#REF!+#REF!</f>
        <v>#REF!</v>
      </c>
      <c r="Q1059" s="204" t="e">
        <f>#REF!+M1059</f>
        <v>#REF!</v>
      </c>
      <c r="R1059" s="359" t="s">
        <v>757</v>
      </c>
    </row>
    <row r="1060" spans="1:18" ht="12.95" customHeight="1">
      <c r="A1060" s="147">
        <v>876</v>
      </c>
      <c r="B1060" s="148"/>
      <c r="C1060" s="149" t="s">
        <v>1911</v>
      </c>
      <c r="D1060" s="149" t="s">
        <v>1913</v>
      </c>
      <c r="E1060" s="149" t="s">
        <v>1911</v>
      </c>
      <c r="F1060" s="149" t="s">
        <v>1543</v>
      </c>
      <c r="G1060" s="149" t="s">
        <v>13</v>
      </c>
      <c r="H1060" s="158" t="s">
        <v>1507</v>
      </c>
      <c r="I1060" s="239" t="s">
        <v>758</v>
      </c>
      <c r="J1060" s="150" t="s">
        <v>1343</v>
      </c>
      <c r="K1060" s="150" t="s">
        <v>1343</v>
      </c>
      <c r="L1060" s="150"/>
      <c r="M1060" s="153"/>
      <c r="N1060" s="151"/>
      <c r="O1060" s="153"/>
      <c r="P1060" s="203" t="e">
        <f>#REF!+#REF!</f>
        <v>#REF!</v>
      </c>
      <c r="Q1060" s="204" t="e">
        <f>#REF!+M1060</f>
        <v>#REF!</v>
      </c>
      <c r="R1060" s="359" t="s">
        <v>735</v>
      </c>
    </row>
    <row r="1061" spans="1:18" ht="12.95" customHeight="1">
      <c r="A1061" s="198">
        <v>877</v>
      </c>
      <c r="B1061" s="148"/>
      <c r="C1061" s="149" t="s">
        <v>1911</v>
      </c>
      <c r="D1061" s="149" t="s">
        <v>1913</v>
      </c>
      <c r="E1061" s="149" t="s">
        <v>1911</v>
      </c>
      <c r="F1061" s="149" t="s">
        <v>1543</v>
      </c>
      <c r="G1061" s="149" t="s">
        <v>13</v>
      </c>
      <c r="H1061" s="158" t="s">
        <v>1508</v>
      </c>
      <c r="I1061" s="239" t="s">
        <v>759</v>
      </c>
      <c r="J1061" s="150" t="s">
        <v>1343</v>
      </c>
      <c r="K1061" s="150" t="s">
        <v>1343</v>
      </c>
      <c r="L1061" s="150"/>
      <c r="M1061" s="153"/>
      <c r="N1061" s="151"/>
      <c r="O1061" s="153"/>
      <c r="P1061" s="203" t="e">
        <f>#REF!+#REF!</f>
        <v>#REF!</v>
      </c>
      <c r="Q1061" s="204" t="e">
        <f>#REF!+M1061</f>
        <v>#REF!</v>
      </c>
      <c r="R1061" s="359" t="s">
        <v>650</v>
      </c>
    </row>
    <row r="1062" spans="1:18" ht="12.95" customHeight="1">
      <c r="A1062" s="147">
        <v>878</v>
      </c>
      <c r="B1062" s="148"/>
      <c r="C1062" s="149" t="s">
        <v>1911</v>
      </c>
      <c r="D1062" s="149" t="s">
        <v>1913</v>
      </c>
      <c r="E1062" s="149" t="s">
        <v>1911</v>
      </c>
      <c r="F1062" s="149" t="s">
        <v>1543</v>
      </c>
      <c r="G1062" s="149" t="s">
        <v>13</v>
      </c>
      <c r="H1062" s="158" t="s">
        <v>1509</v>
      </c>
      <c r="I1062" s="239" t="s">
        <v>497</v>
      </c>
      <c r="J1062" s="150" t="s">
        <v>1343</v>
      </c>
      <c r="K1062" s="150" t="s">
        <v>1343</v>
      </c>
      <c r="L1062" s="150"/>
      <c r="M1062" s="153"/>
      <c r="N1062" s="151"/>
      <c r="O1062" s="153"/>
      <c r="P1062" s="203" t="e">
        <f>#REF!+#REF!</f>
        <v>#REF!</v>
      </c>
      <c r="Q1062" s="204" t="e">
        <f>#REF!+M1062</f>
        <v>#REF!</v>
      </c>
      <c r="R1062" s="359" t="s">
        <v>757</v>
      </c>
    </row>
    <row r="1063" spans="1:18" ht="12.95" customHeight="1">
      <c r="A1063" s="198">
        <v>879</v>
      </c>
      <c r="B1063" s="148"/>
      <c r="C1063" s="149" t="s">
        <v>1911</v>
      </c>
      <c r="D1063" s="149" t="s">
        <v>1913</v>
      </c>
      <c r="E1063" s="149" t="s">
        <v>1911</v>
      </c>
      <c r="F1063" s="149" t="s">
        <v>1543</v>
      </c>
      <c r="G1063" s="149" t="s">
        <v>13</v>
      </c>
      <c r="H1063" s="158" t="s">
        <v>1510</v>
      </c>
      <c r="I1063" s="239" t="s">
        <v>651</v>
      </c>
      <c r="J1063" s="150" t="s">
        <v>1343</v>
      </c>
      <c r="K1063" s="150" t="s">
        <v>1343</v>
      </c>
      <c r="L1063" s="150"/>
      <c r="M1063" s="153"/>
      <c r="N1063" s="151"/>
      <c r="O1063" s="153"/>
      <c r="P1063" s="203" t="e">
        <f>#REF!+#REF!</f>
        <v>#REF!</v>
      </c>
      <c r="Q1063" s="204" t="e">
        <f>#REF!+M1063</f>
        <v>#REF!</v>
      </c>
      <c r="R1063" s="359" t="s">
        <v>757</v>
      </c>
    </row>
    <row r="1064" spans="1:18" ht="12.95" customHeight="1">
      <c r="A1064" s="147">
        <v>880</v>
      </c>
      <c r="B1064" s="148"/>
      <c r="C1064" s="149" t="s">
        <v>1911</v>
      </c>
      <c r="D1064" s="149" t="s">
        <v>1913</v>
      </c>
      <c r="E1064" s="149" t="s">
        <v>1911</v>
      </c>
      <c r="F1064" s="149" t="s">
        <v>1543</v>
      </c>
      <c r="G1064" s="149" t="s">
        <v>13</v>
      </c>
      <c r="H1064" s="158" t="s">
        <v>1511</v>
      </c>
      <c r="I1064" s="239" t="s">
        <v>674</v>
      </c>
      <c r="J1064" s="150" t="s">
        <v>1343</v>
      </c>
      <c r="K1064" s="150" t="s">
        <v>1343</v>
      </c>
      <c r="L1064" s="150"/>
      <c r="M1064" s="153"/>
      <c r="N1064" s="151"/>
      <c r="O1064" s="153"/>
      <c r="P1064" s="203" t="e">
        <f>#REF!+#REF!</f>
        <v>#REF!</v>
      </c>
      <c r="Q1064" s="204" t="e">
        <f>#REF!+M1064</f>
        <v>#REF!</v>
      </c>
      <c r="R1064" s="359" t="s">
        <v>604</v>
      </c>
    </row>
    <row r="1065" spans="1:18" ht="12.95" customHeight="1">
      <c r="A1065" s="198">
        <v>881</v>
      </c>
      <c r="B1065" s="148"/>
      <c r="C1065" s="149" t="s">
        <v>1911</v>
      </c>
      <c r="D1065" s="149" t="s">
        <v>1913</v>
      </c>
      <c r="E1065" s="149" t="s">
        <v>1911</v>
      </c>
      <c r="F1065" s="149" t="s">
        <v>1543</v>
      </c>
      <c r="G1065" s="149" t="s">
        <v>13</v>
      </c>
      <c r="H1065" s="158" t="s">
        <v>1522</v>
      </c>
      <c r="I1065" s="239" t="s">
        <v>317</v>
      </c>
      <c r="J1065" s="150" t="s">
        <v>1343</v>
      </c>
      <c r="K1065" s="150" t="s">
        <v>1343</v>
      </c>
      <c r="L1065" s="150"/>
      <c r="M1065" s="153"/>
      <c r="N1065" s="151"/>
      <c r="O1065" s="153"/>
      <c r="P1065" s="203" t="e">
        <f>#REF!+#REF!</f>
        <v>#REF!</v>
      </c>
      <c r="Q1065" s="204" t="e">
        <f>#REF!+M1065</f>
        <v>#REF!</v>
      </c>
      <c r="R1065" s="359" t="s">
        <v>604</v>
      </c>
    </row>
    <row r="1066" spans="1:18" ht="12.95" customHeight="1">
      <c r="A1066" s="147">
        <v>882</v>
      </c>
      <c r="B1066" s="148"/>
      <c r="C1066" s="149" t="s">
        <v>1911</v>
      </c>
      <c r="D1066" s="149" t="s">
        <v>1913</v>
      </c>
      <c r="E1066" s="149" t="s">
        <v>1911</v>
      </c>
      <c r="F1066" s="149" t="s">
        <v>1543</v>
      </c>
      <c r="G1066" s="149" t="s">
        <v>13</v>
      </c>
      <c r="H1066" s="158" t="s">
        <v>1523</v>
      </c>
      <c r="I1066" s="239" t="s">
        <v>651</v>
      </c>
      <c r="J1066" s="150" t="s">
        <v>1343</v>
      </c>
      <c r="K1066" s="150" t="s">
        <v>1343</v>
      </c>
      <c r="L1066" s="150"/>
      <c r="M1066" s="153"/>
      <c r="N1066" s="151"/>
      <c r="O1066" s="153"/>
      <c r="P1066" s="203" t="e">
        <f>#REF!+#REF!</f>
        <v>#REF!</v>
      </c>
      <c r="Q1066" s="204" t="e">
        <f>#REF!+M1066</f>
        <v>#REF!</v>
      </c>
      <c r="R1066" s="359" t="s">
        <v>734</v>
      </c>
    </row>
    <row r="1067" spans="1:18" ht="12.95" customHeight="1">
      <c r="A1067" s="198">
        <v>883</v>
      </c>
      <c r="B1067" s="148"/>
      <c r="C1067" s="149" t="s">
        <v>1911</v>
      </c>
      <c r="D1067" s="149" t="s">
        <v>1909</v>
      </c>
      <c r="E1067" s="149" t="s">
        <v>1911</v>
      </c>
      <c r="F1067" s="149" t="s">
        <v>1907</v>
      </c>
      <c r="G1067" s="149" t="s">
        <v>1428</v>
      </c>
      <c r="H1067" s="158" t="s">
        <v>1425</v>
      </c>
      <c r="I1067" s="239" t="s">
        <v>760</v>
      </c>
      <c r="J1067" s="150" t="s">
        <v>1343</v>
      </c>
      <c r="K1067" s="150" t="s">
        <v>1343</v>
      </c>
      <c r="L1067" s="150"/>
      <c r="M1067" s="153"/>
      <c r="N1067" s="151"/>
      <c r="O1067" s="153"/>
      <c r="P1067" s="203" t="e">
        <f>#REF!+#REF!</f>
        <v>#REF!</v>
      </c>
      <c r="Q1067" s="204" t="e">
        <f>#REF!+M1067</f>
        <v>#REF!</v>
      </c>
      <c r="R1067" s="359" t="s">
        <v>734</v>
      </c>
    </row>
    <row r="1068" spans="1:18" ht="12.95" customHeight="1">
      <c r="A1068" s="147">
        <v>884</v>
      </c>
      <c r="B1068" s="148"/>
      <c r="C1068" s="149" t="s">
        <v>1911</v>
      </c>
      <c r="D1068" s="149" t="s">
        <v>1913</v>
      </c>
      <c r="E1068" s="149" t="s">
        <v>1911</v>
      </c>
      <c r="F1068" s="149" t="s">
        <v>1543</v>
      </c>
      <c r="G1068" s="149" t="s">
        <v>13</v>
      </c>
      <c r="H1068" s="158" t="s">
        <v>1524</v>
      </c>
      <c r="I1068" s="239" t="s">
        <v>317</v>
      </c>
      <c r="J1068" s="150" t="s">
        <v>1343</v>
      </c>
      <c r="K1068" s="150" t="s">
        <v>1343</v>
      </c>
      <c r="L1068" s="150"/>
      <c r="M1068" s="153"/>
      <c r="N1068" s="151"/>
      <c r="O1068" s="153"/>
      <c r="P1068" s="203" t="e">
        <f>#REF!+#REF!</f>
        <v>#REF!</v>
      </c>
      <c r="Q1068" s="204" t="e">
        <f>#REF!+M1068</f>
        <v>#REF!</v>
      </c>
      <c r="R1068" s="359" t="s">
        <v>761</v>
      </c>
    </row>
    <row r="1069" spans="1:18" ht="12.95" customHeight="1">
      <c r="A1069" s="198">
        <v>885</v>
      </c>
      <c r="B1069" s="148"/>
      <c r="C1069" s="149" t="s">
        <v>1911</v>
      </c>
      <c r="D1069" s="149" t="s">
        <v>1913</v>
      </c>
      <c r="E1069" s="149" t="s">
        <v>1911</v>
      </c>
      <c r="F1069" s="149" t="s">
        <v>1543</v>
      </c>
      <c r="G1069" s="149" t="s">
        <v>13</v>
      </c>
      <c r="H1069" s="158" t="s">
        <v>1525</v>
      </c>
      <c r="I1069" s="239" t="s">
        <v>674</v>
      </c>
      <c r="J1069" s="150" t="s">
        <v>1343</v>
      </c>
      <c r="K1069" s="150" t="s">
        <v>1343</v>
      </c>
      <c r="L1069" s="150"/>
      <c r="M1069" s="153"/>
      <c r="N1069" s="151"/>
      <c r="O1069" s="153"/>
      <c r="P1069" s="203" t="e">
        <f>#REF!+#REF!</f>
        <v>#REF!</v>
      </c>
      <c r="Q1069" s="204" t="e">
        <f>#REF!+M1069</f>
        <v>#REF!</v>
      </c>
      <c r="R1069" s="359" t="s">
        <v>738</v>
      </c>
    </row>
    <row r="1070" spans="1:18" ht="12.95" customHeight="1">
      <c r="A1070" s="147">
        <v>886</v>
      </c>
      <c r="B1070" s="148"/>
      <c r="C1070" s="149" t="s">
        <v>1911</v>
      </c>
      <c r="D1070" s="149" t="s">
        <v>1913</v>
      </c>
      <c r="E1070" s="149" t="s">
        <v>1911</v>
      </c>
      <c r="F1070" s="149" t="s">
        <v>1543</v>
      </c>
      <c r="G1070" s="149" t="s">
        <v>13</v>
      </c>
      <c r="H1070" s="158" t="s">
        <v>1526</v>
      </c>
      <c r="I1070" s="239" t="s">
        <v>762</v>
      </c>
      <c r="J1070" s="150" t="s">
        <v>1343</v>
      </c>
      <c r="K1070" s="150" t="s">
        <v>1343</v>
      </c>
      <c r="L1070" s="150"/>
      <c r="M1070" s="153"/>
      <c r="N1070" s="151"/>
      <c r="O1070" s="153"/>
      <c r="P1070" s="203" t="e">
        <f>#REF!+#REF!</f>
        <v>#REF!</v>
      </c>
      <c r="Q1070" s="204" t="e">
        <f>#REF!+M1070</f>
        <v>#REF!</v>
      </c>
      <c r="R1070" s="359" t="s">
        <v>650</v>
      </c>
    </row>
    <row r="1071" spans="1:18" ht="12.95" customHeight="1">
      <c r="A1071" s="198">
        <v>887</v>
      </c>
      <c r="B1071" s="148"/>
      <c r="C1071" s="149" t="s">
        <v>1911</v>
      </c>
      <c r="D1071" s="149" t="s">
        <v>1913</v>
      </c>
      <c r="E1071" s="149" t="s">
        <v>1543</v>
      </c>
      <c r="F1071" s="149" t="s">
        <v>1544</v>
      </c>
      <c r="G1071" s="149" t="s">
        <v>1437</v>
      </c>
      <c r="H1071" s="158" t="s">
        <v>1426</v>
      </c>
      <c r="I1071" s="239" t="s">
        <v>705</v>
      </c>
      <c r="J1071" s="150" t="s">
        <v>1343</v>
      </c>
      <c r="K1071" s="150" t="s">
        <v>1343</v>
      </c>
      <c r="L1071" s="150"/>
      <c r="M1071" s="153"/>
      <c r="N1071" s="151"/>
      <c r="O1071" s="153"/>
      <c r="P1071" s="203" t="e">
        <f>#REF!+#REF!</f>
        <v>#REF!</v>
      </c>
      <c r="Q1071" s="204" t="e">
        <f>#REF!+M1071</f>
        <v>#REF!</v>
      </c>
      <c r="R1071" s="359" t="s">
        <v>763</v>
      </c>
    </row>
    <row r="1072" spans="1:18" ht="12.95" customHeight="1">
      <c r="A1072" s="147">
        <v>888</v>
      </c>
      <c r="B1072" s="148"/>
      <c r="C1072" s="149" t="s">
        <v>1911</v>
      </c>
      <c r="D1072" s="149" t="s">
        <v>1913</v>
      </c>
      <c r="E1072" s="149" t="s">
        <v>1543</v>
      </c>
      <c r="F1072" s="149" t="s">
        <v>1544</v>
      </c>
      <c r="G1072" s="149" t="s">
        <v>1437</v>
      </c>
      <c r="H1072" s="158" t="s">
        <v>1427</v>
      </c>
      <c r="I1072" s="239" t="s">
        <v>705</v>
      </c>
      <c r="J1072" s="150" t="s">
        <v>1343</v>
      </c>
      <c r="K1072" s="150" t="s">
        <v>1343</v>
      </c>
      <c r="L1072" s="150"/>
      <c r="M1072" s="153"/>
      <c r="N1072" s="151"/>
      <c r="O1072" s="153"/>
      <c r="P1072" s="203" t="e">
        <f>#REF!+#REF!</f>
        <v>#REF!</v>
      </c>
      <c r="Q1072" s="204" t="e">
        <f>#REF!+M1072</f>
        <v>#REF!</v>
      </c>
      <c r="R1072" s="359" t="s">
        <v>763</v>
      </c>
    </row>
    <row r="1073" spans="1:18" ht="12.95" customHeight="1">
      <c r="A1073" s="198">
        <v>889</v>
      </c>
      <c r="B1073" s="148"/>
      <c r="C1073" s="149" t="s">
        <v>1911</v>
      </c>
      <c r="D1073" s="149" t="s">
        <v>1913</v>
      </c>
      <c r="E1073" s="149" t="s">
        <v>1911</v>
      </c>
      <c r="F1073" s="149" t="s">
        <v>1911</v>
      </c>
      <c r="G1073" s="149" t="s">
        <v>1426</v>
      </c>
      <c r="H1073" s="158" t="s">
        <v>1445</v>
      </c>
      <c r="I1073" s="239" t="s">
        <v>596</v>
      </c>
      <c r="J1073" s="150" t="s">
        <v>1343</v>
      </c>
      <c r="K1073" s="150" t="s">
        <v>1343</v>
      </c>
      <c r="L1073" s="150"/>
      <c r="M1073" s="153"/>
      <c r="N1073" s="151"/>
      <c r="O1073" s="153"/>
      <c r="P1073" s="203" t="e">
        <f>#REF!+#REF!</f>
        <v>#REF!</v>
      </c>
      <c r="Q1073" s="204" t="e">
        <f>#REF!+M1073</f>
        <v>#REF!</v>
      </c>
      <c r="R1073" s="359" t="s">
        <v>604</v>
      </c>
    </row>
    <row r="1074" spans="1:18" ht="12.95" customHeight="1">
      <c r="A1074" s="147">
        <v>890</v>
      </c>
      <c r="B1074" s="148"/>
      <c r="C1074" s="149" t="s">
        <v>1911</v>
      </c>
      <c r="D1074" s="149" t="s">
        <v>1913</v>
      </c>
      <c r="E1074" s="149" t="s">
        <v>1911</v>
      </c>
      <c r="F1074" s="149" t="s">
        <v>1911</v>
      </c>
      <c r="G1074" s="149" t="s">
        <v>1426</v>
      </c>
      <c r="H1074" s="158" t="s">
        <v>1446</v>
      </c>
      <c r="I1074" s="239" t="s">
        <v>596</v>
      </c>
      <c r="J1074" s="150" t="s">
        <v>1343</v>
      </c>
      <c r="K1074" s="150" t="s">
        <v>1343</v>
      </c>
      <c r="L1074" s="150"/>
      <c r="M1074" s="153"/>
      <c r="N1074" s="151"/>
      <c r="O1074" s="153"/>
      <c r="P1074" s="203" t="e">
        <f>#REF!+#REF!</f>
        <v>#REF!</v>
      </c>
      <c r="Q1074" s="204" t="e">
        <f>#REF!+M1074</f>
        <v>#REF!</v>
      </c>
      <c r="R1074" s="359" t="s">
        <v>757</v>
      </c>
    </row>
    <row r="1075" spans="1:18" ht="12.95" customHeight="1">
      <c r="A1075" s="198">
        <v>891</v>
      </c>
      <c r="B1075" s="148"/>
      <c r="C1075" s="149" t="s">
        <v>1911</v>
      </c>
      <c r="D1075" s="149" t="s">
        <v>1913</v>
      </c>
      <c r="E1075" s="149" t="s">
        <v>1911</v>
      </c>
      <c r="F1075" s="149" t="s">
        <v>1544</v>
      </c>
      <c r="G1075" s="149" t="s">
        <v>1426</v>
      </c>
      <c r="H1075" s="158" t="s">
        <v>1462</v>
      </c>
      <c r="I1075" s="239" t="s">
        <v>421</v>
      </c>
      <c r="J1075" s="150" t="s">
        <v>1343</v>
      </c>
      <c r="K1075" s="150" t="s">
        <v>1343</v>
      </c>
      <c r="L1075" s="150"/>
      <c r="M1075" s="153"/>
      <c r="N1075" s="151"/>
      <c r="O1075" s="153"/>
      <c r="P1075" s="203" t="e">
        <f>#REF!+#REF!</f>
        <v>#REF!</v>
      </c>
      <c r="Q1075" s="204" t="e">
        <f>#REF!+M1075</f>
        <v>#REF!</v>
      </c>
      <c r="R1075" s="359" t="s">
        <v>757</v>
      </c>
    </row>
    <row r="1076" spans="1:18" ht="12.95" customHeight="1">
      <c r="A1076" s="147">
        <v>892</v>
      </c>
      <c r="B1076" s="148"/>
      <c r="C1076" s="149" t="s">
        <v>1911</v>
      </c>
      <c r="D1076" s="149" t="s">
        <v>1913</v>
      </c>
      <c r="E1076" s="149" t="s">
        <v>1911</v>
      </c>
      <c r="F1076" s="149" t="s">
        <v>1544</v>
      </c>
      <c r="G1076" s="149" t="s">
        <v>1426</v>
      </c>
      <c r="H1076" s="158" t="s">
        <v>1463</v>
      </c>
      <c r="I1076" s="239" t="s">
        <v>421</v>
      </c>
      <c r="J1076" s="150" t="s">
        <v>1343</v>
      </c>
      <c r="K1076" s="150" t="s">
        <v>1343</v>
      </c>
      <c r="L1076" s="150"/>
      <c r="M1076" s="153"/>
      <c r="N1076" s="151"/>
      <c r="O1076" s="153"/>
      <c r="P1076" s="203" t="e">
        <f>#REF!+#REF!</f>
        <v>#REF!</v>
      </c>
      <c r="Q1076" s="204" t="e">
        <f>#REF!+M1076</f>
        <v>#REF!</v>
      </c>
      <c r="R1076" s="359" t="s">
        <v>604</v>
      </c>
    </row>
    <row r="1077" spans="1:18" ht="12.95" customHeight="1">
      <c r="A1077" s="198">
        <v>893</v>
      </c>
      <c r="B1077" s="148"/>
      <c r="C1077" s="149" t="s">
        <v>1911</v>
      </c>
      <c r="D1077" s="149" t="s">
        <v>1913</v>
      </c>
      <c r="E1077" s="149" t="s">
        <v>1911</v>
      </c>
      <c r="F1077" s="149" t="s">
        <v>1544</v>
      </c>
      <c r="G1077" s="149" t="s">
        <v>1426</v>
      </c>
      <c r="H1077" s="158" t="s">
        <v>1464</v>
      </c>
      <c r="I1077" s="239" t="s">
        <v>421</v>
      </c>
      <c r="J1077" s="150" t="s">
        <v>1343</v>
      </c>
      <c r="K1077" s="150" t="s">
        <v>1343</v>
      </c>
      <c r="L1077" s="150"/>
      <c r="M1077" s="153"/>
      <c r="N1077" s="151"/>
      <c r="O1077" s="153"/>
      <c r="P1077" s="203" t="e">
        <f>#REF!+#REF!</f>
        <v>#REF!</v>
      </c>
      <c r="Q1077" s="204" t="e">
        <f>#REF!+M1077</f>
        <v>#REF!</v>
      </c>
      <c r="R1077" s="359" t="s">
        <v>734</v>
      </c>
    </row>
    <row r="1078" spans="1:18" ht="12.95" customHeight="1">
      <c r="A1078" s="147">
        <v>894</v>
      </c>
      <c r="B1078" s="148"/>
      <c r="C1078" s="149" t="s">
        <v>1911</v>
      </c>
      <c r="D1078" s="149" t="s">
        <v>1913</v>
      </c>
      <c r="E1078" s="149" t="s">
        <v>1911</v>
      </c>
      <c r="F1078" s="149" t="s">
        <v>1544</v>
      </c>
      <c r="G1078" s="149" t="s">
        <v>1426</v>
      </c>
      <c r="H1078" s="158" t="s">
        <v>1465</v>
      </c>
      <c r="I1078" s="239" t="s">
        <v>421</v>
      </c>
      <c r="J1078" s="150" t="s">
        <v>1343</v>
      </c>
      <c r="K1078" s="150" t="s">
        <v>1343</v>
      </c>
      <c r="L1078" s="150"/>
      <c r="M1078" s="153"/>
      <c r="N1078" s="151"/>
      <c r="O1078" s="153"/>
      <c r="P1078" s="203" t="e">
        <f>#REF!+#REF!</f>
        <v>#REF!</v>
      </c>
      <c r="Q1078" s="204" t="e">
        <f>#REF!+M1078</f>
        <v>#REF!</v>
      </c>
      <c r="R1078" s="359" t="s">
        <v>606</v>
      </c>
    </row>
    <row r="1079" spans="1:18" ht="12.95" customHeight="1">
      <c r="A1079" s="198">
        <v>895</v>
      </c>
      <c r="B1079" s="148"/>
      <c r="C1079" s="149" t="s">
        <v>1911</v>
      </c>
      <c r="D1079" s="149" t="s">
        <v>1913</v>
      </c>
      <c r="E1079" s="149" t="s">
        <v>1911</v>
      </c>
      <c r="F1079" s="149" t="s">
        <v>1544</v>
      </c>
      <c r="G1079" s="149" t="s">
        <v>1426</v>
      </c>
      <c r="H1079" s="158" t="s">
        <v>1466</v>
      </c>
      <c r="I1079" s="239" t="s">
        <v>421</v>
      </c>
      <c r="J1079" s="150" t="s">
        <v>1343</v>
      </c>
      <c r="K1079" s="150" t="s">
        <v>1343</v>
      </c>
      <c r="L1079" s="150"/>
      <c r="M1079" s="153"/>
      <c r="N1079" s="151"/>
      <c r="O1079" s="153"/>
      <c r="P1079" s="203" t="e">
        <f>#REF!+#REF!</f>
        <v>#REF!</v>
      </c>
      <c r="Q1079" s="204" t="e">
        <f>#REF!+M1079</f>
        <v>#REF!</v>
      </c>
      <c r="R1079" s="359" t="s">
        <v>751</v>
      </c>
    </row>
    <row r="1080" spans="1:18" ht="12.95" customHeight="1">
      <c r="A1080" s="147">
        <v>896</v>
      </c>
      <c r="B1080" s="148"/>
      <c r="C1080" s="149" t="s">
        <v>1911</v>
      </c>
      <c r="D1080" s="149" t="s">
        <v>1913</v>
      </c>
      <c r="E1080" s="149" t="s">
        <v>1911</v>
      </c>
      <c r="F1080" s="149" t="s">
        <v>1544</v>
      </c>
      <c r="G1080" s="149" t="s">
        <v>1426</v>
      </c>
      <c r="H1080" s="158" t="s">
        <v>1467</v>
      </c>
      <c r="I1080" s="239" t="s">
        <v>421</v>
      </c>
      <c r="J1080" s="150" t="s">
        <v>1343</v>
      </c>
      <c r="K1080" s="150" t="s">
        <v>1343</v>
      </c>
      <c r="L1080" s="150"/>
      <c r="M1080" s="153"/>
      <c r="N1080" s="151"/>
      <c r="O1080" s="153"/>
      <c r="P1080" s="203" t="e">
        <f>#REF!+#REF!</f>
        <v>#REF!</v>
      </c>
      <c r="Q1080" s="204" t="e">
        <f>#REF!+M1080</f>
        <v>#REF!</v>
      </c>
      <c r="R1080" s="359" t="s">
        <v>751</v>
      </c>
    </row>
    <row r="1081" spans="1:18" ht="12.95" customHeight="1">
      <c r="A1081" s="198">
        <v>897</v>
      </c>
      <c r="B1081" s="148"/>
      <c r="C1081" s="149" t="s">
        <v>1911</v>
      </c>
      <c r="D1081" s="149" t="s">
        <v>1913</v>
      </c>
      <c r="E1081" s="149" t="s">
        <v>1911</v>
      </c>
      <c r="F1081" s="149" t="s">
        <v>1544</v>
      </c>
      <c r="G1081" s="149" t="s">
        <v>1426</v>
      </c>
      <c r="H1081" s="158" t="s">
        <v>1468</v>
      </c>
      <c r="I1081" s="239" t="s">
        <v>421</v>
      </c>
      <c r="J1081" s="150" t="s">
        <v>1343</v>
      </c>
      <c r="K1081" s="150" t="s">
        <v>1343</v>
      </c>
      <c r="L1081" s="150"/>
      <c r="M1081" s="153"/>
      <c r="N1081" s="151"/>
      <c r="O1081" s="153"/>
      <c r="P1081" s="203" t="e">
        <f>#REF!+#REF!</f>
        <v>#REF!</v>
      </c>
      <c r="Q1081" s="204" t="e">
        <f>#REF!+M1081</f>
        <v>#REF!</v>
      </c>
      <c r="R1081" s="359" t="s">
        <v>763</v>
      </c>
    </row>
    <row r="1082" spans="1:18" ht="12.95" customHeight="1">
      <c r="A1082" s="147">
        <v>898</v>
      </c>
      <c r="B1082" s="148"/>
      <c r="C1082" s="149" t="s">
        <v>1911</v>
      </c>
      <c r="D1082" s="149" t="s">
        <v>1913</v>
      </c>
      <c r="E1082" s="149" t="s">
        <v>1911</v>
      </c>
      <c r="F1082" s="149" t="s">
        <v>1544</v>
      </c>
      <c r="G1082" s="149" t="s">
        <v>1426</v>
      </c>
      <c r="H1082" s="158" t="s">
        <v>1469</v>
      </c>
      <c r="I1082" s="239" t="s">
        <v>421</v>
      </c>
      <c r="J1082" s="150" t="s">
        <v>1343</v>
      </c>
      <c r="K1082" s="150" t="s">
        <v>1343</v>
      </c>
      <c r="L1082" s="150"/>
      <c r="M1082" s="153"/>
      <c r="N1082" s="151"/>
      <c r="O1082" s="153"/>
      <c r="P1082" s="203" t="e">
        <f>#REF!+#REF!</f>
        <v>#REF!</v>
      </c>
      <c r="Q1082" s="204" t="e">
        <f>#REF!+M1082</f>
        <v>#REF!</v>
      </c>
      <c r="R1082" s="359" t="s">
        <v>741</v>
      </c>
    </row>
    <row r="1083" spans="1:18" ht="12.95" customHeight="1">
      <c r="A1083" s="198">
        <v>899</v>
      </c>
      <c r="B1083" s="148"/>
      <c r="C1083" s="149" t="s">
        <v>1911</v>
      </c>
      <c r="D1083" s="149" t="s">
        <v>1913</v>
      </c>
      <c r="E1083" s="149" t="s">
        <v>1911</v>
      </c>
      <c r="F1083" s="149" t="s">
        <v>1544</v>
      </c>
      <c r="G1083" s="149" t="s">
        <v>1426</v>
      </c>
      <c r="H1083" s="158" t="s">
        <v>1470</v>
      </c>
      <c r="I1083" s="239" t="s">
        <v>421</v>
      </c>
      <c r="J1083" s="150" t="s">
        <v>1343</v>
      </c>
      <c r="K1083" s="150" t="s">
        <v>1343</v>
      </c>
      <c r="L1083" s="150"/>
      <c r="M1083" s="153"/>
      <c r="N1083" s="151"/>
      <c r="O1083" s="153"/>
      <c r="P1083" s="203" t="e">
        <f>#REF!+#REF!</f>
        <v>#REF!</v>
      </c>
      <c r="Q1083" s="204" t="e">
        <f>#REF!+M1083</f>
        <v>#REF!</v>
      </c>
      <c r="R1083" s="359" t="s">
        <v>746</v>
      </c>
    </row>
    <row r="1084" spans="1:18" ht="12.95" customHeight="1">
      <c r="A1084" s="147">
        <v>900</v>
      </c>
      <c r="B1084" s="148"/>
      <c r="C1084" s="149" t="s">
        <v>1911</v>
      </c>
      <c r="D1084" s="149" t="s">
        <v>1913</v>
      </c>
      <c r="E1084" s="149" t="s">
        <v>1911</v>
      </c>
      <c r="F1084" s="149" t="s">
        <v>1544</v>
      </c>
      <c r="G1084" s="149" t="s">
        <v>1426</v>
      </c>
      <c r="H1084" s="158" t="s">
        <v>1471</v>
      </c>
      <c r="I1084" s="239" t="s">
        <v>421</v>
      </c>
      <c r="J1084" s="150" t="s">
        <v>1343</v>
      </c>
      <c r="K1084" s="150" t="s">
        <v>1343</v>
      </c>
      <c r="L1084" s="150"/>
      <c r="M1084" s="153"/>
      <c r="N1084" s="151"/>
      <c r="O1084" s="153"/>
      <c r="P1084" s="203" t="e">
        <f>#REF!+#REF!</f>
        <v>#REF!</v>
      </c>
      <c r="Q1084" s="204" t="e">
        <f>#REF!+M1084</f>
        <v>#REF!</v>
      </c>
      <c r="R1084" s="359" t="s">
        <v>735</v>
      </c>
    </row>
    <row r="1085" spans="1:18" ht="12.95" customHeight="1">
      <c r="A1085" s="198">
        <v>901</v>
      </c>
      <c r="B1085" s="148"/>
      <c r="C1085" s="149" t="s">
        <v>1911</v>
      </c>
      <c r="D1085" s="149" t="s">
        <v>1913</v>
      </c>
      <c r="E1085" s="149" t="s">
        <v>1911</v>
      </c>
      <c r="F1085" s="149" t="s">
        <v>1544</v>
      </c>
      <c r="G1085" s="149" t="s">
        <v>1426</v>
      </c>
      <c r="H1085" s="158" t="s">
        <v>1472</v>
      </c>
      <c r="I1085" s="239" t="s">
        <v>421</v>
      </c>
      <c r="J1085" s="150" t="s">
        <v>1343</v>
      </c>
      <c r="K1085" s="150" t="s">
        <v>1343</v>
      </c>
      <c r="L1085" s="150"/>
      <c r="M1085" s="153"/>
      <c r="N1085" s="151"/>
      <c r="O1085" s="153"/>
      <c r="P1085" s="203" t="e">
        <f>#REF!+#REF!</f>
        <v>#REF!</v>
      </c>
      <c r="Q1085" s="204" t="e">
        <f>#REF!+M1085</f>
        <v>#REF!</v>
      </c>
      <c r="R1085" s="359" t="s">
        <v>735</v>
      </c>
    </row>
    <row r="1086" spans="1:18" ht="12.95" customHeight="1">
      <c r="A1086" s="147">
        <v>902</v>
      </c>
      <c r="B1086" s="148"/>
      <c r="C1086" s="149" t="s">
        <v>1911</v>
      </c>
      <c r="D1086" s="149" t="s">
        <v>1913</v>
      </c>
      <c r="E1086" s="149" t="s">
        <v>1911</v>
      </c>
      <c r="F1086" s="149" t="s">
        <v>1543</v>
      </c>
      <c r="G1086" s="149" t="s">
        <v>1456</v>
      </c>
      <c r="H1086" s="158" t="s">
        <v>1443</v>
      </c>
      <c r="I1086" s="239" t="s">
        <v>764</v>
      </c>
      <c r="J1086" s="150" t="s">
        <v>1343</v>
      </c>
      <c r="K1086" s="150" t="s">
        <v>1343</v>
      </c>
      <c r="L1086" s="150"/>
      <c r="M1086" s="153"/>
      <c r="N1086" s="151"/>
      <c r="O1086" s="153"/>
      <c r="P1086" s="203" t="e">
        <f>#REF!+#REF!</f>
        <v>#REF!</v>
      </c>
      <c r="Q1086" s="204" t="e">
        <f>#REF!+M1086</f>
        <v>#REF!</v>
      </c>
      <c r="R1086" s="359" t="s">
        <v>606</v>
      </c>
    </row>
    <row r="1087" spans="1:18" ht="12.95" customHeight="1">
      <c r="A1087" s="198">
        <v>903</v>
      </c>
      <c r="B1087" s="148"/>
      <c r="C1087" s="149" t="s">
        <v>1911</v>
      </c>
      <c r="D1087" s="149" t="s">
        <v>1913</v>
      </c>
      <c r="E1087" s="149" t="s">
        <v>1911</v>
      </c>
      <c r="F1087" s="149" t="s">
        <v>1913</v>
      </c>
      <c r="G1087" s="149" t="s">
        <v>1426</v>
      </c>
      <c r="H1087" s="158" t="s">
        <v>1441</v>
      </c>
      <c r="I1087" s="239" t="s">
        <v>451</v>
      </c>
      <c r="J1087" s="150" t="s">
        <v>1343</v>
      </c>
      <c r="K1087" s="150" t="s">
        <v>1343</v>
      </c>
      <c r="L1087" s="150"/>
      <c r="M1087" s="153"/>
      <c r="N1087" s="151"/>
      <c r="O1087" s="153"/>
      <c r="P1087" s="203" t="e">
        <f>#REF!+#REF!</f>
        <v>#REF!</v>
      </c>
      <c r="Q1087" s="204" t="e">
        <f>#REF!+M1087</f>
        <v>#REF!</v>
      </c>
      <c r="R1087" s="359" t="s">
        <v>734</v>
      </c>
    </row>
    <row r="1088" spans="1:18" ht="12.95" customHeight="1">
      <c r="A1088" s="147">
        <v>904</v>
      </c>
      <c r="B1088" s="148"/>
      <c r="C1088" s="149" t="s">
        <v>1911</v>
      </c>
      <c r="D1088" s="149" t="s">
        <v>1913</v>
      </c>
      <c r="E1088" s="149" t="s">
        <v>1911</v>
      </c>
      <c r="F1088" s="149" t="s">
        <v>1913</v>
      </c>
      <c r="G1088" s="149" t="s">
        <v>1426</v>
      </c>
      <c r="H1088" s="158" t="s">
        <v>1442</v>
      </c>
      <c r="I1088" s="239" t="s">
        <v>451</v>
      </c>
      <c r="J1088" s="150" t="s">
        <v>1343</v>
      </c>
      <c r="K1088" s="150" t="s">
        <v>1343</v>
      </c>
      <c r="L1088" s="150"/>
      <c r="M1088" s="153"/>
      <c r="N1088" s="151"/>
      <c r="O1088" s="153"/>
      <c r="P1088" s="203" t="e">
        <f>#REF!+#REF!</f>
        <v>#REF!</v>
      </c>
      <c r="Q1088" s="204" t="e">
        <f>#REF!+M1088</f>
        <v>#REF!</v>
      </c>
      <c r="R1088" s="359" t="s">
        <v>757</v>
      </c>
    </row>
    <row r="1089" spans="1:18" ht="12.95" customHeight="1">
      <c r="A1089" s="198">
        <v>905</v>
      </c>
      <c r="B1089" s="148"/>
      <c r="C1089" s="149" t="s">
        <v>1911</v>
      </c>
      <c r="D1089" s="149" t="s">
        <v>1913</v>
      </c>
      <c r="E1089" s="149" t="s">
        <v>1911</v>
      </c>
      <c r="F1089" s="149" t="s">
        <v>1913</v>
      </c>
      <c r="G1089" s="149" t="s">
        <v>1475</v>
      </c>
      <c r="H1089" s="158" t="s">
        <v>1557</v>
      </c>
      <c r="I1089" s="239" t="s">
        <v>765</v>
      </c>
      <c r="J1089" s="150" t="s">
        <v>1343</v>
      </c>
      <c r="K1089" s="150" t="s">
        <v>1343</v>
      </c>
      <c r="L1089" s="150"/>
      <c r="M1089" s="153"/>
      <c r="N1089" s="151"/>
      <c r="O1089" s="153"/>
      <c r="P1089" s="203" t="e">
        <f>#REF!+#REF!</f>
        <v>#REF!</v>
      </c>
      <c r="Q1089" s="204" t="e">
        <f>#REF!+M1089</f>
        <v>#REF!</v>
      </c>
      <c r="R1089" s="359" t="s">
        <v>735</v>
      </c>
    </row>
    <row r="1090" spans="1:18" ht="12.95" customHeight="1">
      <c r="A1090" s="147">
        <v>906</v>
      </c>
      <c r="B1090" s="148"/>
      <c r="C1090" s="149" t="s">
        <v>1911</v>
      </c>
      <c r="D1090" s="149" t="s">
        <v>1913</v>
      </c>
      <c r="E1090" s="149" t="s">
        <v>1911</v>
      </c>
      <c r="F1090" s="149" t="s">
        <v>1913</v>
      </c>
      <c r="G1090" s="149" t="s">
        <v>1475</v>
      </c>
      <c r="H1090" s="158" t="s">
        <v>1558</v>
      </c>
      <c r="I1090" s="239" t="s">
        <v>766</v>
      </c>
      <c r="J1090" s="150" t="s">
        <v>1343</v>
      </c>
      <c r="K1090" s="150" t="s">
        <v>1343</v>
      </c>
      <c r="L1090" s="150"/>
      <c r="M1090" s="153"/>
      <c r="N1090" s="151"/>
      <c r="O1090" s="153"/>
      <c r="P1090" s="203" t="e">
        <f>#REF!+#REF!</f>
        <v>#REF!</v>
      </c>
      <c r="Q1090" s="204" t="e">
        <f>#REF!+M1090</f>
        <v>#REF!</v>
      </c>
      <c r="R1090" s="359" t="s">
        <v>735</v>
      </c>
    </row>
    <row r="1091" spans="1:18" ht="12.95" customHeight="1">
      <c r="A1091" s="198">
        <v>907</v>
      </c>
      <c r="B1091" s="148"/>
      <c r="C1091" s="149" t="s">
        <v>1911</v>
      </c>
      <c r="D1091" s="149" t="s">
        <v>1913</v>
      </c>
      <c r="E1091" s="149" t="s">
        <v>1544</v>
      </c>
      <c r="F1091" s="149" t="s">
        <v>1543</v>
      </c>
      <c r="G1091" s="149" t="s">
        <v>1434</v>
      </c>
      <c r="H1091" s="158" t="s">
        <v>1477</v>
      </c>
      <c r="I1091" s="239" t="s">
        <v>22</v>
      </c>
      <c r="J1091" s="150" t="s">
        <v>1343</v>
      </c>
      <c r="K1091" s="150" t="s">
        <v>1343</v>
      </c>
      <c r="L1091" s="150"/>
      <c r="M1091" s="153"/>
      <c r="N1091" s="151"/>
      <c r="O1091" s="153"/>
      <c r="P1091" s="203" t="e">
        <f>#REF!+#REF!</f>
        <v>#REF!</v>
      </c>
      <c r="Q1091" s="204" t="e">
        <f>#REF!+M1091</f>
        <v>#REF!</v>
      </c>
      <c r="R1091" s="359" t="s">
        <v>728</v>
      </c>
    </row>
    <row r="1092" spans="1:18" ht="12.95" customHeight="1">
      <c r="A1092" s="147">
        <v>908</v>
      </c>
      <c r="B1092" s="148"/>
      <c r="C1092" s="149" t="s">
        <v>1911</v>
      </c>
      <c r="D1092" s="149" t="s">
        <v>1913</v>
      </c>
      <c r="E1092" s="149" t="s">
        <v>1544</v>
      </c>
      <c r="F1092" s="149" t="s">
        <v>1543</v>
      </c>
      <c r="G1092" s="149" t="s">
        <v>1434</v>
      </c>
      <c r="H1092" s="158" t="s">
        <v>1478</v>
      </c>
      <c r="I1092" s="239" t="s">
        <v>22</v>
      </c>
      <c r="J1092" s="150" t="s">
        <v>1343</v>
      </c>
      <c r="K1092" s="150" t="s">
        <v>1343</v>
      </c>
      <c r="L1092" s="150"/>
      <c r="M1092" s="153"/>
      <c r="N1092" s="151"/>
      <c r="O1092" s="153"/>
      <c r="P1092" s="203" t="e">
        <f>#REF!+#REF!</f>
        <v>#REF!</v>
      </c>
      <c r="Q1092" s="204" t="e">
        <f>#REF!+M1092</f>
        <v>#REF!</v>
      </c>
      <c r="R1092" s="359" t="s">
        <v>650</v>
      </c>
    </row>
    <row r="1093" spans="1:18" ht="12.95" customHeight="1">
      <c r="A1093" s="198">
        <v>909</v>
      </c>
      <c r="B1093" s="148"/>
      <c r="C1093" s="149" t="s">
        <v>1911</v>
      </c>
      <c r="D1093" s="149" t="s">
        <v>1913</v>
      </c>
      <c r="E1093" s="149" t="s">
        <v>1544</v>
      </c>
      <c r="F1093" s="149" t="s">
        <v>1543</v>
      </c>
      <c r="G1093" s="149" t="s">
        <v>1434</v>
      </c>
      <c r="H1093" s="158" t="s">
        <v>1479</v>
      </c>
      <c r="I1093" s="239" t="s">
        <v>426</v>
      </c>
      <c r="J1093" s="150" t="s">
        <v>1343</v>
      </c>
      <c r="K1093" s="150" t="s">
        <v>1343</v>
      </c>
      <c r="L1093" s="150"/>
      <c r="M1093" s="153"/>
      <c r="N1093" s="151"/>
      <c r="O1093" s="153"/>
      <c r="P1093" s="203" t="e">
        <f>#REF!+#REF!</f>
        <v>#REF!</v>
      </c>
      <c r="Q1093" s="204" t="e">
        <f>#REF!+M1093</f>
        <v>#REF!</v>
      </c>
      <c r="R1093" s="359" t="s">
        <v>757</v>
      </c>
    </row>
    <row r="1094" spans="1:18" ht="12.95" customHeight="1">
      <c r="A1094" s="147">
        <v>910</v>
      </c>
      <c r="B1094" s="148"/>
      <c r="C1094" s="149" t="s">
        <v>1911</v>
      </c>
      <c r="D1094" s="149" t="s">
        <v>1913</v>
      </c>
      <c r="E1094" s="149" t="s">
        <v>1544</v>
      </c>
      <c r="F1094" s="149" t="s">
        <v>1543</v>
      </c>
      <c r="G1094" s="149" t="s">
        <v>1434</v>
      </c>
      <c r="H1094" s="158" t="s">
        <v>1480</v>
      </c>
      <c r="I1094" s="239" t="s">
        <v>426</v>
      </c>
      <c r="J1094" s="150" t="s">
        <v>1343</v>
      </c>
      <c r="K1094" s="150" t="s">
        <v>1343</v>
      </c>
      <c r="L1094" s="150"/>
      <c r="M1094" s="153"/>
      <c r="N1094" s="151"/>
      <c r="O1094" s="153"/>
      <c r="P1094" s="203" t="e">
        <f>#REF!+#REF!</f>
        <v>#REF!</v>
      </c>
      <c r="Q1094" s="204" t="e">
        <f>#REF!+M1094</f>
        <v>#REF!</v>
      </c>
      <c r="R1094" s="359" t="s">
        <v>757</v>
      </c>
    </row>
    <row r="1095" spans="1:18" ht="12.95" customHeight="1">
      <c r="A1095" s="198">
        <v>911</v>
      </c>
      <c r="B1095" s="148"/>
      <c r="C1095" s="149" t="s">
        <v>1911</v>
      </c>
      <c r="D1095" s="149" t="s">
        <v>1913</v>
      </c>
      <c r="E1095" s="149" t="s">
        <v>1544</v>
      </c>
      <c r="F1095" s="149" t="s">
        <v>1543</v>
      </c>
      <c r="G1095" s="149" t="s">
        <v>1434</v>
      </c>
      <c r="H1095" s="158" t="s">
        <v>1481</v>
      </c>
      <c r="I1095" s="239" t="s">
        <v>426</v>
      </c>
      <c r="J1095" s="150" t="s">
        <v>1343</v>
      </c>
      <c r="K1095" s="150" t="s">
        <v>1343</v>
      </c>
      <c r="L1095" s="150"/>
      <c r="M1095" s="153"/>
      <c r="N1095" s="151"/>
      <c r="O1095" s="153"/>
      <c r="P1095" s="203" t="e">
        <f>#REF!+#REF!</f>
        <v>#REF!</v>
      </c>
      <c r="Q1095" s="204" t="e">
        <f>#REF!+M1095</f>
        <v>#REF!</v>
      </c>
      <c r="R1095" s="359" t="s">
        <v>606</v>
      </c>
    </row>
    <row r="1096" spans="1:18" ht="12.95" customHeight="1">
      <c r="A1096" s="147">
        <v>912</v>
      </c>
      <c r="B1096" s="148"/>
      <c r="C1096" s="149" t="s">
        <v>1911</v>
      </c>
      <c r="D1096" s="149" t="s">
        <v>1913</v>
      </c>
      <c r="E1096" s="149" t="s">
        <v>1544</v>
      </c>
      <c r="F1096" s="149" t="s">
        <v>1543</v>
      </c>
      <c r="G1096" s="149" t="s">
        <v>1434</v>
      </c>
      <c r="H1096" s="158" t="s">
        <v>1482</v>
      </c>
      <c r="I1096" s="239" t="s">
        <v>426</v>
      </c>
      <c r="J1096" s="150" t="s">
        <v>1343</v>
      </c>
      <c r="K1096" s="150" t="s">
        <v>1343</v>
      </c>
      <c r="L1096" s="150"/>
      <c r="M1096" s="153"/>
      <c r="N1096" s="151"/>
      <c r="O1096" s="153"/>
      <c r="P1096" s="203" t="e">
        <f>#REF!+#REF!</f>
        <v>#REF!</v>
      </c>
      <c r="Q1096" s="204" t="e">
        <f>#REF!+M1096</f>
        <v>#REF!</v>
      </c>
      <c r="R1096" s="359" t="s">
        <v>606</v>
      </c>
    </row>
    <row r="1097" spans="1:18" ht="12.95" customHeight="1">
      <c r="A1097" s="198">
        <v>913</v>
      </c>
      <c r="B1097" s="148"/>
      <c r="C1097" s="149" t="s">
        <v>1911</v>
      </c>
      <c r="D1097" s="149" t="s">
        <v>1913</v>
      </c>
      <c r="E1097" s="149" t="s">
        <v>1911</v>
      </c>
      <c r="F1097" s="149" t="s">
        <v>1543</v>
      </c>
      <c r="G1097" s="149" t="s">
        <v>1443</v>
      </c>
      <c r="H1097" s="158" t="s">
        <v>1425</v>
      </c>
      <c r="I1097" s="239" t="s">
        <v>767</v>
      </c>
      <c r="J1097" s="150" t="s">
        <v>1343</v>
      </c>
      <c r="K1097" s="150" t="s">
        <v>1343</v>
      </c>
      <c r="L1097" s="150"/>
      <c r="M1097" s="153"/>
      <c r="N1097" s="151"/>
      <c r="O1097" s="153"/>
      <c r="P1097" s="203" t="e">
        <f>#REF!+#REF!</f>
        <v>#REF!</v>
      </c>
      <c r="Q1097" s="204" t="e">
        <f>#REF!+M1097</f>
        <v>#REF!</v>
      </c>
      <c r="R1097" s="359" t="s">
        <v>734</v>
      </c>
    </row>
    <row r="1098" spans="1:18" ht="12.95" customHeight="1">
      <c r="A1098" s="147">
        <v>914</v>
      </c>
      <c r="B1098" s="148"/>
      <c r="C1098" s="149" t="s">
        <v>1911</v>
      </c>
      <c r="D1098" s="149" t="s">
        <v>1913</v>
      </c>
      <c r="E1098" s="149" t="s">
        <v>1544</v>
      </c>
      <c r="F1098" s="149" t="s">
        <v>1543</v>
      </c>
      <c r="G1098" s="149" t="s">
        <v>1434</v>
      </c>
      <c r="H1098" s="158" t="s">
        <v>1483</v>
      </c>
      <c r="I1098" s="239" t="s">
        <v>426</v>
      </c>
      <c r="J1098" s="150" t="s">
        <v>1343</v>
      </c>
      <c r="K1098" s="150" t="s">
        <v>1343</v>
      </c>
      <c r="L1098" s="150"/>
      <c r="M1098" s="153"/>
      <c r="N1098" s="151"/>
      <c r="O1098" s="153"/>
      <c r="P1098" s="203" t="e">
        <f>#REF!+#REF!</f>
        <v>#REF!</v>
      </c>
      <c r="Q1098" s="204" t="e">
        <f>#REF!+M1098</f>
        <v>#REF!</v>
      </c>
      <c r="R1098" s="359" t="s">
        <v>743</v>
      </c>
    </row>
    <row r="1099" spans="1:18" ht="12.95" customHeight="1">
      <c r="A1099" s="198">
        <v>915</v>
      </c>
      <c r="B1099" s="148"/>
      <c r="C1099" s="149" t="s">
        <v>1911</v>
      </c>
      <c r="D1099" s="149" t="s">
        <v>1913</v>
      </c>
      <c r="E1099" s="149" t="s">
        <v>1544</v>
      </c>
      <c r="F1099" s="149" t="s">
        <v>1543</v>
      </c>
      <c r="G1099" s="149" t="s">
        <v>1434</v>
      </c>
      <c r="H1099" s="158" t="s">
        <v>1484</v>
      </c>
      <c r="I1099" s="239" t="s">
        <v>426</v>
      </c>
      <c r="J1099" s="150" t="s">
        <v>1343</v>
      </c>
      <c r="K1099" s="150" t="s">
        <v>1343</v>
      </c>
      <c r="L1099" s="150"/>
      <c r="M1099" s="153"/>
      <c r="N1099" s="151"/>
      <c r="O1099" s="153"/>
      <c r="P1099" s="203" t="e">
        <f>#REF!+#REF!</f>
        <v>#REF!</v>
      </c>
      <c r="Q1099" s="204" t="e">
        <f>#REF!+M1099</f>
        <v>#REF!</v>
      </c>
      <c r="R1099" s="359" t="s">
        <v>763</v>
      </c>
    </row>
    <row r="1100" spans="1:18" ht="12.95" customHeight="1">
      <c r="A1100" s="147">
        <v>916</v>
      </c>
      <c r="B1100" s="148"/>
      <c r="C1100" s="149" t="s">
        <v>1911</v>
      </c>
      <c r="D1100" s="149" t="s">
        <v>1913</v>
      </c>
      <c r="E1100" s="149" t="s">
        <v>1544</v>
      </c>
      <c r="F1100" s="149" t="s">
        <v>1543</v>
      </c>
      <c r="G1100" s="149" t="s">
        <v>1434</v>
      </c>
      <c r="H1100" s="158" t="s">
        <v>1485</v>
      </c>
      <c r="I1100" s="239" t="s">
        <v>426</v>
      </c>
      <c r="J1100" s="150" t="s">
        <v>1343</v>
      </c>
      <c r="K1100" s="150" t="s">
        <v>1343</v>
      </c>
      <c r="L1100" s="150"/>
      <c r="M1100" s="153"/>
      <c r="N1100" s="151"/>
      <c r="O1100" s="153"/>
      <c r="P1100" s="203" t="e">
        <f>#REF!+#REF!</f>
        <v>#REF!</v>
      </c>
      <c r="Q1100" s="204" t="e">
        <f>#REF!+M1100</f>
        <v>#REF!</v>
      </c>
      <c r="R1100" s="359" t="s">
        <v>727</v>
      </c>
    </row>
    <row r="1101" spans="1:18" ht="12.95" customHeight="1">
      <c r="A1101" s="198">
        <v>917</v>
      </c>
      <c r="B1101" s="148"/>
      <c r="C1101" s="149" t="s">
        <v>1911</v>
      </c>
      <c r="D1101" s="149" t="s">
        <v>1913</v>
      </c>
      <c r="E1101" s="149" t="s">
        <v>1544</v>
      </c>
      <c r="F1101" s="149" t="s">
        <v>1543</v>
      </c>
      <c r="G1101" s="149" t="s">
        <v>1434</v>
      </c>
      <c r="H1101" s="158" t="s">
        <v>1486</v>
      </c>
      <c r="I1101" s="239" t="s">
        <v>426</v>
      </c>
      <c r="J1101" s="150" t="s">
        <v>1343</v>
      </c>
      <c r="K1101" s="150" t="s">
        <v>1343</v>
      </c>
      <c r="L1101" s="150"/>
      <c r="M1101" s="153"/>
      <c r="N1101" s="151"/>
      <c r="O1101" s="153"/>
      <c r="P1101" s="203" t="e">
        <f>#REF!+#REF!</f>
        <v>#REF!</v>
      </c>
      <c r="Q1101" s="204" t="e">
        <f>#REF!+M1101</f>
        <v>#REF!</v>
      </c>
      <c r="R1101" s="359" t="s">
        <v>751</v>
      </c>
    </row>
    <row r="1102" spans="1:18" ht="12.95" customHeight="1">
      <c r="A1102" s="147">
        <v>918</v>
      </c>
      <c r="B1102" s="148"/>
      <c r="C1102" s="149" t="s">
        <v>1911</v>
      </c>
      <c r="D1102" s="149" t="s">
        <v>1913</v>
      </c>
      <c r="E1102" s="149" t="s">
        <v>1911</v>
      </c>
      <c r="F1102" s="149" t="s">
        <v>1543</v>
      </c>
      <c r="G1102" s="149" t="s">
        <v>1435</v>
      </c>
      <c r="H1102" s="158" t="s">
        <v>1433</v>
      </c>
      <c r="I1102" s="239" t="s">
        <v>465</v>
      </c>
      <c r="J1102" s="150" t="s">
        <v>1343</v>
      </c>
      <c r="K1102" s="150" t="s">
        <v>1343</v>
      </c>
      <c r="L1102" s="150"/>
      <c r="M1102" s="153"/>
      <c r="N1102" s="151"/>
      <c r="O1102" s="153"/>
      <c r="P1102" s="203" t="e">
        <f>#REF!+#REF!</f>
        <v>#REF!</v>
      </c>
      <c r="Q1102" s="204" t="e">
        <f>#REF!+M1102</f>
        <v>#REF!</v>
      </c>
      <c r="R1102" s="359" t="s">
        <v>606</v>
      </c>
    </row>
    <row r="1103" spans="1:18" ht="12.95" customHeight="1">
      <c r="A1103" s="198">
        <v>919</v>
      </c>
      <c r="B1103" s="148"/>
      <c r="C1103" s="149" t="s">
        <v>1911</v>
      </c>
      <c r="D1103" s="149" t="s">
        <v>1913</v>
      </c>
      <c r="E1103" s="149" t="s">
        <v>1911</v>
      </c>
      <c r="F1103" s="149" t="s">
        <v>1543</v>
      </c>
      <c r="G1103" s="149" t="s">
        <v>1458</v>
      </c>
      <c r="H1103" s="158" t="s">
        <v>1436</v>
      </c>
      <c r="I1103" s="239" t="s">
        <v>638</v>
      </c>
      <c r="J1103" s="150" t="s">
        <v>1343</v>
      </c>
      <c r="K1103" s="150" t="s">
        <v>1343</v>
      </c>
      <c r="L1103" s="150"/>
      <c r="M1103" s="153"/>
      <c r="N1103" s="151"/>
      <c r="O1103" s="153"/>
      <c r="P1103" s="203" t="e">
        <f>#REF!+#REF!</f>
        <v>#REF!</v>
      </c>
      <c r="Q1103" s="204" t="e">
        <f>#REF!+M1103</f>
        <v>#REF!</v>
      </c>
      <c r="R1103" s="359" t="s">
        <v>731</v>
      </c>
    </row>
    <row r="1104" spans="1:18" ht="12.95" customHeight="1">
      <c r="A1104" s="147">
        <v>920</v>
      </c>
      <c r="B1104" s="148"/>
      <c r="C1104" s="149" t="s">
        <v>1911</v>
      </c>
      <c r="D1104" s="149" t="s">
        <v>1913</v>
      </c>
      <c r="E1104" s="149" t="s">
        <v>1544</v>
      </c>
      <c r="F1104" s="149" t="s">
        <v>1907</v>
      </c>
      <c r="G1104" s="149" t="s">
        <v>1434</v>
      </c>
      <c r="H1104" s="158" t="s">
        <v>1452</v>
      </c>
      <c r="I1104" s="239" t="s">
        <v>617</v>
      </c>
      <c r="J1104" s="150" t="s">
        <v>1343</v>
      </c>
      <c r="K1104" s="150" t="s">
        <v>1343</v>
      </c>
      <c r="L1104" s="150"/>
      <c r="M1104" s="153"/>
      <c r="N1104" s="151"/>
      <c r="O1104" s="153"/>
      <c r="P1104" s="203" t="e">
        <f>#REF!+#REF!</f>
        <v>#REF!</v>
      </c>
      <c r="Q1104" s="204" t="e">
        <f>#REF!+M1104</f>
        <v>#REF!</v>
      </c>
      <c r="R1104" s="359" t="s">
        <v>757</v>
      </c>
    </row>
    <row r="1105" spans="1:18" ht="12.95" customHeight="1">
      <c r="A1105" s="198">
        <v>921</v>
      </c>
      <c r="B1105" s="148"/>
      <c r="C1105" s="149" t="s">
        <v>1911</v>
      </c>
      <c r="D1105" s="149" t="s">
        <v>1913</v>
      </c>
      <c r="E1105" s="149" t="s">
        <v>1911</v>
      </c>
      <c r="F1105" s="149" t="s">
        <v>1543</v>
      </c>
      <c r="G1105" s="149" t="s">
        <v>1456</v>
      </c>
      <c r="H1105" s="158" t="s">
        <v>1444</v>
      </c>
      <c r="I1105" s="239" t="s">
        <v>683</v>
      </c>
      <c r="J1105" s="150" t="s">
        <v>1343</v>
      </c>
      <c r="K1105" s="150" t="s">
        <v>1343</v>
      </c>
      <c r="L1105" s="150"/>
      <c r="M1105" s="153"/>
      <c r="N1105" s="151"/>
      <c r="O1105" s="153"/>
      <c r="P1105" s="203" t="e">
        <f>#REF!+#REF!</f>
        <v>#REF!</v>
      </c>
      <c r="Q1105" s="204" t="e">
        <f>#REF!+M1105</f>
        <v>#REF!</v>
      </c>
      <c r="R1105" s="359" t="s">
        <v>728</v>
      </c>
    </row>
    <row r="1106" spans="1:18" ht="12.95" customHeight="1">
      <c r="A1106" s="147">
        <v>922</v>
      </c>
      <c r="B1106" s="148"/>
      <c r="C1106" s="149" t="s">
        <v>1911</v>
      </c>
      <c r="D1106" s="149" t="s">
        <v>1913</v>
      </c>
      <c r="E1106" s="149" t="s">
        <v>1911</v>
      </c>
      <c r="F1106" s="149" t="s">
        <v>1543</v>
      </c>
      <c r="G1106" s="149" t="s">
        <v>1429</v>
      </c>
      <c r="H1106" s="158" t="s">
        <v>1437</v>
      </c>
      <c r="I1106" s="239" t="s">
        <v>349</v>
      </c>
      <c r="J1106" s="150" t="s">
        <v>1343</v>
      </c>
      <c r="K1106" s="150" t="s">
        <v>1343</v>
      </c>
      <c r="L1106" s="150"/>
      <c r="M1106" s="153"/>
      <c r="N1106" s="151"/>
      <c r="O1106" s="153"/>
      <c r="P1106" s="203" t="e">
        <f>#REF!+#REF!</f>
        <v>#REF!</v>
      </c>
      <c r="Q1106" s="204" t="e">
        <f>#REF!+M1106</f>
        <v>#REF!</v>
      </c>
      <c r="R1106" s="359" t="s">
        <v>734</v>
      </c>
    </row>
    <row r="1107" spans="1:18" ht="12.95" customHeight="1">
      <c r="A1107" s="198">
        <v>923</v>
      </c>
      <c r="B1107" s="148"/>
      <c r="C1107" s="149" t="s">
        <v>1911</v>
      </c>
      <c r="D1107" s="149" t="s">
        <v>1913</v>
      </c>
      <c r="E1107" s="149" t="s">
        <v>1544</v>
      </c>
      <c r="F1107" s="149" t="s">
        <v>1907</v>
      </c>
      <c r="G1107" s="149" t="s">
        <v>1434</v>
      </c>
      <c r="H1107" s="158" t="s">
        <v>1453</v>
      </c>
      <c r="I1107" s="239" t="s">
        <v>617</v>
      </c>
      <c r="J1107" s="150" t="s">
        <v>1343</v>
      </c>
      <c r="K1107" s="150" t="s">
        <v>1343</v>
      </c>
      <c r="L1107" s="150"/>
      <c r="M1107" s="153"/>
      <c r="N1107" s="151"/>
      <c r="O1107" s="153"/>
      <c r="P1107" s="203" t="e">
        <f>#REF!+#REF!</f>
        <v>#REF!</v>
      </c>
      <c r="Q1107" s="204" t="e">
        <f>#REF!+M1107</f>
        <v>#REF!</v>
      </c>
      <c r="R1107" s="359" t="s">
        <v>734</v>
      </c>
    </row>
    <row r="1108" spans="1:18" ht="12.95" customHeight="1">
      <c r="A1108" s="147">
        <v>924</v>
      </c>
      <c r="B1108" s="148"/>
      <c r="C1108" s="149" t="s">
        <v>1911</v>
      </c>
      <c r="D1108" s="149" t="s">
        <v>1913</v>
      </c>
      <c r="E1108" s="149" t="s">
        <v>1544</v>
      </c>
      <c r="F1108" s="149" t="s">
        <v>1907</v>
      </c>
      <c r="G1108" s="149" t="s">
        <v>1434</v>
      </c>
      <c r="H1108" s="158" t="s">
        <v>1454</v>
      </c>
      <c r="I1108" s="239" t="s">
        <v>617</v>
      </c>
      <c r="J1108" s="150" t="s">
        <v>1343</v>
      </c>
      <c r="K1108" s="150" t="s">
        <v>1343</v>
      </c>
      <c r="L1108" s="150"/>
      <c r="M1108" s="153"/>
      <c r="N1108" s="151"/>
      <c r="O1108" s="153"/>
      <c r="P1108" s="203" t="e">
        <f>#REF!+#REF!</f>
        <v>#REF!</v>
      </c>
      <c r="Q1108" s="204" t="e">
        <f>#REF!+M1108</f>
        <v>#REF!</v>
      </c>
      <c r="R1108" s="359" t="s">
        <v>726</v>
      </c>
    </row>
    <row r="1109" spans="1:18" ht="12.95" customHeight="1">
      <c r="A1109" s="198">
        <v>925</v>
      </c>
      <c r="B1109" s="148"/>
      <c r="C1109" s="149" t="s">
        <v>1911</v>
      </c>
      <c r="D1109" s="149" t="s">
        <v>1913</v>
      </c>
      <c r="E1109" s="149" t="s">
        <v>1911</v>
      </c>
      <c r="F1109" s="149" t="s">
        <v>1543</v>
      </c>
      <c r="G1109" s="149" t="s">
        <v>1456</v>
      </c>
      <c r="H1109" s="158" t="s">
        <v>1445</v>
      </c>
      <c r="I1109" s="239" t="s">
        <v>640</v>
      </c>
      <c r="J1109" s="150" t="s">
        <v>1343</v>
      </c>
      <c r="K1109" s="150" t="s">
        <v>1343</v>
      </c>
      <c r="L1109" s="150"/>
      <c r="M1109" s="153"/>
      <c r="N1109" s="151"/>
      <c r="O1109" s="153"/>
      <c r="P1109" s="203" t="e">
        <f>#REF!+#REF!</f>
        <v>#REF!</v>
      </c>
      <c r="Q1109" s="204" t="e">
        <f>#REF!+M1109</f>
        <v>#REF!</v>
      </c>
      <c r="R1109" s="359" t="s">
        <v>761</v>
      </c>
    </row>
    <row r="1110" spans="1:18" ht="12.95" customHeight="1">
      <c r="A1110" s="147">
        <v>926</v>
      </c>
      <c r="B1110" s="148"/>
      <c r="C1110" s="149" t="s">
        <v>1911</v>
      </c>
      <c r="D1110" s="149" t="s">
        <v>1913</v>
      </c>
      <c r="E1110" s="149" t="s">
        <v>1544</v>
      </c>
      <c r="F1110" s="149" t="s">
        <v>1907</v>
      </c>
      <c r="G1110" s="149" t="s">
        <v>1434</v>
      </c>
      <c r="H1110" s="158" t="s">
        <v>1455</v>
      </c>
      <c r="I1110" s="239" t="s">
        <v>617</v>
      </c>
      <c r="J1110" s="150" t="s">
        <v>1343</v>
      </c>
      <c r="K1110" s="150" t="s">
        <v>1343</v>
      </c>
      <c r="L1110" s="150"/>
      <c r="M1110" s="153"/>
      <c r="N1110" s="151"/>
      <c r="O1110" s="153"/>
      <c r="P1110" s="203" t="e">
        <f>#REF!+#REF!</f>
        <v>#REF!</v>
      </c>
      <c r="Q1110" s="204" t="e">
        <f>#REF!+M1110</f>
        <v>#REF!</v>
      </c>
      <c r="R1110" s="359" t="s">
        <v>606</v>
      </c>
    </row>
    <row r="1111" spans="1:18" ht="12.95" customHeight="1">
      <c r="A1111" s="198">
        <v>927</v>
      </c>
      <c r="B1111" s="148"/>
      <c r="C1111" s="149" t="s">
        <v>1911</v>
      </c>
      <c r="D1111" s="149" t="s">
        <v>1913</v>
      </c>
      <c r="E1111" s="149" t="s">
        <v>1911</v>
      </c>
      <c r="F1111" s="149" t="s">
        <v>1543</v>
      </c>
      <c r="G1111" s="149" t="s">
        <v>1455</v>
      </c>
      <c r="H1111" s="158" t="s">
        <v>1442</v>
      </c>
      <c r="I1111" s="239" t="s">
        <v>587</v>
      </c>
      <c r="J1111" s="150" t="s">
        <v>1343</v>
      </c>
      <c r="K1111" s="150" t="s">
        <v>1343</v>
      </c>
      <c r="L1111" s="150"/>
      <c r="M1111" s="153"/>
      <c r="N1111" s="151"/>
      <c r="O1111" s="153"/>
      <c r="P1111" s="203" t="e">
        <f>#REF!+#REF!</f>
        <v>#REF!</v>
      </c>
      <c r="Q1111" s="204" t="e">
        <f>#REF!+M1111</f>
        <v>#REF!</v>
      </c>
      <c r="R1111" s="359" t="s">
        <v>749</v>
      </c>
    </row>
    <row r="1112" spans="1:18" ht="12.95" customHeight="1">
      <c r="A1112" s="147">
        <v>928</v>
      </c>
      <c r="B1112" s="148"/>
      <c r="C1112" s="149" t="s">
        <v>1911</v>
      </c>
      <c r="D1112" s="149" t="s">
        <v>1913</v>
      </c>
      <c r="E1112" s="149" t="s">
        <v>1911</v>
      </c>
      <c r="F1112" s="149" t="s">
        <v>1543</v>
      </c>
      <c r="G1112" s="149" t="s">
        <v>1455</v>
      </c>
      <c r="H1112" s="158" t="s">
        <v>1443</v>
      </c>
      <c r="I1112" s="239" t="s">
        <v>587</v>
      </c>
      <c r="J1112" s="150" t="s">
        <v>1343</v>
      </c>
      <c r="K1112" s="150" t="s">
        <v>1343</v>
      </c>
      <c r="L1112" s="150"/>
      <c r="M1112" s="153"/>
      <c r="N1112" s="151"/>
      <c r="O1112" s="153"/>
      <c r="P1112" s="203" t="e">
        <f>#REF!+#REF!</f>
        <v>#REF!</v>
      </c>
      <c r="Q1112" s="204" t="e">
        <f>#REF!+M1112</f>
        <v>#REF!</v>
      </c>
      <c r="R1112" s="359" t="s">
        <v>743</v>
      </c>
    </row>
    <row r="1113" spans="1:18" ht="12.95" customHeight="1">
      <c r="A1113" s="198">
        <v>929</v>
      </c>
      <c r="B1113" s="148"/>
      <c r="C1113" s="149" t="s">
        <v>1911</v>
      </c>
      <c r="D1113" s="149" t="s">
        <v>1913</v>
      </c>
      <c r="E1113" s="149" t="s">
        <v>1911</v>
      </c>
      <c r="F1113" s="149" t="s">
        <v>1543</v>
      </c>
      <c r="G1113" s="149" t="s">
        <v>1429</v>
      </c>
      <c r="H1113" s="158" t="s">
        <v>1438</v>
      </c>
      <c r="I1113" s="239" t="s">
        <v>349</v>
      </c>
      <c r="J1113" s="150" t="s">
        <v>1343</v>
      </c>
      <c r="K1113" s="150" t="s">
        <v>1343</v>
      </c>
      <c r="L1113" s="150"/>
      <c r="M1113" s="153"/>
      <c r="N1113" s="151"/>
      <c r="O1113" s="153"/>
      <c r="P1113" s="203" t="e">
        <f>#REF!+#REF!</f>
        <v>#REF!</v>
      </c>
      <c r="Q1113" s="204" t="e">
        <f>#REF!+M1113</f>
        <v>#REF!</v>
      </c>
      <c r="R1113" s="359" t="s">
        <v>743</v>
      </c>
    </row>
    <row r="1114" spans="1:18" ht="12.95" customHeight="1">
      <c r="A1114" s="147">
        <v>930</v>
      </c>
      <c r="B1114" s="148"/>
      <c r="C1114" s="149" t="s">
        <v>1911</v>
      </c>
      <c r="D1114" s="149" t="s">
        <v>1913</v>
      </c>
      <c r="E1114" s="149" t="s">
        <v>1911</v>
      </c>
      <c r="F1114" s="149" t="s">
        <v>1543</v>
      </c>
      <c r="G1114" s="149" t="s">
        <v>1429</v>
      </c>
      <c r="H1114" s="158" t="s">
        <v>1439</v>
      </c>
      <c r="I1114" s="239" t="s">
        <v>349</v>
      </c>
      <c r="J1114" s="150" t="s">
        <v>1343</v>
      </c>
      <c r="K1114" s="150" t="s">
        <v>1343</v>
      </c>
      <c r="L1114" s="150"/>
      <c r="M1114" s="153"/>
      <c r="N1114" s="151"/>
      <c r="O1114" s="153"/>
      <c r="P1114" s="203" t="e">
        <f>#REF!+#REF!</f>
        <v>#REF!</v>
      </c>
      <c r="Q1114" s="204" t="e">
        <f>#REF!+M1114</f>
        <v>#REF!</v>
      </c>
      <c r="R1114" s="359" t="s">
        <v>741</v>
      </c>
    </row>
    <row r="1115" spans="1:18" ht="12.95" customHeight="1">
      <c r="A1115" s="198">
        <v>931</v>
      </c>
      <c r="B1115" s="148"/>
      <c r="C1115" s="149" t="s">
        <v>1911</v>
      </c>
      <c r="D1115" s="149" t="s">
        <v>1913</v>
      </c>
      <c r="E1115" s="149" t="s">
        <v>1911</v>
      </c>
      <c r="F1115" s="149" t="s">
        <v>1543</v>
      </c>
      <c r="G1115" s="149" t="s">
        <v>1456</v>
      </c>
      <c r="H1115" s="158" t="s">
        <v>1446</v>
      </c>
      <c r="I1115" s="239" t="s">
        <v>640</v>
      </c>
      <c r="J1115" s="150" t="s">
        <v>1343</v>
      </c>
      <c r="K1115" s="150" t="s">
        <v>1343</v>
      </c>
      <c r="L1115" s="150"/>
      <c r="M1115" s="153"/>
      <c r="N1115" s="151"/>
      <c r="O1115" s="153"/>
      <c r="P1115" s="203" t="e">
        <f>#REF!+#REF!</f>
        <v>#REF!</v>
      </c>
      <c r="Q1115" s="204" t="e">
        <f>#REF!+M1115</f>
        <v>#REF!</v>
      </c>
      <c r="R1115" s="359" t="s">
        <v>739</v>
      </c>
    </row>
    <row r="1116" spans="1:18" ht="12.95" customHeight="1">
      <c r="A1116" s="147">
        <v>932</v>
      </c>
      <c r="B1116" s="148"/>
      <c r="C1116" s="149" t="s">
        <v>1911</v>
      </c>
      <c r="D1116" s="149" t="s">
        <v>1913</v>
      </c>
      <c r="E1116" s="149" t="s">
        <v>1911</v>
      </c>
      <c r="F1116" s="149" t="s">
        <v>1543</v>
      </c>
      <c r="G1116" s="149" t="s">
        <v>1459</v>
      </c>
      <c r="H1116" s="158" t="s">
        <v>1443</v>
      </c>
      <c r="I1116" s="239" t="s">
        <v>614</v>
      </c>
      <c r="J1116" s="150" t="s">
        <v>1343</v>
      </c>
      <c r="K1116" s="150" t="s">
        <v>1343</v>
      </c>
      <c r="L1116" s="150"/>
      <c r="M1116" s="153"/>
      <c r="N1116" s="151"/>
      <c r="O1116" s="153"/>
      <c r="P1116" s="203" t="e">
        <f>#REF!+#REF!</f>
        <v>#REF!</v>
      </c>
      <c r="Q1116" s="204" t="e">
        <f>#REF!+M1116</f>
        <v>#REF!</v>
      </c>
      <c r="R1116" s="359" t="s">
        <v>768</v>
      </c>
    </row>
    <row r="1117" spans="1:18" ht="12.95" customHeight="1">
      <c r="A1117" s="198">
        <v>933</v>
      </c>
      <c r="B1117" s="148"/>
      <c r="C1117" s="149" t="s">
        <v>1911</v>
      </c>
      <c r="D1117" s="149" t="s">
        <v>1913</v>
      </c>
      <c r="E1117" s="149" t="s">
        <v>1544</v>
      </c>
      <c r="F1117" s="149" t="s">
        <v>1907</v>
      </c>
      <c r="G1117" s="149" t="s">
        <v>1434</v>
      </c>
      <c r="H1117" s="158" t="s">
        <v>1456</v>
      </c>
      <c r="I1117" s="239" t="s">
        <v>617</v>
      </c>
      <c r="J1117" s="150" t="s">
        <v>1343</v>
      </c>
      <c r="K1117" s="150" t="s">
        <v>1343</v>
      </c>
      <c r="L1117" s="150"/>
      <c r="M1117" s="153"/>
      <c r="N1117" s="151"/>
      <c r="O1117" s="153"/>
      <c r="P1117" s="203" t="e">
        <f>#REF!+#REF!</f>
        <v>#REF!</v>
      </c>
      <c r="Q1117" s="204" t="e">
        <f>#REF!+M1117</f>
        <v>#REF!</v>
      </c>
      <c r="R1117" s="359" t="s">
        <v>738</v>
      </c>
    </row>
    <row r="1118" spans="1:18" ht="12.95" customHeight="1">
      <c r="A1118" s="147">
        <v>934</v>
      </c>
      <c r="B1118" s="148"/>
      <c r="C1118" s="149" t="s">
        <v>1911</v>
      </c>
      <c r="D1118" s="149" t="s">
        <v>1913</v>
      </c>
      <c r="E1118" s="149" t="s">
        <v>1544</v>
      </c>
      <c r="F1118" s="149" t="s">
        <v>1907</v>
      </c>
      <c r="G1118" s="149" t="s">
        <v>1434</v>
      </c>
      <c r="H1118" s="158" t="s">
        <v>1457</v>
      </c>
      <c r="I1118" s="239" t="s">
        <v>617</v>
      </c>
      <c r="J1118" s="150" t="s">
        <v>1343</v>
      </c>
      <c r="K1118" s="150" t="s">
        <v>1343</v>
      </c>
      <c r="L1118" s="150"/>
      <c r="M1118" s="153"/>
      <c r="N1118" s="151"/>
      <c r="O1118" s="153"/>
      <c r="P1118" s="203" t="e">
        <f>#REF!+#REF!</f>
        <v>#REF!</v>
      </c>
      <c r="Q1118" s="204" t="e">
        <f>#REF!+M1118</f>
        <v>#REF!</v>
      </c>
      <c r="R1118" s="359" t="s">
        <v>769</v>
      </c>
    </row>
    <row r="1119" spans="1:18" ht="12.95" customHeight="1">
      <c r="A1119" s="198">
        <v>935</v>
      </c>
      <c r="B1119" s="148"/>
      <c r="C1119" s="149" t="s">
        <v>1911</v>
      </c>
      <c r="D1119" s="149" t="s">
        <v>1913</v>
      </c>
      <c r="E1119" s="149" t="s">
        <v>1911</v>
      </c>
      <c r="F1119" s="149" t="s">
        <v>1543</v>
      </c>
      <c r="G1119" s="149" t="s">
        <v>1456</v>
      </c>
      <c r="H1119" s="158" t="s">
        <v>1447</v>
      </c>
      <c r="I1119" s="239" t="s">
        <v>640</v>
      </c>
      <c r="J1119" s="150" t="s">
        <v>1343</v>
      </c>
      <c r="K1119" s="150" t="s">
        <v>1343</v>
      </c>
      <c r="L1119" s="150"/>
      <c r="M1119" s="153"/>
      <c r="N1119" s="151"/>
      <c r="O1119" s="153"/>
      <c r="P1119" s="203" t="e">
        <f>#REF!+#REF!</f>
        <v>#REF!</v>
      </c>
      <c r="Q1119" s="204" t="e">
        <f>#REF!+M1119</f>
        <v>#REF!</v>
      </c>
      <c r="R1119" s="359" t="s">
        <v>757</v>
      </c>
    </row>
    <row r="1120" spans="1:18" ht="12.95" customHeight="1">
      <c r="A1120" s="147">
        <v>936</v>
      </c>
      <c r="B1120" s="148"/>
      <c r="C1120" s="149" t="s">
        <v>1911</v>
      </c>
      <c r="D1120" s="149" t="s">
        <v>1913</v>
      </c>
      <c r="E1120" s="149" t="s">
        <v>1911</v>
      </c>
      <c r="F1120" s="149" t="s">
        <v>1543</v>
      </c>
      <c r="G1120" s="149" t="s">
        <v>1434</v>
      </c>
      <c r="H1120" s="158" t="s">
        <v>1428</v>
      </c>
      <c r="I1120" s="239" t="s">
        <v>770</v>
      </c>
      <c r="J1120" s="150" t="s">
        <v>1343</v>
      </c>
      <c r="K1120" s="150" t="s">
        <v>1343</v>
      </c>
      <c r="L1120" s="150"/>
      <c r="M1120" s="153"/>
      <c r="N1120" s="151"/>
      <c r="O1120" s="153"/>
      <c r="P1120" s="203" t="e">
        <f>#REF!+#REF!</f>
        <v>#REF!</v>
      </c>
      <c r="Q1120" s="204" t="e">
        <f>#REF!+M1120</f>
        <v>#REF!</v>
      </c>
      <c r="R1120" s="359" t="s">
        <v>744</v>
      </c>
    </row>
    <row r="1121" spans="1:18" ht="12.95" customHeight="1">
      <c r="A1121" s="198">
        <v>937</v>
      </c>
      <c r="B1121" s="148"/>
      <c r="C1121" s="149" t="s">
        <v>1911</v>
      </c>
      <c r="D1121" s="149" t="s">
        <v>1913</v>
      </c>
      <c r="E1121" s="149" t="s">
        <v>1543</v>
      </c>
      <c r="F1121" s="149" t="s">
        <v>1544</v>
      </c>
      <c r="G1121" s="149" t="s">
        <v>1426</v>
      </c>
      <c r="H1121" s="158" t="s">
        <v>1448</v>
      </c>
      <c r="I1121" s="239" t="s">
        <v>321</v>
      </c>
      <c r="J1121" s="150" t="s">
        <v>1343</v>
      </c>
      <c r="K1121" s="150" t="s">
        <v>1343</v>
      </c>
      <c r="L1121" s="150"/>
      <c r="M1121" s="153"/>
      <c r="N1121" s="151"/>
      <c r="O1121" s="153"/>
      <c r="P1121" s="203" t="e">
        <f>#REF!+#REF!</f>
        <v>#REF!</v>
      </c>
      <c r="Q1121" s="204" t="e">
        <f>#REF!+M1121</f>
        <v>#REF!</v>
      </c>
      <c r="R1121" s="359" t="s">
        <v>650</v>
      </c>
    </row>
    <row r="1122" spans="1:18" ht="12.95" customHeight="1">
      <c r="A1122" s="147">
        <v>938</v>
      </c>
      <c r="B1122" s="148"/>
      <c r="C1122" s="149" t="s">
        <v>1911</v>
      </c>
      <c r="D1122" s="149" t="s">
        <v>1913</v>
      </c>
      <c r="E1122" s="149" t="s">
        <v>1543</v>
      </c>
      <c r="F1122" s="149" t="s">
        <v>1544</v>
      </c>
      <c r="G1122" s="149" t="s">
        <v>1426</v>
      </c>
      <c r="H1122" s="158" t="s">
        <v>1449</v>
      </c>
      <c r="I1122" s="239" t="s">
        <v>771</v>
      </c>
      <c r="J1122" s="150" t="s">
        <v>1343</v>
      </c>
      <c r="K1122" s="150" t="s">
        <v>1343</v>
      </c>
      <c r="L1122" s="150"/>
      <c r="M1122" s="153"/>
      <c r="N1122" s="151"/>
      <c r="O1122" s="153"/>
      <c r="P1122" s="203" t="e">
        <f>#REF!+#REF!</f>
        <v>#REF!</v>
      </c>
      <c r="Q1122" s="204" t="e">
        <f>#REF!+M1122</f>
        <v>#REF!</v>
      </c>
      <c r="R1122" s="359" t="s">
        <v>757</v>
      </c>
    </row>
    <row r="1123" spans="1:18" ht="12.95" customHeight="1">
      <c r="A1123" s="198">
        <v>939</v>
      </c>
      <c r="B1123" s="148"/>
      <c r="C1123" s="149" t="s">
        <v>1911</v>
      </c>
      <c r="D1123" s="149" t="s">
        <v>1913</v>
      </c>
      <c r="E1123" s="149" t="s">
        <v>1543</v>
      </c>
      <c r="F1123" s="149" t="s">
        <v>1544</v>
      </c>
      <c r="G1123" s="149" t="s">
        <v>1426</v>
      </c>
      <c r="H1123" s="158" t="s">
        <v>1450</v>
      </c>
      <c r="I1123" s="239" t="s">
        <v>306</v>
      </c>
      <c r="J1123" s="150" t="s">
        <v>1343</v>
      </c>
      <c r="K1123" s="150" t="s">
        <v>1343</v>
      </c>
      <c r="L1123" s="150"/>
      <c r="M1123" s="153"/>
      <c r="N1123" s="151"/>
      <c r="O1123" s="153"/>
      <c r="P1123" s="203" t="e">
        <f>#REF!+#REF!</f>
        <v>#REF!</v>
      </c>
      <c r="Q1123" s="204" t="e">
        <f>#REF!+M1123</f>
        <v>#REF!</v>
      </c>
      <c r="R1123" s="359" t="s">
        <v>757</v>
      </c>
    </row>
    <row r="1124" spans="1:18" ht="12.95" customHeight="1">
      <c r="A1124" s="147">
        <v>940</v>
      </c>
      <c r="B1124" s="148"/>
      <c r="C1124" s="149" t="s">
        <v>1911</v>
      </c>
      <c r="D1124" s="149" t="s">
        <v>1913</v>
      </c>
      <c r="E1124" s="149" t="s">
        <v>1543</v>
      </c>
      <c r="F1124" s="149" t="s">
        <v>1544</v>
      </c>
      <c r="G1124" s="149" t="s">
        <v>1426</v>
      </c>
      <c r="H1124" s="158" t="s">
        <v>1451</v>
      </c>
      <c r="I1124" s="239" t="s">
        <v>742</v>
      </c>
      <c r="J1124" s="150" t="s">
        <v>1343</v>
      </c>
      <c r="K1124" s="150" t="s">
        <v>1343</v>
      </c>
      <c r="L1124" s="150"/>
      <c r="M1124" s="153"/>
      <c r="N1124" s="151"/>
      <c r="O1124" s="153"/>
      <c r="P1124" s="203" t="e">
        <f>#REF!+#REF!</f>
        <v>#REF!</v>
      </c>
      <c r="Q1124" s="204" t="e">
        <f>#REF!+M1124</f>
        <v>#REF!</v>
      </c>
      <c r="R1124" s="359" t="s">
        <v>604</v>
      </c>
    </row>
    <row r="1125" spans="1:18" ht="12.95" customHeight="1">
      <c r="A1125" s="198">
        <v>941</v>
      </c>
      <c r="B1125" s="148"/>
      <c r="C1125" s="149" t="s">
        <v>1911</v>
      </c>
      <c r="D1125" s="149" t="s">
        <v>1913</v>
      </c>
      <c r="E1125" s="149" t="s">
        <v>1543</v>
      </c>
      <c r="F1125" s="149" t="s">
        <v>1544</v>
      </c>
      <c r="G1125" s="149" t="s">
        <v>1437</v>
      </c>
      <c r="H1125" s="158" t="s">
        <v>1428</v>
      </c>
      <c r="I1125" s="308" t="s">
        <v>2238</v>
      </c>
      <c r="J1125" s="150" t="s">
        <v>1343</v>
      </c>
      <c r="K1125" s="150" t="s">
        <v>1343</v>
      </c>
      <c r="L1125" s="150"/>
      <c r="M1125" s="153">
        <v>1000000</v>
      </c>
      <c r="N1125" s="151"/>
      <c r="O1125" s="153"/>
      <c r="P1125" s="203" t="e">
        <f>#REF!+#REF!</f>
        <v>#REF!</v>
      </c>
      <c r="Q1125" s="204" t="e">
        <f>#REF!+M1125</f>
        <v>#REF!</v>
      </c>
      <c r="R1125" s="359" t="s">
        <v>2422</v>
      </c>
    </row>
    <row r="1126" spans="1:18" ht="12.95" customHeight="1">
      <c r="A1126" s="147">
        <v>942</v>
      </c>
      <c r="B1126" s="148"/>
      <c r="C1126" s="149" t="s">
        <v>1911</v>
      </c>
      <c r="D1126" s="149" t="s">
        <v>1913</v>
      </c>
      <c r="E1126" s="149" t="s">
        <v>1543</v>
      </c>
      <c r="F1126" s="149" t="s">
        <v>1544</v>
      </c>
      <c r="G1126" s="149" t="s">
        <v>1427</v>
      </c>
      <c r="H1126" s="158"/>
      <c r="I1126" s="308" t="s">
        <v>2237</v>
      </c>
      <c r="J1126" s="150" t="s">
        <v>2423</v>
      </c>
      <c r="K1126" s="150"/>
      <c r="L1126" s="150"/>
      <c r="M1126" s="153">
        <v>3600000</v>
      </c>
      <c r="N1126" s="151"/>
      <c r="O1126" s="153"/>
      <c r="P1126" s="203" t="e">
        <f>#REF!+#REF!</f>
        <v>#REF!</v>
      </c>
      <c r="Q1126" s="204" t="e">
        <f>#REF!+M1126</f>
        <v>#REF!</v>
      </c>
      <c r="R1126" s="359" t="s">
        <v>2233</v>
      </c>
    </row>
    <row r="1127" spans="1:18" ht="12.95" customHeight="1">
      <c r="A1127" s="198">
        <v>943</v>
      </c>
      <c r="B1127" s="148"/>
      <c r="C1127" s="149" t="s">
        <v>1911</v>
      </c>
      <c r="D1127" s="149" t="s">
        <v>1913</v>
      </c>
      <c r="E1127" s="149" t="s">
        <v>1543</v>
      </c>
      <c r="F1127" s="149" t="s">
        <v>1544</v>
      </c>
      <c r="G1127" s="149" t="s">
        <v>1427</v>
      </c>
      <c r="H1127" s="158"/>
      <c r="I1127" s="308" t="s">
        <v>2264</v>
      </c>
      <c r="J1127" s="150"/>
      <c r="K1127" s="150"/>
      <c r="L1127" s="150"/>
      <c r="M1127" s="153">
        <v>3900000</v>
      </c>
      <c r="N1127" s="151"/>
      <c r="O1127" s="153"/>
      <c r="P1127" s="203" t="e">
        <f>#REF!+#REF!</f>
        <v>#REF!</v>
      </c>
      <c r="Q1127" s="204" t="e">
        <f>#REF!+M1127</f>
        <v>#REF!</v>
      </c>
      <c r="R1127" s="359" t="s">
        <v>2269</v>
      </c>
    </row>
    <row r="1128" spans="1:18" ht="12.95" customHeight="1">
      <c r="A1128" s="147">
        <v>944</v>
      </c>
      <c r="B1128" s="148"/>
      <c r="C1128" s="149" t="s">
        <v>1911</v>
      </c>
      <c r="D1128" s="149" t="s">
        <v>1914</v>
      </c>
      <c r="E1128" s="149" t="s">
        <v>1543</v>
      </c>
      <c r="F1128" s="149" t="s">
        <v>2440</v>
      </c>
      <c r="G1128" s="149" t="s">
        <v>1435</v>
      </c>
      <c r="H1128" s="158" t="s">
        <v>1427</v>
      </c>
      <c r="I1128" s="308" t="s">
        <v>2201</v>
      </c>
      <c r="J1128" s="150"/>
      <c r="K1128" s="150"/>
      <c r="L1128" s="150"/>
      <c r="M1128" s="153">
        <v>600000</v>
      </c>
      <c r="N1128" s="151"/>
      <c r="O1128" s="153"/>
      <c r="P1128" s="203" t="e">
        <f>#REF!+#REF!</f>
        <v>#REF!</v>
      </c>
      <c r="Q1128" s="204" t="e">
        <f>#REF!+M1128</f>
        <v>#REF!</v>
      </c>
      <c r="R1128" s="359" t="s">
        <v>751</v>
      </c>
    </row>
    <row r="1129" spans="1:18" ht="12.95" customHeight="1">
      <c r="A1129" s="198">
        <v>945</v>
      </c>
      <c r="B1129" s="148"/>
      <c r="C1129" s="149" t="s">
        <v>1911</v>
      </c>
      <c r="D1129" s="149" t="s">
        <v>1913</v>
      </c>
      <c r="E1129" s="149" t="s">
        <v>1911</v>
      </c>
      <c r="F1129" s="149" t="s">
        <v>1543</v>
      </c>
      <c r="G1129" s="149" t="s">
        <v>1462</v>
      </c>
      <c r="H1129" s="158" t="s">
        <v>1445</v>
      </c>
      <c r="I1129" s="239" t="s">
        <v>507</v>
      </c>
      <c r="J1129" s="150" t="s">
        <v>1343</v>
      </c>
      <c r="K1129" s="150" t="s">
        <v>1343</v>
      </c>
      <c r="L1129" s="150"/>
      <c r="M1129" s="153"/>
      <c r="N1129" s="151"/>
      <c r="O1129" s="153"/>
      <c r="P1129" s="203" t="e">
        <f>#REF!+#REF!</f>
        <v>#REF!</v>
      </c>
      <c r="Q1129" s="204" t="e">
        <f>#REF!+M1129</f>
        <v>#REF!</v>
      </c>
      <c r="R1129" s="359" t="s">
        <v>606</v>
      </c>
    </row>
    <row r="1130" spans="1:18" ht="12.95" customHeight="1">
      <c r="A1130" s="147">
        <v>946</v>
      </c>
      <c r="B1130" s="148"/>
      <c r="C1130" s="149" t="s">
        <v>1911</v>
      </c>
      <c r="D1130" s="149" t="s">
        <v>1913</v>
      </c>
      <c r="E1130" s="149" t="s">
        <v>1544</v>
      </c>
      <c r="F1130" s="149" t="s">
        <v>1911</v>
      </c>
      <c r="G1130" s="149" t="s">
        <v>1436</v>
      </c>
      <c r="H1130" s="158" t="s">
        <v>1428</v>
      </c>
      <c r="I1130" s="239" t="s">
        <v>339</v>
      </c>
      <c r="J1130" s="150" t="s">
        <v>1343</v>
      </c>
      <c r="K1130" s="150" t="s">
        <v>1343</v>
      </c>
      <c r="L1130" s="150"/>
      <c r="M1130" s="153"/>
      <c r="N1130" s="151"/>
      <c r="O1130" s="153"/>
      <c r="P1130" s="203" t="e">
        <f>#REF!+#REF!</f>
        <v>#REF!</v>
      </c>
      <c r="Q1130" s="204" t="e">
        <f>#REF!+M1130</f>
        <v>#REF!</v>
      </c>
      <c r="R1130" s="359" t="s">
        <v>763</v>
      </c>
    </row>
    <row r="1131" spans="1:18" ht="12.95" customHeight="1">
      <c r="A1131" s="198">
        <v>947</v>
      </c>
      <c r="B1131" s="148"/>
      <c r="C1131" s="149" t="s">
        <v>1911</v>
      </c>
      <c r="D1131" s="149" t="s">
        <v>1913</v>
      </c>
      <c r="E1131" s="149" t="s">
        <v>1544</v>
      </c>
      <c r="F1131" s="149" t="s">
        <v>1911</v>
      </c>
      <c r="G1131" s="149" t="s">
        <v>1436</v>
      </c>
      <c r="H1131" s="158" t="s">
        <v>1429</v>
      </c>
      <c r="I1131" s="239" t="s">
        <v>339</v>
      </c>
      <c r="J1131" s="150" t="s">
        <v>1343</v>
      </c>
      <c r="K1131" s="150" t="s">
        <v>1343</v>
      </c>
      <c r="L1131" s="150"/>
      <c r="M1131" s="153"/>
      <c r="N1131" s="151"/>
      <c r="O1131" s="153"/>
      <c r="P1131" s="203" t="e">
        <f>#REF!+#REF!</f>
        <v>#REF!</v>
      </c>
      <c r="Q1131" s="204" t="e">
        <f>#REF!+M1131</f>
        <v>#REF!</v>
      </c>
      <c r="R1131" s="359" t="s">
        <v>738</v>
      </c>
    </row>
    <row r="1132" spans="1:18" ht="12.95" customHeight="1">
      <c r="A1132" s="147">
        <v>948</v>
      </c>
      <c r="B1132" s="148"/>
      <c r="C1132" s="149" t="s">
        <v>1911</v>
      </c>
      <c r="D1132" s="149" t="s">
        <v>1913</v>
      </c>
      <c r="E1132" s="149" t="s">
        <v>1911</v>
      </c>
      <c r="F1132" s="149" t="s">
        <v>1909</v>
      </c>
      <c r="G1132" s="149" t="s">
        <v>1439</v>
      </c>
      <c r="H1132" s="158" t="s">
        <v>1531</v>
      </c>
      <c r="I1132" s="239" t="s">
        <v>56</v>
      </c>
      <c r="J1132" s="150" t="s">
        <v>1343</v>
      </c>
      <c r="K1132" s="150" t="s">
        <v>1343</v>
      </c>
      <c r="L1132" s="150"/>
      <c r="M1132" s="153"/>
      <c r="N1132" s="151"/>
      <c r="O1132" s="153"/>
      <c r="P1132" s="203" t="e">
        <f>#REF!+#REF!</f>
        <v>#REF!</v>
      </c>
      <c r="Q1132" s="204" t="e">
        <f>#REF!+M1132</f>
        <v>#REF!</v>
      </c>
      <c r="R1132" s="359" t="s">
        <v>746</v>
      </c>
    </row>
    <row r="1133" spans="1:18" ht="12.95" customHeight="1">
      <c r="A1133" s="198">
        <v>949</v>
      </c>
      <c r="B1133" s="148"/>
      <c r="C1133" s="149" t="s">
        <v>1911</v>
      </c>
      <c r="D1133" s="149" t="s">
        <v>1913</v>
      </c>
      <c r="E1133" s="149" t="s">
        <v>1911</v>
      </c>
      <c r="F1133" s="149" t="s">
        <v>1909</v>
      </c>
      <c r="G1133" s="149" t="s">
        <v>1439</v>
      </c>
      <c r="H1133" s="158" t="s">
        <v>1532</v>
      </c>
      <c r="I1133" s="239" t="s">
        <v>56</v>
      </c>
      <c r="J1133" s="150" t="s">
        <v>1343</v>
      </c>
      <c r="K1133" s="150" t="s">
        <v>1343</v>
      </c>
      <c r="L1133" s="150"/>
      <c r="M1133" s="153"/>
      <c r="N1133" s="151"/>
      <c r="O1133" s="153"/>
      <c r="P1133" s="203" t="e">
        <f>#REF!+#REF!</f>
        <v>#REF!</v>
      </c>
      <c r="Q1133" s="204" t="e">
        <f>#REF!+M1133</f>
        <v>#REF!</v>
      </c>
      <c r="R1133" s="359" t="s">
        <v>741</v>
      </c>
    </row>
    <row r="1134" spans="1:18" ht="12.95" customHeight="1">
      <c r="A1134" s="147">
        <v>950</v>
      </c>
      <c r="B1134" s="148"/>
      <c r="C1134" s="149" t="s">
        <v>1911</v>
      </c>
      <c r="D1134" s="149" t="s">
        <v>1913</v>
      </c>
      <c r="E1134" s="149" t="s">
        <v>1911</v>
      </c>
      <c r="F1134" s="149" t="s">
        <v>1909</v>
      </c>
      <c r="G1134" s="149" t="s">
        <v>1425</v>
      </c>
      <c r="H1134" s="158" t="s">
        <v>1435</v>
      </c>
      <c r="I1134" s="239" t="s">
        <v>54</v>
      </c>
      <c r="J1134" s="150" t="s">
        <v>1343</v>
      </c>
      <c r="K1134" s="150" t="s">
        <v>1343</v>
      </c>
      <c r="L1134" s="150"/>
      <c r="M1134" s="153"/>
      <c r="N1134" s="151"/>
      <c r="O1134" s="153"/>
      <c r="P1134" s="203" t="e">
        <f>#REF!+#REF!</f>
        <v>#REF!</v>
      </c>
      <c r="Q1134" s="204" t="e">
        <f>#REF!+M1134</f>
        <v>#REF!</v>
      </c>
      <c r="R1134" s="359" t="s">
        <v>741</v>
      </c>
    </row>
    <row r="1135" spans="1:18" ht="12.95" customHeight="1">
      <c r="A1135" s="198">
        <v>951</v>
      </c>
      <c r="B1135" s="148"/>
      <c r="C1135" s="149" t="s">
        <v>1911</v>
      </c>
      <c r="D1135" s="149" t="s">
        <v>1913</v>
      </c>
      <c r="E1135" s="149" t="s">
        <v>1911</v>
      </c>
      <c r="F1135" s="149" t="s">
        <v>1909</v>
      </c>
      <c r="G1135" s="149" t="s">
        <v>1425</v>
      </c>
      <c r="H1135" s="158" t="s">
        <v>1436</v>
      </c>
      <c r="I1135" s="239" t="s">
        <v>54</v>
      </c>
      <c r="J1135" s="150" t="s">
        <v>1343</v>
      </c>
      <c r="K1135" s="150" t="s">
        <v>1343</v>
      </c>
      <c r="L1135" s="150"/>
      <c r="M1135" s="153"/>
      <c r="N1135" s="151"/>
      <c r="O1135" s="153"/>
      <c r="P1135" s="203" t="e">
        <f>#REF!+#REF!</f>
        <v>#REF!</v>
      </c>
      <c r="Q1135" s="204" t="e">
        <f>#REF!+M1135</f>
        <v>#REF!</v>
      </c>
      <c r="R1135" s="359" t="s">
        <v>746</v>
      </c>
    </row>
    <row r="1136" spans="1:18" ht="12.95" customHeight="1">
      <c r="A1136" s="147">
        <v>952</v>
      </c>
      <c r="B1136" s="148"/>
      <c r="C1136" s="149" t="s">
        <v>1911</v>
      </c>
      <c r="D1136" s="149" t="s">
        <v>1913</v>
      </c>
      <c r="E1136" s="149" t="s">
        <v>1911</v>
      </c>
      <c r="F1136" s="149" t="s">
        <v>1913</v>
      </c>
      <c r="G1136" s="149" t="s">
        <v>1464</v>
      </c>
      <c r="H1136" s="158" t="s">
        <v>1441</v>
      </c>
      <c r="I1136" s="239" t="s">
        <v>59</v>
      </c>
      <c r="J1136" s="150" t="s">
        <v>1343</v>
      </c>
      <c r="K1136" s="150" t="s">
        <v>1343</v>
      </c>
      <c r="L1136" s="150"/>
      <c r="M1136" s="153"/>
      <c r="N1136" s="151"/>
      <c r="O1136" s="153"/>
      <c r="P1136" s="203" t="e">
        <f>#REF!+#REF!</f>
        <v>#REF!</v>
      </c>
      <c r="Q1136" s="204" t="e">
        <f>#REF!+M1136</f>
        <v>#REF!</v>
      </c>
      <c r="R1136" s="359" t="s">
        <v>757</v>
      </c>
    </row>
    <row r="1137" spans="1:18" ht="12.95" customHeight="1">
      <c r="A1137" s="198">
        <v>953</v>
      </c>
      <c r="B1137" s="148"/>
      <c r="C1137" s="149" t="s">
        <v>1911</v>
      </c>
      <c r="D1137" s="149" t="s">
        <v>1913</v>
      </c>
      <c r="E1137" s="149" t="s">
        <v>1911</v>
      </c>
      <c r="F1137" s="149" t="s">
        <v>1913</v>
      </c>
      <c r="G1137" s="149" t="s">
        <v>1464</v>
      </c>
      <c r="H1137" s="158" t="s">
        <v>1442</v>
      </c>
      <c r="I1137" s="239" t="s">
        <v>59</v>
      </c>
      <c r="J1137" s="150" t="s">
        <v>1343</v>
      </c>
      <c r="K1137" s="150" t="s">
        <v>1343</v>
      </c>
      <c r="L1137" s="150"/>
      <c r="M1137" s="153"/>
      <c r="N1137" s="151"/>
      <c r="O1137" s="153"/>
      <c r="P1137" s="203" t="e">
        <f>#REF!+#REF!</f>
        <v>#REF!</v>
      </c>
      <c r="Q1137" s="204" t="e">
        <f>#REF!+M1137</f>
        <v>#REF!</v>
      </c>
      <c r="R1137" s="359" t="s">
        <v>741</v>
      </c>
    </row>
    <row r="1138" spans="1:18" ht="12.95" customHeight="1">
      <c r="A1138" s="147">
        <v>954</v>
      </c>
      <c r="B1138" s="148"/>
      <c r="C1138" s="149" t="s">
        <v>1911</v>
      </c>
      <c r="D1138" s="149" t="s">
        <v>1913</v>
      </c>
      <c r="E1138" s="149" t="s">
        <v>1911</v>
      </c>
      <c r="F1138" s="149" t="s">
        <v>1913</v>
      </c>
      <c r="G1138" s="149" t="s">
        <v>1464</v>
      </c>
      <c r="H1138" s="158" t="s">
        <v>1443</v>
      </c>
      <c r="I1138" s="239" t="s">
        <v>59</v>
      </c>
      <c r="J1138" s="150" t="s">
        <v>1343</v>
      </c>
      <c r="K1138" s="150" t="s">
        <v>1343</v>
      </c>
      <c r="L1138" s="150"/>
      <c r="M1138" s="153"/>
      <c r="N1138" s="151"/>
      <c r="O1138" s="153"/>
      <c r="P1138" s="203" t="e">
        <f>#REF!+#REF!</f>
        <v>#REF!</v>
      </c>
      <c r="Q1138" s="204" t="e">
        <f>#REF!+M1138</f>
        <v>#REF!</v>
      </c>
      <c r="R1138" s="359" t="s">
        <v>757</v>
      </c>
    </row>
    <row r="1139" spans="1:18" ht="12.95" customHeight="1">
      <c r="A1139" s="198">
        <v>955</v>
      </c>
      <c r="B1139" s="148"/>
      <c r="C1139" s="149" t="s">
        <v>1911</v>
      </c>
      <c r="D1139" s="149" t="s">
        <v>1913</v>
      </c>
      <c r="E1139" s="149" t="s">
        <v>1911</v>
      </c>
      <c r="F1139" s="149" t="s">
        <v>1909</v>
      </c>
      <c r="G1139" s="149" t="s">
        <v>1439</v>
      </c>
      <c r="H1139" s="158" t="s">
        <v>1533</v>
      </c>
      <c r="I1139" s="239" t="s">
        <v>628</v>
      </c>
      <c r="J1139" s="150" t="s">
        <v>1343</v>
      </c>
      <c r="K1139" s="150" t="s">
        <v>1343</v>
      </c>
      <c r="L1139" s="150"/>
      <c r="M1139" s="153"/>
      <c r="N1139" s="151"/>
      <c r="O1139" s="153"/>
      <c r="P1139" s="203" t="e">
        <f>#REF!+#REF!</f>
        <v>#REF!</v>
      </c>
      <c r="Q1139" s="204" t="e">
        <f>#REF!+M1139</f>
        <v>#REF!</v>
      </c>
      <c r="R1139" s="359" t="s">
        <v>606</v>
      </c>
    </row>
    <row r="1140" spans="1:18" ht="12.95" customHeight="1">
      <c r="A1140" s="147">
        <v>956</v>
      </c>
      <c r="B1140" s="148"/>
      <c r="C1140" s="149" t="s">
        <v>1911</v>
      </c>
      <c r="D1140" s="149" t="s">
        <v>1913</v>
      </c>
      <c r="E1140" s="149" t="s">
        <v>1911</v>
      </c>
      <c r="F1140" s="149" t="s">
        <v>1909</v>
      </c>
      <c r="G1140" s="149" t="s">
        <v>1439</v>
      </c>
      <c r="H1140" s="158" t="s">
        <v>1534</v>
      </c>
      <c r="I1140" s="239" t="s">
        <v>772</v>
      </c>
      <c r="J1140" s="150" t="s">
        <v>1343</v>
      </c>
      <c r="K1140" s="150" t="s">
        <v>1343</v>
      </c>
      <c r="L1140" s="150"/>
      <c r="M1140" s="153"/>
      <c r="N1140" s="151"/>
      <c r="O1140" s="153"/>
      <c r="P1140" s="203" t="e">
        <f>#REF!+#REF!</f>
        <v>#REF!</v>
      </c>
      <c r="Q1140" s="204" t="e">
        <f>#REF!+M1140</f>
        <v>#REF!</v>
      </c>
      <c r="R1140" s="359" t="s">
        <v>734</v>
      </c>
    </row>
    <row r="1141" spans="1:18" ht="12.95" customHeight="1">
      <c r="A1141" s="198">
        <v>957</v>
      </c>
      <c r="B1141" s="148"/>
      <c r="C1141" s="149" t="s">
        <v>1911</v>
      </c>
      <c r="D1141" s="149" t="s">
        <v>1913</v>
      </c>
      <c r="E1141" s="149" t="s">
        <v>1911</v>
      </c>
      <c r="F1141" s="149" t="s">
        <v>1909</v>
      </c>
      <c r="G1141" s="149" t="s">
        <v>1439</v>
      </c>
      <c r="H1141" s="158" t="s">
        <v>1535</v>
      </c>
      <c r="I1141" s="239" t="s">
        <v>773</v>
      </c>
      <c r="J1141" s="150" t="s">
        <v>1343</v>
      </c>
      <c r="K1141" s="150" t="s">
        <v>1343</v>
      </c>
      <c r="L1141" s="150"/>
      <c r="M1141" s="153"/>
      <c r="N1141" s="151"/>
      <c r="O1141" s="153"/>
      <c r="P1141" s="203" t="e">
        <f>#REF!+#REF!</f>
        <v>#REF!</v>
      </c>
      <c r="Q1141" s="204" t="e">
        <f>#REF!+M1141</f>
        <v>#REF!</v>
      </c>
      <c r="R1141" s="359" t="s">
        <v>650</v>
      </c>
    </row>
    <row r="1142" spans="1:18" ht="12.95" customHeight="1">
      <c r="A1142" s="147">
        <v>958</v>
      </c>
      <c r="B1142" s="148"/>
      <c r="C1142" s="149" t="s">
        <v>1911</v>
      </c>
      <c r="D1142" s="149" t="s">
        <v>1913</v>
      </c>
      <c r="E1142" s="149" t="s">
        <v>1911</v>
      </c>
      <c r="F1142" s="149" t="s">
        <v>1909</v>
      </c>
      <c r="G1142" s="149" t="s">
        <v>1439</v>
      </c>
      <c r="H1142" s="158" t="s">
        <v>1535</v>
      </c>
      <c r="I1142" s="308" t="s">
        <v>2428</v>
      </c>
      <c r="J1142" s="150" t="s">
        <v>2431</v>
      </c>
      <c r="K1142" s="150"/>
      <c r="L1142" s="150"/>
      <c r="M1142" s="153">
        <v>800000</v>
      </c>
      <c r="N1142" s="151"/>
      <c r="O1142" s="153"/>
      <c r="P1142" s="203" t="e">
        <f>#REF!+#REF!</f>
        <v>#REF!</v>
      </c>
      <c r="Q1142" s="204" t="e">
        <f>#REF!+M1142</f>
        <v>#REF!</v>
      </c>
      <c r="R1142" s="359" t="s">
        <v>2246</v>
      </c>
    </row>
    <row r="1143" spans="1:18" ht="12.95" customHeight="1">
      <c r="A1143" s="198">
        <v>959</v>
      </c>
      <c r="B1143" s="148"/>
      <c r="C1143" s="149" t="s">
        <v>1911</v>
      </c>
      <c r="D1143" s="149" t="s">
        <v>1913</v>
      </c>
      <c r="E1143" s="149" t="s">
        <v>1911</v>
      </c>
      <c r="F1143" s="149" t="s">
        <v>1913</v>
      </c>
      <c r="G1143" s="149" t="s">
        <v>1475</v>
      </c>
      <c r="H1143" s="158" t="s">
        <v>1559</v>
      </c>
      <c r="I1143" s="239" t="s">
        <v>353</v>
      </c>
      <c r="J1143" s="150" t="s">
        <v>1343</v>
      </c>
      <c r="K1143" s="150" t="s">
        <v>1343</v>
      </c>
      <c r="L1143" s="150"/>
      <c r="M1143" s="153"/>
      <c r="N1143" s="151"/>
      <c r="O1143" s="153"/>
      <c r="P1143" s="203" t="e">
        <f>#REF!+#REF!</f>
        <v>#REF!</v>
      </c>
      <c r="Q1143" s="204" t="e">
        <f>#REF!+M1143</f>
        <v>#REF!</v>
      </c>
      <c r="R1143" s="359" t="s">
        <v>751</v>
      </c>
    </row>
    <row r="1144" spans="1:18" ht="12.95" customHeight="1">
      <c r="A1144" s="147">
        <v>960</v>
      </c>
      <c r="B1144" s="148"/>
      <c r="C1144" s="149" t="s">
        <v>1911</v>
      </c>
      <c r="D1144" s="149" t="s">
        <v>1913</v>
      </c>
      <c r="E1144" s="149" t="s">
        <v>1911</v>
      </c>
      <c r="F1144" s="149" t="s">
        <v>1913</v>
      </c>
      <c r="G1144" s="149" t="s">
        <v>1475</v>
      </c>
      <c r="H1144" s="158" t="s">
        <v>1560</v>
      </c>
      <c r="I1144" s="239" t="s">
        <v>353</v>
      </c>
      <c r="J1144" s="150" t="s">
        <v>1343</v>
      </c>
      <c r="K1144" s="150" t="s">
        <v>1343</v>
      </c>
      <c r="L1144" s="150"/>
      <c r="M1144" s="153"/>
      <c r="N1144" s="151"/>
      <c r="O1144" s="153"/>
      <c r="P1144" s="203" t="e">
        <f>#REF!+#REF!</f>
        <v>#REF!</v>
      </c>
      <c r="Q1144" s="204" t="e">
        <f>#REF!+M1144</f>
        <v>#REF!</v>
      </c>
      <c r="R1144" s="359" t="s">
        <v>774</v>
      </c>
    </row>
    <row r="1145" spans="1:18" ht="12.95" customHeight="1">
      <c r="A1145" s="198">
        <v>961</v>
      </c>
      <c r="B1145" s="148"/>
      <c r="C1145" s="149" t="s">
        <v>1911</v>
      </c>
      <c r="D1145" s="149" t="s">
        <v>1913</v>
      </c>
      <c r="E1145" s="149" t="s">
        <v>1911</v>
      </c>
      <c r="F1145" s="149" t="s">
        <v>1913</v>
      </c>
      <c r="G1145" s="149" t="s">
        <v>1475</v>
      </c>
      <c r="H1145" s="158" t="s">
        <v>1561</v>
      </c>
      <c r="I1145" s="239" t="s">
        <v>353</v>
      </c>
      <c r="J1145" s="150" t="s">
        <v>1343</v>
      </c>
      <c r="K1145" s="150" t="s">
        <v>1343</v>
      </c>
      <c r="L1145" s="150"/>
      <c r="M1145" s="153"/>
      <c r="N1145" s="151"/>
      <c r="O1145" s="153"/>
      <c r="P1145" s="203" t="e">
        <f>#REF!+#REF!</f>
        <v>#REF!</v>
      </c>
      <c r="Q1145" s="204" t="e">
        <f>#REF!+M1145</f>
        <v>#REF!</v>
      </c>
      <c r="R1145" s="359" t="s">
        <v>775</v>
      </c>
    </row>
    <row r="1146" spans="1:18" ht="12.95" customHeight="1">
      <c r="A1146" s="147">
        <v>962</v>
      </c>
      <c r="B1146" s="148"/>
      <c r="C1146" s="149" t="s">
        <v>1911</v>
      </c>
      <c r="D1146" s="149" t="s">
        <v>1913</v>
      </c>
      <c r="E1146" s="149" t="s">
        <v>1911</v>
      </c>
      <c r="F1146" s="149" t="s">
        <v>1913</v>
      </c>
      <c r="G1146" s="149" t="s">
        <v>1475</v>
      </c>
      <c r="H1146" s="158" t="s">
        <v>1562</v>
      </c>
      <c r="I1146" s="239" t="s">
        <v>353</v>
      </c>
      <c r="J1146" s="150" t="s">
        <v>1343</v>
      </c>
      <c r="K1146" s="150" t="s">
        <v>1343</v>
      </c>
      <c r="L1146" s="150"/>
      <c r="M1146" s="153"/>
      <c r="N1146" s="151"/>
      <c r="O1146" s="153"/>
      <c r="P1146" s="203" t="e">
        <f>#REF!+#REF!</f>
        <v>#REF!</v>
      </c>
      <c r="Q1146" s="204" t="e">
        <f>#REF!+M1146</f>
        <v>#REF!</v>
      </c>
      <c r="R1146" s="359" t="s">
        <v>776</v>
      </c>
    </row>
    <row r="1147" spans="1:18" ht="12.95" customHeight="1">
      <c r="A1147" s="198">
        <v>963</v>
      </c>
      <c r="B1147" s="148"/>
      <c r="C1147" s="149" t="s">
        <v>1911</v>
      </c>
      <c r="D1147" s="149" t="s">
        <v>1913</v>
      </c>
      <c r="E1147" s="149" t="s">
        <v>1911</v>
      </c>
      <c r="F1147" s="149" t="s">
        <v>1544</v>
      </c>
      <c r="G1147" s="149" t="s">
        <v>1429</v>
      </c>
      <c r="H1147" s="158" t="s">
        <v>1500</v>
      </c>
      <c r="I1147" s="239" t="s">
        <v>777</v>
      </c>
      <c r="J1147" s="150" t="s">
        <v>1343</v>
      </c>
      <c r="K1147" s="150" t="s">
        <v>1343</v>
      </c>
      <c r="L1147" s="150"/>
      <c r="M1147" s="153"/>
      <c r="N1147" s="151"/>
      <c r="O1147" s="153"/>
      <c r="P1147" s="203" t="e">
        <f>#REF!+#REF!</f>
        <v>#REF!</v>
      </c>
      <c r="Q1147" s="204" t="e">
        <f>#REF!+M1147</f>
        <v>#REF!</v>
      </c>
      <c r="R1147" s="359" t="s">
        <v>757</v>
      </c>
    </row>
    <row r="1148" spans="1:18" ht="12.95" customHeight="1">
      <c r="A1148" s="147">
        <v>964</v>
      </c>
      <c r="B1148" s="148"/>
      <c r="C1148" s="149" t="s">
        <v>1911</v>
      </c>
      <c r="D1148" s="149" t="s">
        <v>1913</v>
      </c>
      <c r="E1148" s="149" t="s">
        <v>1911</v>
      </c>
      <c r="F1148" s="149" t="s">
        <v>1544</v>
      </c>
      <c r="G1148" s="149" t="s">
        <v>1429</v>
      </c>
      <c r="H1148" s="158" t="s">
        <v>1501</v>
      </c>
      <c r="I1148" s="239" t="s">
        <v>432</v>
      </c>
      <c r="J1148" s="150" t="s">
        <v>1343</v>
      </c>
      <c r="K1148" s="150" t="s">
        <v>1343</v>
      </c>
      <c r="L1148" s="150"/>
      <c r="M1148" s="153"/>
      <c r="N1148" s="151"/>
      <c r="O1148" s="153"/>
      <c r="P1148" s="203" t="e">
        <f>#REF!+#REF!</f>
        <v>#REF!</v>
      </c>
      <c r="Q1148" s="204" t="e">
        <f>#REF!+M1148</f>
        <v>#REF!</v>
      </c>
      <c r="R1148" s="359" t="s">
        <v>757</v>
      </c>
    </row>
    <row r="1149" spans="1:18" ht="12.95" customHeight="1">
      <c r="A1149" s="198">
        <v>965</v>
      </c>
      <c r="B1149" s="148"/>
      <c r="C1149" s="149" t="s">
        <v>1911</v>
      </c>
      <c r="D1149" s="149" t="s">
        <v>1913</v>
      </c>
      <c r="E1149" s="149" t="s">
        <v>1911</v>
      </c>
      <c r="F1149" s="149" t="s">
        <v>1544</v>
      </c>
      <c r="G1149" s="149" t="s">
        <v>1429</v>
      </c>
      <c r="H1149" s="158" t="s">
        <v>1502</v>
      </c>
      <c r="I1149" s="239" t="s">
        <v>432</v>
      </c>
      <c r="J1149" s="150" t="s">
        <v>1343</v>
      </c>
      <c r="K1149" s="150" t="s">
        <v>1343</v>
      </c>
      <c r="L1149" s="150"/>
      <c r="M1149" s="153"/>
      <c r="N1149" s="151"/>
      <c r="O1149" s="153"/>
      <c r="P1149" s="203" t="e">
        <f>#REF!+#REF!</f>
        <v>#REF!</v>
      </c>
      <c r="Q1149" s="204" t="e">
        <f>#REF!+M1149</f>
        <v>#REF!</v>
      </c>
      <c r="R1149" s="359" t="s">
        <v>734</v>
      </c>
    </row>
    <row r="1150" spans="1:18" ht="12.95" customHeight="1">
      <c r="A1150" s="147">
        <v>966</v>
      </c>
      <c r="B1150" s="148"/>
      <c r="C1150" s="149" t="s">
        <v>1911</v>
      </c>
      <c r="D1150" s="149" t="s">
        <v>1913</v>
      </c>
      <c r="E1150" s="149" t="s">
        <v>1911</v>
      </c>
      <c r="F1150" s="149" t="s">
        <v>1544</v>
      </c>
      <c r="G1150" s="149" t="s">
        <v>1429</v>
      </c>
      <c r="H1150" s="158" t="s">
        <v>1503</v>
      </c>
      <c r="I1150" s="239" t="s">
        <v>432</v>
      </c>
      <c r="J1150" s="150" t="s">
        <v>1343</v>
      </c>
      <c r="K1150" s="150" t="s">
        <v>1343</v>
      </c>
      <c r="L1150" s="150"/>
      <c r="M1150" s="153"/>
      <c r="N1150" s="151"/>
      <c r="O1150" s="153"/>
      <c r="P1150" s="203" t="e">
        <f>#REF!+#REF!</f>
        <v>#REF!</v>
      </c>
      <c r="Q1150" s="204" t="e">
        <f>#REF!+M1150</f>
        <v>#REF!</v>
      </c>
      <c r="R1150" s="359" t="s">
        <v>734</v>
      </c>
    </row>
    <row r="1151" spans="1:18" ht="12.95" customHeight="1">
      <c r="A1151" s="198">
        <v>967</v>
      </c>
      <c r="B1151" s="148"/>
      <c r="C1151" s="149" t="s">
        <v>1911</v>
      </c>
      <c r="D1151" s="149" t="s">
        <v>1913</v>
      </c>
      <c r="E1151" s="149" t="s">
        <v>1911</v>
      </c>
      <c r="F1151" s="149" t="s">
        <v>1544</v>
      </c>
      <c r="G1151" s="149" t="s">
        <v>1429</v>
      </c>
      <c r="H1151" s="158" t="s">
        <v>1504</v>
      </c>
      <c r="I1151" s="239" t="s">
        <v>432</v>
      </c>
      <c r="J1151" s="150" t="s">
        <v>1343</v>
      </c>
      <c r="K1151" s="150" t="s">
        <v>1343</v>
      </c>
      <c r="L1151" s="150"/>
      <c r="M1151" s="153"/>
      <c r="N1151" s="151"/>
      <c r="O1151" s="153"/>
      <c r="P1151" s="203" t="e">
        <f>#REF!+#REF!</f>
        <v>#REF!</v>
      </c>
      <c r="Q1151" s="204" t="e">
        <f>#REF!+M1151</f>
        <v>#REF!</v>
      </c>
      <c r="R1151" s="359" t="s">
        <v>606</v>
      </c>
    </row>
    <row r="1152" spans="1:18" ht="12.95" customHeight="1">
      <c r="A1152" s="147">
        <v>968</v>
      </c>
      <c r="B1152" s="148"/>
      <c r="C1152" s="149" t="s">
        <v>1911</v>
      </c>
      <c r="D1152" s="149" t="s">
        <v>1913</v>
      </c>
      <c r="E1152" s="149" t="s">
        <v>1911</v>
      </c>
      <c r="F1152" s="149" t="s">
        <v>1544</v>
      </c>
      <c r="G1152" s="149" t="s">
        <v>1429</v>
      </c>
      <c r="H1152" s="158" t="s">
        <v>1505</v>
      </c>
      <c r="I1152" s="239" t="s">
        <v>432</v>
      </c>
      <c r="J1152" s="150" t="s">
        <v>1343</v>
      </c>
      <c r="K1152" s="150" t="s">
        <v>1343</v>
      </c>
      <c r="L1152" s="150"/>
      <c r="M1152" s="153"/>
      <c r="N1152" s="151"/>
      <c r="O1152" s="153"/>
      <c r="P1152" s="203" t="e">
        <f>#REF!+#REF!</f>
        <v>#REF!</v>
      </c>
      <c r="Q1152" s="204" t="e">
        <f>#REF!+M1152</f>
        <v>#REF!</v>
      </c>
      <c r="R1152" s="359" t="s">
        <v>749</v>
      </c>
    </row>
    <row r="1153" spans="1:18" ht="12.95" customHeight="1">
      <c r="A1153" s="198">
        <v>969</v>
      </c>
      <c r="B1153" s="148"/>
      <c r="C1153" s="149" t="s">
        <v>1911</v>
      </c>
      <c r="D1153" s="149" t="s">
        <v>1913</v>
      </c>
      <c r="E1153" s="149" t="s">
        <v>1911</v>
      </c>
      <c r="F1153" s="149" t="s">
        <v>1544</v>
      </c>
      <c r="G1153" s="149" t="s">
        <v>1429</v>
      </c>
      <c r="H1153" s="158" t="s">
        <v>1506</v>
      </c>
      <c r="I1153" s="239" t="s">
        <v>432</v>
      </c>
      <c r="J1153" s="150" t="s">
        <v>1343</v>
      </c>
      <c r="K1153" s="150" t="s">
        <v>1343</v>
      </c>
      <c r="L1153" s="150"/>
      <c r="M1153" s="153"/>
      <c r="N1153" s="151"/>
      <c r="O1153" s="153"/>
      <c r="P1153" s="203" t="e">
        <f>#REF!+#REF!</f>
        <v>#REF!</v>
      </c>
      <c r="Q1153" s="204" t="e">
        <f>#REF!+M1153</f>
        <v>#REF!</v>
      </c>
      <c r="R1153" s="359" t="s">
        <v>741</v>
      </c>
    </row>
    <row r="1154" spans="1:18" ht="12.95" customHeight="1">
      <c r="A1154" s="147">
        <v>970</v>
      </c>
      <c r="B1154" s="148"/>
      <c r="C1154" s="149" t="s">
        <v>1911</v>
      </c>
      <c r="D1154" s="149" t="s">
        <v>1913</v>
      </c>
      <c r="E1154" s="149" t="s">
        <v>1911</v>
      </c>
      <c r="F1154" s="149" t="s">
        <v>1544</v>
      </c>
      <c r="G1154" s="149" t="s">
        <v>1429</v>
      </c>
      <c r="H1154" s="158" t="s">
        <v>1507</v>
      </c>
      <c r="I1154" s="239" t="s">
        <v>432</v>
      </c>
      <c r="J1154" s="7" t="s">
        <v>1343</v>
      </c>
      <c r="K1154" s="150" t="s">
        <v>1343</v>
      </c>
      <c r="L1154" s="150"/>
      <c r="M1154" s="10"/>
      <c r="N1154" s="151"/>
      <c r="O1154" s="10"/>
      <c r="P1154" s="203" t="e">
        <f>#REF!+#REF!</f>
        <v>#REF!</v>
      </c>
      <c r="Q1154" s="204" t="e">
        <f>#REF!+M1154</f>
        <v>#REF!</v>
      </c>
      <c r="R1154" s="11" t="s">
        <v>769</v>
      </c>
    </row>
    <row r="1155" spans="1:18" ht="12.95" customHeight="1">
      <c r="A1155" s="198">
        <v>971</v>
      </c>
      <c r="B1155" s="148"/>
      <c r="C1155" s="149" t="s">
        <v>1911</v>
      </c>
      <c r="D1155" s="149" t="s">
        <v>1913</v>
      </c>
      <c r="E1155" s="149" t="s">
        <v>1911</v>
      </c>
      <c r="F1155" s="149" t="s">
        <v>1543</v>
      </c>
      <c r="G1155" s="149" t="s">
        <v>1433</v>
      </c>
      <c r="H1155" s="158" t="s">
        <v>1434</v>
      </c>
      <c r="I1155" s="248" t="s">
        <v>778</v>
      </c>
      <c r="J1155" s="7" t="s">
        <v>1343</v>
      </c>
      <c r="K1155" s="150" t="s">
        <v>1343</v>
      </c>
      <c r="L1155" s="150"/>
      <c r="M1155" s="10"/>
      <c r="N1155" s="151"/>
      <c r="O1155" s="10"/>
      <c r="P1155" s="203" t="e">
        <f>#REF!+#REF!</f>
        <v>#REF!</v>
      </c>
      <c r="Q1155" s="204" t="e">
        <f>#REF!+M1155</f>
        <v>#REF!</v>
      </c>
      <c r="R1155" s="11" t="s">
        <v>779</v>
      </c>
    </row>
    <row r="1156" spans="1:18" ht="12.95" customHeight="1">
      <c r="A1156" s="147">
        <v>972</v>
      </c>
      <c r="B1156" s="148"/>
      <c r="C1156" s="149" t="s">
        <v>1911</v>
      </c>
      <c r="D1156" s="149" t="s">
        <v>1913</v>
      </c>
      <c r="E1156" s="149" t="s">
        <v>1911</v>
      </c>
      <c r="F1156" s="149" t="s">
        <v>1913</v>
      </c>
      <c r="G1156" s="149" t="s">
        <v>1475</v>
      </c>
      <c r="H1156" s="158" t="s">
        <v>1563</v>
      </c>
      <c r="I1156" s="248" t="s">
        <v>91</v>
      </c>
      <c r="J1156" s="8" t="s">
        <v>1343</v>
      </c>
      <c r="K1156" s="150" t="s">
        <v>1343</v>
      </c>
      <c r="L1156" s="150"/>
      <c r="M1156" s="12"/>
      <c r="N1156" s="151"/>
      <c r="O1156" s="12"/>
      <c r="P1156" s="203" t="e">
        <f>#REF!+#REF!</f>
        <v>#REF!</v>
      </c>
      <c r="Q1156" s="204" t="e">
        <f>#REF!+M1156</f>
        <v>#REF!</v>
      </c>
      <c r="R1156" s="13" t="s">
        <v>779</v>
      </c>
    </row>
    <row r="1157" spans="1:18" ht="12.95" customHeight="1">
      <c r="A1157" s="198">
        <v>973</v>
      </c>
      <c r="B1157" s="148"/>
      <c r="C1157" s="149" t="s">
        <v>1911</v>
      </c>
      <c r="D1157" s="149" t="s">
        <v>1909</v>
      </c>
      <c r="E1157" s="149" t="s">
        <v>1911</v>
      </c>
      <c r="F1157" s="149" t="s">
        <v>1907</v>
      </c>
      <c r="G1157" s="149" t="s">
        <v>1428</v>
      </c>
      <c r="H1157" s="158" t="s">
        <v>1426</v>
      </c>
      <c r="I1157" s="248" t="s">
        <v>780</v>
      </c>
      <c r="J1157" s="7" t="s">
        <v>1343</v>
      </c>
      <c r="K1157" s="150" t="s">
        <v>1343</v>
      </c>
      <c r="L1157" s="150"/>
      <c r="M1157" s="10"/>
      <c r="N1157" s="151"/>
      <c r="O1157" s="10"/>
      <c r="P1157" s="203" t="e">
        <f>#REF!+#REF!</f>
        <v>#REF!</v>
      </c>
      <c r="Q1157" s="204" t="e">
        <f>#REF!+M1157</f>
        <v>#REF!</v>
      </c>
      <c r="R1157" s="11" t="s">
        <v>779</v>
      </c>
    </row>
    <row r="1158" spans="1:18" ht="12.95" customHeight="1">
      <c r="A1158" s="147">
        <v>974</v>
      </c>
      <c r="B1158" s="148"/>
      <c r="C1158" s="149" t="s">
        <v>1911</v>
      </c>
      <c r="D1158" s="149" t="s">
        <v>1913</v>
      </c>
      <c r="E1158" s="149" t="s">
        <v>1911</v>
      </c>
      <c r="F1158" s="149" t="s">
        <v>1543</v>
      </c>
      <c r="G1158" s="149" t="s">
        <v>13</v>
      </c>
      <c r="H1158" s="158" t="s">
        <v>1527</v>
      </c>
      <c r="I1158" s="248" t="s">
        <v>422</v>
      </c>
      <c r="J1158" s="7" t="s">
        <v>1343</v>
      </c>
      <c r="K1158" s="150" t="s">
        <v>1343</v>
      </c>
      <c r="L1158" s="150"/>
      <c r="M1158" s="10"/>
      <c r="N1158" s="151"/>
      <c r="O1158" s="10"/>
      <c r="P1158" s="203" t="e">
        <f>#REF!+#REF!</f>
        <v>#REF!</v>
      </c>
      <c r="Q1158" s="204" t="e">
        <f>#REF!+M1158</f>
        <v>#REF!</v>
      </c>
      <c r="R1158" s="11" t="s">
        <v>781</v>
      </c>
    </row>
    <row r="1159" spans="1:18" ht="12.95" customHeight="1">
      <c r="A1159" s="198">
        <v>975</v>
      </c>
      <c r="B1159" s="148"/>
      <c r="C1159" s="149" t="s">
        <v>1911</v>
      </c>
      <c r="D1159" s="149" t="s">
        <v>1913</v>
      </c>
      <c r="E1159" s="149" t="s">
        <v>1543</v>
      </c>
      <c r="F1159" s="149" t="s">
        <v>1544</v>
      </c>
      <c r="G1159" s="149" t="s">
        <v>1427</v>
      </c>
      <c r="H1159" s="158" t="s">
        <v>1450</v>
      </c>
      <c r="I1159" s="248" t="s">
        <v>308</v>
      </c>
      <c r="J1159" s="7" t="s">
        <v>1343</v>
      </c>
      <c r="K1159" s="150" t="s">
        <v>1343</v>
      </c>
      <c r="L1159" s="150"/>
      <c r="M1159" s="10"/>
      <c r="N1159" s="151"/>
      <c r="O1159" s="10"/>
      <c r="P1159" s="203" t="e">
        <f>#REF!+#REF!</f>
        <v>#REF!</v>
      </c>
      <c r="Q1159" s="204" t="e">
        <f>#REF!+M1159</f>
        <v>#REF!</v>
      </c>
      <c r="R1159" s="11" t="s">
        <v>781</v>
      </c>
    </row>
    <row r="1160" spans="1:18" ht="12.95" customHeight="1">
      <c r="A1160" s="147">
        <v>976</v>
      </c>
      <c r="B1160" s="148"/>
      <c r="C1160" s="149" t="s">
        <v>1911</v>
      </c>
      <c r="D1160" s="149" t="s">
        <v>1913</v>
      </c>
      <c r="E1160" s="149" t="s">
        <v>1911</v>
      </c>
      <c r="F1160" s="149" t="s">
        <v>1913</v>
      </c>
      <c r="G1160" s="149" t="s">
        <v>1475</v>
      </c>
      <c r="H1160" s="158" t="s">
        <v>1564</v>
      </c>
      <c r="I1160" s="248" t="s">
        <v>782</v>
      </c>
      <c r="J1160" s="7" t="s">
        <v>1343</v>
      </c>
      <c r="K1160" s="150" t="s">
        <v>1343</v>
      </c>
      <c r="L1160" s="150"/>
      <c r="M1160" s="10"/>
      <c r="N1160" s="151"/>
      <c r="O1160" s="10"/>
      <c r="P1160" s="203" t="e">
        <f>#REF!+#REF!</f>
        <v>#REF!</v>
      </c>
      <c r="Q1160" s="204" t="e">
        <f>#REF!+M1160</f>
        <v>#REF!</v>
      </c>
      <c r="R1160" s="11" t="s">
        <v>728</v>
      </c>
    </row>
    <row r="1161" spans="1:18" ht="12.95" customHeight="1">
      <c r="A1161" s="198">
        <v>977</v>
      </c>
      <c r="B1161" s="148"/>
      <c r="C1161" s="149" t="s">
        <v>1911</v>
      </c>
      <c r="D1161" s="149" t="s">
        <v>1913</v>
      </c>
      <c r="E1161" s="149" t="s">
        <v>1911</v>
      </c>
      <c r="F1161" s="149" t="s">
        <v>1913</v>
      </c>
      <c r="G1161" s="149" t="s">
        <v>1426</v>
      </c>
      <c r="H1161" s="158" t="s">
        <v>1443</v>
      </c>
      <c r="I1161" s="239" t="s">
        <v>451</v>
      </c>
      <c r="J1161" s="7" t="s">
        <v>1343</v>
      </c>
      <c r="K1161" s="150" t="s">
        <v>1343</v>
      </c>
      <c r="L1161" s="150"/>
      <c r="M1161" s="10"/>
      <c r="N1161" s="151"/>
      <c r="O1161" s="10"/>
      <c r="P1161" s="203" t="e">
        <f>#REF!+#REF!</f>
        <v>#REF!</v>
      </c>
      <c r="Q1161" s="204" t="e">
        <f>#REF!+M1161</f>
        <v>#REF!</v>
      </c>
      <c r="R1161" s="11" t="s">
        <v>781</v>
      </c>
    </row>
    <row r="1162" spans="1:18" ht="12.95" customHeight="1">
      <c r="A1162" s="147">
        <v>978</v>
      </c>
      <c r="B1162" s="148"/>
      <c r="C1162" s="149" t="s">
        <v>1911</v>
      </c>
      <c r="D1162" s="149" t="s">
        <v>1913</v>
      </c>
      <c r="E1162" s="149" t="s">
        <v>1544</v>
      </c>
      <c r="F1162" s="149" t="s">
        <v>1911</v>
      </c>
      <c r="G1162" s="149" t="s">
        <v>1436</v>
      </c>
      <c r="H1162" s="158" t="s">
        <v>1430</v>
      </c>
      <c r="I1162" s="239" t="s">
        <v>468</v>
      </c>
      <c r="J1162" s="7" t="s">
        <v>1343</v>
      </c>
      <c r="K1162" s="150" t="s">
        <v>1343</v>
      </c>
      <c r="L1162" s="150"/>
      <c r="M1162" s="10"/>
      <c r="N1162" s="151"/>
      <c r="O1162" s="10"/>
      <c r="P1162" s="203" t="e">
        <f>#REF!+#REF!</f>
        <v>#REF!</v>
      </c>
      <c r="Q1162" s="204" t="e">
        <f>#REF!+M1162</f>
        <v>#REF!</v>
      </c>
      <c r="R1162" s="11" t="s">
        <v>728</v>
      </c>
    </row>
    <row r="1163" spans="1:18" ht="12.95" customHeight="1">
      <c r="A1163" s="198">
        <v>979</v>
      </c>
      <c r="B1163" s="148"/>
      <c r="C1163" s="149" t="s">
        <v>1911</v>
      </c>
      <c r="D1163" s="149" t="s">
        <v>1913</v>
      </c>
      <c r="E1163" s="149" t="s">
        <v>1911</v>
      </c>
      <c r="F1163" s="149" t="s">
        <v>1543</v>
      </c>
      <c r="G1163" s="149" t="s">
        <v>1455</v>
      </c>
      <c r="H1163" s="158" t="s">
        <v>1444</v>
      </c>
      <c r="I1163" s="239" t="s">
        <v>46</v>
      </c>
      <c r="J1163" s="7" t="s">
        <v>1343</v>
      </c>
      <c r="K1163" s="150" t="s">
        <v>1343</v>
      </c>
      <c r="L1163" s="150"/>
      <c r="M1163" s="10"/>
      <c r="N1163" s="151"/>
      <c r="O1163" s="10"/>
      <c r="P1163" s="203" t="e">
        <f>#REF!+#REF!</f>
        <v>#REF!</v>
      </c>
      <c r="Q1163" s="204" t="e">
        <f>#REF!+M1163</f>
        <v>#REF!</v>
      </c>
      <c r="R1163" s="11" t="s">
        <v>728</v>
      </c>
    </row>
    <row r="1164" spans="1:18" ht="12.95" customHeight="1">
      <c r="A1164" s="147">
        <v>980</v>
      </c>
      <c r="B1164" s="148"/>
      <c r="C1164" s="149" t="s">
        <v>1911</v>
      </c>
      <c r="D1164" s="149" t="s">
        <v>1913</v>
      </c>
      <c r="E1164" s="149" t="s">
        <v>1911</v>
      </c>
      <c r="F1164" s="149" t="s">
        <v>1913</v>
      </c>
      <c r="G1164" s="149" t="s">
        <v>1464</v>
      </c>
      <c r="H1164" s="158" t="s">
        <v>1444</v>
      </c>
      <c r="I1164" s="239" t="s">
        <v>59</v>
      </c>
      <c r="J1164" s="7" t="s">
        <v>1343</v>
      </c>
      <c r="K1164" s="150" t="s">
        <v>1343</v>
      </c>
      <c r="L1164" s="150"/>
      <c r="M1164" s="10"/>
      <c r="N1164" s="151"/>
      <c r="O1164" s="10"/>
      <c r="P1164" s="203" t="e">
        <f>#REF!+#REF!</f>
        <v>#REF!</v>
      </c>
      <c r="Q1164" s="204" t="e">
        <f>#REF!+M1164</f>
        <v>#REF!</v>
      </c>
      <c r="R1164" s="11" t="s">
        <v>728</v>
      </c>
    </row>
    <row r="1165" spans="1:18" ht="12.95" customHeight="1">
      <c r="A1165" s="198">
        <v>981</v>
      </c>
      <c r="B1165" s="148"/>
      <c r="C1165" s="149" t="s">
        <v>1911</v>
      </c>
      <c r="D1165" s="149" t="s">
        <v>1913</v>
      </c>
      <c r="E1165" s="149" t="s">
        <v>1911</v>
      </c>
      <c r="F1165" s="149" t="s">
        <v>1913</v>
      </c>
      <c r="G1165" s="149" t="s">
        <v>1475</v>
      </c>
      <c r="H1165" s="158" t="s">
        <v>1565</v>
      </c>
      <c r="I1165" s="248" t="s">
        <v>783</v>
      </c>
      <c r="J1165" s="7" t="s">
        <v>1343</v>
      </c>
      <c r="K1165" s="150" t="s">
        <v>1343</v>
      </c>
      <c r="L1165" s="150"/>
      <c r="M1165" s="10"/>
      <c r="N1165" s="151"/>
      <c r="O1165" s="10"/>
      <c r="P1165" s="203" t="e">
        <f>#REF!+#REF!</f>
        <v>#REF!</v>
      </c>
      <c r="Q1165" s="204" t="e">
        <f>#REF!+M1165</f>
        <v>#REF!</v>
      </c>
      <c r="R1165" s="11" t="s">
        <v>297</v>
      </c>
    </row>
    <row r="1166" spans="1:18" ht="12.95" customHeight="1">
      <c r="A1166" s="147">
        <v>982</v>
      </c>
      <c r="B1166" s="148"/>
      <c r="C1166" s="149" t="s">
        <v>1911</v>
      </c>
      <c r="D1166" s="149" t="s">
        <v>1913</v>
      </c>
      <c r="E1166" s="149" t="s">
        <v>1911</v>
      </c>
      <c r="F1166" s="149" t="s">
        <v>1913</v>
      </c>
      <c r="G1166" s="149" t="s">
        <v>1475</v>
      </c>
      <c r="H1166" s="158" t="s">
        <v>1566</v>
      </c>
      <c r="I1166" s="248" t="s">
        <v>784</v>
      </c>
      <c r="J1166" s="7" t="s">
        <v>1343</v>
      </c>
      <c r="K1166" s="150" t="s">
        <v>1343</v>
      </c>
      <c r="L1166" s="150"/>
      <c r="M1166" s="10"/>
      <c r="N1166" s="151"/>
      <c r="O1166" s="10"/>
      <c r="P1166" s="203" t="e">
        <f>#REF!+#REF!</f>
        <v>#REF!</v>
      </c>
      <c r="Q1166" s="204" t="e">
        <f>#REF!+M1166</f>
        <v>#REF!</v>
      </c>
      <c r="R1166" s="11" t="s">
        <v>728</v>
      </c>
    </row>
    <row r="1167" spans="1:18" ht="12.95" customHeight="1">
      <c r="A1167" s="198">
        <v>983</v>
      </c>
      <c r="B1167" s="148"/>
      <c r="C1167" s="149" t="s">
        <v>1911</v>
      </c>
      <c r="D1167" s="149" t="s">
        <v>1913</v>
      </c>
      <c r="E1167" s="149" t="s">
        <v>1911</v>
      </c>
      <c r="F1167" s="149" t="s">
        <v>1543</v>
      </c>
      <c r="G1167" s="149" t="s">
        <v>1433</v>
      </c>
      <c r="H1167" s="158" t="s">
        <v>1435</v>
      </c>
      <c r="I1167" s="239" t="s">
        <v>785</v>
      </c>
      <c r="J1167" s="7" t="s">
        <v>1343</v>
      </c>
      <c r="K1167" s="150" t="s">
        <v>1343</v>
      </c>
      <c r="L1167" s="150"/>
      <c r="M1167" s="10"/>
      <c r="N1167" s="151"/>
      <c r="O1167" s="10"/>
      <c r="P1167" s="203" t="e">
        <f>#REF!+#REF!</f>
        <v>#REF!</v>
      </c>
      <c r="Q1167" s="204" t="e">
        <f>#REF!+M1167</f>
        <v>#REF!</v>
      </c>
      <c r="R1167" s="11" t="s">
        <v>297</v>
      </c>
    </row>
    <row r="1168" spans="1:18" ht="12.95" customHeight="1">
      <c r="A1168" s="147">
        <v>984</v>
      </c>
      <c r="B1168" s="148"/>
      <c r="C1168" s="149" t="s">
        <v>1911</v>
      </c>
      <c r="D1168" s="149" t="s">
        <v>1913</v>
      </c>
      <c r="E1168" s="149" t="s">
        <v>1911</v>
      </c>
      <c r="F1168" s="149" t="s">
        <v>1913</v>
      </c>
      <c r="G1168" s="149" t="s">
        <v>1475</v>
      </c>
      <c r="H1168" s="158" t="s">
        <v>1567</v>
      </c>
      <c r="I1168" s="239" t="s">
        <v>786</v>
      </c>
      <c r="J1168" s="7" t="s">
        <v>1343</v>
      </c>
      <c r="K1168" s="150" t="s">
        <v>1343</v>
      </c>
      <c r="L1168" s="150"/>
      <c r="M1168" s="10"/>
      <c r="N1168" s="151"/>
      <c r="O1168" s="10"/>
      <c r="P1168" s="203" t="e">
        <f>#REF!+#REF!</f>
        <v>#REF!</v>
      </c>
      <c r="Q1168" s="204" t="e">
        <f>#REF!+M1168</f>
        <v>#REF!</v>
      </c>
      <c r="R1168" s="11" t="s">
        <v>297</v>
      </c>
    </row>
    <row r="1169" spans="1:18" ht="12.95" customHeight="1">
      <c r="A1169" s="198">
        <v>985</v>
      </c>
      <c r="B1169" s="148"/>
      <c r="C1169" s="149" t="s">
        <v>1911</v>
      </c>
      <c r="D1169" s="149" t="s">
        <v>1913</v>
      </c>
      <c r="E1169" s="149" t="s">
        <v>1911</v>
      </c>
      <c r="F1169" s="149" t="s">
        <v>1913</v>
      </c>
      <c r="G1169" s="149" t="s">
        <v>1475</v>
      </c>
      <c r="H1169" s="158"/>
      <c r="I1169" s="249" t="s">
        <v>1585</v>
      </c>
      <c r="J1169" s="7"/>
      <c r="K1169" s="150" t="s">
        <v>1343</v>
      </c>
      <c r="L1169" s="150"/>
      <c r="M1169" s="10"/>
      <c r="N1169" s="151"/>
      <c r="O1169" s="10"/>
      <c r="P1169" s="203" t="e">
        <f>#REF!+#REF!</f>
        <v>#REF!</v>
      </c>
      <c r="Q1169" s="204" t="e">
        <f>#REF!+M1169</f>
        <v>#REF!</v>
      </c>
      <c r="R1169" s="11" t="s">
        <v>593</v>
      </c>
    </row>
    <row r="1170" spans="1:18" ht="12.95" customHeight="1">
      <c r="A1170" s="147">
        <v>986</v>
      </c>
      <c r="B1170" s="148"/>
      <c r="C1170" s="149" t="s">
        <v>1911</v>
      </c>
      <c r="D1170" s="149" t="s">
        <v>1913</v>
      </c>
      <c r="E1170" s="149" t="s">
        <v>1911</v>
      </c>
      <c r="F1170" s="149" t="s">
        <v>1913</v>
      </c>
      <c r="G1170" s="149" t="s">
        <v>1475</v>
      </c>
      <c r="H1170" s="158"/>
      <c r="I1170" s="249" t="s">
        <v>1586</v>
      </c>
      <c r="J1170" s="7"/>
      <c r="K1170" s="150" t="s">
        <v>1343</v>
      </c>
      <c r="L1170" s="150"/>
      <c r="M1170" s="10"/>
      <c r="N1170" s="151"/>
      <c r="O1170" s="10"/>
      <c r="P1170" s="203" t="e">
        <f>#REF!+#REF!</f>
        <v>#REF!</v>
      </c>
      <c r="Q1170" s="204" t="e">
        <f>#REF!+M1170</f>
        <v>#REF!</v>
      </c>
      <c r="R1170" s="11" t="s">
        <v>618</v>
      </c>
    </row>
    <row r="1171" spans="1:18" ht="12.95" customHeight="1">
      <c r="A1171" s="198">
        <v>987</v>
      </c>
      <c r="B1171" s="148"/>
      <c r="C1171" s="149" t="s">
        <v>1911</v>
      </c>
      <c r="D1171" s="149" t="s">
        <v>1913</v>
      </c>
      <c r="E1171" s="149" t="s">
        <v>1911</v>
      </c>
      <c r="F1171" s="149" t="s">
        <v>1913</v>
      </c>
      <c r="G1171" s="149" t="s">
        <v>1475</v>
      </c>
      <c r="H1171" s="158"/>
      <c r="I1171" s="247" t="s">
        <v>1587</v>
      </c>
      <c r="J1171" s="7"/>
      <c r="K1171" s="150" t="s">
        <v>1343</v>
      </c>
      <c r="L1171" s="150"/>
      <c r="M1171" s="10"/>
      <c r="N1171" s="151"/>
      <c r="O1171" s="10"/>
      <c r="P1171" s="203" t="e">
        <f>#REF!+#REF!</f>
        <v>#REF!</v>
      </c>
      <c r="Q1171" s="204" t="e">
        <f>#REF!+M1171</f>
        <v>#REF!</v>
      </c>
      <c r="R1171" s="11" t="s">
        <v>1702</v>
      </c>
    </row>
    <row r="1172" spans="1:18" ht="12.95" customHeight="1">
      <c r="A1172" s="147">
        <v>988</v>
      </c>
      <c r="B1172" s="148"/>
      <c r="C1172" s="149" t="s">
        <v>1911</v>
      </c>
      <c r="D1172" s="149" t="s">
        <v>1913</v>
      </c>
      <c r="E1172" s="149" t="s">
        <v>1911</v>
      </c>
      <c r="F1172" s="149" t="s">
        <v>1913</v>
      </c>
      <c r="G1172" s="149" t="s">
        <v>1475</v>
      </c>
      <c r="H1172" s="158"/>
      <c r="I1172" s="249" t="s">
        <v>1588</v>
      </c>
      <c r="J1172" s="7"/>
      <c r="K1172" s="150" t="s">
        <v>1343</v>
      </c>
      <c r="L1172" s="150"/>
      <c r="M1172" s="10"/>
      <c r="N1172" s="151"/>
      <c r="O1172" s="10"/>
      <c r="P1172" s="203" t="e">
        <f>#REF!+#REF!</f>
        <v>#REF!</v>
      </c>
      <c r="Q1172" s="204" t="e">
        <f>#REF!+M1172</f>
        <v>#REF!</v>
      </c>
      <c r="R1172" s="11" t="s">
        <v>658</v>
      </c>
    </row>
    <row r="1173" spans="1:18" ht="12.95" customHeight="1">
      <c r="A1173" s="198">
        <v>989</v>
      </c>
      <c r="B1173" s="148"/>
      <c r="C1173" s="149" t="s">
        <v>1911</v>
      </c>
      <c r="D1173" s="149" t="s">
        <v>1913</v>
      </c>
      <c r="E1173" s="149" t="s">
        <v>1911</v>
      </c>
      <c r="F1173" s="149" t="s">
        <v>1543</v>
      </c>
      <c r="G1173" s="149" t="s">
        <v>13</v>
      </c>
      <c r="H1173" s="158"/>
      <c r="I1173" s="249" t="s">
        <v>316</v>
      </c>
      <c r="J1173" s="7"/>
      <c r="K1173" s="150" t="s">
        <v>1343</v>
      </c>
      <c r="L1173" s="150"/>
      <c r="M1173" s="10"/>
      <c r="N1173" s="151"/>
      <c r="O1173" s="10"/>
      <c r="P1173" s="203" t="e">
        <f>#REF!+#REF!</f>
        <v>#REF!</v>
      </c>
      <c r="Q1173" s="204" t="e">
        <f>#REF!+M1173</f>
        <v>#REF!</v>
      </c>
      <c r="R1173" s="11" t="s">
        <v>650</v>
      </c>
    </row>
    <row r="1174" spans="1:18" ht="12.95" customHeight="1">
      <c r="A1174" s="147">
        <v>990</v>
      </c>
      <c r="B1174" s="148"/>
      <c r="C1174" s="149" t="s">
        <v>1911</v>
      </c>
      <c r="D1174" s="149" t="s">
        <v>1913</v>
      </c>
      <c r="E1174" s="149" t="s">
        <v>1911</v>
      </c>
      <c r="F1174" s="149" t="s">
        <v>1543</v>
      </c>
      <c r="G1174" s="149" t="s">
        <v>13</v>
      </c>
      <c r="H1174" s="158"/>
      <c r="I1174" s="250" t="s">
        <v>1589</v>
      </c>
      <c r="J1174" s="7"/>
      <c r="K1174" s="150" t="s">
        <v>1343</v>
      </c>
      <c r="L1174" s="150"/>
      <c r="M1174" s="10"/>
      <c r="N1174" s="151"/>
      <c r="O1174" s="10"/>
      <c r="P1174" s="203" t="e">
        <f>#REF!+#REF!</f>
        <v>#REF!</v>
      </c>
      <c r="Q1174" s="204" t="e">
        <f>#REF!+M1174</f>
        <v>#REF!</v>
      </c>
      <c r="R1174" s="11" t="s">
        <v>634</v>
      </c>
    </row>
    <row r="1175" spans="1:18" ht="12.95" customHeight="1">
      <c r="A1175" s="198">
        <v>991</v>
      </c>
      <c r="B1175" s="148"/>
      <c r="C1175" s="149" t="s">
        <v>1911</v>
      </c>
      <c r="D1175" s="149" t="s">
        <v>1913</v>
      </c>
      <c r="E1175" s="149" t="s">
        <v>1911</v>
      </c>
      <c r="F1175" s="149" t="s">
        <v>1543</v>
      </c>
      <c r="G1175" s="149" t="s">
        <v>13</v>
      </c>
      <c r="H1175" s="158"/>
      <c r="I1175" s="249" t="s">
        <v>1590</v>
      </c>
      <c r="J1175" s="7"/>
      <c r="K1175" s="150" t="s">
        <v>1343</v>
      </c>
      <c r="L1175" s="150"/>
      <c r="M1175" s="10"/>
      <c r="N1175" s="151"/>
      <c r="O1175" s="10"/>
      <c r="P1175" s="203" t="e">
        <f>#REF!+#REF!</f>
        <v>#REF!</v>
      </c>
      <c r="Q1175" s="204" t="e">
        <f>#REF!+M1175</f>
        <v>#REF!</v>
      </c>
      <c r="R1175" s="11" t="s">
        <v>641</v>
      </c>
    </row>
    <row r="1176" spans="1:18" ht="12.95" customHeight="1">
      <c r="A1176" s="147">
        <v>992</v>
      </c>
      <c r="B1176" s="148"/>
      <c r="C1176" s="149" t="s">
        <v>1911</v>
      </c>
      <c r="D1176" s="149" t="s">
        <v>1913</v>
      </c>
      <c r="E1176" s="149" t="s">
        <v>1911</v>
      </c>
      <c r="F1176" s="149" t="s">
        <v>1543</v>
      </c>
      <c r="G1176" s="149" t="s">
        <v>13</v>
      </c>
      <c r="H1176" s="158"/>
      <c r="I1176" s="249" t="s">
        <v>1591</v>
      </c>
      <c r="J1176" s="7"/>
      <c r="K1176" s="150" t="s">
        <v>1343</v>
      </c>
      <c r="L1176" s="150"/>
      <c r="M1176" s="10"/>
      <c r="N1176" s="151"/>
      <c r="O1176" s="10"/>
      <c r="P1176" s="203" t="e">
        <f>#REF!+#REF!</f>
        <v>#REF!</v>
      </c>
      <c r="Q1176" s="204" t="e">
        <f>#REF!+M1176</f>
        <v>#REF!</v>
      </c>
      <c r="R1176" s="11" t="s">
        <v>581</v>
      </c>
    </row>
    <row r="1177" spans="1:18" ht="12.95" customHeight="1">
      <c r="A1177" s="198">
        <v>993</v>
      </c>
      <c r="B1177" s="148"/>
      <c r="C1177" s="149" t="s">
        <v>1911</v>
      </c>
      <c r="D1177" s="149" t="s">
        <v>1913</v>
      </c>
      <c r="E1177" s="149" t="s">
        <v>1911</v>
      </c>
      <c r="F1177" s="149" t="s">
        <v>1543</v>
      </c>
      <c r="G1177" s="149" t="s">
        <v>13</v>
      </c>
      <c r="H1177" s="158"/>
      <c r="I1177" s="249" t="s">
        <v>1592</v>
      </c>
      <c r="J1177" s="7"/>
      <c r="K1177" s="150" t="s">
        <v>1343</v>
      </c>
      <c r="L1177" s="150"/>
      <c r="M1177" s="10"/>
      <c r="N1177" s="151"/>
      <c r="O1177" s="10"/>
      <c r="P1177" s="203" t="e">
        <f>#REF!+#REF!</f>
        <v>#REF!</v>
      </c>
      <c r="Q1177" s="204" t="e">
        <f>#REF!+M1177</f>
        <v>#REF!</v>
      </c>
      <c r="R1177" s="11" t="s">
        <v>581</v>
      </c>
    </row>
    <row r="1178" spans="1:18" ht="12.95" customHeight="1">
      <c r="A1178" s="147">
        <v>994</v>
      </c>
      <c r="B1178" s="148"/>
      <c r="C1178" s="149" t="s">
        <v>1911</v>
      </c>
      <c r="D1178" s="149" t="s">
        <v>1913</v>
      </c>
      <c r="E1178" s="149" t="s">
        <v>1911</v>
      </c>
      <c r="F1178" s="149" t="s">
        <v>1543</v>
      </c>
      <c r="G1178" s="149" t="s">
        <v>13</v>
      </c>
      <c r="H1178" s="158"/>
      <c r="I1178" s="249" t="s">
        <v>754</v>
      </c>
      <c r="J1178" s="7"/>
      <c r="K1178" s="150" t="s">
        <v>1343</v>
      </c>
      <c r="L1178" s="150"/>
      <c r="M1178" s="10"/>
      <c r="N1178" s="151"/>
      <c r="O1178" s="10"/>
      <c r="P1178" s="203" t="e">
        <f>#REF!+#REF!</f>
        <v>#REF!</v>
      </c>
      <c r="Q1178" s="204" t="e">
        <f>#REF!+M1178</f>
        <v>#REF!</v>
      </c>
      <c r="R1178" s="11" t="s">
        <v>581</v>
      </c>
    </row>
    <row r="1179" spans="1:18" ht="12.95" customHeight="1">
      <c r="A1179" s="198">
        <v>995</v>
      </c>
      <c r="B1179" s="148"/>
      <c r="C1179" s="149" t="s">
        <v>1911</v>
      </c>
      <c r="D1179" s="149" t="s">
        <v>1913</v>
      </c>
      <c r="E1179" s="149" t="s">
        <v>1911</v>
      </c>
      <c r="F1179" s="149" t="s">
        <v>1543</v>
      </c>
      <c r="G1179" s="149" t="s">
        <v>13</v>
      </c>
      <c r="H1179" s="158"/>
      <c r="I1179" s="249" t="s">
        <v>1593</v>
      </c>
      <c r="J1179" s="7"/>
      <c r="K1179" s="150" t="s">
        <v>1343</v>
      </c>
      <c r="L1179" s="150"/>
      <c r="M1179" s="10"/>
      <c r="N1179" s="151"/>
      <c r="O1179" s="10"/>
      <c r="P1179" s="203" t="e">
        <f>#REF!+#REF!</f>
        <v>#REF!</v>
      </c>
      <c r="Q1179" s="204" t="e">
        <f>#REF!+M1179</f>
        <v>#REF!</v>
      </c>
      <c r="R1179" s="11" t="s">
        <v>648</v>
      </c>
    </row>
    <row r="1180" spans="1:18" ht="12.95" customHeight="1">
      <c r="A1180" s="147">
        <v>996</v>
      </c>
      <c r="B1180" s="148"/>
      <c r="C1180" s="149" t="s">
        <v>1911</v>
      </c>
      <c r="D1180" s="149" t="s">
        <v>1913</v>
      </c>
      <c r="E1180" s="149" t="s">
        <v>1911</v>
      </c>
      <c r="F1180" s="149" t="s">
        <v>1543</v>
      </c>
      <c r="G1180" s="149" t="s">
        <v>13</v>
      </c>
      <c r="H1180" s="158"/>
      <c r="I1180" s="249" t="s">
        <v>1594</v>
      </c>
      <c r="J1180" s="7"/>
      <c r="K1180" s="150" t="s">
        <v>1343</v>
      </c>
      <c r="L1180" s="150"/>
      <c r="M1180" s="10"/>
      <c r="N1180" s="151"/>
      <c r="O1180" s="10"/>
      <c r="P1180" s="203" t="e">
        <f>#REF!+#REF!</f>
        <v>#REF!</v>
      </c>
      <c r="Q1180" s="204" t="e">
        <f>#REF!+M1180</f>
        <v>#REF!</v>
      </c>
      <c r="R1180" s="11" t="s">
        <v>1703</v>
      </c>
    </row>
    <row r="1181" spans="1:18" ht="12.95" customHeight="1">
      <c r="A1181" s="198">
        <v>997</v>
      </c>
      <c r="B1181" s="148"/>
      <c r="C1181" s="149" t="s">
        <v>1911</v>
      </c>
      <c r="D1181" s="149" t="s">
        <v>1913</v>
      </c>
      <c r="E1181" s="149" t="s">
        <v>1911</v>
      </c>
      <c r="F1181" s="149" t="s">
        <v>1543</v>
      </c>
      <c r="G1181" s="149" t="s">
        <v>13</v>
      </c>
      <c r="H1181" s="158"/>
      <c r="I1181" s="249" t="s">
        <v>1595</v>
      </c>
      <c r="J1181" s="7"/>
      <c r="K1181" s="150" t="s">
        <v>1343</v>
      </c>
      <c r="L1181" s="150"/>
      <c r="M1181" s="10"/>
      <c r="N1181" s="151"/>
      <c r="O1181" s="10"/>
      <c r="P1181" s="203" t="e">
        <f>#REF!+#REF!</f>
        <v>#REF!</v>
      </c>
      <c r="Q1181" s="204" t="e">
        <f>#REF!+M1181</f>
        <v>#REF!</v>
      </c>
      <c r="R1181" s="11" t="s">
        <v>644</v>
      </c>
    </row>
    <row r="1182" spans="1:18" ht="12.95" customHeight="1">
      <c r="A1182" s="147">
        <v>998</v>
      </c>
      <c r="B1182" s="148"/>
      <c r="C1182" s="149" t="s">
        <v>1911</v>
      </c>
      <c r="D1182" s="149" t="s">
        <v>1913</v>
      </c>
      <c r="E1182" s="149" t="s">
        <v>1911</v>
      </c>
      <c r="F1182" s="149" t="s">
        <v>1543</v>
      </c>
      <c r="G1182" s="149" t="s">
        <v>13</v>
      </c>
      <c r="H1182" s="158"/>
      <c r="I1182" s="249" t="s">
        <v>1596</v>
      </c>
      <c r="J1182" s="7"/>
      <c r="K1182" s="150" t="s">
        <v>1343</v>
      </c>
      <c r="L1182" s="150"/>
      <c r="M1182" s="10"/>
      <c r="N1182" s="151"/>
      <c r="O1182" s="10"/>
      <c r="P1182" s="203" t="e">
        <f>#REF!+#REF!</f>
        <v>#REF!</v>
      </c>
      <c r="Q1182" s="204" t="e">
        <f>#REF!+M1182</f>
        <v>#REF!</v>
      </c>
      <c r="R1182" s="11" t="s">
        <v>644</v>
      </c>
    </row>
    <row r="1183" spans="1:18" ht="12.95" customHeight="1">
      <c r="A1183" s="198">
        <v>999</v>
      </c>
      <c r="B1183" s="148"/>
      <c r="C1183" s="149" t="s">
        <v>1911</v>
      </c>
      <c r="D1183" s="149" t="s">
        <v>1913</v>
      </c>
      <c r="E1183" s="149" t="s">
        <v>1911</v>
      </c>
      <c r="F1183" s="149" t="s">
        <v>1543</v>
      </c>
      <c r="G1183" s="149" t="s">
        <v>13</v>
      </c>
      <c r="H1183" s="158"/>
      <c r="I1183" s="249" t="s">
        <v>316</v>
      </c>
      <c r="J1183" s="7"/>
      <c r="K1183" s="150" t="s">
        <v>1343</v>
      </c>
      <c r="L1183" s="150"/>
      <c r="M1183" s="10"/>
      <c r="N1183" s="151"/>
      <c r="O1183" s="10"/>
      <c r="P1183" s="203" t="e">
        <f>#REF!+#REF!</f>
        <v>#REF!</v>
      </c>
      <c r="Q1183" s="204" t="e">
        <f>#REF!+M1183</f>
        <v>#REF!</v>
      </c>
      <c r="R1183" s="11" t="s">
        <v>639</v>
      </c>
    </row>
    <row r="1184" spans="1:18" ht="12.95" customHeight="1">
      <c r="A1184" s="147">
        <v>1000</v>
      </c>
      <c r="B1184" s="148"/>
      <c r="C1184" s="149" t="s">
        <v>1911</v>
      </c>
      <c r="D1184" s="149" t="s">
        <v>1913</v>
      </c>
      <c r="E1184" s="149" t="s">
        <v>1911</v>
      </c>
      <c r="F1184" s="149" t="s">
        <v>1543</v>
      </c>
      <c r="G1184" s="149" t="s">
        <v>13</v>
      </c>
      <c r="H1184" s="158"/>
      <c r="I1184" s="249" t="s">
        <v>1597</v>
      </c>
      <c r="J1184" s="7"/>
      <c r="K1184" s="150" t="s">
        <v>1343</v>
      </c>
      <c r="L1184" s="150"/>
      <c r="M1184" s="10"/>
      <c r="N1184" s="151"/>
      <c r="O1184" s="10"/>
      <c r="P1184" s="203" t="e">
        <f>#REF!+#REF!</f>
        <v>#REF!</v>
      </c>
      <c r="Q1184" s="204" t="e">
        <f>#REF!+M1184</f>
        <v>#REF!</v>
      </c>
      <c r="R1184" s="11" t="s">
        <v>718</v>
      </c>
    </row>
    <row r="1185" spans="1:18" ht="12.95" customHeight="1">
      <c r="A1185" s="198">
        <v>1001</v>
      </c>
      <c r="B1185" s="148"/>
      <c r="C1185" s="149" t="s">
        <v>1911</v>
      </c>
      <c r="D1185" s="149" t="s">
        <v>1913</v>
      </c>
      <c r="E1185" s="149" t="s">
        <v>1911</v>
      </c>
      <c r="F1185" s="149" t="s">
        <v>1543</v>
      </c>
      <c r="G1185" s="149" t="s">
        <v>13</v>
      </c>
      <c r="H1185" s="158"/>
      <c r="I1185" s="249" t="s">
        <v>1598</v>
      </c>
      <c r="J1185" s="7"/>
      <c r="K1185" s="150" t="s">
        <v>1343</v>
      </c>
      <c r="L1185" s="150"/>
      <c r="M1185" s="10"/>
      <c r="N1185" s="151"/>
      <c r="O1185" s="10"/>
      <c r="P1185" s="203" t="e">
        <f>#REF!+#REF!</f>
        <v>#REF!</v>
      </c>
      <c r="Q1185" s="204" t="e">
        <f>#REF!+M1185</f>
        <v>#REF!</v>
      </c>
      <c r="R1185" s="11" t="s">
        <v>625</v>
      </c>
    </row>
    <row r="1186" spans="1:18" ht="12.95" customHeight="1">
      <c r="A1186" s="147">
        <v>1002</v>
      </c>
      <c r="B1186" s="148"/>
      <c r="C1186" s="149" t="s">
        <v>1911</v>
      </c>
      <c r="D1186" s="149" t="s">
        <v>1913</v>
      </c>
      <c r="E1186" s="149" t="s">
        <v>1911</v>
      </c>
      <c r="F1186" s="149" t="s">
        <v>1543</v>
      </c>
      <c r="G1186" s="149" t="s">
        <v>13</v>
      </c>
      <c r="H1186" s="158"/>
      <c r="I1186" s="249" t="s">
        <v>1599</v>
      </c>
      <c r="J1186" s="7"/>
      <c r="K1186" s="150" t="s">
        <v>1343</v>
      </c>
      <c r="L1186" s="150"/>
      <c r="M1186" s="10"/>
      <c r="N1186" s="151"/>
      <c r="O1186" s="10"/>
      <c r="P1186" s="203" t="e">
        <f>#REF!+#REF!</f>
        <v>#REF!</v>
      </c>
      <c r="Q1186" s="204" t="e">
        <f>#REF!+M1186</f>
        <v>#REF!</v>
      </c>
      <c r="R1186" s="11" t="s">
        <v>625</v>
      </c>
    </row>
    <row r="1187" spans="1:18" ht="12.95" customHeight="1">
      <c r="A1187" s="198">
        <v>1003</v>
      </c>
      <c r="B1187" s="148"/>
      <c r="C1187" s="149" t="s">
        <v>1911</v>
      </c>
      <c r="D1187" s="149" t="s">
        <v>1913</v>
      </c>
      <c r="E1187" s="149" t="s">
        <v>1911</v>
      </c>
      <c r="F1187" s="149" t="s">
        <v>1543</v>
      </c>
      <c r="G1187" s="149" t="s">
        <v>13</v>
      </c>
      <c r="H1187" s="158"/>
      <c r="I1187" s="249" t="s">
        <v>316</v>
      </c>
      <c r="J1187" s="7"/>
      <c r="K1187" s="150" t="s">
        <v>1343</v>
      </c>
      <c r="L1187" s="150"/>
      <c r="M1187" s="10"/>
      <c r="N1187" s="151"/>
      <c r="O1187" s="10"/>
      <c r="P1187" s="203" t="e">
        <f>#REF!+#REF!</f>
        <v>#REF!</v>
      </c>
      <c r="Q1187" s="204" t="e">
        <f>#REF!+M1187</f>
        <v>#REF!</v>
      </c>
      <c r="R1187" s="11" t="s">
        <v>721</v>
      </c>
    </row>
    <row r="1188" spans="1:18" ht="12.95" customHeight="1">
      <c r="A1188" s="147">
        <v>1004</v>
      </c>
      <c r="B1188" s="148"/>
      <c r="C1188" s="149" t="s">
        <v>1911</v>
      </c>
      <c r="D1188" s="149" t="s">
        <v>1913</v>
      </c>
      <c r="E1188" s="149" t="s">
        <v>1911</v>
      </c>
      <c r="F1188" s="149" t="s">
        <v>1543</v>
      </c>
      <c r="G1188" s="149" t="s">
        <v>13</v>
      </c>
      <c r="H1188" s="158"/>
      <c r="I1188" s="249" t="s">
        <v>1600</v>
      </c>
      <c r="J1188" s="7"/>
      <c r="K1188" s="150" t="s">
        <v>1343</v>
      </c>
      <c r="L1188" s="150"/>
      <c r="M1188" s="10"/>
      <c r="N1188" s="151"/>
      <c r="O1188" s="10"/>
      <c r="P1188" s="203" t="e">
        <f>#REF!+#REF!</f>
        <v>#REF!</v>
      </c>
      <c r="Q1188" s="204" t="e">
        <f>#REF!+M1188</f>
        <v>#REF!</v>
      </c>
      <c r="R1188" s="11" t="s">
        <v>658</v>
      </c>
    </row>
    <row r="1189" spans="1:18" ht="12.95" customHeight="1">
      <c r="A1189" s="198">
        <v>1005</v>
      </c>
      <c r="B1189" s="148"/>
      <c r="C1189" s="149" t="s">
        <v>1911</v>
      </c>
      <c r="D1189" s="149" t="s">
        <v>1913</v>
      </c>
      <c r="E1189" s="149" t="s">
        <v>1911</v>
      </c>
      <c r="F1189" s="149" t="s">
        <v>1543</v>
      </c>
      <c r="G1189" s="149" t="s">
        <v>13</v>
      </c>
      <c r="H1189" s="158"/>
      <c r="I1189" s="249" t="s">
        <v>1601</v>
      </c>
      <c r="J1189" s="7"/>
      <c r="K1189" s="150" t="s">
        <v>1343</v>
      </c>
      <c r="L1189" s="150"/>
      <c r="M1189" s="10"/>
      <c r="N1189" s="151"/>
      <c r="O1189" s="10"/>
      <c r="P1189" s="203" t="e">
        <f>#REF!+#REF!</f>
        <v>#REF!</v>
      </c>
      <c r="Q1189" s="204" t="e">
        <f>#REF!+M1189</f>
        <v>#REF!</v>
      </c>
      <c r="R1189" s="11" t="s">
        <v>593</v>
      </c>
    </row>
    <row r="1190" spans="1:18" ht="12.95" customHeight="1">
      <c r="A1190" s="147">
        <v>1006</v>
      </c>
      <c r="B1190" s="148"/>
      <c r="C1190" s="149" t="s">
        <v>1911</v>
      </c>
      <c r="D1190" s="149" t="s">
        <v>1913</v>
      </c>
      <c r="E1190" s="149" t="s">
        <v>1911</v>
      </c>
      <c r="F1190" s="149" t="s">
        <v>1543</v>
      </c>
      <c r="G1190" s="149" t="s">
        <v>13</v>
      </c>
      <c r="H1190" s="158"/>
      <c r="I1190" s="249" t="s">
        <v>1601</v>
      </c>
      <c r="J1190" s="20"/>
      <c r="K1190" s="150" t="s">
        <v>1343</v>
      </c>
      <c r="L1190" s="150"/>
      <c r="M1190" s="12"/>
      <c r="N1190" s="151"/>
      <c r="O1190" s="12"/>
      <c r="P1190" s="203" t="e">
        <f>#REF!+#REF!</f>
        <v>#REF!</v>
      </c>
      <c r="Q1190" s="204" t="e">
        <f>#REF!+M1190</f>
        <v>#REF!</v>
      </c>
      <c r="R1190" s="364" t="s">
        <v>593</v>
      </c>
    </row>
    <row r="1191" spans="1:18" ht="12.95" customHeight="1">
      <c r="A1191" s="198">
        <v>1007</v>
      </c>
      <c r="B1191" s="148"/>
      <c r="C1191" s="149" t="s">
        <v>1911</v>
      </c>
      <c r="D1191" s="149" t="s">
        <v>1913</v>
      </c>
      <c r="E1191" s="149" t="s">
        <v>1911</v>
      </c>
      <c r="F1191" s="149" t="s">
        <v>1543</v>
      </c>
      <c r="G1191" s="149" t="s">
        <v>13</v>
      </c>
      <c r="H1191" s="158"/>
      <c r="I1191" s="249" t="s">
        <v>497</v>
      </c>
      <c r="J1191" s="20"/>
      <c r="K1191" s="150" t="s">
        <v>1343</v>
      </c>
      <c r="L1191" s="150"/>
      <c r="M1191" s="16"/>
      <c r="N1191" s="151"/>
      <c r="O1191" s="16"/>
      <c r="P1191" s="203" t="e">
        <f>#REF!+#REF!</f>
        <v>#REF!</v>
      </c>
      <c r="Q1191" s="204" t="e">
        <f>#REF!+M1191</f>
        <v>#REF!</v>
      </c>
      <c r="R1191" s="364" t="s">
        <v>618</v>
      </c>
    </row>
    <row r="1192" spans="1:18" ht="12.95" customHeight="1">
      <c r="A1192" s="147">
        <v>1008</v>
      </c>
      <c r="B1192" s="148"/>
      <c r="C1192" s="149" t="s">
        <v>1911</v>
      </c>
      <c r="D1192" s="149" t="s">
        <v>1913</v>
      </c>
      <c r="E1192" s="149" t="s">
        <v>1911</v>
      </c>
      <c r="F1192" s="149" t="s">
        <v>1543</v>
      </c>
      <c r="G1192" s="149" t="s">
        <v>13</v>
      </c>
      <c r="H1192" s="158"/>
      <c r="I1192" s="249" t="s">
        <v>1602</v>
      </c>
      <c r="J1192" s="20"/>
      <c r="K1192" s="150" t="s">
        <v>1343</v>
      </c>
      <c r="L1192" s="150"/>
      <c r="M1192" s="12"/>
      <c r="N1192" s="151"/>
      <c r="O1192" s="12"/>
      <c r="P1192" s="203" t="e">
        <f>#REF!+#REF!</f>
        <v>#REF!</v>
      </c>
      <c r="Q1192" s="204" t="e">
        <f>#REF!+M1192</f>
        <v>#REF!</v>
      </c>
      <c r="R1192" s="364" t="s">
        <v>618</v>
      </c>
    </row>
    <row r="1193" spans="1:18" ht="12.95" customHeight="1">
      <c r="A1193" s="198">
        <v>1009</v>
      </c>
      <c r="B1193" s="148"/>
      <c r="C1193" s="149" t="s">
        <v>1911</v>
      </c>
      <c r="D1193" s="149" t="s">
        <v>1913</v>
      </c>
      <c r="E1193" s="149" t="s">
        <v>1911</v>
      </c>
      <c r="F1193" s="149" t="s">
        <v>1543</v>
      </c>
      <c r="G1193" s="149" t="s">
        <v>13</v>
      </c>
      <c r="H1193" s="158"/>
      <c r="I1193" s="249" t="s">
        <v>1603</v>
      </c>
      <c r="J1193" s="20"/>
      <c r="K1193" s="150" t="s">
        <v>1343</v>
      </c>
      <c r="L1193" s="150"/>
      <c r="M1193" s="12"/>
      <c r="N1193" s="151"/>
      <c r="O1193" s="12"/>
      <c r="P1193" s="203" t="e">
        <f>#REF!+#REF!</f>
        <v>#REF!</v>
      </c>
      <c r="Q1193" s="204" t="e">
        <f>#REF!+M1193</f>
        <v>#REF!</v>
      </c>
      <c r="R1193" s="364" t="s">
        <v>618</v>
      </c>
    </row>
    <row r="1194" spans="1:18" ht="12.95" customHeight="1">
      <c r="A1194" s="147">
        <v>1010</v>
      </c>
      <c r="B1194" s="148"/>
      <c r="C1194" s="149" t="s">
        <v>1911</v>
      </c>
      <c r="D1194" s="149" t="s">
        <v>1913</v>
      </c>
      <c r="E1194" s="149" t="s">
        <v>1911</v>
      </c>
      <c r="F1194" s="149" t="s">
        <v>1543</v>
      </c>
      <c r="G1194" s="149" t="s">
        <v>13</v>
      </c>
      <c r="H1194" s="158"/>
      <c r="I1194" s="249" t="s">
        <v>1604</v>
      </c>
      <c r="J1194" s="20"/>
      <c r="K1194" s="150" t="s">
        <v>1343</v>
      </c>
      <c r="L1194" s="150"/>
      <c r="M1194" s="12"/>
      <c r="N1194" s="151"/>
      <c r="O1194" s="12"/>
      <c r="P1194" s="203" t="e">
        <f>#REF!+#REF!</f>
        <v>#REF!</v>
      </c>
      <c r="Q1194" s="204" t="e">
        <f>#REF!+M1194</f>
        <v>#REF!</v>
      </c>
      <c r="R1194" s="364" t="s">
        <v>618</v>
      </c>
    </row>
    <row r="1195" spans="1:18" ht="12.95" customHeight="1">
      <c r="A1195" s="198">
        <v>1011</v>
      </c>
      <c r="B1195" s="148"/>
      <c r="C1195" s="149" t="s">
        <v>1911</v>
      </c>
      <c r="D1195" s="149" t="s">
        <v>1913</v>
      </c>
      <c r="E1195" s="149" t="s">
        <v>1911</v>
      </c>
      <c r="F1195" s="149" t="s">
        <v>1543</v>
      </c>
      <c r="G1195" s="149" t="s">
        <v>13</v>
      </c>
      <c r="H1195" s="158"/>
      <c r="I1195" s="249" t="s">
        <v>501</v>
      </c>
      <c r="J1195" s="20"/>
      <c r="K1195" s="150" t="s">
        <v>1343</v>
      </c>
      <c r="L1195" s="150"/>
      <c r="M1195" s="12"/>
      <c r="N1195" s="151"/>
      <c r="O1195" s="12"/>
      <c r="P1195" s="203" t="e">
        <f>#REF!+#REF!</f>
        <v>#REF!</v>
      </c>
      <c r="Q1195" s="204" t="e">
        <f>#REF!+M1195</f>
        <v>#REF!</v>
      </c>
      <c r="R1195" s="364" t="s">
        <v>618</v>
      </c>
    </row>
    <row r="1196" spans="1:18" ht="12.95" customHeight="1">
      <c r="A1196" s="147">
        <v>1012</v>
      </c>
      <c r="B1196" s="148"/>
      <c r="C1196" s="149" t="s">
        <v>1911</v>
      </c>
      <c r="D1196" s="149" t="s">
        <v>1913</v>
      </c>
      <c r="E1196" s="149" t="s">
        <v>1911</v>
      </c>
      <c r="F1196" s="149" t="s">
        <v>1543</v>
      </c>
      <c r="G1196" s="149" t="s">
        <v>13</v>
      </c>
      <c r="H1196" s="158"/>
      <c r="I1196" s="249" t="s">
        <v>1605</v>
      </c>
      <c r="J1196" s="20"/>
      <c r="K1196" s="150" t="s">
        <v>1343</v>
      </c>
      <c r="L1196" s="150"/>
      <c r="M1196" s="12"/>
      <c r="N1196" s="151"/>
      <c r="O1196" s="12"/>
      <c r="P1196" s="203" t="e">
        <f>#REF!+#REF!</f>
        <v>#REF!</v>
      </c>
      <c r="Q1196" s="204" t="e">
        <f>#REF!+M1196</f>
        <v>#REF!</v>
      </c>
      <c r="R1196" s="364" t="s">
        <v>576</v>
      </c>
    </row>
    <row r="1197" spans="1:18" ht="12.95" customHeight="1">
      <c r="A1197" s="198">
        <v>1013</v>
      </c>
      <c r="B1197" s="148"/>
      <c r="C1197" s="149" t="s">
        <v>1911</v>
      </c>
      <c r="D1197" s="149" t="s">
        <v>1913</v>
      </c>
      <c r="E1197" s="149" t="s">
        <v>1911</v>
      </c>
      <c r="F1197" s="149" t="s">
        <v>1543</v>
      </c>
      <c r="G1197" s="149" t="s">
        <v>13</v>
      </c>
      <c r="H1197" s="158"/>
      <c r="I1197" s="249" t="s">
        <v>1606</v>
      </c>
      <c r="J1197" s="8"/>
      <c r="K1197" s="150" t="s">
        <v>1343</v>
      </c>
      <c r="L1197" s="150"/>
      <c r="M1197" s="12"/>
      <c r="N1197" s="151"/>
      <c r="O1197" s="12"/>
      <c r="P1197" s="203" t="e">
        <f>#REF!+#REF!</f>
        <v>#REF!</v>
      </c>
      <c r="Q1197" s="204" t="e">
        <f>#REF!+M1197</f>
        <v>#REF!</v>
      </c>
      <c r="R1197" s="13" t="s">
        <v>576</v>
      </c>
    </row>
    <row r="1198" spans="1:18" ht="12.95" customHeight="1">
      <c r="A1198" s="147">
        <v>1014</v>
      </c>
      <c r="B1198" s="148"/>
      <c r="C1198" s="149" t="s">
        <v>1911</v>
      </c>
      <c r="D1198" s="149" t="s">
        <v>1913</v>
      </c>
      <c r="E1198" s="149" t="s">
        <v>1911</v>
      </c>
      <c r="F1198" s="149" t="s">
        <v>1543</v>
      </c>
      <c r="G1198" s="149" t="s">
        <v>13</v>
      </c>
      <c r="H1198" s="158"/>
      <c r="I1198" s="249" t="s">
        <v>497</v>
      </c>
      <c r="J1198" s="8"/>
      <c r="K1198" s="150" t="s">
        <v>1343</v>
      </c>
      <c r="L1198" s="150"/>
      <c r="M1198" s="12"/>
      <c r="N1198" s="151"/>
      <c r="O1198" s="12"/>
      <c r="P1198" s="203" t="e">
        <f>#REF!+#REF!</f>
        <v>#REF!</v>
      </c>
      <c r="Q1198" s="204" t="e">
        <f>#REF!+M1198</f>
        <v>#REF!</v>
      </c>
      <c r="R1198" s="13" t="s">
        <v>609</v>
      </c>
    </row>
    <row r="1199" spans="1:18" ht="12.95" customHeight="1">
      <c r="A1199" s="198">
        <v>1015</v>
      </c>
      <c r="B1199" s="148"/>
      <c r="C1199" s="149" t="s">
        <v>1911</v>
      </c>
      <c r="D1199" s="149" t="s">
        <v>1913</v>
      </c>
      <c r="E1199" s="149" t="s">
        <v>1911</v>
      </c>
      <c r="F1199" s="149" t="s">
        <v>1543</v>
      </c>
      <c r="G1199" s="149" t="s">
        <v>13</v>
      </c>
      <c r="H1199" s="158"/>
      <c r="I1199" s="249" t="s">
        <v>497</v>
      </c>
      <c r="J1199" s="8"/>
      <c r="K1199" s="150" t="s">
        <v>1343</v>
      </c>
      <c r="L1199" s="150"/>
      <c r="M1199" s="12"/>
      <c r="N1199" s="151"/>
      <c r="O1199" s="12"/>
      <c r="P1199" s="203" t="e">
        <f>#REF!+#REF!</f>
        <v>#REF!</v>
      </c>
      <c r="Q1199" s="204" t="e">
        <f>#REF!+M1199</f>
        <v>#REF!</v>
      </c>
      <c r="R1199" s="13" t="s">
        <v>609</v>
      </c>
    </row>
    <row r="1200" spans="1:18" ht="12.95" customHeight="1">
      <c r="A1200" s="147">
        <v>1016</v>
      </c>
      <c r="B1200" s="148"/>
      <c r="C1200" s="149" t="s">
        <v>1911</v>
      </c>
      <c r="D1200" s="149" t="s">
        <v>1913</v>
      </c>
      <c r="E1200" s="149" t="s">
        <v>1911</v>
      </c>
      <c r="F1200" s="149" t="s">
        <v>1543</v>
      </c>
      <c r="G1200" s="149" t="s">
        <v>13</v>
      </c>
      <c r="H1200" s="158"/>
      <c r="I1200" s="249" t="s">
        <v>1601</v>
      </c>
      <c r="J1200" s="8"/>
      <c r="K1200" s="150" t="s">
        <v>1343</v>
      </c>
      <c r="L1200" s="150"/>
      <c r="M1200" s="12"/>
      <c r="N1200" s="151"/>
      <c r="O1200" s="12"/>
      <c r="P1200" s="203" t="e">
        <f>#REF!+#REF!</f>
        <v>#REF!</v>
      </c>
      <c r="Q1200" s="204" t="e">
        <f>#REF!+M1200</f>
        <v>#REF!</v>
      </c>
      <c r="R1200" s="13" t="s">
        <v>606</v>
      </c>
    </row>
    <row r="1201" spans="1:18" ht="12.95" customHeight="1">
      <c r="A1201" s="198">
        <v>1017</v>
      </c>
      <c r="B1201" s="148"/>
      <c r="C1201" s="149" t="s">
        <v>1911</v>
      </c>
      <c r="D1201" s="149" t="s">
        <v>1913</v>
      </c>
      <c r="E1201" s="149" t="s">
        <v>1911</v>
      </c>
      <c r="F1201" s="149" t="s">
        <v>1543</v>
      </c>
      <c r="G1201" s="149" t="s">
        <v>13</v>
      </c>
      <c r="H1201" s="158"/>
      <c r="I1201" s="249" t="s">
        <v>422</v>
      </c>
      <c r="J1201" s="8"/>
      <c r="K1201" s="150" t="s">
        <v>1343</v>
      </c>
      <c r="L1201" s="150"/>
      <c r="M1201" s="12"/>
      <c r="N1201" s="151"/>
      <c r="O1201" s="12"/>
      <c r="P1201" s="203" t="e">
        <f>#REF!+#REF!</f>
        <v>#REF!</v>
      </c>
      <c r="Q1201" s="204" t="e">
        <f>#REF!+M1201</f>
        <v>#REF!</v>
      </c>
      <c r="R1201" s="13" t="s">
        <v>606</v>
      </c>
    </row>
    <row r="1202" spans="1:18" ht="12.95" customHeight="1">
      <c r="A1202" s="147">
        <v>1018</v>
      </c>
      <c r="B1202" s="148"/>
      <c r="C1202" s="149" t="s">
        <v>1911</v>
      </c>
      <c r="D1202" s="149" t="s">
        <v>1913</v>
      </c>
      <c r="E1202" s="149" t="s">
        <v>1911</v>
      </c>
      <c r="F1202" s="149" t="s">
        <v>1543</v>
      </c>
      <c r="G1202" s="149" t="s">
        <v>13</v>
      </c>
      <c r="H1202" s="158"/>
      <c r="I1202" s="249" t="s">
        <v>422</v>
      </c>
      <c r="J1202" s="8"/>
      <c r="K1202" s="150" t="s">
        <v>1343</v>
      </c>
      <c r="L1202" s="150"/>
      <c r="M1202" s="12"/>
      <c r="N1202" s="151"/>
      <c r="O1202" s="12"/>
      <c r="P1202" s="203" t="e">
        <f>#REF!+#REF!</f>
        <v>#REF!</v>
      </c>
      <c r="Q1202" s="204" t="e">
        <f>#REF!+M1202</f>
        <v>#REF!</v>
      </c>
      <c r="R1202" s="13" t="s">
        <v>606</v>
      </c>
    </row>
    <row r="1203" spans="1:18" ht="12.95" customHeight="1">
      <c r="A1203" s="198">
        <v>1019</v>
      </c>
      <c r="B1203" s="148"/>
      <c r="C1203" s="149" t="s">
        <v>1911</v>
      </c>
      <c r="D1203" s="149" t="s">
        <v>1913</v>
      </c>
      <c r="E1203" s="149" t="s">
        <v>1911</v>
      </c>
      <c r="F1203" s="149" t="s">
        <v>1543</v>
      </c>
      <c r="G1203" s="149" t="s">
        <v>13</v>
      </c>
      <c r="H1203" s="158"/>
      <c r="I1203" s="249" t="s">
        <v>1607</v>
      </c>
      <c r="J1203" s="7"/>
      <c r="K1203" s="150" t="s">
        <v>1343</v>
      </c>
      <c r="L1203" s="150"/>
      <c r="M1203" s="10"/>
      <c r="N1203" s="151"/>
      <c r="O1203" s="10"/>
      <c r="P1203" s="203" t="e">
        <f>#REF!+#REF!</f>
        <v>#REF!</v>
      </c>
      <c r="Q1203" s="204" t="e">
        <f>#REF!+M1203</f>
        <v>#REF!</v>
      </c>
      <c r="R1203" s="11" t="s">
        <v>1704</v>
      </c>
    </row>
    <row r="1204" spans="1:18" ht="12.95" customHeight="1">
      <c r="A1204" s="147">
        <v>1020</v>
      </c>
      <c r="B1204" s="148"/>
      <c r="C1204" s="149" t="s">
        <v>1911</v>
      </c>
      <c r="D1204" s="149" t="s">
        <v>1913</v>
      </c>
      <c r="E1204" s="149" t="s">
        <v>1911</v>
      </c>
      <c r="F1204" s="149" t="s">
        <v>1543</v>
      </c>
      <c r="G1204" s="149" t="s">
        <v>13</v>
      </c>
      <c r="H1204" s="158"/>
      <c r="I1204" s="249" t="s">
        <v>316</v>
      </c>
      <c r="J1204" s="7"/>
      <c r="K1204" s="150" t="s">
        <v>1343</v>
      </c>
      <c r="L1204" s="150"/>
      <c r="M1204" s="10"/>
      <c r="N1204" s="151"/>
      <c r="O1204" s="10"/>
      <c r="P1204" s="203" t="e">
        <f>#REF!+#REF!</f>
        <v>#REF!</v>
      </c>
      <c r="Q1204" s="204" t="e">
        <f>#REF!+M1204</f>
        <v>#REF!</v>
      </c>
      <c r="R1204" s="11" t="s">
        <v>578</v>
      </c>
    </row>
    <row r="1205" spans="1:18" ht="12.95" customHeight="1">
      <c r="A1205" s="198">
        <v>1021</v>
      </c>
      <c r="B1205" s="148"/>
      <c r="C1205" s="149" t="s">
        <v>1911</v>
      </c>
      <c r="D1205" s="149" t="s">
        <v>1913</v>
      </c>
      <c r="E1205" s="149" t="s">
        <v>1911</v>
      </c>
      <c r="F1205" s="149" t="s">
        <v>1543</v>
      </c>
      <c r="G1205" s="149" t="s">
        <v>13</v>
      </c>
      <c r="H1205" s="158"/>
      <c r="I1205" s="246" t="s">
        <v>422</v>
      </c>
      <c r="J1205" s="7"/>
      <c r="K1205" s="150" t="s">
        <v>1343</v>
      </c>
      <c r="L1205" s="150"/>
      <c r="M1205" s="10"/>
      <c r="N1205" s="151"/>
      <c r="O1205" s="10"/>
      <c r="P1205" s="203" t="e">
        <f>#REF!+#REF!</f>
        <v>#REF!</v>
      </c>
      <c r="Q1205" s="204" t="e">
        <f>#REF!+M1205</f>
        <v>#REF!</v>
      </c>
      <c r="R1205" s="11" t="s">
        <v>604</v>
      </c>
    </row>
    <row r="1206" spans="1:18" ht="12.95" customHeight="1">
      <c r="A1206" s="147">
        <v>1022</v>
      </c>
      <c r="B1206" s="148"/>
      <c r="C1206" s="149" t="s">
        <v>1911</v>
      </c>
      <c r="D1206" s="149" t="s">
        <v>1913</v>
      </c>
      <c r="E1206" s="149" t="s">
        <v>1911</v>
      </c>
      <c r="F1206" s="149" t="s">
        <v>1543</v>
      </c>
      <c r="G1206" s="149" t="s">
        <v>13</v>
      </c>
      <c r="H1206" s="158"/>
      <c r="I1206" s="239" t="s">
        <v>750</v>
      </c>
      <c r="J1206" s="7"/>
      <c r="K1206" s="150" t="s">
        <v>1343</v>
      </c>
      <c r="L1206" s="150"/>
      <c r="M1206" s="10"/>
      <c r="N1206" s="151"/>
      <c r="O1206" s="10"/>
      <c r="P1206" s="203" t="e">
        <f>#REF!+#REF!</f>
        <v>#REF!</v>
      </c>
      <c r="Q1206" s="204" t="e">
        <f>#REF!+M1206</f>
        <v>#REF!</v>
      </c>
      <c r="R1206" s="11" t="s">
        <v>604</v>
      </c>
    </row>
    <row r="1207" spans="1:18" ht="12.95" customHeight="1">
      <c r="A1207" s="198">
        <v>1023</v>
      </c>
      <c r="B1207" s="148"/>
      <c r="C1207" s="149" t="s">
        <v>1911</v>
      </c>
      <c r="D1207" s="149" t="s">
        <v>1913</v>
      </c>
      <c r="E1207" s="149" t="s">
        <v>1911</v>
      </c>
      <c r="F1207" s="149" t="s">
        <v>1543</v>
      </c>
      <c r="G1207" s="149" t="s">
        <v>13</v>
      </c>
      <c r="H1207" s="158"/>
      <c r="I1207" s="239" t="s">
        <v>651</v>
      </c>
      <c r="J1207" s="7"/>
      <c r="K1207" s="150" t="s">
        <v>1343</v>
      </c>
      <c r="L1207" s="150"/>
      <c r="M1207" s="10"/>
      <c r="N1207" s="151"/>
      <c r="O1207" s="10"/>
      <c r="P1207" s="203" t="e">
        <f>#REF!+#REF!</f>
        <v>#REF!</v>
      </c>
      <c r="Q1207" s="204" t="e">
        <f>#REF!+M1207</f>
        <v>#REF!</v>
      </c>
      <c r="R1207" s="11" t="s">
        <v>604</v>
      </c>
    </row>
    <row r="1208" spans="1:18" ht="12.95" customHeight="1">
      <c r="A1208" s="147">
        <v>1024</v>
      </c>
      <c r="B1208" s="148"/>
      <c r="C1208" s="149" t="s">
        <v>1911</v>
      </c>
      <c r="D1208" s="149" t="s">
        <v>1913</v>
      </c>
      <c r="E1208" s="149" t="s">
        <v>1911</v>
      </c>
      <c r="F1208" s="149" t="s">
        <v>1543</v>
      </c>
      <c r="G1208" s="149" t="s">
        <v>13</v>
      </c>
      <c r="H1208" s="158"/>
      <c r="I1208" s="239" t="s">
        <v>675</v>
      </c>
      <c r="J1208" s="7"/>
      <c r="K1208" s="150" t="s">
        <v>1343</v>
      </c>
      <c r="L1208" s="150"/>
      <c r="M1208" s="10"/>
      <c r="N1208" s="151"/>
      <c r="O1208" s="10"/>
      <c r="P1208" s="203" t="e">
        <f>#REF!+#REF!</f>
        <v>#REF!</v>
      </c>
      <c r="Q1208" s="204" t="e">
        <f>#REF!+M1208</f>
        <v>#REF!</v>
      </c>
      <c r="R1208" s="11" t="s">
        <v>768</v>
      </c>
    </row>
    <row r="1209" spans="1:18" ht="12.95" customHeight="1">
      <c r="A1209" s="198">
        <v>1025</v>
      </c>
      <c r="B1209" s="148"/>
      <c r="C1209" s="149" t="s">
        <v>1911</v>
      </c>
      <c r="D1209" s="149" t="s">
        <v>1913</v>
      </c>
      <c r="E1209" s="149" t="s">
        <v>1911</v>
      </c>
      <c r="F1209" s="149" t="s">
        <v>1543</v>
      </c>
      <c r="G1209" s="149" t="s">
        <v>13</v>
      </c>
      <c r="H1209" s="158"/>
      <c r="I1209" s="239" t="s">
        <v>1608</v>
      </c>
      <c r="J1209" s="7"/>
      <c r="K1209" s="150" t="s">
        <v>1343</v>
      </c>
      <c r="L1209" s="150"/>
      <c r="M1209" s="10"/>
      <c r="N1209" s="151"/>
      <c r="O1209" s="10"/>
      <c r="P1209" s="203" t="e">
        <f>#REF!+#REF!</f>
        <v>#REF!</v>
      </c>
      <c r="Q1209" s="204" t="e">
        <f>#REF!+M1209</f>
        <v>#REF!</v>
      </c>
      <c r="R1209" s="11" t="s">
        <v>768</v>
      </c>
    </row>
    <row r="1210" spans="1:18" ht="12.95" customHeight="1">
      <c r="A1210" s="147">
        <v>1026</v>
      </c>
      <c r="B1210" s="148"/>
      <c r="C1210" s="149" t="s">
        <v>1911</v>
      </c>
      <c r="D1210" s="149" t="s">
        <v>1913</v>
      </c>
      <c r="E1210" s="149" t="s">
        <v>1911</v>
      </c>
      <c r="F1210" s="149" t="s">
        <v>1543</v>
      </c>
      <c r="G1210" s="149" t="s">
        <v>13</v>
      </c>
      <c r="H1210" s="158"/>
      <c r="I1210" s="239" t="s">
        <v>651</v>
      </c>
      <c r="J1210" s="7"/>
      <c r="K1210" s="150" t="s">
        <v>1343</v>
      </c>
      <c r="L1210" s="150"/>
      <c r="M1210" s="10"/>
      <c r="N1210" s="151"/>
      <c r="O1210" s="10"/>
      <c r="P1210" s="203" t="e">
        <f>#REF!+#REF!</f>
        <v>#REF!</v>
      </c>
      <c r="Q1210" s="204" t="e">
        <f>#REF!+M1210</f>
        <v>#REF!</v>
      </c>
      <c r="R1210" s="11" t="s">
        <v>768</v>
      </c>
    </row>
    <row r="1211" spans="1:18" ht="12.95" customHeight="1">
      <c r="A1211" s="198">
        <v>1027</v>
      </c>
      <c r="B1211" s="148"/>
      <c r="C1211" s="149" t="s">
        <v>1911</v>
      </c>
      <c r="D1211" s="149" t="s">
        <v>1913</v>
      </c>
      <c r="E1211" s="149" t="s">
        <v>1911</v>
      </c>
      <c r="F1211" s="149" t="s">
        <v>1543</v>
      </c>
      <c r="G1211" s="149" t="s">
        <v>13</v>
      </c>
      <c r="H1211" s="158"/>
      <c r="I1211" s="239" t="s">
        <v>750</v>
      </c>
      <c r="J1211" s="7"/>
      <c r="K1211" s="150" t="s">
        <v>1343</v>
      </c>
      <c r="L1211" s="150"/>
      <c r="M1211" s="10"/>
      <c r="N1211" s="151"/>
      <c r="O1211" s="10"/>
      <c r="P1211" s="203" t="e">
        <f>#REF!+#REF!</f>
        <v>#REF!</v>
      </c>
      <c r="Q1211" s="204" t="e">
        <f>#REF!+M1211</f>
        <v>#REF!</v>
      </c>
      <c r="R1211" s="11" t="s">
        <v>768</v>
      </c>
    </row>
    <row r="1212" spans="1:18" ht="12.95" customHeight="1">
      <c r="A1212" s="147">
        <v>1028</v>
      </c>
      <c r="B1212" s="148"/>
      <c r="C1212" s="149" t="s">
        <v>1911</v>
      </c>
      <c r="D1212" s="149" t="s">
        <v>1913</v>
      </c>
      <c r="E1212" s="149" t="s">
        <v>1911</v>
      </c>
      <c r="F1212" s="149" t="s">
        <v>1543</v>
      </c>
      <c r="G1212" s="149" t="s">
        <v>13</v>
      </c>
      <c r="H1212" s="158"/>
      <c r="I1212" s="249" t="s">
        <v>422</v>
      </c>
      <c r="J1212" s="20"/>
      <c r="K1212" s="150" t="s">
        <v>1343</v>
      </c>
      <c r="L1212" s="150"/>
      <c r="M1212" s="12"/>
      <c r="N1212" s="151"/>
      <c r="O1212" s="12"/>
      <c r="P1212" s="203" t="e">
        <f>#REF!+#REF!</f>
        <v>#REF!</v>
      </c>
      <c r="Q1212" s="204" t="e">
        <f>#REF!+M1212</f>
        <v>#REF!</v>
      </c>
      <c r="R1212" s="364" t="s">
        <v>751</v>
      </c>
    </row>
    <row r="1213" spans="1:18" ht="12.95" customHeight="1">
      <c r="A1213" s="198">
        <v>1029</v>
      </c>
      <c r="B1213" s="148"/>
      <c r="C1213" s="149" t="s">
        <v>1911</v>
      </c>
      <c r="D1213" s="149" t="s">
        <v>1913</v>
      </c>
      <c r="E1213" s="149" t="s">
        <v>1911</v>
      </c>
      <c r="F1213" s="149" t="s">
        <v>1543</v>
      </c>
      <c r="G1213" s="149" t="s">
        <v>13</v>
      </c>
      <c r="H1213" s="158"/>
      <c r="I1213" s="249" t="s">
        <v>422</v>
      </c>
      <c r="J1213" s="7"/>
      <c r="K1213" s="150" t="s">
        <v>1343</v>
      </c>
      <c r="L1213" s="150"/>
      <c r="M1213" s="10"/>
      <c r="N1213" s="151"/>
      <c r="O1213" s="10"/>
      <c r="P1213" s="203" t="e">
        <f>#REF!+#REF!</f>
        <v>#REF!</v>
      </c>
      <c r="Q1213" s="204" t="e">
        <f>#REF!+M1213</f>
        <v>#REF!</v>
      </c>
      <c r="R1213" s="11" t="s">
        <v>751</v>
      </c>
    </row>
    <row r="1214" spans="1:18" ht="12.95" customHeight="1">
      <c r="A1214" s="147">
        <v>1030</v>
      </c>
      <c r="B1214" s="148"/>
      <c r="C1214" s="149" t="s">
        <v>1911</v>
      </c>
      <c r="D1214" s="149" t="s">
        <v>1913</v>
      </c>
      <c r="E1214" s="149" t="s">
        <v>1911</v>
      </c>
      <c r="F1214" s="149" t="s">
        <v>1543</v>
      </c>
      <c r="G1214" s="149" t="s">
        <v>13</v>
      </c>
      <c r="H1214" s="158"/>
      <c r="I1214" s="249" t="s">
        <v>422</v>
      </c>
      <c r="J1214" s="7"/>
      <c r="K1214" s="150" t="s">
        <v>1343</v>
      </c>
      <c r="L1214" s="150"/>
      <c r="M1214" s="10"/>
      <c r="N1214" s="151"/>
      <c r="O1214" s="10"/>
      <c r="P1214" s="203" t="e">
        <f>#REF!+#REF!</f>
        <v>#REF!</v>
      </c>
      <c r="Q1214" s="204" t="e">
        <f>#REF!+M1214</f>
        <v>#REF!</v>
      </c>
      <c r="R1214" s="11" t="s">
        <v>751</v>
      </c>
    </row>
    <row r="1215" spans="1:18" ht="12.95" customHeight="1">
      <c r="A1215" s="198">
        <v>1031</v>
      </c>
      <c r="B1215" s="148"/>
      <c r="C1215" s="149" t="s">
        <v>1911</v>
      </c>
      <c r="D1215" s="149" t="s">
        <v>1913</v>
      </c>
      <c r="E1215" s="149" t="s">
        <v>1911</v>
      </c>
      <c r="F1215" s="149" t="s">
        <v>1543</v>
      </c>
      <c r="G1215" s="149" t="s">
        <v>13</v>
      </c>
      <c r="H1215" s="158"/>
      <c r="I1215" s="249" t="s">
        <v>422</v>
      </c>
      <c r="J1215" s="8"/>
      <c r="K1215" s="150" t="s">
        <v>1343</v>
      </c>
      <c r="L1215" s="150"/>
      <c r="M1215" s="12"/>
      <c r="N1215" s="151"/>
      <c r="O1215" s="12"/>
      <c r="P1215" s="203" t="e">
        <f>#REF!+#REF!</f>
        <v>#REF!</v>
      </c>
      <c r="Q1215" s="204" t="e">
        <f>#REF!+M1215</f>
        <v>#REF!</v>
      </c>
      <c r="R1215" s="13" t="s">
        <v>751</v>
      </c>
    </row>
    <row r="1216" spans="1:18" ht="12.95" customHeight="1">
      <c r="A1216" s="147">
        <v>1032</v>
      </c>
      <c r="B1216" s="148"/>
      <c r="C1216" s="149" t="s">
        <v>1911</v>
      </c>
      <c r="D1216" s="149" t="s">
        <v>1913</v>
      </c>
      <c r="E1216" s="149" t="s">
        <v>1911</v>
      </c>
      <c r="F1216" s="149" t="s">
        <v>1543</v>
      </c>
      <c r="G1216" s="149" t="s">
        <v>13</v>
      </c>
      <c r="H1216" s="158"/>
      <c r="I1216" s="249" t="s">
        <v>422</v>
      </c>
      <c r="J1216" s="7"/>
      <c r="K1216" s="150" t="s">
        <v>1343</v>
      </c>
      <c r="L1216" s="150"/>
      <c r="M1216" s="10"/>
      <c r="N1216" s="151"/>
      <c r="O1216" s="10"/>
      <c r="P1216" s="203" t="e">
        <f>#REF!+#REF!</f>
        <v>#REF!</v>
      </c>
      <c r="Q1216" s="204" t="e">
        <f>#REF!+M1216</f>
        <v>#REF!</v>
      </c>
      <c r="R1216" s="11" t="s">
        <v>751</v>
      </c>
    </row>
    <row r="1217" spans="1:18" ht="12.95" customHeight="1">
      <c r="A1217" s="198">
        <v>1033</v>
      </c>
      <c r="B1217" s="148"/>
      <c r="C1217" s="149" t="s">
        <v>1911</v>
      </c>
      <c r="D1217" s="149" t="s">
        <v>1913</v>
      </c>
      <c r="E1217" s="149" t="s">
        <v>1911</v>
      </c>
      <c r="F1217" s="149" t="s">
        <v>1543</v>
      </c>
      <c r="G1217" s="149" t="s">
        <v>13</v>
      </c>
      <c r="H1217" s="158"/>
      <c r="I1217" s="249" t="s">
        <v>316</v>
      </c>
      <c r="J1217" s="7"/>
      <c r="K1217" s="150" t="s">
        <v>1343</v>
      </c>
      <c r="L1217" s="150"/>
      <c r="M1217" s="10"/>
      <c r="N1217" s="151"/>
      <c r="O1217" s="10"/>
      <c r="P1217" s="203" t="e">
        <f>#REF!+#REF!</f>
        <v>#REF!</v>
      </c>
      <c r="Q1217" s="204" t="e">
        <f>#REF!+M1217</f>
        <v>#REF!</v>
      </c>
      <c r="R1217" s="11" t="s">
        <v>601</v>
      </c>
    </row>
    <row r="1218" spans="1:18" ht="12.95" customHeight="1">
      <c r="A1218" s="147">
        <v>1034</v>
      </c>
      <c r="B1218" s="148"/>
      <c r="C1218" s="149" t="s">
        <v>1911</v>
      </c>
      <c r="D1218" s="149" t="s">
        <v>1913</v>
      </c>
      <c r="E1218" s="149" t="s">
        <v>1911</v>
      </c>
      <c r="F1218" s="149" t="s">
        <v>1543</v>
      </c>
      <c r="G1218" s="149" t="s">
        <v>13</v>
      </c>
      <c r="H1218" s="158"/>
      <c r="I1218" s="250" t="s">
        <v>1609</v>
      </c>
      <c r="J1218" s="7"/>
      <c r="K1218" s="150" t="s">
        <v>1343</v>
      </c>
      <c r="L1218" s="150"/>
      <c r="M1218" s="10"/>
      <c r="N1218" s="151"/>
      <c r="O1218" s="10"/>
      <c r="P1218" s="203" t="e">
        <f>#REF!+#REF!</f>
        <v>#REF!</v>
      </c>
      <c r="Q1218" s="204" t="e">
        <f>#REF!+M1218</f>
        <v>#REF!</v>
      </c>
      <c r="R1218" s="11" t="s">
        <v>634</v>
      </c>
    </row>
    <row r="1219" spans="1:18" ht="12.95" customHeight="1">
      <c r="A1219" s="198">
        <v>1035</v>
      </c>
      <c r="B1219" s="148"/>
      <c r="C1219" s="149" t="s">
        <v>1911</v>
      </c>
      <c r="D1219" s="149" t="s">
        <v>1913</v>
      </c>
      <c r="E1219" s="149" t="s">
        <v>1911</v>
      </c>
      <c r="F1219" s="149" t="s">
        <v>1543</v>
      </c>
      <c r="G1219" s="149" t="s">
        <v>13</v>
      </c>
      <c r="H1219" s="158"/>
      <c r="I1219" s="249" t="s">
        <v>422</v>
      </c>
      <c r="J1219" s="7"/>
      <c r="K1219" s="150" t="s">
        <v>1343</v>
      </c>
      <c r="L1219" s="150"/>
      <c r="M1219" s="10"/>
      <c r="N1219" s="151"/>
      <c r="O1219" s="10"/>
      <c r="P1219" s="203" t="e">
        <f>#REF!+#REF!</f>
        <v>#REF!</v>
      </c>
      <c r="Q1219" s="204" t="e">
        <f>#REF!+M1219</f>
        <v>#REF!</v>
      </c>
      <c r="R1219" s="11" t="s">
        <v>650</v>
      </c>
    </row>
    <row r="1220" spans="1:18" ht="12.95" customHeight="1">
      <c r="A1220" s="147">
        <v>1036</v>
      </c>
      <c r="B1220" s="148"/>
      <c r="C1220" s="149" t="s">
        <v>1911</v>
      </c>
      <c r="D1220" s="149" t="s">
        <v>1913</v>
      </c>
      <c r="E1220" s="149" t="s">
        <v>1911</v>
      </c>
      <c r="F1220" s="149" t="s">
        <v>1543</v>
      </c>
      <c r="G1220" s="149" t="s">
        <v>13</v>
      </c>
      <c r="H1220" s="158"/>
      <c r="I1220" s="307" t="s">
        <v>422</v>
      </c>
      <c r="J1220" s="7"/>
      <c r="K1220" s="150"/>
      <c r="L1220" s="150"/>
      <c r="M1220" s="10">
        <v>1000000</v>
      </c>
      <c r="N1220" s="151"/>
      <c r="O1220" s="10"/>
      <c r="P1220" s="203" t="e">
        <f>#REF!+#REF!</f>
        <v>#REF!</v>
      </c>
      <c r="Q1220" s="204" t="e">
        <f>#REF!+M1220</f>
        <v>#REF!</v>
      </c>
      <c r="R1220" s="11" t="s">
        <v>727</v>
      </c>
    </row>
    <row r="1221" spans="1:18" ht="12.95" customHeight="1">
      <c r="A1221" s="198">
        <v>1037</v>
      </c>
      <c r="B1221" s="148"/>
      <c r="C1221" s="149" t="s">
        <v>1911</v>
      </c>
      <c r="D1221" s="149" t="s">
        <v>1913</v>
      </c>
      <c r="E1221" s="149" t="s">
        <v>1911</v>
      </c>
      <c r="F1221" s="149" t="s">
        <v>1543</v>
      </c>
      <c r="G1221" s="149" t="s">
        <v>13</v>
      </c>
      <c r="H1221" s="158"/>
      <c r="I1221" s="307" t="s">
        <v>1607</v>
      </c>
      <c r="J1221" s="7"/>
      <c r="K1221" s="150"/>
      <c r="L1221" s="150"/>
      <c r="M1221" s="10">
        <v>400000</v>
      </c>
      <c r="N1221" s="151"/>
      <c r="O1221" s="10"/>
      <c r="P1221" s="203" t="e">
        <f>#REF!+#REF!</f>
        <v>#REF!</v>
      </c>
      <c r="Q1221" s="204" t="e">
        <f>#REF!+M1221</f>
        <v>#REF!</v>
      </c>
      <c r="R1221" s="11" t="s">
        <v>2199</v>
      </c>
    </row>
    <row r="1222" spans="1:18" ht="12.95" customHeight="1">
      <c r="A1222" s="147">
        <v>1038</v>
      </c>
      <c r="B1222" s="148"/>
      <c r="C1222" s="149" t="s">
        <v>1911</v>
      </c>
      <c r="D1222" s="149" t="s">
        <v>1913</v>
      </c>
      <c r="E1222" s="149" t="s">
        <v>1911</v>
      </c>
      <c r="F1222" s="149" t="s">
        <v>1543</v>
      </c>
      <c r="G1222" s="149" t="s">
        <v>13</v>
      </c>
      <c r="H1222" s="158"/>
      <c r="I1222" s="307" t="s">
        <v>2207</v>
      </c>
      <c r="J1222" s="7"/>
      <c r="K1222" s="150"/>
      <c r="L1222" s="150"/>
      <c r="M1222" s="10">
        <v>3200000</v>
      </c>
      <c r="N1222" s="151"/>
      <c r="O1222" s="10"/>
      <c r="P1222" s="203" t="e">
        <f>#REF!+#REF!</f>
        <v>#REF!</v>
      </c>
      <c r="Q1222" s="204" t="e">
        <f>#REF!+M1222</f>
        <v>#REF!</v>
      </c>
      <c r="R1222" s="11" t="s">
        <v>2199</v>
      </c>
    </row>
    <row r="1223" spans="1:18" ht="12.95" customHeight="1">
      <c r="A1223" s="198">
        <v>1039</v>
      </c>
      <c r="B1223" s="148"/>
      <c r="C1223" s="149" t="s">
        <v>1911</v>
      </c>
      <c r="D1223" s="149" t="s">
        <v>1913</v>
      </c>
      <c r="E1223" s="149" t="s">
        <v>1911</v>
      </c>
      <c r="F1223" s="149" t="s">
        <v>1543</v>
      </c>
      <c r="G1223" s="149" t="s">
        <v>13</v>
      </c>
      <c r="H1223" s="158"/>
      <c r="I1223" s="307" t="s">
        <v>497</v>
      </c>
      <c r="J1223" s="7"/>
      <c r="K1223" s="150"/>
      <c r="L1223" s="150"/>
      <c r="M1223" s="10">
        <v>750000</v>
      </c>
      <c r="N1223" s="151"/>
      <c r="O1223" s="10"/>
      <c r="P1223" s="203" t="e">
        <f>#REF!+#REF!</f>
        <v>#REF!</v>
      </c>
      <c r="Q1223" s="204" t="e">
        <f>#REF!+M1223</f>
        <v>#REF!</v>
      </c>
      <c r="R1223" s="11" t="s">
        <v>2218</v>
      </c>
    </row>
    <row r="1224" spans="1:18" ht="12.95" customHeight="1">
      <c r="A1224" s="147">
        <v>1040</v>
      </c>
      <c r="B1224" s="148"/>
      <c r="C1224" s="149" t="s">
        <v>1911</v>
      </c>
      <c r="D1224" s="149" t="s">
        <v>1913</v>
      </c>
      <c r="E1224" s="149" t="s">
        <v>1911</v>
      </c>
      <c r="F1224" s="149" t="s">
        <v>1543</v>
      </c>
      <c r="G1224" s="149" t="s">
        <v>13</v>
      </c>
      <c r="H1224" s="158"/>
      <c r="I1224" s="307" t="s">
        <v>2219</v>
      </c>
      <c r="J1224" s="7"/>
      <c r="K1224" s="150"/>
      <c r="L1224" s="150"/>
      <c r="M1224" s="10">
        <v>1850000</v>
      </c>
      <c r="N1224" s="151"/>
      <c r="O1224" s="10"/>
      <c r="P1224" s="203" t="e">
        <f>#REF!+#REF!</f>
        <v>#REF!</v>
      </c>
      <c r="Q1224" s="204" t="e">
        <f>#REF!+M1224</f>
        <v>#REF!</v>
      </c>
      <c r="R1224" s="11" t="s">
        <v>2218</v>
      </c>
    </row>
    <row r="1225" spans="1:18" ht="12.95" customHeight="1">
      <c r="A1225" s="198">
        <v>1041</v>
      </c>
      <c r="B1225" s="148"/>
      <c r="C1225" s="149" t="s">
        <v>1911</v>
      </c>
      <c r="D1225" s="149" t="s">
        <v>1913</v>
      </c>
      <c r="E1225" s="149" t="s">
        <v>1911</v>
      </c>
      <c r="F1225" s="149" t="s">
        <v>1543</v>
      </c>
      <c r="G1225" s="149" t="s">
        <v>13</v>
      </c>
      <c r="H1225" s="158"/>
      <c r="I1225" s="307" t="s">
        <v>2224</v>
      </c>
      <c r="J1225" s="7"/>
      <c r="K1225" s="150"/>
      <c r="L1225" s="150"/>
      <c r="M1225" s="10">
        <v>1500000</v>
      </c>
      <c r="N1225" s="151"/>
      <c r="O1225" s="10"/>
      <c r="P1225" s="203" t="e">
        <f>#REF!+#REF!</f>
        <v>#REF!</v>
      </c>
      <c r="Q1225" s="204" t="e">
        <f>#REF!+M1225</f>
        <v>#REF!</v>
      </c>
      <c r="R1225" s="11" t="s">
        <v>2226</v>
      </c>
    </row>
    <row r="1226" spans="1:18" ht="12.95" customHeight="1">
      <c r="A1226" s="147">
        <v>1042</v>
      </c>
      <c r="B1226" s="148"/>
      <c r="C1226" s="149" t="s">
        <v>1911</v>
      </c>
      <c r="D1226" s="149" t="s">
        <v>1913</v>
      </c>
      <c r="E1226" s="149" t="s">
        <v>1911</v>
      </c>
      <c r="F1226" s="149" t="s">
        <v>1543</v>
      </c>
      <c r="G1226" s="149" t="s">
        <v>13</v>
      </c>
      <c r="H1226" s="158"/>
      <c r="I1226" s="307" t="s">
        <v>2236</v>
      </c>
      <c r="J1226" s="20"/>
      <c r="K1226" s="150"/>
      <c r="L1226" s="150"/>
      <c r="M1226" s="12">
        <v>3600000</v>
      </c>
      <c r="N1226" s="151"/>
      <c r="O1226" s="12"/>
      <c r="P1226" s="203" t="e">
        <f>#REF!+#REF!</f>
        <v>#REF!</v>
      </c>
      <c r="Q1226" s="204" t="e">
        <f>#REF!+M1226</f>
        <v>#REF!</v>
      </c>
      <c r="R1226" s="364" t="s">
        <v>2233</v>
      </c>
    </row>
    <row r="1227" spans="1:18" ht="12.95" customHeight="1">
      <c r="A1227" s="198">
        <v>1043</v>
      </c>
      <c r="B1227" s="148"/>
      <c r="C1227" s="149" t="s">
        <v>1911</v>
      </c>
      <c r="D1227" s="149" t="s">
        <v>1913</v>
      </c>
      <c r="E1227" s="149" t="s">
        <v>1911</v>
      </c>
      <c r="F1227" s="149" t="s">
        <v>1543</v>
      </c>
      <c r="G1227" s="149" t="s">
        <v>13</v>
      </c>
      <c r="H1227" s="158"/>
      <c r="I1227" s="307" t="s">
        <v>2254</v>
      </c>
      <c r="J1227" s="20"/>
      <c r="K1227" s="150"/>
      <c r="L1227" s="150"/>
      <c r="M1227" s="12">
        <v>800000</v>
      </c>
      <c r="N1227" s="151"/>
      <c r="O1227" s="12"/>
      <c r="P1227" s="203" t="e">
        <f>#REF!+#REF!</f>
        <v>#REF!</v>
      </c>
      <c r="Q1227" s="204" t="e">
        <f>#REF!+M1227</f>
        <v>#REF!</v>
      </c>
      <c r="R1227" s="364" t="s">
        <v>2252</v>
      </c>
    </row>
    <row r="1228" spans="1:18" ht="12.95" customHeight="1">
      <c r="A1228" s="147">
        <v>1044</v>
      </c>
      <c r="B1228" s="148"/>
      <c r="C1228" s="149" t="s">
        <v>1911</v>
      </c>
      <c r="D1228" s="149" t="s">
        <v>1913</v>
      </c>
      <c r="E1228" s="149" t="s">
        <v>1911</v>
      </c>
      <c r="F1228" s="149" t="s">
        <v>1543</v>
      </c>
      <c r="G1228" s="149" t="s">
        <v>13</v>
      </c>
      <c r="H1228" s="158"/>
      <c r="I1228" s="307" t="s">
        <v>2256</v>
      </c>
      <c r="J1228" s="20"/>
      <c r="K1228" s="150"/>
      <c r="L1228" s="150"/>
      <c r="M1228" s="12">
        <v>1200000</v>
      </c>
      <c r="N1228" s="151"/>
      <c r="O1228" s="12"/>
      <c r="P1228" s="203" t="e">
        <f>#REF!+#REF!</f>
        <v>#REF!</v>
      </c>
      <c r="Q1228" s="204" t="e">
        <f>#REF!+M1228</f>
        <v>#REF!</v>
      </c>
      <c r="R1228" s="364" t="s">
        <v>2252</v>
      </c>
    </row>
    <row r="1229" spans="1:18" ht="12.95" customHeight="1">
      <c r="A1229" s="198">
        <v>1045</v>
      </c>
      <c r="B1229" s="148"/>
      <c r="C1229" s="149" t="s">
        <v>1911</v>
      </c>
      <c r="D1229" s="149" t="s">
        <v>1913</v>
      </c>
      <c r="E1229" s="149" t="s">
        <v>1911</v>
      </c>
      <c r="F1229" s="149" t="s">
        <v>1543</v>
      </c>
      <c r="G1229" s="149" t="s">
        <v>13</v>
      </c>
      <c r="H1229" s="158"/>
      <c r="I1229" s="307" t="s">
        <v>2262</v>
      </c>
      <c r="J1229" s="8"/>
      <c r="K1229" s="150"/>
      <c r="L1229" s="150"/>
      <c r="M1229" s="12">
        <v>3260000</v>
      </c>
      <c r="N1229" s="151"/>
      <c r="O1229" s="12"/>
      <c r="P1229" s="203" t="e">
        <f>#REF!+#REF!</f>
        <v>#REF!</v>
      </c>
      <c r="Q1229" s="204" t="e">
        <f>#REF!+M1229</f>
        <v>#REF!</v>
      </c>
      <c r="R1229" s="13" t="s">
        <v>2263</v>
      </c>
    </row>
    <row r="1230" spans="1:18" ht="12.95" customHeight="1">
      <c r="A1230" s="147">
        <v>1046</v>
      </c>
      <c r="B1230" s="148"/>
      <c r="C1230" s="149" t="s">
        <v>1911</v>
      </c>
      <c r="D1230" s="149" t="s">
        <v>1913</v>
      </c>
      <c r="E1230" s="149" t="s">
        <v>1911</v>
      </c>
      <c r="F1230" s="149" t="s">
        <v>1913</v>
      </c>
      <c r="G1230" s="149" t="s">
        <v>1475</v>
      </c>
      <c r="H1230" s="158"/>
      <c r="I1230" s="249" t="s">
        <v>1610</v>
      </c>
      <c r="J1230" s="8"/>
      <c r="K1230" s="150" t="s">
        <v>1343</v>
      </c>
      <c r="L1230" s="150"/>
      <c r="M1230" s="12"/>
      <c r="N1230" s="151"/>
      <c r="O1230" s="12"/>
      <c r="P1230" s="203" t="e">
        <f>#REF!+#REF!</f>
        <v>#REF!</v>
      </c>
      <c r="Q1230" s="204" t="e">
        <f>#REF!+M1230</f>
        <v>#REF!</v>
      </c>
      <c r="R1230" s="13" t="s">
        <v>620</v>
      </c>
    </row>
    <row r="1231" spans="1:18" ht="12.95" customHeight="1">
      <c r="A1231" s="198">
        <v>1047</v>
      </c>
      <c r="B1231" s="148"/>
      <c r="C1231" s="149" t="s">
        <v>1911</v>
      </c>
      <c r="D1231" s="149" t="s">
        <v>1913</v>
      </c>
      <c r="E1231" s="149" t="s">
        <v>1911</v>
      </c>
      <c r="F1231" s="149" t="s">
        <v>1913</v>
      </c>
      <c r="G1231" s="149" t="s">
        <v>1475</v>
      </c>
      <c r="H1231" s="158"/>
      <c r="I1231" s="249" t="s">
        <v>1611</v>
      </c>
      <c r="J1231" s="7"/>
      <c r="K1231" s="150" t="s">
        <v>1343</v>
      </c>
      <c r="L1231" s="150"/>
      <c r="M1231" s="10"/>
      <c r="N1231" s="151"/>
      <c r="O1231" s="10"/>
      <c r="P1231" s="203" t="e">
        <f>#REF!+#REF!</f>
        <v>#REF!</v>
      </c>
      <c r="Q1231" s="204" t="e">
        <f>#REF!+M1231</f>
        <v>#REF!</v>
      </c>
      <c r="R1231" s="11" t="s">
        <v>618</v>
      </c>
    </row>
    <row r="1232" spans="1:18" ht="12.95" customHeight="1">
      <c r="A1232" s="147">
        <v>1048</v>
      </c>
      <c r="B1232" s="148"/>
      <c r="C1232" s="149" t="s">
        <v>1911</v>
      </c>
      <c r="D1232" s="149" t="s">
        <v>1913</v>
      </c>
      <c r="E1232" s="149" t="s">
        <v>1911</v>
      </c>
      <c r="F1232" s="149" t="s">
        <v>1913</v>
      </c>
      <c r="G1232" s="149" t="s">
        <v>1475</v>
      </c>
      <c r="H1232" s="158"/>
      <c r="I1232" s="249" t="s">
        <v>423</v>
      </c>
      <c r="J1232" s="7"/>
      <c r="K1232" s="150" t="s">
        <v>1343</v>
      </c>
      <c r="L1232" s="150"/>
      <c r="M1232" s="10"/>
      <c r="N1232" s="151"/>
      <c r="O1232" s="10"/>
      <c r="P1232" s="203" t="e">
        <f>#REF!+#REF!</f>
        <v>#REF!</v>
      </c>
      <c r="Q1232" s="204" t="e">
        <f>#REF!+M1232</f>
        <v>#REF!</v>
      </c>
      <c r="R1232" s="11" t="s">
        <v>1702</v>
      </c>
    </row>
    <row r="1233" spans="1:18" ht="12.95" customHeight="1">
      <c r="A1233" s="198">
        <v>1049</v>
      </c>
      <c r="B1233" s="148"/>
      <c r="C1233" s="149" t="s">
        <v>1911</v>
      </c>
      <c r="D1233" s="149" t="s">
        <v>1913</v>
      </c>
      <c r="E1233" s="149" t="s">
        <v>1543</v>
      </c>
      <c r="F1233" s="149" t="s">
        <v>1544</v>
      </c>
      <c r="G1233" s="149" t="s">
        <v>1427</v>
      </c>
      <c r="H1233" s="158"/>
      <c r="I1233" s="249" t="s">
        <v>1612</v>
      </c>
      <c r="J1233" s="7"/>
      <c r="K1233" s="150" t="s">
        <v>1343</v>
      </c>
      <c r="L1233" s="150"/>
      <c r="M1233" s="10"/>
      <c r="N1233" s="151"/>
      <c r="O1233" s="10"/>
      <c r="P1233" s="203" t="e">
        <f>#REF!+#REF!</f>
        <v>#REF!</v>
      </c>
      <c r="Q1233" s="204" t="e">
        <f>#REF!+M1233</f>
        <v>#REF!</v>
      </c>
      <c r="R1233" s="11" t="s">
        <v>593</v>
      </c>
    </row>
    <row r="1234" spans="1:18" ht="12.95" customHeight="1">
      <c r="A1234" s="147">
        <v>1050</v>
      </c>
      <c r="B1234" s="148"/>
      <c r="C1234" s="149" t="s">
        <v>1911</v>
      </c>
      <c r="D1234" s="149" t="s">
        <v>1913</v>
      </c>
      <c r="E1234" s="149" t="s">
        <v>1543</v>
      </c>
      <c r="F1234" s="149" t="s">
        <v>1544</v>
      </c>
      <c r="G1234" s="149" t="s">
        <v>1427</v>
      </c>
      <c r="H1234" s="158"/>
      <c r="I1234" s="249" t="s">
        <v>308</v>
      </c>
      <c r="J1234" s="7"/>
      <c r="K1234" s="150" t="s">
        <v>1343</v>
      </c>
      <c r="L1234" s="150"/>
      <c r="M1234" s="10"/>
      <c r="N1234" s="151"/>
      <c r="O1234" s="10"/>
      <c r="P1234" s="203" t="e">
        <f>#REF!+#REF!</f>
        <v>#REF!</v>
      </c>
      <c r="Q1234" s="204" t="e">
        <f>#REF!+M1234</f>
        <v>#REF!</v>
      </c>
      <c r="R1234" s="11" t="s">
        <v>618</v>
      </c>
    </row>
    <row r="1235" spans="1:18" ht="12.95" customHeight="1">
      <c r="A1235" s="198">
        <v>1051</v>
      </c>
      <c r="B1235" s="148"/>
      <c r="C1235" s="149" t="s">
        <v>1911</v>
      </c>
      <c r="D1235" s="149" t="s">
        <v>1913</v>
      </c>
      <c r="E1235" s="149" t="s">
        <v>1543</v>
      </c>
      <c r="F1235" s="149" t="s">
        <v>1544</v>
      </c>
      <c r="G1235" s="149" t="s">
        <v>1427</v>
      </c>
      <c r="H1235" s="158"/>
      <c r="I1235" s="249" t="s">
        <v>308</v>
      </c>
      <c r="J1235" s="7"/>
      <c r="K1235" s="150" t="s">
        <v>1343</v>
      </c>
      <c r="L1235" s="150"/>
      <c r="M1235" s="10"/>
      <c r="N1235" s="151"/>
      <c r="O1235" s="10"/>
      <c r="P1235" s="203" t="e">
        <f>#REF!+#REF!</f>
        <v>#REF!</v>
      </c>
      <c r="Q1235" s="204" t="e">
        <f>#REF!+M1235</f>
        <v>#REF!</v>
      </c>
      <c r="R1235" s="11" t="s">
        <v>618</v>
      </c>
    </row>
    <row r="1236" spans="1:18" ht="12.95" customHeight="1">
      <c r="A1236" s="147">
        <v>1052</v>
      </c>
      <c r="B1236" s="148"/>
      <c r="C1236" s="149" t="s">
        <v>1911</v>
      </c>
      <c r="D1236" s="149" t="s">
        <v>1913</v>
      </c>
      <c r="E1236" s="149" t="s">
        <v>1543</v>
      </c>
      <c r="F1236" s="149" t="s">
        <v>1544</v>
      </c>
      <c r="G1236" s="149" t="s">
        <v>1427</v>
      </c>
      <c r="H1236" s="158"/>
      <c r="I1236" s="249" t="s">
        <v>308</v>
      </c>
      <c r="J1236" s="7"/>
      <c r="K1236" s="150" t="s">
        <v>1343</v>
      </c>
      <c r="L1236" s="150"/>
      <c r="M1236" s="10"/>
      <c r="N1236" s="151"/>
      <c r="O1236" s="10"/>
      <c r="P1236" s="203" t="e">
        <f>#REF!+#REF!</f>
        <v>#REF!</v>
      </c>
      <c r="Q1236" s="204" t="e">
        <f>#REF!+M1236</f>
        <v>#REF!</v>
      </c>
      <c r="R1236" s="11" t="s">
        <v>576</v>
      </c>
    </row>
    <row r="1237" spans="1:18" ht="12.95" customHeight="1">
      <c r="A1237" s="198">
        <v>1053</v>
      </c>
      <c r="B1237" s="148"/>
      <c r="C1237" s="149" t="s">
        <v>1911</v>
      </c>
      <c r="D1237" s="149" t="s">
        <v>1913</v>
      </c>
      <c r="E1237" s="149" t="s">
        <v>1543</v>
      </c>
      <c r="F1237" s="149" t="s">
        <v>1544</v>
      </c>
      <c r="G1237" s="149" t="s">
        <v>1427</v>
      </c>
      <c r="H1237" s="158"/>
      <c r="I1237" s="239" t="s">
        <v>695</v>
      </c>
      <c r="J1237" s="7"/>
      <c r="K1237" s="150" t="s">
        <v>1343</v>
      </c>
      <c r="L1237" s="150"/>
      <c r="M1237" s="10"/>
      <c r="N1237" s="151"/>
      <c r="O1237" s="10"/>
      <c r="P1237" s="203" t="e">
        <f>#REF!+#REF!</f>
        <v>#REF!</v>
      </c>
      <c r="Q1237" s="204" t="e">
        <f>#REF!+M1237</f>
        <v>#REF!</v>
      </c>
      <c r="R1237" s="11" t="s">
        <v>768</v>
      </c>
    </row>
    <row r="1238" spans="1:18" ht="12.95" customHeight="1">
      <c r="A1238" s="147">
        <v>1054</v>
      </c>
      <c r="B1238" s="148"/>
      <c r="C1238" s="149" t="s">
        <v>1911</v>
      </c>
      <c r="D1238" s="149" t="s">
        <v>1913</v>
      </c>
      <c r="E1238" s="149" t="s">
        <v>1543</v>
      </c>
      <c r="F1238" s="149" t="s">
        <v>1544</v>
      </c>
      <c r="G1238" s="149" t="s">
        <v>1427</v>
      </c>
      <c r="H1238" s="158"/>
      <c r="I1238" s="249" t="s">
        <v>1613</v>
      </c>
      <c r="J1238" s="7"/>
      <c r="K1238" s="150" t="s">
        <v>1343</v>
      </c>
      <c r="L1238" s="150"/>
      <c r="M1238" s="10"/>
      <c r="N1238" s="151"/>
      <c r="O1238" s="10"/>
      <c r="P1238" s="203" t="e">
        <f>#REF!+#REF!</f>
        <v>#REF!</v>
      </c>
      <c r="Q1238" s="204" t="e">
        <f>#REF!+M1238</f>
        <v>#REF!</v>
      </c>
      <c r="R1238" s="11" t="s">
        <v>1703</v>
      </c>
    </row>
    <row r="1239" spans="1:18" ht="12.95" customHeight="1">
      <c r="A1239" s="198">
        <v>1055</v>
      </c>
      <c r="B1239" s="148"/>
      <c r="C1239" s="149" t="s">
        <v>1911</v>
      </c>
      <c r="D1239" s="149" t="s">
        <v>1913</v>
      </c>
      <c r="E1239" s="149" t="s">
        <v>1911</v>
      </c>
      <c r="F1239" s="149" t="s">
        <v>1913</v>
      </c>
      <c r="G1239" s="149" t="s">
        <v>1475</v>
      </c>
      <c r="H1239" s="158"/>
      <c r="I1239" s="249" t="s">
        <v>41</v>
      </c>
      <c r="J1239" s="7"/>
      <c r="K1239" s="150" t="s">
        <v>1343</v>
      </c>
      <c r="L1239" s="150"/>
      <c r="M1239" s="10"/>
      <c r="N1239" s="151"/>
      <c r="O1239" s="10"/>
      <c r="P1239" s="203" t="e">
        <f>#REF!+#REF!</f>
        <v>#REF!</v>
      </c>
      <c r="Q1239" s="204" t="e">
        <f>#REF!+M1239</f>
        <v>#REF!</v>
      </c>
      <c r="R1239" s="11" t="s">
        <v>650</v>
      </c>
    </row>
    <row r="1240" spans="1:18" ht="12.95" customHeight="1">
      <c r="A1240" s="147">
        <v>1056</v>
      </c>
      <c r="B1240" s="148"/>
      <c r="C1240" s="149" t="s">
        <v>1911</v>
      </c>
      <c r="D1240" s="149" t="s">
        <v>1913</v>
      </c>
      <c r="E1240" s="149" t="s">
        <v>1911</v>
      </c>
      <c r="F1240" s="149" t="s">
        <v>1913</v>
      </c>
      <c r="G1240" s="149" t="s">
        <v>1475</v>
      </c>
      <c r="H1240" s="158"/>
      <c r="I1240" s="249" t="s">
        <v>1615</v>
      </c>
      <c r="J1240" s="8"/>
      <c r="K1240" s="150" t="s">
        <v>1343</v>
      </c>
      <c r="L1240" s="150"/>
      <c r="M1240" s="12"/>
      <c r="N1240" s="151"/>
      <c r="O1240" s="12"/>
      <c r="P1240" s="203" t="e">
        <f>#REF!+#REF!</f>
        <v>#REF!</v>
      </c>
      <c r="Q1240" s="204" t="e">
        <f>#REF!+M1240</f>
        <v>#REF!</v>
      </c>
      <c r="R1240" s="13" t="s">
        <v>601</v>
      </c>
    </row>
    <row r="1241" spans="1:18" ht="12.95" customHeight="1">
      <c r="A1241" s="198">
        <v>1057</v>
      </c>
      <c r="B1241" s="148"/>
      <c r="C1241" s="149" t="s">
        <v>1911</v>
      </c>
      <c r="D1241" s="149" t="s">
        <v>1913</v>
      </c>
      <c r="E1241" s="149" t="s">
        <v>1911</v>
      </c>
      <c r="F1241" s="149" t="s">
        <v>1544</v>
      </c>
      <c r="G1241" s="149" t="s">
        <v>1426</v>
      </c>
      <c r="H1241" s="158"/>
      <c r="I1241" s="249" t="s">
        <v>1616</v>
      </c>
      <c r="J1241" s="7"/>
      <c r="K1241" s="150" t="s">
        <v>1343</v>
      </c>
      <c r="L1241" s="150"/>
      <c r="M1241" s="10"/>
      <c r="N1241" s="151"/>
      <c r="O1241" s="10"/>
      <c r="P1241" s="203" t="e">
        <f>#REF!+#REF!</f>
        <v>#REF!</v>
      </c>
      <c r="Q1241" s="204" t="e">
        <f>#REF!+M1241</f>
        <v>#REF!</v>
      </c>
      <c r="R1241" s="11" t="s">
        <v>644</v>
      </c>
    </row>
    <row r="1242" spans="1:18" ht="12.95" customHeight="1">
      <c r="A1242" s="147">
        <v>1058</v>
      </c>
      <c r="B1242" s="148"/>
      <c r="C1242" s="149" t="s">
        <v>1911</v>
      </c>
      <c r="D1242" s="149" t="s">
        <v>1913</v>
      </c>
      <c r="E1242" s="149" t="s">
        <v>1911</v>
      </c>
      <c r="F1242" s="149" t="s">
        <v>1544</v>
      </c>
      <c r="G1242" s="149" t="s">
        <v>1426</v>
      </c>
      <c r="H1242" s="158"/>
      <c r="I1242" s="249" t="s">
        <v>1617</v>
      </c>
      <c r="J1242" s="7"/>
      <c r="K1242" s="150" t="s">
        <v>1343</v>
      </c>
      <c r="L1242" s="150"/>
      <c r="M1242" s="10"/>
      <c r="N1242" s="151"/>
      <c r="O1242" s="10"/>
      <c r="P1242" s="203" t="e">
        <f>#REF!+#REF!</f>
        <v>#REF!</v>
      </c>
      <c r="Q1242" s="204" t="e">
        <f>#REF!+M1242</f>
        <v>#REF!</v>
      </c>
      <c r="R1242" s="11" t="s">
        <v>625</v>
      </c>
    </row>
    <row r="1243" spans="1:18" ht="12.95" customHeight="1">
      <c r="A1243" s="198">
        <v>1059</v>
      </c>
      <c r="B1243" s="148"/>
      <c r="C1243" s="149" t="s">
        <v>1911</v>
      </c>
      <c r="D1243" s="149" t="s">
        <v>1913</v>
      </c>
      <c r="E1243" s="149" t="s">
        <v>1911</v>
      </c>
      <c r="F1243" s="149" t="s">
        <v>1544</v>
      </c>
      <c r="G1243" s="149" t="s">
        <v>1426</v>
      </c>
      <c r="H1243" s="158"/>
      <c r="I1243" s="249" t="s">
        <v>711</v>
      </c>
      <c r="J1243" s="7"/>
      <c r="K1243" s="150" t="s">
        <v>1343</v>
      </c>
      <c r="L1243" s="150"/>
      <c r="M1243" s="10"/>
      <c r="N1243" s="151"/>
      <c r="O1243" s="10"/>
      <c r="P1243" s="203" t="e">
        <f>#REF!+#REF!</f>
        <v>#REF!</v>
      </c>
      <c r="Q1243" s="204" t="e">
        <f>#REF!+M1243</f>
        <v>#REF!</v>
      </c>
      <c r="R1243" s="11" t="s">
        <v>721</v>
      </c>
    </row>
    <row r="1244" spans="1:18" ht="12.95" customHeight="1">
      <c r="A1244" s="147">
        <v>1060</v>
      </c>
      <c r="B1244" s="148"/>
      <c r="C1244" s="149" t="s">
        <v>1911</v>
      </c>
      <c r="D1244" s="149" t="s">
        <v>1913</v>
      </c>
      <c r="E1244" s="149" t="s">
        <v>1911</v>
      </c>
      <c r="F1244" s="149" t="s">
        <v>1544</v>
      </c>
      <c r="G1244" s="149" t="s">
        <v>1426</v>
      </c>
      <c r="H1244" s="158"/>
      <c r="I1244" s="249" t="s">
        <v>711</v>
      </c>
      <c r="J1244" s="7"/>
      <c r="K1244" s="150" t="s">
        <v>1343</v>
      </c>
      <c r="L1244" s="150"/>
      <c r="M1244" s="10"/>
      <c r="N1244" s="151"/>
      <c r="O1244" s="10"/>
      <c r="P1244" s="203" t="e">
        <f>#REF!+#REF!</f>
        <v>#REF!</v>
      </c>
      <c r="Q1244" s="204" t="e">
        <f>#REF!+M1244</f>
        <v>#REF!</v>
      </c>
      <c r="R1244" s="11" t="s">
        <v>721</v>
      </c>
    </row>
    <row r="1245" spans="1:18" ht="12.95" customHeight="1">
      <c r="A1245" s="198">
        <v>1061</v>
      </c>
      <c r="B1245" s="148"/>
      <c r="C1245" s="149" t="s">
        <v>1911</v>
      </c>
      <c r="D1245" s="149" t="s">
        <v>1913</v>
      </c>
      <c r="E1245" s="149" t="s">
        <v>1911</v>
      </c>
      <c r="F1245" s="149" t="s">
        <v>1544</v>
      </c>
      <c r="G1245" s="149" t="s">
        <v>1426</v>
      </c>
      <c r="H1245" s="158"/>
      <c r="I1245" s="249" t="s">
        <v>1618</v>
      </c>
      <c r="J1245" s="7"/>
      <c r="K1245" s="150" t="s">
        <v>1343</v>
      </c>
      <c r="L1245" s="150"/>
      <c r="M1245" s="10"/>
      <c r="N1245" s="151"/>
      <c r="O1245" s="10"/>
      <c r="P1245" s="203" t="e">
        <f>#REF!+#REF!</f>
        <v>#REF!</v>
      </c>
      <c r="Q1245" s="204" t="e">
        <f>#REF!+M1245</f>
        <v>#REF!</v>
      </c>
      <c r="R1245" s="11" t="s">
        <v>618</v>
      </c>
    </row>
    <row r="1246" spans="1:18" ht="12.95" customHeight="1">
      <c r="A1246" s="147">
        <v>1062</v>
      </c>
      <c r="B1246" s="148"/>
      <c r="C1246" s="149" t="s">
        <v>1911</v>
      </c>
      <c r="D1246" s="149" t="s">
        <v>1913</v>
      </c>
      <c r="E1246" s="149" t="s">
        <v>1911</v>
      </c>
      <c r="F1246" s="149" t="s">
        <v>1544</v>
      </c>
      <c r="G1246" s="149" t="s">
        <v>1426</v>
      </c>
      <c r="H1246" s="158"/>
      <c r="I1246" s="249" t="s">
        <v>1619</v>
      </c>
      <c r="J1246" s="19"/>
      <c r="K1246" s="150" t="s">
        <v>1343</v>
      </c>
      <c r="L1246" s="150"/>
      <c r="M1246" s="10"/>
      <c r="N1246" s="151"/>
      <c r="O1246" s="10"/>
      <c r="P1246" s="203" t="e">
        <f>#REF!+#REF!</f>
        <v>#REF!</v>
      </c>
      <c r="Q1246" s="204" t="e">
        <f>#REF!+M1246</f>
        <v>#REF!</v>
      </c>
      <c r="R1246" s="15" t="s">
        <v>618</v>
      </c>
    </row>
    <row r="1247" spans="1:18" ht="12.95" customHeight="1">
      <c r="A1247" s="198">
        <v>1063</v>
      </c>
      <c r="B1247" s="148"/>
      <c r="C1247" s="149" t="s">
        <v>1911</v>
      </c>
      <c r="D1247" s="149" t="s">
        <v>1913</v>
      </c>
      <c r="E1247" s="149" t="s">
        <v>1911</v>
      </c>
      <c r="F1247" s="149" t="s">
        <v>1544</v>
      </c>
      <c r="G1247" s="149" t="s">
        <v>1426</v>
      </c>
      <c r="H1247" s="158"/>
      <c r="I1247" s="249" t="s">
        <v>421</v>
      </c>
      <c r="J1247" s="7"/>
      <c r="K1247" s="150" t="s">
        <v>1343</v>
      </c>
      <c r="L1247" s="150"/>
      <c r="M1247" s="10"/>
      <c r="N1247" s="151"/>
      <c r="O1247" s="10"/>
      <c r="P1247" s="203" t="e">
        <f>#REF!+#REF!</f>
        <v>#REF!</v>
      </c>
      <c r="Q1247" s="204" t="e">
        <f>#REF!+M1247</f>
        <v>#REF!</v>
      </c>
      <c r="R1247" s="11" t="s">
        <v>618</v>
      </c>
    </row>
    <row r="1248" spans="1:18" ht="12.95" customHeight="1">
      <c r="A1248" s="147">
        <v>1064</v>
      </c>
      <c r="B1248" s="148"/>
      <c r="C1248" s="149" t="s">
        <v>1911</v>
      </c>
      <c r="D1248" s="149" t="s">
        <v>1913</v>
      </c>
      <c r="E1248" s="149" t="s">
        <v>1911</v>
      </c>
      <c r="F1248" s="149" t="s">
        <v>1544</v>
      </c>
      <c r="G1248" s="149" t="s">
        <v>1426</v>
      </c>
      <c r="H1248" s="158"/>
      <c r="I1248" s="249" t="s">
        <v>421</v>
      </c>
      <c r="J1248" s="8"/>
      <c r="K1248" s="150" t="s">
        <v>1343</v>
      </c>
      <c r="L1248" s="150"/>
      <c r="M1248" s="12"/>
      <c r="N1248" s="151"/>
      <c r="O1248" s="12"/>
      <c r="P1248" s="203" t="e">
        <f>#REF!+#REF!</f>
        <v>#REF!</v>
      </c>
      <c r="Q1248" s="204" t="e">
        <f>#REF!+M1248</f>
        <v>#REF!</v>
      </c>
      <c r="R1248" s="13" t="s">
        <v>576</v>
      </c>
    </row>
    <row r="1249" spans="1:18" ht="12.95" customHeight="1">
      <c r="A1249" s="198">
        <v>1065</v>
      </c>
      <c r="B1249" s="148"/>
      <c r="C1249" s="149" t="s">
        <v>1911</v>
      </c>
      <c r="D1249" s="149" t="s">
        <v>1913</v>
      </c>
      <c r="E1249" s="149" t="s">
        <v>1911</v>
      </c>
      <c r="F1249" s="149" t="s">
        <v>1544</v>
      </c>
      <c r="G1249" s="149" t="s">
        <v>1426</v>
      </c>
      <c r="H1249" s="158"/>
      <c r="I1249" s="249" t="s">
        <v>421</v>
      </c>
      <c r="J1249" s="20"/>
      <c r="K1249" s="150" t="s">
        <v>1343</v>
      </c>
      <c r="L1249" s="150"/>
      <c r="M1249" s="12"/>
      <c r="N1249" s="151"/>
      <c r="O1249" s="12"/>
      <c r="P1249" s="203" t="e">
        <f>#REF!+#REF!</f>
        <v>#REF!</v>
      </c>
      <c r="Q1249" s="204" t="e">
        <f>#REF!+M1249</f>
        <v>#REF!</v>
      </c>
      <c r="R1249" s="364" t="s">
        <v>609</v>
      </c>
    </row>
    <row r="1250" spans="1:18" ht="12.95" customHeight="1">
      <c r="A1250" s="147">
        <v>1066</v>
      </c>
      <c r="B1250" s="148"/>
      <c r="C1250" s="149" t="s">
        <v>1911</v>
      </c>
      <c r="D1250" s="149" t="s">
        <v>1913</v>
      </c>
      <c r="E1250" s="149" t="s">
        <v>1911</v>
      </c>
      <c r="F1250" s="149" t="s">
        <v>1544</v>
      </c>
      <c r="G1250" s="149" t="s">
        <v>1426</v>
      </c>
      <c r="H1250" s="158"/>
      <c r="I1250" s="249" t="s">
        <v>421</v>
      </c>
      <c r="J1250" s="7"/>
      <c r="K1250" s="150" t="s">
        <v>1343</v>
      </c>
      <c r="L1250" s="150"/>
      <c r="M1250" s="10"/>
      <c r="N1250" s="151"/>
      <c r="O1250" s="10"/>
      <c r="P1250" s="203" t="e">
        <f>#REF!+#REF!</f>
        <v>#REF!</v>
      </c>
      <c r="Q1250" s="204" t="e">
        <f>#REF!+M1250</f>
        <v>#REF!</v>
      </c>
      <c r="R1250" s="11" t="s">
        <v>578</v>
      </c>
    </row>
    <row r="1251" spans="1:18" ht="12.95" customHeight="1">
      <c r="A1251" s="198">
        <v>1067</v>
      </c>
      <c r="B1251" s="148"/>
      <c r="C1251" s="149" t="s">
        <v>1911</v>
      </c>
      <c r="D1251" s="149" t="s">
        <v>1913</v>
      </c>
      <c r="E1251" s="149" t="s">
        <v>1911</v>
      </c>
      <c r="F1251" s="149" t="s">
        <v>1544</v>
      </c>
      <c r="G1251" s="149" t="s">
        <v>1426</v>
      </c>
      <c r="H1251" s="158"/>
      <c r="I1251" s="239" t="s">
        <v>421</v>
      </c>
      <c r="J1251" s="7"/>
      <c r="K1251" s="150" t="s">
        <v>1343</v>
      </c>
      <c r="L1251" s="150"/>
      <c r="M1251" s="10"/>
      <c r="N1251" s="151"/>
      <c r="O1251" s="10"/>
      <c r="P1251" s="203" t="e">
        <f>#REF!+#REF!</f>
        <v>#REF!</v>
      </c>
      <c r="Q1251" s="204" t="e">
        <f>#REF!+M1251</f>
        <v>#REF!</v>
      </c>
      <c r="R1251" s="11" t="s">
        <v>604</v>
      </c>
    </row>
    <row r="1252" spans="1:18" ht="12.95" customHeight="1">
      <c r="A1252" s="147">
        <v>1068</v>
      </c>
      <c r="B1252" s="148"/>
      <c r="C1252" s="149" t="s">
        <v>1911</v>
      </c>
      <c r="D1252" s="149" t="s">
        <v>1913</v>
      </c>
      <c r="E1252" s="149" t="s">
        <v>1911</v>
      </c>
      <c r="F1252" s="149" t="s">
        <v>1544</v>
      </c>
      <c r="G1252" s="149" t="s">
        <v>1426</v>
      </c>
      <c r="H1252" s="158"/>
      <c r="I1252" s="239" t="s">
        <v>421</v>
      </c>
      <c r="J1252" s="7"/>
      <c r="K1252" s="150" t="s">
        <v>1343</v>
      </c>
      <c r="L1252" s="150"/>
      <c r="M1252" s="10"/>
      <c r="N1252" s="151"/>
      <c r="O1252" s="10"/>
      <c r="P1252" s="203" t="e">
        <f>#REF!+#REF!</f>
        <v>#REF!</v>
      </c>
      <c r="Q1252" s="204" t="e">
        <f>#REF!+M1252</f>
        <v>#REF!</v>
      </c>
      <c r="R1252" s="11" t="s">
        <v>604</v>
      </c>
    </row>
    <row r="1253" spans="1:18" ht="12.95" customHeight="1">
      <c r="A1253" s="198">
        <v>1069</v>
      </c>
      <c r="B1253" s="148"/>
      <c r="C1253" s="149" t="s">
        <v>1911</v>
      </c>
      <c r="D1253" s="149" t="s">
        <v>1913</v>
      </c>
      <c r="E1253" s="149" t="s">
        <v>1911</v>
      </c>
      <c r="F1253" s="149" t="s">
        <v>1544</v>
      </c>
      <c r="G1253" s="149" t="s">
        <v>1426</v>
      </c>
      <c r="H1253" s="158"/>
      <c r="I1253" s="239" t="s">
        <v>421</v>
      </c>
      <c r="J1253" s="7"/>
      <c r="K1253" s="150" t="s">
        <v>1343</v>
      </c>
      <c r="L1253" s="150"/>
      <c r="M1253" s="10"/>
      <c r="N1253" s="151"/>
      <c r="O1253" s="10"/>
      <c r="P1253" s="203" t="e">
        <f>#REF!+#REF!</f>
        <v>#REF!</v>
      </c>
      <c r="Q1253" s="204" t="e">
        <f>#REF!+M1253</f>
        <v>#REF!</v>
      </c>
      <c r="R1253" s="11" t="s">
        <v>768</v>
      </c>
    </row>
    <row r="1254" spans="1:18" ht="12.95" customHeight="1">
      <c r="A1254" s="147">
        <v>1070</v>
      </c>
      <c r="B1254" s="148"/>
      <c r="C1254" s="149" t="s">
        <v>1911</v>
      </c>
      <c r="D1254" s="149" t="s">
        <v>1913</v>
      </c>
      <c r="E1254" s="149" t="s">
        <v>1911</v>
      </c>
      <c r="F1254" s="149" t="s">
        <v>1544</v>
      </c>
      <c r="G1254" s="149" t="s">
        <v>1426</v>
      </c>
      <c r="H1254" s="158"/>
      <c r="I1254" s="249" t="s">
        <v>421</v>
      </c>
      <c r="J1254" s="7"/>
      <c r="K1254" s="150" t="s">
        <v>1343</v>
      </c>
      <c r="L1254" s="150"/>
      <c r="M1254" s="10"/>
      <c r="N1254" s="151"/>
      <c r="O1254" s="10"/>
      <c r="P1254" s="203" t="e">
        <f>#REF!+#REF!</f>
        <v>#REF!</v>
      </c>
      <c r="Q1254" s="204" t="e">
        <f>#REF!+M1254</f>
        <v>#REF!</v>
      </c>
      <c r="R1254" s="11" t="s">
        <v>751</v>
      </c>
    </row>
    <row r="1255" spans="1:18" ht="12.95" customHeight="1">
      <c r="A1255" s="198">
        <v>1071</v>
      </c>
      <c r="B1255" s="148"/>
      <c r="C1255" s="149" t="s">
        <v>1911</v>
      </c>
      <c r="D1255" s="149" t="s">
        <v>1913</v>
      </c>
      <c r="E1255" s="149" t="s">
        <v>1911</v>
      </c>
      <c r="F1255" s="149" t="s">
        <v>1544</v>
      </c>
      <c r="G1255" s="149" t="s">
        <v>1426</v>
      </c>
      <c r="H1255" s="158"/>
      <c r="I1255" s="249" t="s">
        <v>421</v>
      </c>
      <c r="J1255" s="7"/>
      <c r="K1255" s="150" t="s">
        <v>1343</v>
      </c>
      <c r="L1255" s="150"/>
      <c r="M1255" s="10"/>
      <c r="N1255" s="151"/>
      <c r="O1255" s="10"/>
      <c r="P1255" s="203" t="e">
        <f>#REF!+#REF!</f>
        <v>#REF!</v>
      </c>
      <c r="Q1255" s="204" t="e">
        <f>#REF!+M1255</f>
        <v>#REF!</v>
      </c>
      <c r="R1255" s="11" t="s">
        <v>601</v>
      </c>
    </row>
    <row r="1256" spans="1:18" ht="12.95" customHeight="1">
      <c r="A1256" s="147">
        <v>1072</v>
      </c>
      <c r="B1256" s="148"/>
      <c r="C1256" s="149" t="s">
        <v>1911</v>
      </c>
      <c r="D1256" s="149" t="s">
        <v>1913</v>
      </c>
      <c r="E1256" s="149" t="s">
        <v>1911</v>
      </c>
      <c r="F1256" s="149" t="s">
        <v>1544</v>
      </c>
      <c r="G1256" s="149" t="s">
        <v>1426</v>
      </c>
      <c r="H1256" s="158"/>
      <c r="I1256" s="249" t="s">
        <v>1620</v>
      </c>
      <c r="J1256" s="7"/>
      <c r="K1256" s="150" t="s">
        <v>1343</v>
      </c>
      <c r="L1256" s="150"/>
      <c r="M1256" s="10"/>
      <c r="N1256" s="151"/>
      <c r="O1256" s="10"/>
      <c r="P1256" s="203" t="e">
        <f>#REF!+#REF!</f>
        <v>#REF!</v>
      </c>
      <c r="Q1256" s="204" t="e">
        <f>#REF!+M1256</f>
        <v>#REF!</v>
      </c>
      <c r="R1256" s="11" t="s">
        <v>650</v>
      </c>
    </row>
    <row r="1257" spans="1:18" ht="12.95" customHeight="1">
      <c r="A1257" s="198">
        <v>1073</v>
      </c>
      <c r="B1257" s="148"/>
      <c r="C1257" s="149" t="s">
        <v>1911</v>
      </c>
      <c r="D1257" s="149" t="s">
        <v>1913</v>
      </c>
      <c r="E1257" s="149" t="s">
        <v>1911</v>
      </c>
      <c r="F1257" s="149" t="s">
        <v>1544</v>
      </c>
      <c r="G1257" s="149" t="s">
        <v>1426</v>
      </c>
      <c r="H1257" s="158"/>
      <c r="I1257" s="249" t="s">
        <v>1620</v>
      </c>
      <c r="J1257" s="7"/>
      <c r="K1257" s="150" t="s">
        <v>1343</v>
      </c>
      <c r="L1257" s="150"/>
      <c r="M1257" s="10"/>
      <c r="N1257" s="151"/>
      <c r="O1257" s="10"/>
      <c r="P1257" s="203" t="e">
        <f>#REF!+#REF!</f>
        <v>#REF!</v>
      </c>
      <c r="Q1257" s="204" t="e">
        <f>#REF!+M1257</f>
        <v>#REF!</v>
      </c>
      <c r="R1257" s="11" t="s">
        <v>650</v>
      </c>
    </row>
    <row r="1258" spans="1:18" ht="12.95" customHeight="1">
      <c r="A1258" s="147">
        <v>1074</v>
      </c>
      <c r="B1258" s="148"/>
      <c r="C1258" s="149" t="s">
        <v>1911</v>
      </c>
      <c r="D1258" s="149" t="s">
        <v>1913</v>
      </c>
      <c r="E1258" s="149" t="s">
        <v>1911</v>
      </c>
      <c r="F1258" s="149" t="s">
        <v>1544</v>
      </c>
      <c r="G1258" s="149" t="s">
        <v>1426</v>
      </c>
      <c r="H1258" s="158"/>
      <c r="I1258" s="249" t="s">
        <v>1621</v>
      </c>
      <c r="J1258" s="7"/>
      <c r="K1258" s="150" t="s">
        <v>1343</v>
      </c>
      <c r="L1258" s="150"/>
      <c r="M1258" s="10"/>
      <c r="N1258" s="151"/>
      <c r="O1258" s="10"/>
      <c r="P1258" s="203" t="e">
        <f>#REF!+#REF!</f>
        <v>#REF!</v>
      </c>
      <c r="Q1258" s="204" t="e">
        <f>#REF!+M1258</f>
        <v>#REF!</v>
      </c>
      <c r="R1258" s="11" t="s">
        <v>634</v>
      </c>
    </row>
    <row r="1259" spans="1:18" ht="12.95" customHeight="1">
      <c r="A1259" s="198">
        <v>1075</v>
      </c>
      <c r="B1259" s="148"/>
      <c r="C1259" s="149" t="s">
        <v>1911</v>
      </c>
      <c r="D1259" s="149" t="s">
        <v>1913</v>
      </c>
      <c r="E1259" s="149" t="s">
        <v>1911</v>
      </c>
      <c r="F1259" s="149" t="s">
        <v>1544</v>
      </c>
      <c r="G1259" s="149" t="s">
        <v>1426</v>
      </c>
      <c r="H1259" s="158"/>
      <c r="I1259" s="249" t="s">
        <v>711</v>
      </c>
      <c r="J1259" s="7"/>
      <c r="K1259" s="150" t="s">
        <v>1343</v>
      </c>
      <c r="L1259" s="150"/>
      <c r="M1259" s="10"/>
      <c r="N1259" s="151"/>
      <c r="O1259" s="10"/>
      <c r="P1259" s="203" t="e">
        <f>#REF!+#REF!</f>
        <v>#REF!</v>
      </c>
      <c r="Q1259" s="204" t="e">
        <f>#REF!+M1259</f>
        <v>#REF!</v>
      </c>
      <c r="R1259" s="11" t="s">
        <v>679</v>
      </c>
    </row>
    <row r="1260" spans="1:18" ht="12.95" customHeight="1">
      <c r="A1260" s="147">
        <v>1076</v>
      </c>
      <c r="B1260" s="148"/>
      <c r="C1260" s="149" t="s">
        <v>1911</v>
      </c>
      <c r="D1260" s="149" t="s">
        <v>1913</v>
      </c>
      <c r="E1260" s="149" t="s">
        <v>1911</v>
      </c>
      <c r="F1260" s="149" t="s">
        <v>1544</v>
      </c>
      <c r="G1260" s="149" t="s">
        <v>1426</v>
      </c>
      <c r="H1260" s="158"/>
      <c r="I1260" s="249" t="s">
        <v>1622</v>
      </c>
      <c r="J1260" s="7"/>
      <c r="K1260" s="150" t="s">
        <v>1343</v>
      </c>
      <c r="L1260" s="150"/>
      <c r="M1260" s="10"/>
      <c r="N1260" s="151"/>
      <c r="O1260" s="10"/>
      <c r="P1260" s="203" t="e">
        <f>#REF!+#REF!</f>
        <v>#REF!</v>
      </c>
      <c r="Q1260" s="204" t="e">
        <f>#REF!+M1260</f>
        <v>#REF!</v>
      </c>
      <c r="R1260" s="11" t="s">
        <v>620</v>
      </c>
    </row>
    <row r="1261" spans="1:18" ht="12.95" customHeight="1">
      <c r="A1261" s="198">
        <v>1077</v>
      </c>
      <c r="B1261" s="148"/>
      <c r="C1261" s="149" t="s">
        <v>1911</v>
      </c>
      <c r="D1261" s="149" t="s">
        <v>1913</v>
      </c>
      <c r="E1261" s="149" t="s">
        <v>1911</v>
      </c>
      <c r="F1261" s="149" t="s">
        <v>1544</v>
      </c>
      <c r="G1261" s="149" t="s">
        <v>1426</v>
      </c>
      <c r="H1261" s="158"/>
      <c r="I1261" s="249" t="s">
        <v>421</v>
      </c>
      <c r="J1261" s="7"/>
      <c r="K1261" s="150" t="s">
        <v>1343</v>
      </c>
      <c r="L1261" s="150"/>
      <c r="M1261" s="10"/>
      <c r="N1261" s="151"/>
      <c r="O1261" s="10"/>
      <c r="P1261" s="203" t="e">
        <f>#REF!+#REF!</f>
        <v>#REF!</v>
      </c>
      <c r="Q1261" s="204" t="e">
        <f>#REF!+M1261</f>
        <v>#REF!</v>
      </c>
      <c r="R1261" s="11" t="s">
        <v>648</v>
      </c>
    </row>
    <row r="1262" spans="1:18" ht="12.95" customHeight="1">
      <c r="A1262" s="147">
        <v>1078</v>
      </c>
      <c r="B1262" s="148"/>
      <c r="C1262" s="149" t="s">
        <v>1911</v>
      </c>
      <c r="D1262" s="149" t="s">
        <v>1913</v>
      </c>
      <c r="E1262" s="149" t="s">
        <v>1911</v>
      </c>
      <c r="F1262" s="149" t="s">
        <v>1544</v>
      </c>
      <c r="G1262" s="149" t="s">
        <v>1426</v>
      </c>
      <c r="H1262" s="158"/>
      <c r="I1262" s="249" t="s">
        <v>421</v>
      </c>
      <c r="J1262" s="7"/>
      <c r="K1262" s="150" t="s">
        <v>1343</v>
      </c>
      <c r="L1262" s="150"/>
      <c r="M1262" s="17"/>
      <c r="N1262" s="151"/>
      <c r="O1262" s="17"/>
      <c r="P1262" s="203" t="e">
        <f>#REF!+#REF!</f>
        <v>#REF!</v>
      </c>
      <c r="Q1262" s="204" t="e">
        <f>#REF!+M1262</f>
        <v>#REF!</v>
      </c>
      <c r="R1262" s="11" t="s">
        <v>648</v>
      </c>
    </row>
    <row r="1263" spans="1:18" ht="12.95" customHeight="1">
      <c r="A1263" s="198">
        <v>1079</v>
      </c>
      <c r="B1263" s="148"/>
      <c r="C1263" s="149" t="s">
        <v>1911</v>
      </c>
      <c r="D1263" s="149" t="s">
        <v>1913</v>
      </c>
      <c r="E1263" s="149" t="s">
        <v>1911</v>
      </c>
      <c r="F1263" s="149" t="s">
        <v>1544</v>
      </c>
      <c r="G1263" s="149" t="s">
        <v>1426</v>
      </c>
      <c r="H1263" s="158"/>
      <c r="I1263" s="249" t="s">
        <v>421</v>
      </c>
      <c r="J1263" s="7"/>
      <c r="K1263" s="150" t="s">
        <v>1343</v>
      </c>
      <c r="L1263" s="150"/>
      <c r="M1263" s="10"/>
      <c r="N1263" s="151"/>
      <c r="O1263" s="10"/>
      <c r="P1263" s="203" t="e">
        <f>#REF!+#REF!</f>
        <v>#REF!</v>
      </c>
      <c r="Q1263" s="204" t="e">
        <f>#REF!+M1263</f>
        <v>#REF!</v>
      </c>
      <c r="R1263" s="11" t="s">
        <v>752</v>
      </c>
    </row>
    <row r="1264" spans="1:18" ht="12.95" customHeight="1">
      <c r="A1264" s="147">
        <v>1080</v>
      </c>
      <c r="B1264" s="148"/>
      <c r="C1264" s="149" t="s">
        <v>1911</v>
      </c>
      <c r="D1264" s="149" t="s">
        <v>1913</v>
      </c>
      <c r="E1264" s="149" t="s">
        <v>1911</v>
      </c>
      <c r="F1264" s="149" t="s">
        <v>1544</v>
      </c>
      <c r="G1264" s="149" t="s">
        <v>1426</v>
      </c>
      <c r="H1264" s="158"/>
      <c r="I1264" s="307" t="s">
        <v>2205</v>
      </c>
      <c r="J1264" s="7"/>
      <c r="K1264" s="150" t="s">
        <v>1343</v>
      </c>
      <c r="L1264" s="150"/>
      <c r="M1264" s="10">
        <v>3500000</v>
      </c>
      <c r="N1264" s="151"/>
      <c r="O1264" s="10"/>
      <c r="P1264" s="203" t="e">
        <f>#REF!+#REF!</f>
        <v>#REF!</v>
      </c>
      <c r="Q1264" s="204" t="e">
        <f>#REF!+M1264</f>
        <v>#REF!</v>
      </c>
      <c r="R1264" s="11" t="s">
        <v>2199</v>
      </c>
    </row>
    <row r="1265" spans="1:18" ht="12.95" customHeight="1">
      <c r="A1265" s="198">
        <v>1081</v>
      </c>
      <c r="B1265" s="148"/>
      <c r="C1265" s="149" t="s">
        <v>1911</v>
      </c>
      <c r="D1265" s="149" t="s">
        <v>1913</v>
      </c>
      <c r="E1265" s="149" t="s">
        <v>1911</v>
      </c>
      <c r="F1265" s="149" t="s">
        <v>1544</v>
      </c>
      <c r="G1265" s="149" t="s">
        <v>1426</v>
      </c>
      <c r="H1265" s="158"/>
      <c r="I1265" s="307" t="s">
        <v>2419</v>
      </c>
      <c r="J1265" s="20"/>
      <c r="K1265" s="150" t="s">
        <v>1343</v>
      </c>
      <c r="L1265" s="150"/>
      <c r="M1265" s="12">
        <v>7038000</v>
      </c>
      <c r="N1265" s="151"/>
      <c r="O1265" s="12"/>
      <c r="P1265" s="203" t="e">
        <f>#REF!+#REF!</f>
        <v>#REF!</v>
      </c>
      <c r="Q1265" s="204" t="e">
        <f>#REF!+M1265</f>
        <v>#REF!</v>
      </c>
      <c r="R1265" s="364" t="s">
        <v>2216</v>
      </c>
    </row>
    <row r="1266" spans="1:18" ht="12.95" customHeight="1">
      <c r="A1266" s="147">
        <v>1082</v>
      </c>
      <c r="B1266" s="148"/>
      <c r="C1266" s="149" t="s">
        <v>1911</v>
      </c>
      <c r="D1266" s="149" t="s">
        <v>1913</v>
      </c>
      <c r="E1266" s="149" t="s">
        <v>1911</v>
      </c>
      <c r="F1266" s="149" t="s">
        <v>1544</v>
      </c>
      <c r="G1266" s="149" t="s">
        <v>1426</v>
      </c>
      <c r="H1266" s="158"/>
      <c r="I1266" s="307" t="s">
        <v>444</v>
      </c>
      <c r="J1266" s="8"/>
      <c r="K1266" s="150" t="s">
        <v>1343</v>
      </c>
      <c r="L1266" s="150"/>
      <c r="M1266" s="12">
        <v>4200000</v>
      </c>
      <c r="N1266" s="151"/>
      <c r="O1266" s="12"/>
      <c r="P1266" s="203" t="e">
        <f>#REF!+#REF!</f>
        <v>#REF!</v>
      </c>
      <c r="Q1266" s="204" t="e">
        <f>#REF!+M1266</f>
        <v>#REF!</v>
      </c>
      <c r="R1266" s="13" t="s">
        <v>2218</v>
      </c>
    </row>
    <row r="1267" spans="1:18" ht="12.95" customHeight="1">
      <c r="A1267" s="198">
        <v>1083</v>
      </c>
      <c r="B1267" s="148"/>
      <c r="C1267" s="149" t="s">
        <v>1911</v>
      </c>
      <c r="D1267" s="149" t="s">
        <v>1913</v>
      </c>
      <c r="E1267" s="149" t="s">
        <v>1911</v>
      </c>
      <c r="F1267" s="149" t="s">
        <v>1544</v>
      </c>
      <c r="G1267" s="149" t="s">
        <v>1426</v>
      </c>
      <c r="H1267" s="158"/>
      <c r="I1267" s="307" t="s">
        <v>2234</v>
      </c>
      <c r="J1267" s="8"/>
      <c r="K1267" s="150" t="s">
        <v>1343</v>
      </c>
      <c r="L1267" s="150"/>
      <c r="M1267" s="12">
        <v>8200000</v>
      </c>
      <c r="N1267" s="151"/>
      <c r="O1267" s="12"/>
      <c r="P1267" s="203" t="e">
        <f>#REF!+#REF!</f>
        <v>#REF!</v>
      </c>
      <c r="Q1267" s="204" t="e">
        <f>#REF!+M1267</f>
        <v>#REF!</v>
      </c>
      <c r="R1267" s="13" t="s">
        <v>2233</v>
      </c>
    </row>
    <row r="1268" spans="1:18" ht="12.95" customHeight="1">
      <c r="A1268" s="147">
        <v>1084</v>
      </c>
      <c r="B1268" s="148"/>
      <c r="C1268" s="149" t="s">
        <v>1911</v>
      </c>
      <c r="D1268" s="149" t="s">
        <v>1913</v>
      </c>
      <c r="E1268" s="149" t="s">
        <v>1911</v>
      </c>
      <c r="F1268" s="149" t="s">
        <v>1544</v>
      </c>
      <c r="G1268" s="149" t="s">
        <v>1426</v>
      </c>
      <c r="H1268" s="158"/>
      <c r="I1268" s="307" t="s">
        <v>711</v>
      </c>
      <c r="J1268" s="8"/>
      <c r="K1268" s="150" t="s">
        <v>1343</v>
      </c>
      <c r="L1268" s="150"/>
      <c r="M1268" s="12">
        <v>3500000</v>
      </c>
      <c r="N1268" s="151"/>
      <c r="O1268" s="12"/>
      <c r="P1268" s="203" t="e">
        <f>#REF!+#REF!</f>
        <v>#REF!</v>
      </c>
      <c r="Q1268" s="204" t="e">
        <f>#REF!+M1268</f>
        <v>#REF!</v>
      </c>
      <c r="R1268" s="13" t="s">
        <v>2240</v>
      </c>
    </row>
    <row r="1269" spans="1:18" ht="12.95" customHeight="1">
      <c r="A1269" s="198">
        <v>1085</v>
      </c>
      <c r="B1269" s="148"/>
      <c r="C1269" s="149" t="s">
        <v>1911</v>
      </c>
      <c r="D1269" s="149" t="s">
        <v>1913</v>
      </c>
      <c r="E1269" s="149" t="s">
        <v>1911</v>
      </c>
      <c r="F1269" s="149" t="s">
        <v>1544</v>
      </c>
      <c r="G1269" s="149" t="s">
        <v>1426</v>
      </c>
      <c r="H1269" s="158"/>
      <c r="I1269" s="307" t="s">
        <v>2259</v>
      </c>
      <c r="J1269" s="8"/>
      <c r="K1269" s="150" t="s">
        <v>1343</v>
      </c>
      <c r="L1269" s="150"/>
      <c r="M1269" s="12">
        <v>4255000</v>
      </c>
      <c r="N1269" s="151"/>
      <c r="O1269" s="12"/>
      <c r="P1269" s="203" t="e">
        <f>#REF!+#REF!</f>
        <v>#REF!</v>
      </c>
      <c r="Q1269" s="204" t="e">
        <f>#REF!+M1269</f>
        <v>#REF!</v>
      </c>
      <c r="R1269" s="13" t="s">
        <v>2261</v>
      </c>
    </row>
    <row r="1270" spans="1:18" ht="12.95" customHeight="1">
      <c r="A1270" s="147">
        <v>1086</v>
      </c>
      <c r="B1270" s="148"/>
      <c r="C1270" s="149" t="s">
        <v>1911</v>
      </c>
      <c r="D1270" s="149" t="s">
        <v>1913</v>
      </c>
      <c r="E1270" s="149" t="s">
        <v>1911</v>
      </c>
      <c r="F1270" s="149" t="s">
        <v>1544</v>
      </c>
      <c r="G1270" s="149" t="s">
        <v>1426</v>
      </c>
      <c r="H1270" s="158"/>
      <c r="I1270" s="307" t="s">
        <v>2278</v>
      </c>
      <c r="J1270" s="8"/>
      <c r="K1270" s="150" t="s">
        <v>1343</v>
      </c>
      <c r="L1270" s="150"/>
      <c r="M1270" s="12">
        <v>3000000</v>
      </c>
      <c r="N1270" s="151"/>
      <c r="O1270" s="12"/>
      <c r="P1270" s="203" t="e">
        <f>#REF!+#REF!</f>
        <v>#REF!</v>
      </c>
      <c r="Q1270" s="204" t="e">
        <f>#REF!+M1270</f>
        <v>#REF!</v>
      </c>
      <c r="R1270" s="13" t="s">
        <v>2277</v>
      </c>
    </row>
    <row r="1271" spans="1:18" ht="12.95" customHeight="1">
      <c r="A1271" s="198">
        <v>1087</v>
      </c>
      <c r="B1271" s="148"/>
      <c r="C1271" s="149" t="s">
        <v>1911</v>
      </c>
      <c r="D1271" s="149" t="s">
        <v>1913</v>
      </c>
      <c r="E1271" s="149" t="s">
        <v>1911</v>
      </c>
      <c r="F1271" s="149" t="s">
        <v>1544</v>
      </c>
      <c r="G1271" s="149" t="s">
        <v>1426</v>
      </c>
      <c r="H1271" s="158"/>
      <c r="I1271" s="307" t="s">
        <v>2279</v>
      </c>
      <c r="J1271" s="7"/>
      <c r="K1271" s="150" t="s">
        <v>1343</v>
      </c>
      <c r="L1271" s="150"/>
      <c r="M1271" s="10">
        <v>3150000</v>
      </c>
      <c r="N1271" s="151"/>
      <c r="O1271" s="10"/>
      <c r="P1271" s="203" t="e">
        <f>#REF!+#REF!</f>
        <v>#REF!</v>
      </c>
      <c r="Q1271" s="204" t="e">
        <f>#REF!+M1271</f>
        <v>#REF!</v>
      </c>
      <c r="R1271" s="11" t="s">
        <v>2277</v>
      </c>
    </row>
    <row r="1272" spans="1:18" ht="12.95" customHeight="1">
      <c r="A1272" s="147">
        <v>1088</v>
      </c>
      <c r="B1272" s="148"/>
      <c r="C1272" s="149" t="s">
        <v>1911</v>
      </c>
      <c r="D1272" s="149" t="s">
        <v>1913</v>
      </c>
      <c r="E1272" s="149" t="s">
        <v>1911</v>
      </c>
      <c r="F1272" s="149" t="s">
        <v>1544</v>
      </c>
      <c r="G1272" s="149" t="s">
        <v>1426</v>
      </c>
      <c r="H1272" s="158"/>
      <c r="I1272" s="307" t="s">
        <v>421</v>
      </c>
      <c r="J1272" s="7"/>
      <c r="K1272" s="150" t="s">
        <v>1343</v>
      </c>
      <c r="L1272" s="150"/>
      <c r="M1272" s="10">
        <v>6000000</v>
      </c>
      <c r="N1272" s="151"/>
      <c r="O1272" s="10"/>
      <c r="P1272" s="203" t="e">
        <f>#REF!+#REF!</f>
        <v>#REF!</v>
      </c>
      <c r="Q1272" s="204" t="e">
        <f>#REF!+M1272</f>
        <v>#REF!</v>
      </c>
      <c r="R1272" s="11" t="s">
        <v>2277</v>
      </c>
    </row>
    <row r="1273" spans="1:18" ht="12.95" customHeight="1">
      <c r="A1273" s="198">
        <v>1089</v>
      </c>
      <c r="B1273" s="148"/>
      <c r="C1273" s="149" t="s">
        <v>1911</v>
      </c>
      <c r="D1273" s="149" t="s">
        <v>1913</v>
      </c>
      <c r="E1273" s="149" t="s">
        <v>1911</v>
      </c>
      <c r="F1273" s="149" t="s">
        <v>1544</v>
      </c>
      <c r="G1273" s="149" t="s">
        <v>1426</v>
      </c>
      <c r="H1273" s="158"/>
      <c r="I1273" s="307" t="s">
        <v>2292</v>
      </c>
      <c r="J1273" s="7"/>
      <c r="K1273" s="150" t="s">
        <v>1343</v>
      </c>
      <c r="L1273" s="150"/>
      <c r="M1273" s="10">
        <v>4200000</v>
      </c>
      <c r="N1273" s="151"/>
      <c r="O1273" s="10"/>
      <c r="P1273" s="203" t="e">
        <f>#REF!+#REF!</f>
        <v>#REF!</v>
      </c>
      <c r="Q1273" s="204" t="e">
        <f>#REF!+M1273</f>
        <v>#REF!</v>
      </c>
      <c r="R1273" s="11" t="s">
        <v>2282</v>
      </c>
    </row>
    <row r="1274" spans="1:18" ht="12.95" customHeight="1">
      <c r="A1274" s="147">
        <v>1090</v>
      </c>
      <c r="B1274" s="148"/>
      <c r="C1274" s="149" t="s">
        <v>1911</v>
      </c>
      <c r="D1274" s="149" t="s">
        <v>1913</v>
      </c>
      <c r="E1274" s="149" t="s">
        <v>1911</v>
      </c>
      <c r="F1274" s="149" t="s">
        <v>1544</v>
      </c>
      <c r="G1274" s="149" t="s">
        <v>1426</v>
      </c>
      <c r="H1274" s="158"/>
      <c r="I1274" s="307" t="s">
        <v>2299</v>
      </c>
      <c r="J1274" s="7"/>
      <c r="K1274" s="150" t="s">
        <v>1343</v>
      </c>
      <c r="L1274" s="150"/>
      <c r="M1274" s="10">
        <v>3300000</v>
      </c>
      <c r="N1274" s="151"/>
      <c r="O1274" s="10"/>
      <c r="P1274" s="203" t="e">
        <f>#REF!+#REF!</f>
        <v>#REF!</v>
      </c>
      <c r="Q1274" s="204" t="e">
        <f>#REF!+M1274</f>
        <v>#REF!</v>
      </c>
      <c r="R1274" s="11" t="s">
        <v>2296</v>
      </c>
    </row>
    <row r="1275" spans="1:18" ht="12.95" customHeight="1">
      <c r="A1275" s="198">
        <v>1091</v>
      </c>
      <c r="B1275" s="148"/>
      <c r="C1275" s="149" t="s">
        <v>1911</v>
      </c>
      <c r="D1275" s="149" t="s">
        <v>1913</v>
      </c>
      <c r="E1275" s="149" t="s">
        <v>1911</v>
      </c>
      <c r="F1275" s="149" t="s">
        <v>1544</v>
      </c>
      <c r="G1275" s="149" t="s">
        <v>1426</v>
      </c>
      <c r="H1275" s="158"/>
      <c r="I1275" s="307" t="s">
        <v>2301</v>
      </c>
      <c r="J1275" s="7"/>
      <c r="K1275" s="150" t="s">
        <v>1343</v>
      </c>
      <c r="L1275" s="150"/>
      <c r="M1275" s="10">
        <v>2000000</v>
      </c>
      <c r="N1275" s="151"/>
      <c r="O1275" s="10"/>
      <c r="P1275" s="203" t="e">
        <f>#REF!+#REF!</f>
        <v>#REF!</v>
      </c>
      <c r="Q1275" s="204" t="e">
        <f>#REF!+M1275</f>
        <v>#REF!</v>
      </c>
      <c r="R1275" s="11" t="s">
        <v>2296</v>
      </c>
    </row>
    <row r="1276" spans="1:18" ht="12.95" customHeight="1">
      <c r="A1276" s="147">
        <v>1092</v>
      </c>
      <c r="B1276" s="148"/>
      <c r="C1276" s="149" t="s">
        <v>1911</v>
      </c>
      <c r="D1276" s="149" t="s">
        <v>1913</v>
      </c>
      <c r="E1276" s="149" t="s">
        <v>1911</v>
      </c>
      <c r="F1276" s="149" t="s">
        <v>1544</v>
      </c>
      <c r="G1276" s="149" t="s">
        <v>1426</v>
      </c>
      <c r="H1276" s="158"/>
      <c r="I1276" s="307" t="s">
        <v>421</v>
      </c>
      <c r="J1276" s="7"/>
      <c r="K1276" s="150" t="s">
        <v>1343</v>
      </c>
      <c r="L1276" s="150"/>
      <c r="M1276" s="10">
        <v>3000000</v>
      </c>
      <c r="N1276" s="151"/>
      <c r="O1276" s="10"/>
      <c r="P1276" s="203" t="e">
        <f>#REF!+#REF!</f>
        <v>#REF!</v>
      </c>
      <c r="Q1276" s="204" t="e">
        <f>#REF!+M1276</f>
        <v>#REF!</v>
      </c>
      <c r="R1276" s="11" t="s">
        <v>2305</v>
      </c>
    </row>
    <row r="1277" spans="1:18" ht="12.95" customHeight="1">
      <c r="A1277" s="198">
        <v>1093</v>
      </c>
      <c r="B1277" s="148"/>
      <c r="C1277" s="149" t="s">
        <v>1911</v>
      </c>
      <c r="D1277" s="149" t="s">
        <v>1913</v>
      </c>
      <c r="E1277" s="149" t="s">
        <v>1911</v>
      </c>
      <c r="F1277" s="149" t="s">
        <v>1544</v>
      </c>
      <c r="G1277" s="149" t="s">
        <v>1426</v>
      </c>
      <c r="H1277" s="158"/>
      <c r="I1277" s="307" t="s">
        <v>421</v>
      </c>
      <c r="J1277" s="7"/>
      <c r="K1277" s="150" t="s">
        <v>1343</v>
      </c>
      <c r="L1277" s="150"/>
      <c r="M1277" s="10">
        <v>6000000</v>
      </c>
      <c r="N1277" s="151"/>
      <c r="O1277" s="10"/>
      <c r="P1277" s="203" t="e">
        <f>#REF!+#REF!</f>
        <v>#REF!</v>
      </c>
      <c r="Q1277" s="204" t="e">
        <f>#REF!+M1277</f>
        <v>#REF!</v>
      </c>
      <c r="R1277" s="11" t="s">
        <v>2314</v>
      </c>
    </row>
    <row r="1278" spans="1:18" ht="12.95" customHeight="1">
      <c r="A1278" s="147">
        <v>1094</v>
      </c>
      <c r="B1278" s="148"/>
      <c r="C1278" s="149" t="s">
        <v>1911</v>
      </c>
      <c r="D1278" s="149" t="s">
        <v>1913</v>
      </c>
      <c r="E1278" s="149" t="s">
        <v>1911</v>
      </c>
      <c r="F1278" s="149" t="s">
        <v>1543</v>
      </c>
      <c r="G1278" s="149" t="s">
        <v>1429</v>
      </c>
      <c r="H1278" s="158"/>
      <c r="I1278" s="249" t="s">
        <v>1095</v>
      </c>
      <c r="J1278" s="7"/>
      <c r="K1278" s="150" t="s">
        <v>1343</v>
      </c>
      <c r="L1278" s="150"/>
      <c r="M1278" s="10"/>
      <c r="N1278" s="151"/>
      <c r="O1278" s="10"/>
      <c r="P1278" s="203" t="e">
        <f>#REF!+#REF!</f>
        <v>#REF!</v>
      </c>
      <c r="Q1278" s="204" t="e">
        <f>#REF!+M1278</f>
        <v>#REF!</v>
      </c>
      <c r="R1278" s="11" t="s">
        <v>576</v>
      </c>
    </row>
    <row r="1279" spans="1:18" ht="12.95" customHeight="1">
      <c r="A1279" s="198">
        <v>1095</v>
      </c>
      <c r="B1279" s="148"/>
      <c r="C1279" s="149" t="s">
        <v>1911</v>
      </c>
      <c r="D1279" s="149" t="s">
        <v>1913</v>
      </c>
      <c r="E1279" s="149" t="s">
        <v>1911</v>
      </c>
      <c r="F1279" s="149" t="s">
        <v>1913</v>
      </c>
      <c r="G1279" s="149" t="s">
        <v>1475</v>
      </c>
      <c r="H1279" s="158"/>
      <c r="I1279" s="247" t="s">
        <v>1623</v>
      </c>
      <c r="J1279" s="7"/>
      <c r="K1279" s="150" t="s">
        <v>1343</v>
      </c>
      <c r="L1279" s="150"/>
      <c r="M1279" s="10"/>
      <c r="N1279" s="151"/>
      <c r="O1279" s="10"/>
      <c r="P1279" s="203" t="e">
        <f>#REF!+#REF!</f>
        <v>#REF!</v>
      </c>
      <c r="Q1279" s="204" t="e">
        <f>#REF!+M1279</f>
        <v>#REF!</v>
      </c>
      <c r="R1279" s="11" t="s">
        <v>1702</v>
      </c>
    </row>
    <row r="1280" spans="1:18" ht="12.95" customHeight="1">
      <c r="A1280" s="147">
        <v>1096</v>
      </c>
      <c r="B1280" s="148"/>
      <c r="C1280" s="149" t="s">
        <v>1911</v>
      </c>
      <c r="D1280" s="149" t="s">
        <v>1913</v>
      </c>
      <c r="E1280" s="149" t="s">
        <v>1911</v>
      </c>
      <c r="F1280" s="149" t="s">
        <v>1913</v>
      </c>
      <c r="G1280" s="149" t="s">
        <v>1426</v>
      </c>
      <c r="H1280" s="158"/>
      <c r="I1280" s="249" t="s">
        <v>1624</v>
      </c>
      <c r="J1280" s="7"/>
      <c r="K1280" s="150" t="s">
        <v>1343</v>
      </c>
      <c r="L1280" s="150"/>
      <c r="M1280" s="10"/>
      <c r="N1280" s="151"/>
      <c r="O1280" s="10"/>
      <c r="P1280" s="203" t="e">
        <f>#REF!+#REF!</f>
        <v>#REF!</v>
      </c>
      <c r="Q1280" s="204" t="e">
        <f>#REF!+M1280</f>
        <v>#REF!</v>
      </c>
      <c r="R1280" s="11" t="s">
        <v>608</v>
      </c>
    </row>
    <row r="1281" spans="1:18" ht="12.95" customHeight="1">
      <c r="A1281" s="198">
        <v>1097</v>
      </c>
      <c r="B1281" s="148"/>
      <c r="C1281" s="149" t="s">
        <v>1911</v>
      </c>
      <c r="D1281" s="149" t="s">
        <v>1913</v>
      </c>
      <c r="E1281" s="149" t="s">
        <v>1911</v>
      </c>
      <c r="F1281" s="149" t="s">
        <v>1913</v>
      </c>
      <c r="G1281" s="149" t="s">
        <v>1426</v>
      </c>
      <c r="H1281" s="158"/>
      <c r="I1281" s="249" t="s">
        <v>1625</v>
      </c>
      <c r="J1281" s="7"/>
      <c r="K1281" s="150" t="s">
        <v>1343</v>
      </c>
      <c r="L1281" s="150"/>
      <c r="M1281" s="10"/>
      <c r="N1281" s="151"/>
      <c r="O1281" s="10"/>
      <c r="P1281" s="203" t="e">
        <f>#REF!+#REF!</f>
        <v>#REF!</v>
      </c>
      <c r="Q1281" s="204" t="e">
        <f>#REF!+M1281</f>
        <v>#REF!</v>
      </c>
      <c r="R1281" s="11" t="s">
        <v>718</v>
      </c>
    </row>
    <row r="1282" spans="1:18" ht="12.95" customHeight="1">
      <c r="A1282" s="147">
        <v>1098</v>
      </c>
      <c r="B1282" s="148"/>
      <c r="C1282" s="149" t="s">
        <v>1911</v>
      </c>
      <c r="D1282" s="149" t="s">
        <v>1913</v>
      </c>
      <c r="E1282" s="149" t="s">
        <v>1911</v>
      </c>
      <c r="F1282" s="149" t="s">
        <v>1913</v>
      </c>
      <c r="G1282" s="149" t="s">
        <v>1426</v>
      </c>
      <c r="H1282" s="158"/>
      <c r="I1282" s="249" t="s">
        <v>451</v>
      </c>
      <c r="J1282" s="7"/>
      <c r="K1282" s="150" t="s">
        <v>1343</v>
      </c>
      <c r="L1282" s="150"/>
      <c r="M1282" s="10"/>
      <c r="N1282" s="151"/>
      <c r="O1282" s="10"/>
      <c r="P1282" s="203" t="e">
        <f>#REF!+#REF!</f>
        <v>#REF!</v>
      </c>
      <c r="Q1282" s="204" t="e">
        <f>#REF!+M1282</f>
        <v>#REF!</v>
      </c>
      <c r="R1282" s="11" t="s">
        <v>721</v>
      </c>
    </row>
    <row r="1283" spans="1:18" ht="12.95" customHeight="1">
      <c r="A1283" s="198">
        <v>1099</v>
      </c>
      <c r="B1283" s="148"/>
      <c r="C1283" s="149" t="s">
        <v>1911</v>
      </c>
      <c r="D1283" s="149" t="s">
        <v>1913</v>
      </c>
      <c r="E1283" s="149" t="s">
        <v>1911</v>
      </c>
      <c r="F1283" s="149" t="s">
        <v>1913</v>
      </c>
      <c r="G1283" s="149" t="s">
        <v>1426</v>
      </c>
      <c r="H1283" s="158"/>
      <c r="I1283" s="249" t="s">
        <v>451</v>
      </c>
      <c r="J1283" s="7"/>
      <c r="K1283" s="150" t="s">
        <v>1343</v>
      </c>
      <c r="L1283" s="150"/>
      <c r="M1283" s="10"/>
      <c r="N1283" s="151"/>
      <c r="O1283" s="10"/>
      <c r="P1283" s="203" t="e">
        <f>#REF!+#REF!</f>
        <v>#REF!</v>
      </c>
      <c r="Q1283" s="204" t="e">
        <f>#REF!+M1283</f>
        <v>#REF!</v>
      </c>
      <c r="R1283" s="11" t="s">
        <v>576</v>
      </c>
    </row>
    <row r="1284" spans="1:18" ht="12.95" customHeight="1">
      <c r="A1284" s="147">
        <v>1100</v>
      </c>
      <c r="B1284" s="148"/>
      <c r="C1284" s="149" t="s">
        <v>1911</v>
      </c>
      <c r="D1284" s="149" t="s">
        <v>1913</v>
      </c>
      <c r="E1284" s="149" t="s">
        <v>1911</v>
      </c>
      <c r="F1284" s="149" t="s">
        <v>1913</v>
      </c>
      <c r="G1284" s="149" t="s">
        <v>1426</v>
      </c>
      <c r="H1284" s="158"/>
      <c r="I1284" s="249" t="s">
        <v>451</v>
      </c>
      <c r="J1284" s="7"/>
      <c r="K1284" s="150" t="s">
        <v>1343</v>
      </c>
      <c r="L1284" s="150"/>
      <c r="M1284" s="10"/>
      <c r="N1284" s="151"/>
      <c r="O1284" s="10"/>
      <c r="P1284" s="203" t="e">
        <f>#REF!+#REF!</f>
        <v>#REF!</v>
      </c>
      <c r="Q1284" s="204" t="e">
        <f>#REF!+M1284</f>
        <v>#REF!</v>
      </c>
      <c r="R1284" s="11" t="s">
        <v>679</v>
      </c>
    </row>
    <row r="1285" spans="1:18" ht="12.95" customHeight="1">
      <c r="A1285" s="198">
        <v>1101</v>
      </c>
      <c r="B1285" s="148"/>
      <c r="C1285" s="149" t="s">
        <v>1911</v>
      </c>
      <c r="D1285" s="149" t="s">
        <v>1913</v>
      </c>
      <c r="E1285" s="149" t="s">
        <v>1911</v>
      </c>
      <c r="F1285" s="149" t="s">
        <v>1913</v>
      </c>
      <c r="G1285" s="149" t="s">
        <v>1426</v>
      </c>
      <c r="H1285" s="158" t="s">
        <v>1425</v>
      </c>
      <c r="I1285" s="307" t="s">
        <v>2257</v>
      </c>
      <c r="J1285" s="7" t="s">
        <v>370</v>
      </c>
      <c r="K1285" s="150"/>
      <c r="L1285" s="150"/>
      <c r="M1285" s="10">
        <v>4000000</v>
      </c>
      <c r="N1285" s="151"/>
      <c r="O1285" s="10"/>
      <c r="P1285" s="203" t="e">
        <f>#REF!+#REF!</f>
        <v>#REF!</v>
      </c>
      <c r="Q1285" s="204" t="e">
        <f>#REF!+M1285</f>
        <v>#REF!</v>
      </c>
      <c r="R1285" s="11" t="s">
        <v>650</v>
      </c>
    </row>
    <row r="1286" spans="1:18" ht="12.95" customHeight="1">
      <c r="A1286" s="147">
        <v>1102</v>
      </c>
      <c r="B1286" s="148"/>
      <c r="C1286" s="149" t="s">
        <v>1911</v>
      </c>
      <c r="D1286" s="149" t="s">
        <v>1913</v>
      </c>
      <c r="E1286" s="149" t="s">
        <v>1911</v>
      </c>
      <c r="F1286" s="149" t="s">
        <v>1913</v>
      </c>
      <c r="G1286" s="149" t="s">
        <v>1426</v>
      </c>
      <c r="H1286" s="158" t="s">
        <v>1426</v>
      </c>
      <c r="I1286" s="307" t="s">
        <v>2242</v>
      </c>
      <c r="J1286" s="7" t="s">
        <v>360</v>
      </c>
      <c r="K1286" s="150"/>
      <c r="L1286" s="150"/>
      <c r="M1286" s="10">
        <v>5000000</v>
      </c>
      <c r="N1286" s="151"/>
      <c r="O1286" s="10"/>
      <c r="P1286" s="203" t="e">
        <f>#REF!+#REF!</f>
        <v>#REF!</v>
      </c>
      <c r="Q1286" s="204" t="e">
        <f>#REF!+M1286</f>
        <v>#REF!</v>
      </c>
      <c r="R1286" s="11" t="s">
        <v>2240</v>
      </c>
    </row>
    <row r="1287" spans="1:18" ht="12.95" customHeight="1">
      <c r="A1287" s="198">
        <v>1103</v>
      </c>
      <c r="B1287" s="148"/>
      <c r="C1287" s="149" t="s">
        <v>1911</v>
      </c>
      <c r="D1287" s="149" t="s">
        <v>1913</v>
      </c>
      <c r="E1287" s="149" t="s">
        <v>1911</v>
      </c>
      <c r="F1287" s="149" t="s">
        <v>1913</v>
      </c>
      <c r="G1287" s="149" t="s">
        <v>1426</v>
      </c>
      <c r="H1287" s="158"/>
      <c r="I1287" s="307" t="s">
        <v>1625</v>
      </c>
      <c r="J1287" s="7"/>
      <c r="K1287" s="150"/>
      <c r="L1287" s="150"/>
      <c r="M1287" s="10">
        <v>3500000</v>
      </c>
      <c r="N1287" s="151"/>
      <c r="O1287" s="10"/>
      <c r="P1287" s="203" t="e">
        <f>#REF!+#REF!</f>
        <v>#REF!</v>
      </c>
      <c r="Q1287" s="204" t="e">
        <f>#REF!+M1287</f>
        <v>#REF!</v>
      </c>
      <c r="R1287" s="11" t="s">
        <v>2284</v>
      </c>
    </row>
    <row r="1288" spans="1:18" ht="12.95" customHeight="1">
      <c r="A1288" s="147">
        <v>1104</v>
      </c>
      <c r="B1288" s="148"/>
      <c r="C1288" s="149" t="s">
        <v>1911</v>
      </c>
      <c r="D1288" s="149" t="s">
        <v>1913</v>
      </c>
      <c r="E1288" s="149" t="s">
        <v>1911</v>
      </c>
      <c r="F1288" s="149" t="s">
        <v>1913</v>
      </c>
      <c r="G1288" s="149" t="s">
        <v>1426</v>
      </c>
      <c r="H1288" s="158"/>
      <c r="I1288" s="307" t="s">
        <v>2427</v>
      </c>
      <c r="J1288" s="7" t="s">
        <v>360</v>
      </c>
      <c r="K1288" s="150"/>
      <c r="L1288" s="150"/>
      <c r="M1288" s="10">
        <v>20000000</v>
      </c>
      <c r="N1288" s="151"/>
      <c r="O1288" s="10"/>
      <c r="P1288" s="203" t="e">
        <f>#REF!+#REF!</f>
        <v>#REF!</v>
      </c>
      <c r="Q1288" s="204" t="e">
        <f>#REF!+M1288</f>
        <v>#REF!</v>
      </c>
      <c r="R1288" s="11" t="s">
        <v>297</v>
      </c>
    </row>
    <row r="1289" spans="1:18" ht="12.95" customHeight="1">
      <c r="A1289" s="198">
        <v>1105</v>
      </c>
      <c r="B1289" s="148"/>
      <c r="C1289" s="149" t="s">
        <v>1911</v>
      </c>
      <c r="D1289" s="149" t="s">
        <v>1913</v>
      </c>
      <c r="E1289" s="149" t="s">
        <v>1911</v>
      </c>
      <c r="F1289" s="149" t="s">
        <v>1913</v>
      </c>
      <c r="G1289" s="149" t="s">
        <v>1426</v>
      </c>
      <c r="H1289" s="158"/>
      <c r="I1289" s="307" t="s">
        <v>1625</v>
      </c>
      <c r="J1289" s="7"/>
      <c r="K1289" s="150"/>
      <c r="L1289" s="150"/>
      <c r="M1289" s="10">
        <v>5519250</v>
      </c>
      <c r="N1289" s="151"/>
      <c r="O1289" s="10"/>
      <c r="P1289" s="203" t="e">
        <f>#REF!+#REF!</f>
        <v>#REF!</v>
      </c>
      <c r="Q1289" s="204" t="e">
        <f>#REF!+M1289</f>
        <v>#REF!</v>
      </c>
      <c r="R1289" s="11" t="s">
        <v>2320</v>
      </c>
    </row>
    <row r="1290" spans="1:18" ht="12.95" customHeight="1">
      <c r="A1290" s="147">
        <v>1106</v>
      </c>
      <c r="B1290" s="148"/>
      <c r="C1290" s="149" t="s">
        <v>1911</v>
      </c>
      <c r="D1290" s="149" t="s">
        <v>1913</v>
      </c>
      <c r="E1290" s="149" t="s">
        <v>1911</v>
      </c>
      <c r="F1290" s="149" t="s">
        <v>1913</v>
      </c>
      <c r="G1290" s="149" t="s">
        <v>1475</v>
      </c>
      <c r="H1290" s="158"/>
      <c r="I1290" s="249" t="s">
        <v>1626</v>
      </c>
      <c r="J1290" s="7"/>
      <c r="K1290" s="150" t="s">
        <v>1343</v>
      </c>
      <c r="L1290" s="150"/>
      <c r="M1290" s="10"/>
      <c r="N1290" s="151"/>
      <c r="O1290" s="10"/>
      <c r="P1290" s="203" t="e">
        <f>#REF!+#REF!</f>
        <v>#REF!</v>
      </c>
      <c r="Q1290" s="204" t="e">
        <f>#REF!+M1290</f>
        <v>#REF!</v>
      </c>
      <c r="R1290" s="11" t="s">
        <v>650</v>
      </c>
    </row>
    <row r="1291" spans="1:18" ht="12.95" customHeight="1">
      <c r="A1291" s="198">
        <v>1107</v>
      </c>
      <c r="B1291" s="148"/>
      <c r="C1291" s="149" t="s">
        <v>1911</v>
      </c>
      <c r="D1291" s="149" t="s">
        <v>1913</v>
      </c>
      <c r="E1291" s="149" t="s">
        <v>1543</v>
      </c>
      <c r="F1291" s="149" t="s">
        <v>1544</v>
      </c>
      <c r="G1291" s="149" t="s">
        <v>1426</v>
      </c>
      <c r="H1291" s="158"/>
      <c r="I1291" s="249" t="s">
        <v>304</v>
      </c>
      <c r="J1291" s="7"/>
      <c r="K1291" s="150" t="s">
        <v>1343</v>
      </c>
      <c r="L1291" s="150"/>
      <c r="M1291" s="10"/>
      <c r="N1291" s="151"/>
      <c r="O1291" s="10"/>
      <c r="P1291" s="203" t="e">
        <f>#REF!+#REF!</f>
        <v>#REF!</v>
      </c>
      <c r="Q1291" s="204" t="e">
        <f>#REF!+M1291</f>
        <v>#REF!</v>
      </c>
      <c r="R1291" s="11" t="s">
        <v>625</v>
      </c>
    </row>
    <row r="1292" spans="1:18" ht="12.95" customHeight="1">
      <c r="A1292" s="147">
        <v>1108</v>
      </c>
      <c r="B1292" s="148"/>
      <c r="C1292" s="149" t="s">
        <v>1911</v>
      </c>
      <c r="D1292" s="149" t="s">
        <v>1913</v>
      </c>
      <c r="E1292" s="149" t="s">
        <v>1543</v>
      </c>
      <c r="F1292" s="149" t="s">
        <v>1544</v>
      </c>
      <c r="G1292" s="149" t="s">
        <v>1426</v>
      </c>
      <c r="H1292" s="158"/>
      <c r="I1292" s="249" t="s">
        <v>304</v>
      </c>
      <c r="J1292" s="7"/>
      <c r="K1292" s="150" t="s">
        <v>1343</v>
      </c>
      <c r="L1292" s="150"/>
      <c r="M1292" s="10"/>
      <c r="N1292" s="151"/>
      <c r="O1292" s="10"/>
      <c r="P1292" s="203" t="e">
        <f>#REF!+#REF!</f>
        <v>#REF!</v>
      </c>
      <c r="Q1292" s="204" t="e">
        <f>#REF!+M1292</f>
        <v>#REF!</v>
      </c>
      <c r="R1292" s="11" t="s">
        <v>751</v>
      </c>
    </row>
    <row r="1293" spans="1:18" ht="12.95" customHeight="1">
      <c r="A1293" s="198">
        <v>1109</v>
      </c>
      <c r="B1293" s="148"/>
      <c r="C1293" s="149" t="s">
        <v>1911</v>
      </c>
      <c r="D1293" s="149" t="s">
        <v>1913</v>
      </c>
      <c r="E1293" s="149" t="s">
        <v>1911</v>
      </c>
      <c r="F1293" s="149" t="s">
        <v>1913</v>
      </c>
      <c r="G1293" s="149" t="s">
        <v>1475</v>
      </c>
      <c r="H1293" s="158"/>
      <c r="I1293" s="239" t="s">
        <v>1627</v>
      </c>
      <c r="J1293" s="7"/>
      <c r="K1293" s="150" t="s">
        <v>1343</v>
      </c>
      <c r="L1293" s="150"/>
      <c r="M1293" s="10"/>
      <c r="N1293" s="151"/>
      <c r="O1293" s="10"/>
      <c r="P1293" s="203" t="e">
        <f>#REF!+#REF!</f>
        <v>#REF!</v>
      </c>
      <c r="Q1293" s="204" t="e">
        <f>#REF!+M1293</f>
        <v>#REF!</v>
      </c>
      <c r="R1293" s="11" t="s">
        <v>604</v>
      </c>
    </row>
    <row r="1294" spans="1:18" ht="12.95" customHeight="1">
      <c r="A1294" s="147">
        <v>1110</v>
      </c>
      <c r="B1294" s="148"/>
      <c r="C1294" s="149" t="s">
        <v>1911</v>
      </c>
      <c r="D1294" s="149" t="s">
        <v>1913</v>
      </c>
      <c r="E1294" s="149" t="s">
        <v>1544</v>
      </c>
      <c r="F1294" s="149" t="s">
        <v>1543</v>
      </c>
      <c r="G1294" s="149" t="s">
        <v>1434</v>
      </c>
      <c r="H1294" s="158"/>
      <c r="I1294" s="250" t="s">
        <v>1628</v>
      </c>
      <c r="J1294" s="20"/>
      <c r="K1294" s="150" t="s">
        <v>1343</v>
      </c>
      <c r="L1294" s="150"/>
      <c r="M1294" s="12"/>
      <c r="N1294" s="151"/>
      <c r="O1294" s="12"/>
      <c r="P1294" s="203" t="e">
        <f>#REF!+#REF!</f>
        <v>#REF!</v>
      </c>
      <c r="Q1294" s="204" t="e">
        <f>#REF!+M1294</f>
        <v>#REF!</v>
      </c>
      <c r="R1294" s="364" t="s">
        <v>634</v>
      </c>
    </row>
    <row r="1295" spans="1:18" ht="12.95" customHeight="1">
      <c r="A1295" s="198">
        <v>1111</v>
      </c>
      <c r="B1295" s="148"/>
      <c r="C1295" s="149" t="s">
        <v>1911</v>
      </c>
      <c r="D1295" s="149" t="s">
        <v>1913</v>
      </c>
      <c r="E1295" s="149" t="s">
        <v>1544</v>
      </c>
      <c r="F1295" s="149" t="s">
        <v>1543</v>
      </c>
      <c r="G1295" s="149" t="s">
        <v>1434</v>
      </c>
      <c r="H1295" s="158"/>
      <c r="I1295" s="249" t="s">
        <v>1629</v>
      </c>
      <c r="J1295" s="20"/>
      <c r="K1295" s="150" t="s">
        <v>1343</v>
      </c>
      <c r="L1295" s="150"/>
      <c r="M1295" s="12"/>
      <c r="N1295" s="151"/>
      <c r="O1295" s="12"/>
      <c r="P1295" s="203" t="e">
        <f>#REF!+#REF!</f>
        <v>#REF!</v>
      </c>
      <c r="Q1295" s="204" t="e">
        <f>#REF!+M1295</f>
        <v>#REF!</v>
      </c>
      <c r="R1295" s="364" t="s">
        <v>679</v>
      </c>
    </row>
    <row r="1296" spans="1:18" ht="12.95" customHeight="1">
      <c r="A1296" s="147">
        <v>1112</v>
      </c>
      <c r="B1296" s="148"/>
      <c r="C1296" s="149" t="s">
        <v>1911</v>
      </c>
      <c r="D1296" s="149" t="s">
        <v>1913</v>
      </c>
      <c r="E1296" s="149" t="s">
        <v>1544</v>
      </c>
      <c r="F1296" s="149" t="s">
        <v>1543</v>
      </c>
      <c r="G1296" s="149" t="s">
        <v>1434</v>
      </c>
      <c r="H1296" s="158"/>
      <c r="I1296" s="249" t="s">
        <v>1630</v>
      </c>
      <c r="J1296" s="20"/>
      <c r="K1296" s="150" t="s">
        <v>1343</v>
      </c>
      <c r="L1296" s="150"/>
      <c r="M1296" s="12"/>
      <c r="N1296" s="151"/>
      <c r="O1296" s="12"/>
      <c r="P1296" s="203" t="e">
        <f>#REF!+#REF!</f>
        <v>#REF!</v>
      </c>
      <c r="Q1296" s="204" t="e">
        <f>#REF!+M1296</f>
        <v>#REF!</v>
      </c>
      <c r="R1296" s="364" t="s">
        <v>581</v>
      </c>
    </row>
    <row r="1297" spans="1:18" ht="12.95" customHeight="1">
      <c r="A1297" s="198">
        <v>1113</v>
      </c>
      <c r="B1297" s="148"/>
      <c r="C1297" s="149" t="s">
        <v>1911</v>
      </c>
      <c r="D1297" s="149" t="s">
        <v>1913</v>
      </c>
      <c r="E1297" s="149" t="s">
        <v>1544</v>
      </c>
      <c r="F1297" s="149" t="s">
        <v>1543</v>
      </c>
      <c r="G1297" s="149" t="s">
        <v>1434</v>
      </c>
      <c r="H1297" s="158"/>
      <c r="I1297" s="249" t="s">
        <v>22</v>
      </c>
      <c r="J1297" s="20"/>
      <c r="K1297" s="150" t="s">
        <v>1343</v>
      </c>
      <c r="L1297" s="150"/>
      <c r="M1297" s="12"/>
      <c r="N1297" s="151"/>
      <c r="O1297" s="12"/>
      <c r="P1297" s="203" t="e">
        <f>#REF!+#REF!</f>
        <v>#REF!</v>
      </c>
      <c r="Q1297" s="204" t="e">
        <f>#REF!+M1297</f>
        <v>#REF!</v>
      </c>
      <c r="R1297" s="364" t="s">
        <v>581</v>
      </c>
    </row>
    <row r="1298" spans="1:18" ht="12.95" customHeight="1">
      <c r="A1298" s="147">
        <v>1114</v>
      </c>
      <c r="B1298" s="148"/>
      <c r="C1298" s="149" t="s">
        <v>1911</v>
      </c>
      <c r="D1298" s="149" t="s">
        <v>1913</v>
      </c>
      <c r="E1298" s="149" t="s">
        <v>1544</v>
      </c>
      <c r="F1298" s="149" t="s">
        <v>1543</v>
      </c>
      <c r="G1298" s="149" t="s">
        <v>1434</v>
      </c>
      <c r="H1298" s="158"/>
      <c r="I1298" s="249" t="s">
        <v>22</v>
      </c>
      <c r="J1298" s="8"/>
      <c r="K1298" s="150" t="s">
        <v>1343</v>
      </c>
      <c r="L1298" s="150"/>
      <c r="M1298" s="12"/>
      <c r="N1298" s="151"/>
      <c r="O1298" s="12"/>
      <c r="P1298" s="203" t="e">
        <f>#REF!+#REF!</f>
        <v>#REF!</v>
      </c>
      <c r="Q1298" s="204" t="e">
        <f>#REF!+M1298</f>
        <v>#REF!</v>
      </c>
      <c r="R1298" s="13" t="s">
        <v>648</v>
      </c>
    </row>
    <row r="1299" spans="1:18" ht="12.95" customHeight="1">
      <c r="A1299" s="198">
        <v>1115</v>
      </c>
      <c r="B1299" s="148"/>
      <c r="C1299" s="149" t="s">
        <v>1911</v>
      </c>
      <c r="D1299" s="149" t="s">
        <v>1913</v>
      </c>
      <c r="E1299" s="149" t="s">
        <v>1544</v>
      </c>
      <c r="F1299" s="149" t="s">
        <v>1543</v>
      </c>
      <c r="G1299" s="149" t="s">
        <v>1434</v>
      </c>
      <c r="H1299" s="158"/>
      <c r="I1299" s="249" t="s">
        <v>22</v>
      </c>
      <c r="J1299" s="8"/>
      <c r="K1299" s="150" t="s">
        <v>1343</v>
      </c>
      <c r="L1299" s="150"/>
      <c r="M1299" s="12"/>
      <c r="N1299" s="151"/>
      <c r="O1299" s="12"/>
      <c r="P1299" s="203" t="e">
        <f>#REF!+#REF!</f>
        <v>#REF!</v>
      </c>
      <c r="Q1299" s="204" t="e">
        <f>#REF!+M1299</f>
        <v>#REF!</v>
      </c>
      <c r="R1299" s="13" t="s">
        <v>1703</v>
      </c>
    </row>
    <row r="1300" spans="1:18" ht="12.95" customHeight="1">
      <c r="A1300" s="147">
        <v>1116</v>
      </c>
      <c r="B1300" s="148"/>
      <c r="C1300" s="149" t="s">
        <v>1911</v>
      </c>
      <c r="D1300" s="149" t="s">
        <v>1913</v>
      </c>
      <c r="E1300" s="149" t="s">
        <v>1544</v>
      </c>
      <c r="F1300" s="149" t="s">
        <v>1543</v>
      </c>
      <c r="G1300" s="149" t="s">
        <v>1434</v>
      </c>
      <c r="H1300" s="158"/>
      <c r="I1300" s="249" t="s">
        <v>22</v>
      </c>
      <c r="J1300" s="8"/>
      <c r="K1300" s="150" t="s">
        <v>1343</v>
      </c>
      <c r="L1300" s="150"/>
      <c r="M1300" s="12"/>
      <c r="N1300" s="151"/>
      <c r="O1300" s="12"/>
      <c r="P1300" s="203" t="e">
        <f>#REF!+#REF!</f>
        <v>#REF!</v>
      </c>
      <c r="Q1300" s="204" t="e">
        <f>#REF!+M1300</f>
        <v>#REF!</v>
      </c>
      <c r="R1300" s="13" t="s">
        <v>1703</v>
      </c>
    </row>
    <row r="1301" spans="1:18" ht="12.95" customHeight="1">
      <c r="A1301" s="198">
        <v>1117</v>
      </c>
      <c r="B1301" s="148"/>
      <c r="C1301" s="149" t="s">
        <v>1911</v>
      </c>
      <c r="D1301" s="149" t="s">
        <v>1913</v>
      </c>
      <c r="E1301" s="149" t="s">
        <v>1544</v>
      </c>
      <c r="F1301" s="149" t="s">
        <v>1543</v>
      </c>
      <c r="G1301" s="149" t="s">
        <v>1434</v>
      </c>
      <c r="H1301" s="158"/>
      <c r="I1301" s="249" t="s">
        <v>1628</v>
      </c>
      <c r="J1301" s="7"/>
      <c r="K1301" s="150" t="s">
        <v>1343</v>
      </c>
      <c r="L1301" s="150"/>
      <c r="M1301" s="10"/>
      <c r="N1301" s="151"/>
      <c r="O1301" s="10"/>
      <c r="P1301" s="203" t="e">
        <f>#REF!+#REF!</f>
        <v>#REF!</v>
      </c>
      <c r="Q1301" s="204" t="e">
        <f>#REF!+M1301</f>
        <v>#REF!</v>
      </c>
      <c r="R1301" s="11" t="s">
        <v>644</v>
      </c>
    </row>
    <row r="1302" spans="1:18" ht="12.95" customHeight="1">
      <c r="A1302" s="147">
        <v>1118</v>
      </c>
      <c r="B1302" s="148"/>
      <c r="C1302" s="149" t="s">
        <v>1911</v>
      </c>
      <c r="D1302" s="149" t="s">
        <v>1913</v>
      </c>
      <c r="E1302" s="149" t="s">
        <v>1544</v>
      </c>
      <c r="F1302" s="149" t="s">
        <v>1543</v>
      </c>
      <c r="G1302" s="149" t="s">
        <v>1434</v>
      </c>
      <c r="H1302" s="158"/>
      <c r="I1302" s="249" t="s">
        <v>22</v>
      </c>
      <c r="J1302" s="7"/>
      <c r="K1302" s="150" t="s">
        <v>1343</v>
      </c>
      <c r="L1302" s="150"/>
      <c r="M1302" s="10"/>
      <c r="N1302" s="151"/>
      <c r="O1302" s="10"/>
      <c r="P1302" s="203" t="e">
        <f>#REF!+#REF!</f>
        <v>#REF!</v>
      </c>
      <c r="Q1302" s="204" t="e">
        <f>#REF!+M1302</f>
        <v>#REF!</v>
      </c>
      <c r="R1302" s="11" t="s">
        <v>718</v>
      </c>
    </row>
    <row r="1303" spans="1:18" ht="12.95" customHeight="1">
      <c r="A1303" s="198">
        <v>1119</v>
      </c>
      <c r="B1303" s="148"/>
      <c r="C1303" s="149" t="s">
        <v>1911</v>
      </c>
      <c r="D1303" s="149" t="s">
        <v>1913</v>
      </c>
      <c r="E1303" s="149" t="s">
        <v>1544</v>
      </c>
      <c r="F1303" s="149" t="s">
        <v>1543</v>
      </c>
      <c r="G1303" s="149" t="s">
        <v>1434</v>
      </c>
      <c r="H1303" s="158"/>
      <c r="I1303" s="249" t="s">
        <v>22</v>
      </c>
      <c r="J1303" s="7"/>
      <c r="K1303" s="150" t="s">
        <v>1343</v>
      </c>
      <c r="L1303" s="150"/>
      <c r="M1303" s="10"/>
      <c r="N1303" s="151"/>
      <c r="O1303" s="10"/>
      <c r="P1303" s="203" t="e">
        <f>#REF!+#REF!</f>
        <v>#REF!</v>
      </c>
      <c r="Q1303" s="204" t="e">
        <f>#REF!+M1303</f>
        <v>#REF!</v>
      </c>
      <c r="R1303" s="11" t="s">
        <v>718</v>
      </c>
    </row>
    <row r="1304" spans="1:18" ht="12.95" customHeight="1">
      <c r="A1304" s="147">
        <v>1120</v>
      </c>
      <c r="B1304" s="148"/>
      <c r="C1304" s="149" t="s">
        <v>1911</v>
      </c>
      <c r="D1304" s="149" t="s">
        <v>1913</v>
      </c>
      <c r="E1304" s="149" t="s">
        <v>1544</v>
      </c>
      <c r="F1304" s="149" t="s">
        <v>1543</v>
      </c>
      <c r="G1304" s="149" t="s">
        <v>1434</v>
      </c>
      <c r="H1304" s="158"/>
      <c r="I1304" s="249" t="s">
        <v>22</v>
      </c>
      <c r="J1304" s="7"/>
      <c r="K1304" s="150" t="s">
        <v>1343</v>
      </c>
      <c r="L1304" s="150"/>
      <c r="M1304" s="10"/>
      <c r="N1304" s="151"/>
      <c r="O1304" s="10"/>
      <c r="P1304" s="203" t="e">
        <f>#REF!+#REF!</f>
        <v>#REF!</v>
      </c>
      <c r="Q1304" s="204" t="e">
        <f>#REF!+M1304</f>
        <v>#REF!</v>
      </c>
      <c r="R1304" s="11" t="s">
        <v>721</v>
      </c>
    </row>
    <row r="1305" spans="1:18" ht="12.95" customHeight="1">
      <c r="A1305" s="198">
        <v>1121</v>
      </c>
      <c r="B1305" s="148"/>
      <c r="C1305" s="149" t="s">
        <v>1911</v>
      </c>
      <c r="D1305" s="149" t="s">
        <v>1913</v>
      </c>
      <c r="E1305" s="149" t="s">
        <v>1544</v>
      </c>
      <c r="F1305" s="149" t="s">
        <v>1543</v>
      </c>
      <c r="G1305" s="149" t="s">
        <v>1434</v>
      </c>
      <c r="H1305" s="158"/>
      <c r="I1305" s="249" t="s">
        <v>22</v>
      </c>
      <c r="J1305" s="7"/>
      <c r="K1305" s="150" t="s">
        <v>1343</v>
      </c>
      <c r="L1305" s="150"/>
      <c r="M1305" s="10"/>
      <c r="N1305" s="151"/>
      <c r="O1305" s="10"/>
      <c r="P1305" s="203" t="e">
        <f>#REF!+#REF!</f>
        <v>#REF!</v>
      </c>
      <c r="Q1305" s="204" t="e">
        <f>#REF!+M1305</f>
        <v>#REF!</v>
      </c>
      <c r="R1305" s="11" t="s">
        <v>721</v>
      </c>
    </row>
    <row r="1306" spans="1:18" ht="12.95" customHeight="1">
      <c r="A1306" s="147">
        <v>1122</v>
      </c>
      <c r="B1306" s="148"/>
      <c r="C1306" s="149" t="s">
        <v>1911</v>
      </c>
      <c r="D1306" s="149" t="s">
        <v>1913</v>
      </c>
      <c r="E1306" s="149" t="s">
        <v>1544</v>
      </c>
      <c r="F1306" s="149" t="s">
        <v>1543</v>
      </c>
      <c r="G1306" s="149" t="s">
        <v>1434</v>
      </c>
      <c r="H1306" s="158"/>
      <c r="I1306" s="249" t="s">
        <v>1631</v>
      </c>
      <c r="J1306" s="20"/>
      <c r="K1306" s="150" t="s">
        <v>1343</v>
      </c>
      <c r="L1306" s="150"/>
      <c r="M1306" s="12"/>
      <c r="N1306" s="151"/>
      <c r="O1306" s="12"/>
      <c r="P1306" s="203" t="e">
        <f>#REF!+#REF!</f>
        <v>#REF!</v>
      </c>
      <c r="Q1306" s="204" t="e">
        <f>#REF!+M1306</f>
        <v>#REF!</v>
      </c>
      <c r="R1306" s="364" t="s">
        <v>658</v>
      </c>
    </row>
    <row r="1307" spans="1:18" ht="12.95" customHeight="1">
      <c r="A1307" s="198">
        <v>1123</v>
      </c>
      <c r="B1307" s="148"/>
      <c r="C1307" s="149" t="s">
        <v>1911</v>
      </c>
      <c r="D1307" s="149" t="s">
        <v>1913</v>
      </c>
      <c r="E1307" s="149" t="s">
        <v>1544</v>
      </c>
      <c r="F1307" s="149" t="s">
        <v>1543</v>
      </c>
      <c r="G1307" s="149" t="s">
        <v>1434</v>
      </c>
      <c r="H1307" s="158"/>
      <c r="I1307" s="249" t="s">
        <v>22</v>
      </c>
      <c r="J1307" s="7"/>
      <c r="K1307" s="150" t="s">
        <v>1343</v>
      </c>
      <c r="L1307" s="150"/>
      <c r="M1307" s="10"/>
      <c r="N1307" s="151"/>
      <c r="O1307" s="10"/>
      <c r="P1307" s="203" t="e">
        <f>#REF!+#REF!</f>
        <v>#REF!</v>
      </c>
      <c r="Q1307" s="204" t="e">
        <f>#REF!+M1307</f>
        <v>#REF!</v>
      </c>
      <c r="R1307" s="11" t="s">
        <v>576</v>
      </c>
    </row>
    <row r="1308" spans="1:18" ht="12.95" customHeight="1">
      <c r="A1308" s="147">
        <v>1124</v>
      </c>
      <c r="B1308" s="148"/>
      <c r="C1308" s="149" t="s">
        <v>1911</v>
      </c>
      <c r="D1308" s="149" t="s">
        <v>1913</v>
      </c>
      <c r="E1308" s="149" t="s">
        <v>1544</v>
      </c>
      <c r="F1308" s="149" t="s">
        <v>1543</v>
      </c>
      <c r="G1308" s="149" t="s">
        <v>1434</v>
      </c>
      <c r="H1308" s="158"/>
      <c r="I1308" s="249" t="s">
        <v>1632</v>
      </c>
      <c r="J1308" s="7"/>
      <c r="K1308" s="150" t="s">
        <v>1343</v>
      </c>
      <c r="L1308" s="150"/>
      <c r="M1308" s="10"/>
      <c r="N1308" s="151"/>
      <c r="O1308" s="10"/>
      <c r="P1308" s="203" t="e">
        <f>#REF!+#REF!</f>
        <v>#REF!</v>
      </c>
      <c r="Q1308" s="204" t="e">
        <f>#REF!+M1308</f>
        <v>#REF!</v>
      </c>
      <c r="R1308" s="11" t="s">
        <v>578</v>
      </c>
    </row>
    <row r="1309" spans="1:18" ht="12.95" customHeight="1">
      <c r="A1309" s="198">
        <v>1125</v>
      </c>
      <c r="B1309" s="148"/>
      <c r="C1309" s="149" t="s">
        <v>1911</v>
      </c>
      <c r="D1309" s="149" t="s">
        <v>1913</v>
      </c>
      <c r="E1309" s="149" t="s">
        <v>1544</v>
      </c>
      <c r="F1309" s="149" t="s">
        <v>1543</v>
      </c>
      <c r="G1309" s="149" t="s">
        <v>1434</v>
      </c>
      <c r="H1309" s="158"/>
      <c r="I1309" s="239" t="s">
        <v>426</v>
      </c>
      <c r="J1309" s="7"/>
      <c r="K1309" s="150" t="s">
        <v>1343</v>
      </c>
      <c r="L1309" s="150"/>
      <c r="M1309" s="10"/>
      <c r="N1309" s="151"/>
      <c r="O1309" s="10"/>
      <c r="P1309" s="203" t="e">
        <f>#REF!+#REF!</f>
        <v>#REF!</v>
      </c>
      <c r="Q1309" s="204" t="e">
        <f>#REF!+M1309</f>
        <v>#REF!</v>
      </c>
      <c r="R1309" s="11" t="s">
        <v>604</v>
      </c>
    </row>
    <row r="1310" spans="1:18" ht="12.95" customHeight="1">
      <c r="A1310" s="147">
        <v>1126</v>
      </c>
      <c r="B1310" s="148"/>
      <c r="C1310" s="149" t="s">
        <v>1911</v>
      </c>
      <c r="D1310" s="149" t="s">
        <v>1913</v>
      </c>
      <c r="E1310" s="149" t="s">
        <v>1544</v>
      </c>
      <c r="F1310" s="149" t="s">
        <v>1543</v>
      </c>
      <c r="G1310" s="149" t="s">
        <v>1434</v>
      </c>
      <c r="H1310" s="158"/>
      <c r="I1310" s="249" t="s">
        <v>1633</v>
      </c>
      <c r="J1310" s="7"/>
      <c r="K1310" s="150" t="s">
        <v>1343</v>
      </c>
      <c r="L1310" s="150"/>
      <c r="M1310" s="10"/>
      <c r="N1310" s="151"/>
      <c r="O1310" s="10"/>
      <c r="P1310" s="203" t="e">
        <f>#REF!+#REF!</f>
        <v>#REF!</v>
      </c>
      <c r="Q1310" s="204" t="e">
        <f>#REF!+M1310</f>
        <v>#REF!</v>
      </c>
      <c r="R1310" s="11" t="s">
        <v>751</v>
      </c>
    </row>
    <row r="1311" spans="1:18" ht="12.95" customHeight="1">
      <c r="A1311" s="198">
        <v>1127</v>
      </c>
      <c r="B1311" s="148"/>
      <c r="C1311" s="149" t="s">
        <v>1911</v>
      </c>
      <c r="D1311" s="149" t="s">
        <v>1913</v>
      </c>
      <c r="E1311" s="149" t="s">
        <v>1544</v>
      </c>
      <c r="F1311" s="149" t="s">
        <v>1543</v>
      </c>
      <c r="G1311" s="149" t="s">
        <v>1434</v>
      </c>
      <c r="H1311" s="158"/>
      <c r="I1311" s="249" t="s">
        <v>1634</v>
      </c>
      <c r="J1311" s="7"/>
      <c r="K1311" s="150" t="s">
        <v>1343</v>
      </c>
      <c r="L1311" s="150"/>
      <c r="M1311" s="10"/>
      <c r="N1311" s="151"/>
      <c r="O1311" s="10"/>
      <c r="P1311" s="203" t="e">
        <f>#REF!+#REF!</f>
        <v>#REF!</v>
      </c>
      <c r="Q1311" s="204" t="e">
        <f>#REF!+M1311</f>
        <v>#REF!</v>
      </c>
      <c r="R1311" s="11" t="s">
        <v>601</v>
      </c>
    </row>
    <row r="1312" spans="1:18" ht="12.95" customHeight="1">
      <c r="A1312" s="147">
        <v>1128</v>
      </c>
      <c r="B1312" s="148"/>
      <c r="C1312" s="149" t="s">
        <v>1911</v>
      </c>
      <c r="D1312" s="149" t="s">
        <v>1913</v>
      </c>
      <c r="E1312" s="149" t="s">
        <v>1544</v>
      </c>
      <c r="F1312" s="149" t="s">
        <v>1543</v>
      </c>
      <c r="G1312" s="149" t="s">
        <v>1434</v>
      </c>
      <c r="H1312" s="158"/>
      <c r="I1312" s="239" t="s">
        <v>1635</v>
      </c>
      <c r="J1312" s="8"/>
      <c r="K1312" s="150" t="s">
        <v>1343</v>
      </c>
      <c r="L1312" s="150"/>
      <c r="M1312" s="12"/>
      <c r="N1312" s="151"/>
      <c r="O1312" s="12"/>
      <c r="P1312" s="203" t="e">
        <f>#REF!+#REF!</f>
        <v>#REF!</v>
      </c>
      <c r="Q1312" s="204" t="e">
        <f>#REF!+M1312</f>
        <v>#REF!</v>
      </c>
      <c r="R1312" s="13" t="s">
        <v>1702</v>
      </c>
    </row>
    <row r="1313" spans="1:18" ht="12.95" customHeight="1">
      <c r="A1313" s="198">
        <v>1129</v>
      </c>
      <c r="B1313" s="148"/>
      <c r="C1313" s="149" t="s">
        <v>1911</v>
      </c>
      <c r="D1313" s="149" t="s">
        <v>1913</v>
      </c>
      <c r="E1313" s="149" t="s">
        <v>1544</v>
      </c>
      <c r="F1313" s="149" t="s">
        <v>1543</v>
      </c>
      <c r="G1313" s="149" t="s">
        <v>1434</v>
      </c>
      <c r="H1313" s="158"/>
      <c r="I1313" s="239" t="s">
        <v>1636</v>
      </c>
      <c r="J1313" s="7"/>
      <c r="K1313" s="150" t="s">
        <v>1343</v>
      </c>
      <c r="L1313" s="150"/>
      <c r="M1313" s="10"/>
      <c r="N1313" s="151"/>
      <c r="O1313" s="10"/>
      <c r="P1313" s="203" t="e">
        <f>#REF!+#REF!</f>
        <v>#REF!</v>
      </c>
      <c r="Q1313" s="204" t="e">
        <f>#REF!+M1313</f>
        <v>#REF!</v>
      </c>
      <c r="R1313" s="11" t="s">
        <v>1702</v>
      </c>
    </row>
    <row r="1314" spans="1:18" ht="12.95" customHeight="1">
      <c r="A1314" s="147">
        <v>1130</v>
      </c>
      <c r="B1314" s="148"/>
      <c r="C1314" s="149" t="s">
        <v>1911</v>
      </c>
      <c r="D1314" s="149" t="s">
        <v>1913</v>
      </c>
      <c r="E1314" s="149" t="s">
        <v>1544</v>
      </c>
      <c r="F1314" s="149" t="s">
        <v>1543</v>
      </c>
      <c r="G1314" s="149" t="s">
        <v>1434</v>
      </c>
      <c r="H1314" s="158"/>
      <c r="I1314" s="249" t="s">
        <v>43</v>
      </c>
      <c r="J1314" s="7"/>
      <c r="K1314" s="150" t="s">
        <v>1343</v>
      </c>
      <c r="L1314" s="150"/>
      <c r="M1314" s="10"/>
      <c r="N1314" s="151"/>
      <c r="O1314" s="10"/>
      <c r="P1314" s="203" t="e">
        <f>#REF!+#REF!</f>
        <v>#REF!</v>
      </c>
      <c r="Q1314" s="204" t="e">
        <f>#REF!+M1314</f>
        <v>#REF!</v>
      </c>
      <c r="R1314" s="11" t="s">
        <v>751</v>
      </c>
    </row>
    <row r="1315" spans="1:18" ht="12.95" customHeight="1">
      <c r="A1315" s="198">
        <v>1131</v>
      </c>
      <c r="B1315" s="148"/>
      <c r="C1315" s="149" t="s">
        <v>1911</v>
      </c>
      <c r="D1315" s="149" t="s">
        <v>1913</v>
      </c>
      <c r="E1315" s="149" t="s">
        <v>1544</v>
      </c>
      <c r="F1315" s="149" t="s">
        <v>1543</v>
      </c>
      <c r="G1315" s="149" t="s">
        <v>1434</v>
      </c>
      <c r="H1315" s="158"/>
      <c r="I1315" s="249" t="s">
        <v>43</v>
      </c>
      <c r="J1315" s="7"/>
      <c r="K1315" s="150" t="s">
        <v>1343</v>
      </c>
      <c r="L1315" s="150"/>
      <c r="M1315" s="10"/>
      <c r="N1315" s="151"/>
      <c r="O1315" s="10"/>
      <c r="P1315" s="203" t="e">
        <f>#REF!+#REF!</f>
        <v>#REF!</v>
      </c>
      <c r="Q1315" s="204" t="e">
        <f>#REF!+M1315</f>
        <v>#REF!</v>
      </c>
      <c r="R1315" s="11" t="s">
        <v>1704</v>
      </c>
    </row>
    <row r="1316" spans="1:18" ht="12.95" customHeight="1">
      <c r="A1316" s="147">
        <v>1132</v>
      </c>
      <c r="B1316" s="148"/>
      <c r="C1316" s="149" t="s">
        <v>1911</v>
      </c>
      <c r="D1316" s="149" t="s">
        <v>1913</v>
      </c>
      <c r="E1316" s="149" t="s">
        <v>1544</v>
      </c>
      <c r="F1316" s="149" t="s">
        <v>1543</v>
      </c>
      <c r="G1316" s="149" t="s">
        <v>1434</v>
      </c>
      <c r="H1316" s="158"/>
      <c r="I1316" s="249" t="s">
        <v>43</v>
      </c>
      <c r="J1316" s="7"/>
      <c r="K1316" s="150" t="s">
        <v>1343</v>
      </c>
      <c r="L1316" s="150"/>
      <c r="M1316" s="10"/>
      <c r="N1316" s="151"/>
      <c r="O1316" s="10"/>
      <c r="P1316" s="203" t="e">
        <f>#REF!+#REF!</f>
        <v>#REF!</v>
      </c>
      <c r="Q1316" s="204" t="e">
        <f>#REF!+M1316</f>
        <v>#REF!</v>
      </c>
      <c r="R1316" s="11" t="s">
        <v>1704</v>
      </c>
    </row>
    <row r="1317" spans="1:18" ht="12.95" customHeight="1">
      <c r="A1317" s="198">
        <v>1133</v>
      </c>
      <c r="B1317" s="148"/>
      <c r="C1317" s="149" t="s">
        <v>1911</v>
      </c>
      <c r="D1317" s="149" t="s">
        <v>1913</v>
      </c>
      <c r="E1317" s="149" t="s">
        <v>1544</v>
      </c>
      <c r="F1317" s="149" t="s">
        <v>1543</v>
      </c>
      <c r="G1317" s="149" t="s">
        <v>1434</v>
      </c>
      <c r="H1317" s="158" t="s">
        <v>1441</v>
      </c>
      <c r="I1317" s="307" t="s">
        <v>2231</v>
      </c>
      <c r="J1317" s="20"/>
      <c r="K1317" s="150"/>
      <c r="L1317" s="150"/>
      <c r="M1317" s="12">
        <v>2300000</v>
      </c>
      <c r="N1317" s="151"/>
      <c r="O1317" s="12"/>
      <c r="P1317" s="203" t="e">
        <f>#REF!+#REF!</f>
        <v>#REF!</v>
      </c>
      <c r="Q1317" s="204" t="e">
        <f>#REF!+M1317</f>
        <v>#REF!</v>
      </c>
      <c r="R1317" s="364" t="s">
        <v>2232</v>
      </c>
    </row>
    <row r="1318" spans="1:18" ht="12.95" customHeight="1">
      <c r="A1318" s="147">
        <v>1134</v>
      </c>
      <c r="B1318" s="148"/>
      <c r="C1318" s="149" t="s">
        <v>1911</v>
      </c>
      <c r="D1318" s="149" t="s">
        <v>1913</v>
      </c>
      <c r="E1318" s="149" t="s">
        <v>1544</v>
      </c>
      <c r="F1318" s="149" t="s">
        <v>1543</v>
      </c>
      <c r="G1318" s="149" t="s">
        <v>1434</v>
      </c>
      <c r="H1318" s="158" t="s">
        <v>1442</v>
      </c>
      <c r="I1318" s="307" t="s">
        <v>22</v>
      </c>
      <c r="J1318" s="7"/>
      <c r="K1318" s="150"/>
      <c r="L1318" s="150"/>
      <c r="M1318" s="10">
        <v>2900000</v>
      </c>
      <c r="N1318" s="151"/>
      <c r="O1318" s="10"/>
      <c r="P1318" s="203" t="e">
        <f>#REF!+#REF!</f>
        <v>#REF!</v>
      </c>
      <c r="Q1318" s="204" t="e">
        <f>#REF!+M1318</f>
        <v>#REF!</v>
      </c>
      <c r="R1318" s="11" t="s">
        <v>2263</v>
      </c>
    </row>
    <row r="1319" spans="1:18" ht="12.95" customHeight="1">
      <c r="A1319" s="198">
        <v>1135</v>
      </c>
      <c r="B1319" s="148"/>
      <c r="C1319" s="149" t="s">
        <v>1911</v>
      </c>
      <c r="D1319" s="149" t="s">
        <v>1913</v>
      </c>
      <c r="E1319" s="149" t="s">
        <v>1544</v>
      </c>
      <c r="F1319" s="149" t="s">
        <v>1543</v>
      </c>
      <c r="G1319" s="149" t="s">
        <v>1434</v>
      </c>
      <c r="H1319" s="158" t="s">
        <v>1443</v>
      </c>
      <c r="I1319" s="307" t="s">
        <v>2288</v>
      </c>
      <c r="J1319" s="7"/>
      <c r="K1319" s="150"/>
      <c r="L1319" s="150"/>
      <c r="M1319" s="10">
        <v>3500000</v>
      </c>
      <c r="N1319" s="151"/>
      <c r="O1319" s="10"/>
      <c r="P1319" s="203" t="e">
        <f>#REF!+#REF!</f>
        <v>#REF!</v>
      </c>
      <c r="Q1319" s="204" t="e">
        <f>#REF!+M1319</f>
        <v>#REF!</v>
      </c>
      <c r="R1319" s="11" t="s">
        <v>2286</v>
      </c>
    </row>
    <row r="1320" spans="1:18" ht="12.95" customHeight="1">
      <c r="A1320" s="147">
        <v>1136</v>
      </c>
      <c r="B1320" s="148"/>
      <c r="C1320" s="149" t="s">
        <v>1911</v>
      </c>
      <c r="D1320" s="149" t="s">
        <v>1913</v>
      </c>
      <c r="E1320" s="149" t="s">
        <v>1544</v>
      </c>
      <c r="F1320" s="149" t="s">
        <v>1543</v>
      </c>
      <c r="G1320" s="149" t="s">
        <v>1434</v>
      </c>
      <c r="H1320" s="158" t="s">
        <v>1444</v>
      </c>
      <c r="I1320" s="307" t="s">
        <v>2291</v>
      </c>
      <c r="J1320" s="8"/>
      <c r="K1320" s="150"/>
      <c r="L1320" s="150"/>
      <c r="M1320" s="12">
        <v>1500000</v>
      </c>
      <c r="N1320" s="151"/>
      <c r="O1320" s="12"/>
      <c r="P1320" s="203" t="e">
        <f>#REF!+#REF!</f>
        <v>#REF!</v>
      </c>
      <c r="Q1320" s="204" t="e">
        <f>#REF!+M1320</f>
        <v>#REF!</v>
      </c>
      <c r="R1320" s="13" t="s">
        <v>2282</v>
      </c>
    </row>
    <row r="1321" spans="1:18" ht="12.95" customHeight="1">
      <c r="A1321" s="198">
        <v>1137</v>
      </c>
      <c r="B1321" s="148"/>
      <c r="C1321" s="149" t="s">
        <v>1911</v>
      </c>
      <c r="D1321" s="149" t="s">
        <v>1913</v>
      </c>
      <c r="E1321" s="149" t="s">
        <v>1544</v>
      </c>
      <c r="F1321" s="149" t="s">
        <v>1911</v>
      </c>
      <c r="G1321" s="149" t="s">
        <v>1436</v>
      </c>
      <c r="H1321" s="158" t="s">
        <v>1433</v>
      </c>
      <c r="I1321" s="307" t="s">
        <v>2297</v>
      </c>
      <c r="J1321" s="8"/>
      <c r="K1321" s="150"/>
      <c r="L1321" s="150"/>
      <c r="M1321" s="12">
        <v>1600000</v>
      </c>
      <c r="N1321" s="151"/>
      <c r="O1321" s="12"/>
      <c r="P1321" s="203" t="e">
        <f>#REF!+#REF!</f>
        <v>#REF!</v>
      </c>
      <c r="Q1321" s="204" t="e">
        <f>#REF!+M1321</f>
        <v>#REF!</v>
      </c>
      <c r="R1321" s="13" t="s">
        <v>2296</v>
      </c>
    </row>
    <row r="1322" spans="1:18" ht="12.95" customHeight="1">
      <c r="A1322" s="147">
        <v>1138</v>
      </c>
      <c r="B1322" s="148"/>
      <c r="C1322" s="149" t="s">
        <v>1911</v>
      </c>
      <c r="D1322" s="149" t="s">
        <v>1913</v>
      </c>
      <c r="E1322" s="149" t="s">
        <v>1544</v>
      </c>
      <c r="F1322" s="149" t="s">
        <v>1543</v>
      </c>
      <c r="G1322" s="149" t="s">
        <v>1434</v>
      </c>
      <c r="H1322" s="158" t="s">
        <v>1445</v>
      </c>
      <c r="I1322" s="307" t="s">
        <v>457</v>
      </c>
      <c r="J1322" s="7"/>
      <c r="K1322" s="150"/>
      <c r="L1322" s="150"/>
      <c r="M1322" s="10">
        <v>2000000</v>
      </c>
      <c r="N1322" s="151"/>
      <c r="O1322" s="10"/>
      <c r="P1322" s="203" t="e">
        <f>#REF!+#REF!</f>
        <v>#REF!</v>
      </c>
      <c r="Q1322" s="204" t="e">
        <f>#REF!+M1322</f>
        <v>#REF!</v>
      </c>
      <c r="R1322" s="11" t="s">
        <v>2305</v>
      </c>
    </row>
    <row r="1323" spans="1:18" ht="12.95" customHeight="1">
      <c r="A1323" s="198">
        <v>1139</v>
      </c>
      <c r="B1323" s="148"/>
      <c r="C1323" s="149" t="s">
        <v>1911</v>
      </c>
      <c r="D1323" s="149" t="s">
        <v>1913</v>
      </c>
      <c r="E1323" s="149" t="s">
        <v>1544</v>
      </c>
      <c r="F1323" s="149" t="s">
        <v>1911</v>
      </c>
      <c r="G1323" s="149" t="s">
        <v>1436</v>
      </c>
      <c r="H1323" s="158" t="s">
        <v>1434</v>
      </c>
      <c r="I1323" s="307" t="s">
        <v>2310</v>
      </c>
      <c r="J1323" s="7"/>
      <c r="K1323" s="150"/>
      <c r="L1323" s="150"/>
      <c r="M1323" s="10">
        <v>2500000</v>
      </c>
      <c r="N1323" s="151"/>
      <c r="O1323" s="10"/>
      <c r="P1323" s="203" t="e">
        <f>#REF!+#REF!</f>
        <v>#REF!</v>
      </c>
      <c r="Q1323" s="204" t="e">
        <f>#REF!+M1323</f>
        <v>#REF!</v>
      </c>
      <c r="R1323" s="11" t="s">
        <v>2305</v>
      </c>
    </row>
    <row r="1324" spans="1:18" ht="12.95" customHeight="1">
      <c r="A1324" s="147">
        <v>1140</v>
      </c>
      <c r="B1324" s="148"/>
      <c r="C1324" s="149" t="s">
        <v>1911</v>
      </c>
      <c r="D1324" s="149" t="s">
        <v>1913</v>
      </c>
      <c r="E1324" s="149" t="s">
        <v>1911</v>
      </c>
      <c r="F1324" s="149" t="s">
        <v>1543</v>
      </c>
      <c r="G1324" s="149" t="s">
        <v>1433</v>
      </c>
      <c r="H1324" s="158" t="s">
        <v>1425</v>
      </c>
      <c r="I1324" s="307" t="s">
        <v>2317</v>
      </c>
      <c r="J1324" s="7"/>
      <c r="K1324" s="150"/>
      <c r="L1324" s="150"/>
      <c r="M1324" s="10">
        <v>2500000</v>
      </c>
      <c r="N1324" s="151"/>
      <c r="O1324" s="10"/>
      <c r="P1324" s="203" t="e">
        <f>#REF!+#REF!</f>
        <v>#REF!</v>
      </c>
      <c r="Q1324" s="204" t="e">
        <f>#REF!+M1324</f>
        <v>#REF!</v>
      </c>
      <c r="R1324" s="11" t="s">
        <v>2314</v>
      </c>
    </row>
    <row r="1325" spans="1:18" ht="12.95" customHeight="1">
      <c r="A1325" s="198">
        <v>1141</v>
      </c>
      <c r="B1325" s="148"/>
      <c r="C1325" s="149" t="s">
        <v>1911</v>
      </c>
      <c r="D1325" s="149" t="s">
        <v>1913</v>
      </c>
      <c r="E1325" s="149" t="s">
        <v>1911</v>
      </c>
      <c r="F1325" s="149" t="s">
        <v>1543</v>
      </c>
      <c r="G1325" s="149" t="s">
        <v>1429</v>
      </c>
      <c r="H1325" s="158"/>
      <c r="I1325" s="249" t="s">
        <v>427</v>
      </c>
      <c r="J1325" s="20">
        <v>4</v>
      </c>
      <c r="K1325" s="150" t="s">
        <v>1343</v>
      </c>
      <c r="L1325" s="150"/>
      <c r="M1325" s="12"/>
      <c r="N1325" s="151"/>
      <c r="O1325" s="12"/>
      <c r="P1325" s="203" t="e">
        <f>#REF!+#REF!</f>
        <v>#REF!</v>
      </c>
      <c r="Q1325" s="204" t="e">
        <f>#REF!+M1325</f>
        <v>#REF!</v>
      </c>
      <c r="R1325" s="364" t="s">
        <v>650</v>
      </c>
    </row>
    <row r="1326" spans="1:18" ht="12.95" customHeight="1">
      <c r="A1326" s="147">
        <v>1142</v>
      </c>
      <c r="B1326" s="148"/>
      <c r="C1326" s="149" t="s">
        <v>1911</v>
      </c>
      <c r="D1326" s="149" t="s">
        <v>1913</v>
      </c>
      <c r="E1326" s="149" t="s">
        <v>1911</v>
      </c>
      <c r="F1326" s="149" t="s">
        <v>1543</v>
      </c>
      <c r="G1326" s="149" t="s">
        <v>1429</v>
      </c>
      <c r="H1326" s="158"/>
      <c r="I1326" s="249" t="s">
        <v>474</v>
      </c>
      <c r="J1326" s="7">
        <v>2</v>
      </c>
      <c r="K1326" s="150" t="s">
        <v>1343</v>
      </c>
      <c r="L1326" s="150"/>
      <c r="M1326" s="10"/>
      <c r="N1326" s="151"/>
      <c r="O1326" s="10"/>
      <c r="P1326" s="203" t="e">
        <f>#REF!+#REF!</f>
        <v>#REF!</v>
      </c>
      <c r="Q1326" s="204" t="e">
        <f>#REF!+M1326</f>
        <v>#REF!</v>
      </c>
      <c r="R1326" s="11" t="s">
        <v>634</v>
      </c>
    </row>
    <row r="1327" spans="1:18" ht="12.95" customHeight="1">
      <c r="A1327" s="198">
        <v>1143</v>
      </c>
      <c r="B1327" s="148"/>
      <c r="C1327" s="149" t="s">
        <v>1911</v>
      </c>
      <c r="D1327" s="149" t="s">
        <v>1913</v>
      </c>
      <c r="E1327" s="149" t="s">
        <v>1911</v>
      </c>
      <c r="F1327" s="149" t="s">
        <v>1543</v>
      </c>
      <c r="G1327" s="149" t="s">
        <v>1429</v>
      </c>
      <c r="H1327" s="158"/>
      <c r="I1327" s="249" t="s">
        <v>427</v>
      </c>
      <c r="J1327" s="7"/>
      <c r="K1327" s="150" t="s">
        <v>1343</v>
      </c>
      <c r="L1327" s="150"/>
      <c r="M1327" s="10"/>
      <c r="N1327" s="151"/>
      <c r="O1327" s="10"/>
      <c r="P1327" s="203" t="e">
        <f>#REF!+#REF!</f>
        <v>#REF!</v>
      </c>
      <c r="Q1327" s="204" t="e">
        <f>#REF!+M1327</f>
        <v>#REF!</v>
      </c>
      <c r="R1327" s="11" t="s">
        <v>634</v>
      </c>
    </row>
    <row r="1328" spans="1:18" ht="12.95" customHeight="1">
      <c r="A1328" s="147">
        <v>1144</v>
      </c>
      <c r="B1328" s="148"/>
      <c r="C1328" s="149" t="s">
        <v>1911</v>
      </c>
      <c r="D1328" s="149" t="s">
        <v>1913</v>
      </c>
      <c r="E1328" s="149" t="s">
        <v>1911</v>
      </c>
      <c r="F1328" s="149" t="s">
        <v>1543</v>
      </c>
      <c r="G1328" s="149" t="s">
        <v>1429</v>
      </c>
      <c r="H1328" s="158"/>
      <c r="I1328" s="250" t="s">
        <v>1638</v>
      </c>
      <c r="J1328" s="7"/>
      <c r="K1328" s="150" t="s">
        <v>1343</v>
      </c>
      <c r="L1328" s="150"/>
      <c r="M1328" s="10"/>
      <c r="N1328" s="151"/>
      <c r="O1328" s="10"/>
      <c r="P1328" s="203" t="e">
        <f>#REF!+#REF!</f>
        <v>#REF!</v>
      </c>
      <c r="Q1328" s="204" t="e">
        <f>#REF!+M1328</f>
        <v>#REF!</v>
      </c>
      <c r="R1328" s="11" t="s">
        <v>634</v>
      </c>
    </row>
    <row r="1329" spans="1:18" ht="12.95" customHeight="1">
      <c r="A1329" s="198">
        <v>1145</v>
      </c>
      <c r="B1329" s="148"/>
      <c r="C1329" s="149" t="s">
        <v>1911</v>
      </c>
      <c r="D1329" s="149" t="s">
        <v>1913</v>
      </c>
      <c r="E1329" s="149" t="s">
        <v>1911</v>
      </c>
      <c r="F1329" s="149" t="s">
        <v>1543</v>
      </c>
      <c r="G1329" s="149" t="s">
        <v>1429</v>
      </c>
      <c r="H1329" s="158"/>
      <c r="I1329" s="249" t="s">
        <v>427</v>
      </c>
      <c r="J1329" s="7"/>
      <c r="K1329" s="150" t="s">
        <v>1343</v>
      </c>
      <c r="L1329" s="150"/>
      <c r="M1329" s="10"/>
      <c r="N1329" s="151"/>
      <c r="O1329" s="10"/>
      <c r="P1329" s="203" t="e">
        <f>#REF!+#REF!</f>
        <v>#REF!</v>
      </c>
      <c r="Q1329" s="204" t="e">
        <f>#REF!+M1329</f>
        <v>#REF!</v>
      </c>
      <c r="R1329" s="11" t="s">
        <v>679</v>
      </c>
    </row>
    <row r="1330" spans="1:18" ht="12.95" customHeight="1">
      <c r="A1330" s="147">
        <v>1146</v>
      </c>
      <c r="B1330" s="148"/>
      <c r="C1330" s="149" t="s">
        <v>1911</v>
      </c>
      <c r="D1330" s="149" t="s">
        <v>1913</v>
      </c>
      <c r="E1330" s="149" t="s">
        <v>1911</v>
      </c>
      <c r="F1330" s="149" t="s">
        <v>1543</v>
      </c>
      <c r="G1330" s="149" t="s">
        <v>1429</v>
      </c>
      <c r="H1330" s="158"/>
      <c r="I1330" s="249" t="s">
        <v>1640</v>
      </c>
      <c r="J1330" s="7"/>
      <c r="K1330" s="150" t="s">
        <v>1343</v>
      </c>
      <c r="L1330" s="150"/>
      <c r="M1330" s="10"/>
      <c r="N1330" s="151"/>
      <c r="O1330" s="10"/>
      <c r="P1330" s="203" t="e">
        <f>#REF!+#REF!</f>
        <v>#REF!</v>
      </c>
      <c r="Q1330" s="204" t="e">
        <f>#REF!+M1330</f>
        <v>#REF!</v>
      </c>
      <c r="R1330" s="11" t="s">
        <v>620</v>
      </c>
    </row>
    <row r="1331" spans="1:18" ht="12.95" customHeight="1">
      <c r="A1331" s="198">
        <v>1147</v>
      </c>
      <c r="B1331" s="148"/>
      <c r="C1331" s="149" t="s">
        <v>1911</v>
      </c>
      <c r="D1331" s="149" t="s">
        <v>1913</v>
      </c>
      <c r="E1331" s="149" t="s">
        <v>1911</v>
      </c>
      <c r="F1331" s="149" t="s">
        <v>1543</v>
      </c>
      <c r="G1331" s="149" t="s">
        <v>1429</v>
      </c>
      <c r="H1331" s="158"/>
      <c r="I1331" s="249" t="s">
        <v>1640</v>
      </c>
      <c r="J1331" s="7"/>
      <c r="K1331" s="150" t="s">
        <v>1343</v>
      </c>
      <c r="L1331" s="150"/>
      <c r="M1331" s="10"/>
      <c r="N1331" s="151"/>
      <c r="O1331" s="10"/>
      <c r="P1331" s="203" t="e">
        <f>#REF!+#REF!</f>
        <v>#REF!</v>
      </c>
      <c r="Q1331" s="204" t="e">
        <f>#REF!+M1331</f>
        <v>#REF!</v>
      </c>
      <c r="R1331" s="11" t="s">
        <v>620</v>
      </c>
    </row>
    <row r="1332" spans="1:18" ht="12.95" customHeight="1">
      <c r="A1332" s="147">
        <v>1148</v>
      </c>
      <c r="B1332" s="148"/>
      <c r="C1332" s="149" t="s">
        <v>1911</v>
      </c>
      <c r="D1332" s="149" t="s">
        <v>1913</v>
      </c>
      <c r="E1332" s="149" t="s">
        <v>1911</v>
      </c>
      <c r="F1332" s="149" t="s">
        <v>1543</v>
      </c>
      <c r="G1332" s="149" t="s">
        <v>1429</v>
      </c>
      <c r="H1332" s="158"/>
      <c r="I1332" s="249" t="s">
        <v>1641</v>
      </c>
      <c r="J1332" s="7"/>
      <c r="K1332" s="150" t="s">
        <v>1343</v>
      </c>
      <c r="L1332" s="150"/>
      <c r="M1332" s="10"/>
      <c r="N1332" s="151"/>
      <c r="O1332" s="10"/>
      <c r="P1332" s="203" t="e">
        <f>#REF!+#REF!</f>
        <v>#REF!</v>
      </c>
      <c r="Q1332" s="204" t="e">
        <f>#REF!+M1332</f>
        <v>#REF!</v>
      </c>
      <c r="R1332" s="11" t="s">
        <v>644</v>
      </c>
    </row>
    <row r="1333" spans="1:18" ht="12.95" customHeight="1">
      <c r="A1333" s="198">
        <v>1149</v>
      </c>
      <c r="B1333" s="148"/>
      <c r="C1333" s="149" t="s">
        <v>1911</v>
      </c>
      <c r="D1333" s="149" t="s">
        <v>1913</v>
      </c>
      <c r="E1333" s="149" t="s">
        <v>1911</v>
      </c>
      <c r="F1333" s="149" t="s">
        <v>1543</v>
      </c>
      <c r="G1333" s="149" t="s">
        <v>1429</v>
      </c>
      <c r="H1333" s="158"/>
      <c r="I1333" s="249" t="s">
        <v>1642</v>
      </c>
      <c r="J1333" s="7"/>
      <c r="K1333" s="150" t="s">
        <v>1343</v>
      </c>
      <c r="L1333" s="150"/>
      <c r="M1333" s="10"/>
      <c r="N1333" s="151"/>
      <c r="O1333" s="10"/>
      <c r="P1333" s="203" t="e">
        <f>#REF!+#REF!</f>
        <v>#REF!</v>
      </c>
      <c r="Q1333" s="204" t="e">
        <f>#REF!+M1333</f>
        <v>#REF!</v>
      </c>
      <c r="R1333" s="11" t="s">
        <v>644</v>
      </c>
    </row>
    <row r="1334" spans="1:18" ht="12.95" customHeight="1">
      <c r="A1334" s="147">
        <v>1150</v>
      </c>
      <c r="B1334" s="148"/>
      <c r="C1334" s="149" t="s">
        <v>1911</v>
      </c>
      <c r="D1334" s="149" t="s">
        <v>1913</v>
      </c>
      <c r="E1334" s="149" t="s">
        <v>1911</v>
      </c>
      <c r="F1334" s="149" t="s">
        <v>1543</v>
      </c>
      <c r="G1334" s="149" t="s">
        <v>1429</v>
      </c>
      <c r="H1334" s="158"/>
      <c r="I1334" s="249" t="s">
        <v>1643</v>
      </c>
      <c r="J1334" s="7"/>
      <c r="K1334" s="150" t="s">
        <v>1343</v>
      </c>
      <c r="L1334" s="150"/>
      <c r="M1334" s="10"/>
      <c r="N1334" s="151"/>
      <c r="O1334" s="10"/>
      <c r="P1334" s="203" t="e">
        <f>#REF!+#REF!</f>
        <v>#REF!</v>
      </c>
      <c r="Q1334" s="204" t="e">
        <f>#REF!+M1334</f>
        <v>#REF!</v>
      </c>
      <c r="R1334" s="11" t="s">
        <v>644</v>
      </c>
    </row>
    <row r="1335" spans="1:18" ht="12.95" customHeight="1">
      <c r="A1335" s="198">
        <v>1151</v>
      </c>
      <c r="B1335" s="148"/>
      <c r="C1335" s="149" t="s">
        <v>1911</v>
      </c>
      <c r="D1335" s="149" t="s">
        <v>1913</v>
      </c>
      <c r="E1335" s="149" t="s">
        <v>1911</v>
      </c>
      <c r="F1335" s="149" t="s">
        <v>1543</v>
      </c>
      <c r="G1335" s="149" t="s">
        <v>1429</v>
      </c>
      <c r="H1335" s="158"/>
      <c r="I1335" s="249" t="s">
        <v>1644</v>
      </c>
      <c r="J1335" s="7"/>
      <c r="K1335" s="150" t="s">
        <v>1343</v>
      </c>
      <c r="L1335" s="150"/>
      <c r="M1335" s="10"/>
      <c r="N1335" s="151"/>
      <c r="O1335" s="10"/>
      <c r="P1335" s="203" t="e">
        <f>#REF!+#REF!</f>
        <v>#REF!</v>
      </c>
      <c r="Q1335" s="204" t="e">
        <f>#REF!+M1335</f>
        <v>#REF!</v>
      </c>
      <c r="R1335" s="11" t="s">
        <v>644</v>
      </c>
    </row>
    <row r="1336" spans="1:18" ht="12.95" customHeight="1">
      <c r="A1336" s="147">
        <v>1152</v>
      </c>
      <c r="B1336" s="148"/>
      <c r="C1336" s="149" t="s">
        <v>1911</v>
      </c>
      <c r="D1336" s="149" t="s">
        <v>1913</v>
      </c>
      <c r="E1336" s="149" t="s">
        <v>1911</v>
      </c>
      <c r="F1336" s="149" t="s">
        <v>1543</v>
      </c>
      <c r="G1336" s="149" t="s">
        <v>1429</v>
      </c>
      <c r="H1336" s="158"/>
      <c r="I1336" s="249" t="s">
        <v>1645</v>
      </c>
      <c r="J1336" s="7"/>
      <c r="K1336" s="150" t="s">
        <v>1343</v>
      </c>
      <c r="L1336" s="150"/>
      <c r="M1336" s="10"/>
      <c r="N1336" s="151"/>
      <c r="O1336" s="10"/>
      <c r="P1336" s="203" t="e">
        <f>#REF!+#REF!</f>
        <v>#REF!</v>
      </c>
      <c r="Q1336" s="204" t="e">
        <f>#REF!+M1336</f>
        <v>#REF!</v>
      </c>
      <c r="R1336" s="11" t="s">
        <v>718</v>
      </c>
    </row>
    <row r="1337" spans="1:18" ht="12.95" customHeight="1">
      <c r="A1337" s="198">
        <v>1153</v>
      </c>
      <c r="B1337" s="148"/>
      <c r="C1337" s="149" t="s">
        <v>1911</v>
      </c>
      <c r="D1337" s="149" t="s">
        <v>1913</v>
      </c>
      <c r="E1337" s="149" t="s">
        <v>1911</v>
      </c>
      <c r="F1337" s="149" t="s">
        <v>1543</v>
      </c>
      <c r="G1337" s="149" t="s">
        <v>1429</v>
      </c>
      <c r="H1337" s="158"/>
      <c r="I1337" s="249" t="s">
        <v>1647</v>
      </c>
      <c r="J1337" s="7"/>
      <c r="K1337" s="150" t="s">
        <v>1343</v>
      </c>
      <c r="L1337" s="150"/>
      <c r="M1337" s="10"/>
      <c r="N1337" s="151"/>
      <c r="O1337" s="10"/>
      <c r="P1337" s="203" t="e">
        <f>#REF!+#REF!</f>
        <v>#REF!</v>
      </c>
      <c r="Q1337" s="204" t="e">
        <f>#REF!+M1337</f>
        <v>#REF!</v>
      </c>
      <c r="R1337" s="11" t="s">
        <v>625</v>
      </c>
    </row>
    <row r="1338" spans="1:18" ht="12.95" customHeight="1">
      <c r="A1338" s="147">
        <v>1154</v>
      </c>
      <c r="B1338" s="148"/>
      <c r="C1338" s="149" t="s">
        <v>1911</v>
      </c>
      <c r="D1338" s="149" t="s">
        <v>1913</v>
      </c>
      <c r="E1338" s="149" t="s">
        <v>1911</v>
      </c>
      <c r="F1338" s="149" t="s">
        <v>1543</v>
      </c>
      <c r="G1338" s="149" t="s">
        <v>1429</v>
      </c>
      <c r="H1338" s="158"/>
      <c r="I1338" s="249" t="s">
        <v>1648</v>
      </c>
      <c r="J1338" s="7"/>
      <c r="K1338" s="150" t="s">
        <v>1343</v>
      </c>
      <c r="L1338" s="150"/>
      <c r="M1338" s="10"/>
      <c r="N1338" s="151"/>
      <c r="O1338" s="10"/>
      <c r="P1338" s="203" t="e">
        <f>#REF!+#REF!</f>
        <v>#REF!</v>
      </c>
      <c r="Q1338" s="204" t="e">
        <f>#REF!+M1338</f>
        <v>#REF!</v>
      </c>
      <c r="R1338" s="11" t="s">
        <v>721</v>
      </c>
    </row>
    <row r="1339" spans="1:18" ht="12.95" customHeight="1">
      <c r="A1339" s="198">
        <v>1155</v>
      </c>
      <c r="B1339" s="148"/>
      <c r="C1339" s="149" t="s">
        <v>1911</v>
      </c>
      <c r="D1339" s="149" t="s">
        <v>1913</v>
      </c>
      <c r="E1339" s="149" t="s">
        <v>1911</v>
      </c>
      <c r="F1339" s="149" t="s">
        <v>1543</v>
      </c>
      <c r="G1339" s="149" t="s">
        <v>1429</v>
      </c>
      <c r="H1339" s="158"/>
      <c r="I1339" s="249" t="s">
        <v>1649</v>
      </c>
      <c r="J1339" s="7"/>
      <c r="K1339" s="150" t="s">
        <v>1343</v>
      </c>
      <c r="L1339" s="150"/>
      <c r="M1339" s="10"/>
      <c r="N1339" s="151"/>
      <c r="O1339" s="10"/>
      <c r="P1339" s="203" t="e">
        <f>#REF!+#REF!</f>
        <v>#REF!</v>
      </c>
      <c r="Q1339" s="204" t="e">
        <f>#REF!+M1339</f>
        <v>#REF!</v>
      </c>
      <c r="R1339" s="11" t="s">
        <v>593</v>
      </c>
    </row>
    <row r="1340" spans="1:18" ht="12.95" customHeight="1">
      <c r="A1340" s="147">
        <v>1156</v>
      </c>
      <c r="B1340" s="148"/>
      <c r="C1340" s="149" t="s">
        <v>1911</v>
      </c>
      <c r="D1340" s="149" t="s">
        <v>1913</v>
      </c>
      <c r="E1340" s="149" t="s">
        <v>1911</v>
      </c>
      <c r="F1340" s="149" t="s">
        <v>1543</v>
      </c>
      <c r="G1340" s="149" t="s">
        <v>1429</v>
      </c>
      <c r="H1340" s="158"/>
      <c r="I1340" s="249" t="s">
        <v>1649</v>
      </c>
      <c r="J1340" s="7"/>
      <c r="K1340" s="150" t="s">
        <v>1343</v>
      </c>
      <c r="L1340" s="150"/>
      <c r="M1340" s="10"/>
      <c r="N1340" s="151"/>
      <c r="O1340" s="10"/>
      <c r="P1340" s="203" t="e">
        <f>#REF!+#REF!</f>
        <v>#REF!</v>
      </c>
      <c r="Q1340" s="204" t="e">
        <f>#REF!+M1340</f>
        <v>#REF!</v>
      </c>
      <c r="R1340" s="11" t="s">
        <v>593</v>
      </c>
    </row>
    <row r="1341" spans="1:18" ht="12.95" customHeight="1">
      <c r="A1341" s="198">
        <v>1157</v>
      </c>
      <c r="B1341" s="148"/>
      <c r="C1341" s="149" t="s">
        <v>1911</v>
      </c>
      <c r="D1341" s="149" t="s">
        <v>1913</v>
      </c>
      <c r="E1341" s="149" t="s">
        <v>1911</v>
      </c>
      <c r="F1341" s="149" t="s">
        <v>1543</v>
      </c>
      <c r="G1341" s="149" t="s">
        <v>1429</v>
      </c>
      <c r="H1341" s="158"/>
      <c r="I1341" s="249" t="s">
        <v>635</v>
      </c>
      <c r="J1341" s="8"/>
      <c r="K1341" s="150" t="s">
        <v>1343</v>
      </c>
      <c r="L1341" s="150"/>
      <c r="M1341" s="12"/>
      <c r="N1341" s="151"/>
      <c r="O1341" s="12"/>
      <c r="P1341" s="203" t="e">
        <f>#REF!+#REF!</f>
        <v>#REF!</v>
      </c>
      <c r="Q1341" s="204" t="e">
        <f>#REF!+M1341</f>
        <v>#REF!</v>
      </c>
      <c r="R1341" s="13" t="s">
        <v>618</v>
      </c>
    </row>
    <row r="1342" spans="1:18" ht="12.95" customHeight="1">
      <c r="A1342" s="147">
        <v>1158</v>
      </c>
      <c r="B1342" s="148"/>
      <c r="C1342" s="149" t="s">
        <v>1911</v>
      </c>
      <c r="D1342" s="149" t="s">
        <v>1913</v>
      </c>
      <c r="E1342" s="149" t="s">
        <v>1911</v>
      </c>
      <c r="F1342" s="149" t="s">
        <v>1543</v>
      </c>
      <c r="G1342" s="149" t="s">
        <v>1429</v>
      </c>
      <c r="H1342" s="158"/>
      <c r="I1342" s="249" t="s">
        <v>474</v>
      </c>
      <c r="J1342" s="8"/>
      <c r="K1342" s="150" t="s">
        <v>1343</v>
      </c>
      <c r="L1342" s="150"/>
      <c r="M1342" s="12"/>
      <c r="N1342" s="151"/>
      <c r="O1342" s="12"/>
      <c r="P1342" s="203" t="e">
        <f>#REF!+#REF!</f>
        <v>#REF!</v>
      </c>
      <c r="Q1342" s="204" t="e">
        <f>#REF!+M1342</f>
        <v>#REF!</v>
      </c>
      <c r="R1342" s="13" t="s">
        <v>576</v>
      </c>
    </row>
    <row r="1343" spans="1:18" ht="12.95" customHeight="1">
      <c r="A1343" s="198">
        <v>1159</v>
      </c>
      <c r="B1343" s="148"/>
      <c r="C1343" s="149" t="s">
        <v>1911</v>
      </c>
      <c r="D1343" s="149" t="s">
        <v>1913</v>
      </c>
      <c r="E1343" s="149" t="s">
        <v>1911</v>
      </c>
      <c r="F1343" s="149" t="s">
        <v>1543</v>
      </c>
      <c r="G1343" s="149" t="s">
        <v>1429</v>
      </c>
      <c r="H1343" s="158"/>
      <c r="I1343" s="249" t="s">
        <v>1650</v>
      </c>
      <c r="J1343" s="7"/>
      <c r="K1343" s="150" t="s">
        <v>1343</v>
      </c>
      <c r="L1343" s="150"/>
      <c r="M1343" s="10"/>
      <c r="N1343" s="151"/>
      <c r="O1343" s="10"/>
      <c r="P1343" s="203" t="e">
        <f>#REF!+#REF!</f>
        <v>#REF!</v>
      </c>
      <c r="Q1343" s="204" t="e">
        <f>#REF!+M1343</f>
        <v>#REF!</v>
      </c>
      <c r="R1343" s="11" t="s">
        <v>576</v>
      </c>
    </row>
    <row r="1344" spans="1:18" ht="12.95" customHeight="1">
      <c r="A1344" s="147">
        <v>1160</v>
      </c>
      <c r="B1344" s="148"/>
      <c r="C1344" s="149" t="s">
        <v>1911</v>
      </c>
      <c r="D1344" s="149" t="s">
        <v>1913</v>
      </c>
      <c r="E1344" s="149" t="s">
        <v>1911</v>
      </c>
      <c r="F1344" s="149" t="s">
        <v>1543</v>
      </c>
      <c r="G1344" s="149" t="s">
        <v>1429</v>
      </c>
      <c r="H1344" s="158"/>
      <c r="I1344" s="249" t="s">
        <v>474</v>
      </c>
      <c r="J1344" s="8"/>
      <c r="K1344" s="150" t="s">
        <v>1343</v>
      </c>
      <c r="L1344" s="150"/>
      <c r="M1344" s="12"/>
      <c r="N1344" s="151"/>
      <c r="O1344" s="12"/>
      <c r="P1344" s="203" t="e">
        <f>#REF!+#REF!</f>
        <v>#REF!</v>
      </c>
      <c r="Q1344" s="204" t="e">
        <f>#REF!+M1344</f>
        <v>#REF!</v>
      </c>
      <c r="R1344" s="13" t="s">
        <v>606</v>
      </c>
    </row>
    <row r="1345" spans="1:18" ht="12.95" customHeight="1">
      <c r="A1345" s="198">
        <v>1161</v>
      </c>
      <c r="B1345" s="148"/>
      <c r="C1345" s="149" t="s">
        <v>1911</v>
      </c>
      <c r="D1345" s="149" t="s">
        <v>1913</v>
      </c>
      <c r="E1345" s="149" t="s">
        <v>1911</v>
      </c>
      <c r="F1345" s="149" t="s">
        <v>1543</v>
      </c>
      <c r="G1345" s="149" t="s">
        <v>1429</v>
      </c>
      <c r="H1345" s="158"/>
      <c r="I1345" s="249" t="s">
        <v>46</v>
      </c>
      <c r="J1345" s="7"/>
      <c r="K1345" s="150" t="s">
        <v>1343</v>
      </c>
      <c r="L1345" s="150"/>
      <c r="M1345" s="10"/>
      <c r="N1345" s="151"/>
      <c r="O1345" s="10"/>
      <c r="P1345" s="203" t="e">
        <f>#REF!+#REF!</f>
        <v>#REF!</v>
      </c>
      <c r="Q1345" s="204" t="e">
        <f>#REF!+M1345</f>
        <v>#REF!</v>
      </c>
      <c r="R1345" s="11" t="s">
        <v>1704</v>
      </c>
    </row>
    <row r="1346" spans="1:18" ht="12.95" customHeight="1">
      <c r="A1346" s="147">
        <v>1162</v>
      </c>
      <c r="B1346" s="148"/>
      <c r="C1346" s="149" t="s">
        <v>1911</v>
      </c>
      <c r="D1346" s="149" t="s">
        <v>1913</v>
      </c>
      <c r="E1346" s="149" t="s">
        <v>1911</v>
      </c>
      <c r="F1346" s="149" t="s">
        <v>1543</v>
      </c>
      <c r="G1346" s="149" t="s">
        <v>1429</v>
      </c>
      <c r="H1346" s="158"/>
      <c r="I1346" s="239" t="s">
        <v>1651</v>
      </c>
      <c r="J1346" s="7"/>
      <c r="K1346" s="150" t="s">
        <v>1343</v>
      </c>
      <c r="L1346" s="150"/>
      <c r="M1346" s="10"/>
      <c r="N1346" s="151"/>
      <c r="O1346" s="10"/>
      <c r="P1346" s="203" t="e">
        <f>#REF!+#REF!</f>
        <v>#REF!</v>
      </c>
      <c r="Q1346" s="204" t="e">
        <f>#REF!+M1346</f>
        <v>#REF!</v>
      </c>
      <c r="R1346" s="11" t="s">
        <v>604</v>
      </c>
    </row>
    <row r="1347" spans="1:18" ht="12.95" customHeight="1">
      <c r="A1347" s="198">
        <v>1163</v>
      </c>
      <c r="B1347" s="148"/>
      <c r="C1347" s="149" t="s">
        <v>1911</v>
      </c>
      <c r="D1347" s="149" t="s">
        <v>1913</v>
      </c>
      <c r="E1347" s="149" t="s">
        <v>1911</v>
      </c>
      <c r="F1347" s="149" t="s">
        <v>1543</v>
      </c>
      <c r="G1347" s="149" t="s">
        <v>1429</v>
      </c>
      <c r="H1347" s="158"/>
      <c r="I1347" s="239" t="s">
        <v>614</v>
      </c>
      <c r="J1347" s="7"/>
      <c r="K1347" s="150" t="s">
        <v>1343</v>
      </c>
      <c r="L1347" s="150"/>
      <c r="M1347" s="17"/>
      <c r="N1347" s="151"/>
      <c r="O1347" s="17"/>
      <c r="P1347" s="203" t="e">
        <f>#REF!+#REF!</f>
        <v>#REF!</v>
      </c>
      <c r="Q1347" s="204" t="e">
        <f>#REF!+M1347</f>
        <v>#REF!</v>
      </c>
      <c r="R1347" s="11" t="s">
        <v>768</v>
      </c>
    </row>
    <row r="1348" spans="1:18" ht="12.95" customHeight="1">
      <c r="A1348" s="147">
        <v>1164</v>
      </c>
      <c r="B1348" s="148"/>
      <c r="C1348" s="149" t="s">
        <v>1911</v>
      </c>
      <c r="D1348" s="149" t="s">
        <v>1913</v>
      </c>
      <c r="E1348" s="149" t="s">
        <v>1911</v>
      </c>
      <c r="F1348" s="149" t="s">
        <v>1543</v>
      </c>
      <c r="G1348" s="149" t="s">
        <v>1429</v>
      </c>
      <c r="H1348" s="158"/>
      <c r="I1348" s="239" t="s">
        <v>587</v>
      </c>
      <c r="J1348" s="20"/>
      <c r="K1348" s="150" t="s">
        <v>1343</v>
      </c>
      <c r="L1348" s="150"/>
      <c r="M1348" s="12"/>
      <c r="N1348" s="151"/>
      <c r="O1348" s="12"/>
      <c r="P1348" s="203" t="e">
        <f>#REF!+#REF!</f>
        <v>#REF!</v>
      </c>
      <c r="Q1348" s="204" t="e">
        <f>#REF!+M1348</f>
        <v>#REF!</v>
      </c>
      <c r="R1348" s="364" t="s">
        <v>768</v>
      </c>
    </row>
    <row r="1349" spans="1:18" ht="12.95" customHeight="1">
      <c r="A1349" s="198">
        <v>1165</v>
      </c>
      <c r="B1349" s="148"/>
      <c r="C1349" s="149" t="s">
        <v>1911</v>
      </c>
      <c r="D1349" s="149" t="s">
        <v>1913</v>
      </c>
      <c r="E1349" s="149" t="s">
        <v>1911</v>
      </c>
      <c r="F1349" s="149" t="s">
        <v>1543</v>
      </c>
      <c r="G1349" s="149" t="s">
        <v>1429</v>
      </c>
      <c r="H1349" s="158"/>
      <c r="I1349" s="239" t="s">
        <v>1652</v>
      </c>
      <c r="J1349" s="8"/>
      <c r="K1349" s="150" t="s">
        <v>1343</v>
      </c>
      <c r="L1349" s="150"/>
      <c r="M1349" s="12"/>
      <c r="N1349" s="151"/>
      <c r="O1349" s="12"/>
      <c r="P1349" s="203" t="e">
        <f>#REF!+#REF!</f>
        <v>#REF!</v>
      </c>
      <c r="Q1349" s="204" t="e">
        <f>#REF!+M1349</f>
        <v>#REF!</v>
      </c>
      <c r="R1349" s="13" t="s">
        <v>768</v>
      </c>
    </row>
    <row r="1350" spans="1:18" ht="12.95" customHeight="1">
      <c r="A1350" s="147">
        <v>1166</v>
      </c>
      <c r="B1350" s="148"/>
      <c r="C1350" s="149" t="s">
        <v>1911</v>
      </c>
      <c r="D1350" s="149" t="s">
        <v>1913</v>
      </c>
      <c r="E1350" s="149" t="s">
        <v>1911</v>
      </c>
      <c r="F1350" s="149" t="s">
        <v>1543</v>
      </c>
      <c r="G1350" s="149" t="s">
        <v>1429</v>
      </c>
      <c r="H1350" s="158"/>
      <c r="I1350" s="249" t="s">
        <v>635</v>
      </c>
      <c r="J1350" s="7"/>
      <c r="K1350" s="150" t="s">
        <v>1343</v>
      </c>
      <c r="L1350" s="150"/>
      <c r="M1350" s="10"/>
      <c r="N1350" s="151"/>
      <c r="O1350" s="10"/>
      <c r="P1350" s="203" t="e">
        <f>#REF!+#REF!</f>
        <v>#REF!</v>
      </c>
      <c r="Q1350" s="204" t="e">
        <f>#REF!+M1350</f>
        <v>#REF!</v>
      </c>
      <c r="R1350" s="11" t="s">
        <v>751</v>
      </c>
    </row>
    <row r="1351" spans="1:18" ht="12.95" customHeight="1">
      <c r="A1351" s="198">
        <v>1167</v>
      </c>
      <c r="B1351" s="148"/>
      <c r="C1351" s="149" t="s">
        <v>1911</v>
      </c>
      <c r="D1351" s="149" t="s">
        <v>1913</v>
      </c>
      <c r="E1351" s="149" t="s">
        <v>1911</v>
      </c>
      <c r="F1351" s="149" t="s">
        <v>1543</v>
      </c>
      <c r="G1351" s="149" t="s">
        <v>1429</v>
      </c>
      <c r="H1351" s="158"/>
      <c r="I1351" s="249" t="s">
        <v>427</v>
      </c>
      <c r="J1351" s="7"/>
      <c r="K1351" s="150" t="s">
        <v>1343</v>
      </c>
      <c r="L1351" s="150"/>
      <c r="M1351" s="10"/>
      <c r="N1351" s="151"/>
      <c r="O1351" s="10"/>
      <c r="P1351" s="203" t="e">
        <f>#REF!+#REF!</f>
        <v>#REF!</v>
      </c>
      <c r="Q1351" s="204" t="e">
        <f>#REF!+M1351</f>
        <v>#REF!</v>
      </c>
      <c r="R1351" s="11" t="s">
        <v>751</v>
      </c>
    </row>
    <row r="1352" spans="1:18" ht="12.95" customHeight="1">
      <c r="A1352" s="147">
        <v>1168</v>
      </c>
      <c r="B1352" s="148"/>
      <c r="C1352" s="149" t="s">
        <v>1911</v>
      </c>
      <c r="D1352" s="149" t="s">
        <v>1913</v>
      </c>
      <c r="E1352" s="149" t="s">
        <v>1911</v>
      </c>
      <c r="F1352" s="149" t="s">
        <v>1543</v>
      </c>
      <c r="G1352" s="149" t="s">
        <v>1429</v>
      </c>
      <c r="H1352" s="158"/>
      <c r="I1352" s="249" t="s">
        <v>427</v>
      </c>
      <c r="J1352" s="7"/>
      <c r="K1352" s="150" t="s">
        <v>1343</v>
      </c>
      <c r="L1352" s="150"/>
      <c r="M1352" s="10"/>
      <c r="N1352" s="151"/>
      <c r="O1352" s="10"/>
      <c r="P1352" s="203" t="e">
        <f>#REF!+#REF!</f>
        <v>#REF!</v>
      </c>
      <c r="Q1352" s="204" t="e">
        <f>#REF!+M1352</f>
        <v>#REF!</v>
      </c>
      <c r="R1352" s="11" t="s">
        <v>751</v>
      </c>
    </row>
    <row r="1353" spans="1:18" ht="12.95" customHeight="1">
      <c r="A1353" s="198">
        <v>1169</v>
      </c>
      <c r="B1353" s="148"/>
      <c r="C1353" s="149" t="s">
        <v>1911</v>
      </c>
      <c r="D1353" s="149" t="s">
        <v>1913</v>
      </c>
      <c r="E1353" s="149" t="s">
        <v>1911</v>
      </c>
      <c r="F1353" s="149" t="s">
        <v>1543</v>
      </c>
      <c r="G1353" s="149" t="s">
        <v>1433</v>
      </c>
      <c r="H1353" s="158"/>
      <c r="I1353" s="249" t="s">
        <v>1653</v>
      </c>
      <c r="J1353" s="7"/>
      <c r="K1353" s="150" t="s">
        <v>1343</v>
      </c>
      <c r="L1353" s="150"/>
      <c r="M1353" s="10"/>
      <c r="N1353" s="151"/>
      <c r="O1353" s="10"/>
      <c r="P1353" s="203" t="e">
        <f>#REF!+#REF!</f>
        <v>#REF!</v>
      </c>
      <c r="Q1353" s="204" t="e">
        <f>#REF!+M1353</f>
        <v>#REF!</v>
      </c>
      <c r="R1353" s="11" t="s">
        <v>650</v>
      </c>
    </row>
    <row r="1354" spans="1:18" ht="12.95" customHeight="1">
      <c r="A1354" s="147">
        <v>1170</v>
      </c>
      <c r="B1354" s="148"/>
      <c r="C1354" s="149" t="s">
        <v>1911</v>
      </c>
      <c r="D1354" s="149" t="s">
        <v>1913</v>
      </c>
      <c r="E1354" s="149" t="s">
        <v>1911</v>
      </c>
      <c r="F1354" s="149" t="s">
        <v>1543</v>
      </c>
      <c r="G1354" s="149" t="s">
        <v>1433</v>
      </c>
      <c r="H1354" s="158"/>
      <c r="I1354" s="249" t="s">
        <v>1654</v>
      </c>
      <c r="J1354" s="7"/>
      <c r="K1354" s="150" t="s">
        <v>1343</v>
      </c>
      <c r="L1354" s="150"/>
      <c r="M1354" s="10"/>
      <c r="N1354" s="151"/>
      <c r="O1354" s="10"/>
      <c r="P1354" s="203" t="e">
        <f>#REF!+#REF!</f>
        <v>#REF!</v>
      </c>
      <c r="Q1354" s="204" t="e">
        <f>#REF!+M1354</f>
        <v>#REF!</v>
      </c>
      <c r="R1354" s="11" t="s">
        <v>581</v>
      </c>
    </row>
    <row r="1355" spans="1:18" ht="12.95" customHeight="1">
      <c r="A1355" s="198">
        <v>1171</v>
      </c>
      <c r="B1355" s="148"/>
      <c r="C1355" s="149" t="s">
        <v>1911</v>
      </c>
      <c r="D1355" s="149" t="s">
        <v>1913</v>
      </c>
      <c r="E1355" s="149" t="s">
        <v>1911</v>
      </c>
      <c r="F1355" s="149" t="s">
        <v>1543</v>
      </c>
      <c r="G1355" s="149" t="s">
        <v>1433</v>
      </c>
      <c r="H1355" s="158"/>
      <c r="I1355" s="249" t="s">
        <v>1655</v>
      </c>
      <c r="J1355" s="7"/>
      <c r="K1355" s="150" t="s">
        <v>1343</v>
      </c>
      <c r="L1355" s="150"/>
      <c r="M1355" s="10"/>
      <c r="N1355" s="151"/>
      <c r="O1355" s="10"/>
      <c r="P1355" s="203" t="e">
        <f>#REF!+#REF!</f>
        <v>#REF!</v>
      </c>
      <c r="Q1355" s="204" t="e">
        <f>#REF!+M1355</f>
        <v>#REF!</v>
      </c>
      <c r="R1355" s="11" t="s">
        <v>644</v>
      </c>
    </row>
    <row r="1356" spans="1:18" ht="12.95" customHeight="1">
      <c r="A1356" s="147">
        <v>1172</v>
      </c>
      <c r="B1356" s="148"/>
      <c r="C1356" s="149" t="s">
        <v>1911</v>
      </c>
      <c r="D1356" s="149" t="s">
        <v>1913</v>
      </c>
      <c r="E1356" s="149" t="s">
        <v>1911</v>
      </c>
      <c r="F1356" s="149" t="s">
        <v>1543</v>
      </c>
      <c r="G1356" s="149" t="s">
        <v>1433</v>
      </c>
      <c r="H1356" s="158"/>
      <c r="I1356" s="249" t="s">
        <v>1656</v>
      </c>
      <c r="J1356" s="7"/>
      <c r="K1356" s="150" t="s">
        <v>1343</v>
      </c>
      <c r="L1356" s="150"/>
      <c r="M1356" s="10"/>
      <c r="N1356" s="151"/>
      <c r="O1356" s="10"/>
      <c r="P1356" s="203" t="e">
        <f>#REF!+#REF!</f>
        <v>#REF!</v>
      </c>
      <c r="Q1356" s="204" t="e">
        <f>#REF!+M1356</f>
        <v>#REF!</v>
      </c>
      <c r="R1356" s="11" t="s">
        <v>625</v>
      </c>
    </row>
    <row r="1357" spans="1:18" ht="12.95" customHeight="1">
      <c r="A1357" s="198">
        <v>1173</v>
      </c>
      <c r="B1357" s="148"/>
      <c r="C1357" s="149" t="s">
        <v>1911</v>
      </c>
      <c r="D1357" s="149" t="s">
        <v>1913</v>
      </c>
      <c r="E1357" s="149" t="s">
        <v>1911</v>
      </c>
      <c r="F1357" s="149" t="s">
        <v>1543</v>
      </c>
      <c r="G1357" s="149" t="s">
        <v>1433</v>
      </c>
      <c r="H1357" s="158"/>
      <c r="I1357" s="249" t="s">
        <v>1657</v>
      </c>
      <c r="J1357" s="7"/>
      <c r="K1357" s="150" t="s">
        <v>1343</v>
      </c>
      <c r="L1357" s="150"/>
      <c r="M1357" s="10"/>
      <c r="N1357" s="151"/>
      <c r="O1357" s="10"/>
      <c r="P1357" s="203" t="e">
        <f>#REF!+#REF!</f>
        <v>#REF!</v>
      </c>
      <c r="Q1357" s="204" t="e">
        <f>#REF!+M1357</f>
        <v>#REF!</v>
      </c>
      <c r="R1357" s="11" t="s">
        <v>609</v>
      </c>
    </row>
    <row r="1358" spans="1:18" ht="12.95" customHeight="1">
      <c r="A1358" s="147">
        <v>1174</v>
      </c>
      <c r="B1358" s="148"/>
      <c r="C1358" s="149" t="s">
        <v>1911</v>
      </c>
      <c r="D1358" s="149" t="s">
        <v>1913</v>
      </c>
      <c r="E1358" s="149" t="s">
        <v>1911</v>
      </c>
      <c r="F1358" s="149" t="s">
        <v>1543</v>
      </c>
      <c r="G1358" s="149" t="s">
        <v>1433</v>
      </c>
      <c r="H1358" s="158"/>
      <c r="I1358" s="239" t="s">
        <v>1658</v>
      </c>
      <c r="J1358" s="7"/>
      <c r="K1358" s="150" t="s">
        <v>1343</v>
      </c>
      <c r="L1358" s="150"/>
      <c r="M1358" s="10"/>
      <c r="N1358" s="151"/>
      <c r="O1358" s="10"/>
      <c r="P1358" s="203" t="e">
        <f>#REF!+#REF!</f>
        <v>#REF!</v>
      </c>
      <c r="Q1358" s="204" t="e">
        <f>#REF!+M1358</f>
        <v>#REF!</v>
      </c>
      <c r="R1358" s="11" t="s">
        <v>604</v>
      </c>
    </row>
    <row r="1359" spans="1:18" ht="12.95" customHeight="1">
      <c r="A1359" s="198">
        <v>1175</v>
      </c>
      <c r="B1359" s="148"/>
      <c r="C1359" s="149" t="s">
        <v>1911</v>
      </c>
      <c r="D1359" s="149" t="s">
        <v>1913</v>
      </c>
      <c r="E1359" s="149" t="s">
        <v>1911</v>
      </c>
      <c r="F1359" s="149" t="s">
        <v>1543</v>
      </c>
      <c r="G1359" s="149" t="s">
        <v>1433</v>
      </c>
      <c r="H1359" s="158"/>
      <c r="I1359" s="249" t="s">
        <v>1659</v>
      </c>
      <c r="J1359" s="7"/>
      <c r="K1359" s="150" t="s">
        <v>1343</v>
      </c>
      <c r="L1359" s="150"/>
      <c r="M1359" s="10"/>
      <c r="N1359" s="151"/>
      <c r="O1359" s="10"/>
      <c r="P1359" s="203" t="e">
        <f>#REF!+#REF!</f>
        <v>#REF!</v>
      </c>
      <c r="Q1359" s="204" t="e">
        <f>#REF!+M1359</f>
        <v>#REF!</v>
      </c>
      <c r="R1359" s="11" t="s">
        <v>634</v>
      </c>
    </row>
    <row r="1360" spans="1:18" ht="12.95" customHeight="1">
      <c r="A1360" s="147">
        <v>1176</v>
      </c>
      <c r="B1360" s="148"/>
      <c r="C1360" s="149" t="s">
        <v>1911</v>
      </c>
      <c r="D1360" s="149" t="s">
        <v>1913</v>
      </c>
      <c r="E1360" s="149" t="s">
        <v>1911</v>
      </c>
      <c r="F1360" s="149" t="s">
        <v>1543</v>
      </c>
      <c r="G1360" s="149" t="s">
        <v>1433</v>
      </c>
      <c r="H1360" s="158"/>
      <c r="I1360" s="249" t="s">
        <v>770</v>
      </c>
      <c r="J1360" s="7"/>
      <c r="K1360" s="150" t="s">
        <v>1343</v>
      </c>
      <c r="L1360" s="150"/>
      <c r="M1360" s="10"/>
      <c r="N1360" s="151"/>
      <c r="O1360" s="10"/>
      <c r="P1360" s="203" t="e">
        <f>#REF!+#REF!</f>
        <v>#REF!</v>
      </c>
      <c r="Q1360" s="204" t="e">
        <f>#REF!+M1360</f>
        <v>#REF!</v>
      </c>
      <c r="R1360" s="11" t="s">
        <v>593</v>
      </c>
    </row>
    <row r="1361" spans="1:18" ht="12.95" customHeight="1">
      <c r="A1361" s="198">
        <v>1177</v>
      </c>
      <c r="B1361" s="148"/>
      <c r="C1361" s="149" t="s">
        <v>1911</v>
      </c>
      <c r="D1361" s="149" t="s">
        <v>1913</v>
      </c>
      <c r="E1361" s="149" t="s">
        <v>1911</v>
      </c>
      <c r="F1361" s="149" t="s">
        <v>1543</v>
      </c>
      <c r="G1361" s="149" t="s">
        <v>1433</v>
      </c>
      <c r="H1361" s="158"/>
      <c r="I1361" s="249" t="s">
        <v>1660</v>
      </c>
      <c r="J1361" s="7"/>
      <c r="K1361" s="150" t="s">
        <v>1343</v>
      </c>
      <c r="L1361" s="150"/>
      <c r="M1361" s="10"/>
      <c r="N1361" s="151"/>
      <c r="O1361" s="10"/>
      <c r="P1361" s="203" t="e">
        <f>#REF!+#REF!</f>
        <v>#REF!</v>
      </c>
      <c r="Q1361" s="204" t="e">
        <f>#REF!+M1361</f>
        <v>#REF!</v>
      </c>
      <c r="R1361" s="11" t="s">
        <v>618</v>
      </c>
    </row>
    <row r="1362" spans="1:18" ht="12.95" customHeight="1">
      <c r="A1362" s="147">
        <v>1178</v>
      </c>
      <c r="B1362" s="148"/>
      <c r="C1362" s="149" t="s">
        <v>1911</v>
      </c>
      <c r="D1362" s="149" t="s">
        <v>1913</v>
      </c>
      <c r="E1362" s="149" t="s">
        <v>1911</v>
      </c>
      <c r="F1362" s="149" t="s">
        <v>1543</v>
      </c>
      <c r="G1362" s="149" t="s">
        <v>1433</v>
      </c>
      <c r="H1362" s="158"/>
      <c r="I1362" s="249" t="s">
        <v>1660</v>
      </c>
      <c r="J1362" s="7"/>
      <c r="K1362" s="150" t="s">
        <v>1343</v>
      </c>
      <c r="L1362" s="150"/>
      <c r="M1362" s="10"/>
      <c r="N1362" s="151"/>
      <c r="O1362" s="10"/>
      <c r="P1362" s="203" t="e">
        <f>#REF!+#REF!</f>
        <v>#REF!</v>
      </c>
      <c r="Q1362" s="204" t="e">
        <f>#REF!+M1362</f>
        <v>#REF!</v>
      </c>
      <c r="R1362" s="11" t="s">
        <v>618</v>
      </c>
    </row>
    <row r="1363" spans="1:18" ht="12.95" customHeight="1">
      <c r="A1363" s="198">
        <v>1179</v>
      </c>
      <c r="B1363" s="148"/>
      <c r="C1363" s="149" t="s">
        <v>1911</v>
      </c>
      <c r="D1363" s="149" t="s">
        <v>1913</v>
      </c>
      <c r="E1363" s="149" t="s">
        <v>1544</v>
      </c>
      <c r="F1363" s="149" t="s">
        <v>1911</v>
      </c>
      <c r="G1363" s="149" t="s">
        <v>1436</v>
      </c>
      <c r="H1363" s="158"/>
      <c r="I1363" s="249" t="s">
        <v>1661</v>
      </c>
      <c r="J1363" s="20"/>
      <c r="K1363" s="150" t="s">
        <v>1343</v>
      </c>
      <c r="L1363" s="150"/>
      <c r="M1363" s="12"/>
      <c r="N1363" s="151"/>
      <c r="O1363" s="12"/>
      <c r="P1363" s="203" t="e">
        <f>#REF!+#REF!</f>
        <v>#REF!</v>
      </c>
      <c r="Q1363" s="204" t="e">
        <f>#REF!+M1363</f>
        <v>#REF!</v>
      </c>
      <c r="R1363" s="364" t="s">
        <v>625</v>
      </c>
    </row>
    <row r="1364" spans="1:18" ht="12.95" customHeight="1">
      <c r="A1364" s="147">
        <v>1180</v>
      </c>
      <c r="B1364" s="148"/>
      <c r="C1364" s="149" t="s">
        <v>1911</v>
      </c>
      <c r="D1364" s="149" t="s">
        <v>1913</v>
      </c>
      <c r="E1364" s="149" t="s">
        <v>1544</v>
      </c>
      <c r="F1364" s="149" t="s">
        <v>1911</v>
      </c>
      <c r="G1364" s="149" t="s">
        <v>1436</v>
      </c>
      <c r="H1364" s="158"/>
      <c r="I1364" s="249" t="s">
        <v>49</v>
      </c>
      <c r="J1364" s="20"/>
      <c r="K1364" s="150" t="s">
        <v>1343</v>
      </c>
      <c r="L1364" s="150"/>
      <c r="M1364" s="12"/>
      <c r="N1364" s="151"/>
      <c r="O1364" s="12"/>
      <c r="P1364" s="203" t="e">
        <f>#REF!+#REF!</f>
        <v>#REF!</v>
      </c>
      <c r="Q1364" s="204" t="e">
        <f>#REF!+M1364</f>
        <v>#REF!</v>
      </c>
      <c r="R1364" s="364" t="s">
        <v>751</v>
      </c>
    </row>
    <row r="1365" spans="1:18" ht="12.95" customHeight="1">
      <c r="A1365" s="198">
        <v>1181</v>
      </c>
      <c r="B1365" s="148"/>
      <c r="C1365" s="149" t="s">
        <v>1911</v>
      </c>
      <c r="D1365" s="149" t="s">
        <v>1913</v>
      </c>
      <c r="E1365" s="149" t="s">
        <v>1543</v>
      </c>
      <c r="F1365" s="149" t="s">
        <v>1544</v>
      </c>
      <c r="G1365" s="149" t="s">
        <v>1426</v>
      </c>
      <c r="H1365" s="158"/>
      <c r="I1365" s="249" t="s">
        <v>1662</v>
      </c>
      <c r="J1365" s="8"/>
      <c r="K1365" s="150" t="s">
        <v>1343</v>
      </c>
      <c r="L1365" s="150"/>
      <c r="M1365" s="12"/>
      <c r="N1365" s="151"/>
      <c r="O1365" s="12"/>
      <c r="P1365" s="203" t="e">
        <f>#REF!+#REF!</f>
        <v>#REF!</v>
      </c>
      <c r="Q1365" s="204" t="e">
        <f>#REF!+M1365</f>
        <v>#REF!</v>
      </c>
      <c r="R1365" s="13" t="s">
        <v>679</v>
      </c>
    </row>
    <row r="1366" spans="1:18" ht="12.95" customHeight="1">
      <c r="A1366" s="147">
        <v>1182</v>
      </c>
      <c r="B1366" s="148"/>
      <c r="C1366" s="149" t="s">
        <v>1911</v>
      </c>
      <c r="D1366" s="149" t="s">
        <v>1913</v>
      </c>
      <c r="E1366" s="149" t="s">
        <v>1543</v>
      </c>
      <c r="F1366" s="149" t="s">
        <v>1544</v>
      </c>
      <c r="G1366" s="149" t="s">
        <v>1426</v>
      </c>
      <c r="H1366" s="158"/>
      <c r="I1366" s="249" t="s">
        <v>1663</v>
      </c>
      <c r="J1366" s="8"/>
      <c r="K1366" s="150" t="s">
        <v>1343</v>
      </c>
      <c r="L1366" s="150"/>
      <c r="M1366" s="12"/>
      <c r="N1366" s="151"/>
      <c r="O1366" s="12"/>
      <c r="P1366" s="203" t="e">
        <f>#REF!+#REF!</f>
        <v>#REF!</v>
      </c>
      <c r="Q1366" s="204" t="e">
        <f>#REF!+M1366</f>
        <v>#REF!</v>
      </c>
      <c r="R1366" s="13" t="s">
        <v>620</v>
      </c>
    </row>
    <row r="1367" spans="1:18" ht="12.95" customHeight="1">
      <c r="A1367" s="198">
        <v>1183</v>
      </c>
      <c r="B1367" s="148"/>
      <c r="C1367" s="149" t="s">
        <v>1911</v>
      </c>
      <c r="D1367" s="149" t="s">
        <v>1913</v>
      </c>
      <c r="E1367" s="149" t="s">
        <v>1543</v>
      </c>
      <c r="F1367" s="149" t="s">
        <v>1544</v>
      </c>
      <c r="G1367" s="149" t="s">
        <v>1426</v>
      </c>
      <c r="H1367" s="158"/>
      <c r="I1367" s="249" t="s">
        <v>1664</v>
      </c>
      <c r="J1367" s="8"/>
      <c r="K1367" s="150" t="s">
        <v>1343</v>
      </c>
      <c r="L1367" s="150"/>
      <c r="M1367" s="12"/>
      <c r="N1367" s="151"/>
      <c r="O1367" s="12"/>
      <c r="P1367" s="203" t="e">
        <f>#REF!+#REF!</f>
        <v>#REF!</v>
      </c>
      <c r="Q1367" s="204" t="e">
        <f>#REF!+M1367</f>
        <v>#REF!</v>
      </c>
      <c r="R1367" s="13" t="s">
        <v>1703</v>
      </c>
    </row>
    <row r="1368" spans="1:18" ht="12.95" customHeight="1">
      <c r="A1368" s="147">
        <v>1184</v>
      </c>
      <c r="B1368" s="148"/>
      <c r="C1368" s="149" t="s">
        <v>1911</v>
      </c>
      <c r="D1368" s="149" t="s">
        <v>1913</v>
      </c>
      <c r="E1368" s="149" t="s">
        <v>1543</v>
      </c>
      <c r="F1368" s="149" t="s">
        <v>1544</v>
      </c>
      <c r="G1368" s="149" t="s">
        <v>1426</v>
      </c>
      <c r="H1368" s="158"/>
      <c r="I1368" s="249" t="s">
        <v>1665</v>
      </c>
      <c r="J1368" s="7"/>
      <c r="K1368" s="150" t="s">
        <v>1343</v>
      </c>
      <c r="L1368" s="150"/>
      <c r="M1368" s="10"/>
      <c r="N1368" s="151"/>
      <c r="O1368" s="10"/>
      <c r="P1368" s="203" t="e">
        <f>#REF!+#REF!</f>
        <v>#REF!</v>
      </c>
      <c r="Q1368" s="204" t="e">
        <f>#REF!+M1368</f>
        <v>#REF!</v>
      </c>
      <c r="R1368" s="11" t="s">
        <v>578</v>
      </c>
    </row>
    <row r="1369" spans="1:18" ht="12.95" customHeight="1">
      <c r="A1369" s="198">
        <v>1185</v>
      </c>
      <c r="B1369" s="148"/>
      <c r="C1369" s="149" t="s">
        <v>1911</v>
      </c>
      <c r="D1369" s="149" t="s">
        <v>1913</v>
      </c>
      <c r="E1369" s="149" t="s">
        <v>1543</v>
      </c>
      <c r="F1369" s="149" t="s">
        <v>1544</v>
      </c>
      <c r="G1369" s="149" t="s">
        <v>1426</v>
      </c>
      <c r="H1369" s="158"/>
      <c r="I1369" s="239" t="s">
        <v>676</v>
      </c>
      <c r="J1369" s="7"/>
      <c r="K1369" s="150" t="s">
        <v>1343</v>
      </c>
      <c r="L1369" s="150"/>
      <c r="M1369" s="10"/>
      <c r="N1369" s="151"/>
      <c r="O1369" s="10"/>
      <c r="P1369" s="203" t="e">
        <f>#REF!+#REF!</f>
        <v>#REF!</v>
      </c>
      <c r="Q1369" s="204" t="e">
        <f>#REF!+M1369</f>
        <v>#REF!</v>
      </c>
      <c r="R1369" s="11" t="s">
        <v>768</v>
      </c>
    </row>
    <row r="1370" spans="1:18" ht="12.95" customHeight="1">
      <c r="A1370" s="147">
        <v>1186</v>
      </c>
      <c r="B1370" s="148"/>
      <c r="C1370" s="149" t="s">
        <v>1911</v>
      </c>
      <c r="D1370" s="149" t="s">
        <v>1913</v>
      </c>
      <c r="E1370" s="149" t="s">
        <v>1544</v>
      </c>
      <c r="F1370" s="149" t="s">
        <v>1543</v>
      </c>
      <c r="G1370" s="149" t="s">
        <v>1434</v>
      </c>
      <c r="H1370" s="158"/>
      <c r="I1370" s="249" t="s">
        <v>25</v>
      </c>
      <c r="J1370" s="7"/>
      <c r="K1370" s="150" t="s">
        <v>1343</v>
      </c>
      <c r="L1370" s="150"/>
      <c r="M1370" s="10"/>
      <c r="N1370" s="151"/>
      <c r="O1370" s="10"/>
      <c r="P1370" s="203" t="e">
        <f>#REF!+#REF!</f>
        <v>#REF!</v>
      </c>
      <c r="Q1370" s="204" t="e">
        <f>#REF!+M1370</f>
        <v>#REF!</v>
      </c>
      <c r="R1370" s="11" t="s">
        <v>650</v>
      </c>
    </row>
    <row r="1371" spans="1:18" ht="12.95" customHeight="1">
      <c r="A1371" s="198">
        <v>1187</v>
      </c>
      <c r="B1371" s="148"/>
      <c r="C1371" s="149" t="s">
        <v>1911</v>
      </c>
      <c r="D1371" s="149" t="s">
        <v>1913</v>
      </c>
      <c r="E1371" s="149" t="s">
        <v>1544</v>
      </c>
      <c r="F1371" s="149" t="s">
        <v>1543</v>
      </c>
      <c r="G1371" s="149" t="s">
        <v>1434</v>
      </c>
      <c r="H1371" s="158"/>
      <c r="I1371" s="249" t="s">
        <v>25</v>
      </c>
      <c r="J1371" s="7"/>
      <c r="K1371" s="150" t="s">
        <v>1343</v>
      </c>
      <c r="L1371" s="150"/>
      <c r="M1371" s="10"/>
      <c r="N1371" s="151"/>
      <c r="O1371" s="10"/>
      <c r="P1371" s="203" t="e">
        <f>#REF!+#REF!</f>
        <v>#REF!</v>
      </c>
      <c r="Q1371" s="204" t="e">
        <f>#REF!+M1371</f>
        <v>#REF!</v>
      </c>
      <c r="R1371" s="11" t="s">
        <v>581</v>
      </c>
    </row>
    <row r="1372" spans="1:18" ht="12.95" customHeight="1">
      <c r="A1372" s="147">
        <v>1188</v>
      </c>
      <c r="B1372" s="148"/>
      <c r="C1372" s="149" t="s">
        <v>1911</v>
      </c>
      <c r="D1372" s="149" t="s">
        <v>1913</v>
      </c>
      <c r="E1372" s="149" t="s">
        <v>1911</v>
      </c>
      <c r="F1372" s="149" t="s">
        <v>1543</v>
      </c>
      <c r="G1372" s="149" t="s">
        <v>13</v>
      </c>
      <c r="H1372" s="158"/>
      <c r="I1372" s="247" t="s">
        <v>595</v>
      </c>
      <c r="J1372" s="8"/>
      <c r="K1372" s="150" t="s">
        <v>1343</v>
      </c>
      <c r="L1372" s="150"/>
      <c r="M1372" s="12"/>
      <c r="N1372" s="151"/>
      <c r="O1372" s="12"/>
      <c r="P1372" s="203" t="e">
        <f>#REF!+#REF!</f>
        <v>#REF!</v>
      </c>
      <c r="Q1372" s="204" t="e">
        <f>#REF!+M1372</f>
        <v>#REF!</v>
      </c>
      <c r="R1372" s="13" t="s">
        <v>1702</v>
      </c>
    </row>
    <row r="1373" spans="1:18" ht="12.95" customHeight="1">
      <c r="A1373" s="198">
        <v>1189</v>
      </c>
      <c r="B1373" s="148"/>
      <c r="C1373" s="149" t="s">
        <v>1911</v>
      </c>
      <c r="D1373" s="149" t="s">
        <v>1913</v>
      </c>
      <c r="E1373" s="149" t="s">
        <v>1911</v>
      </c>
      <c r="F1373" s="149" t="s">
        <v>1543</v>
      </c>
      <c r="G1373" s="149" t="s">
        <v>1433</v>
      </c>
      <c r="H1373" s="158"/>
      <c r="I1373" s="249" t="s">
        <v>770</v>
      </c>
      <c r="J1373" s="8"/>
      <c r="K1373" s="150" t="s">
        <v>1343</v>
      </c>
      <c r="L1373" s="150"/>
      <c r="M1373" s="12"/>
      <c r="N1373" s="151"/>
      <c r="O1373" s="12"/>
      <c r="P1373" s="203" t="e">
        <f>#REF!+#REF!</f>
        <v>#REF!</v>
      </c>
      <c r="Q1373" s="204" t="e">
        <f>#REF!+M1373</f>
        <v>#REF!</v>
      </c>
      <c r="R1373" s="13" t="s">
        <v>751</v>
      </c>
    </row>
    <row r="1374" spans="1:18" ht="12.95" customHeight="1">
      <c r="A1374" s="147">
        <v>1190</v>
      </c>
      <c r="B1374" s="212"/>
      <c r="C1374" s="213" t="s">
        <v>1911</v>
      </c>
      <c r="D1374" s="213" t="s">
        <v>1913</v>
      </c>
      <c r="E1374" s="213" t="s">
        <v>1543</v>
      </c>
      <c r="F1374" s="213" t="s">
        <v>1544</v>
      </c>
      <c r="G1374" s="213" t="s">
        <v>1426</v>
      </c>
      <c r="H1374" s="222"/>
      <c r="I1374" s="249" t="s">
        <v>1666</v>
      </c>
      <c r="J1374" s="92"/>
      <c r="K1374" s="216" t="s">
        <v>1343</v>
      </c>
      <c r="L1374" s="216"/>
      <c r="M1374" s="223"/>
      <c r="N1374" s="217"/>
      <c r="O1374" s="223"/>
      <c r="P1374" s="203" t="e">
        <f>#REF!+#REF!</f>
        <v>#REF!</v>
      </c>
      <c r="Q1374" s="204" t="e">
        <f>#REF!+M1374</f>
        <v>#REF!</v>
      </c>
      <c r="R1374" s="365" t="s">
        <v>718</v>
      </c>
    </row>
    <row r="1375" spans="1:18" ht="12.95" customHeight="1">
      <c r="A1375" s="198">
        <v>1191</v>
      </c>
      <c r="B1375" s="148"/>
      <c r="C1375" s="149" t="s">
        <v>1911</v>
      </c>
      <c r="D1375" s="149" t="s">
        <v>1913</v>
      </c>
      <c r="E1375" s="149" t="s">
        <v>1543</v>
      </c>
      <c r="F1375" s="149" t="s">
        <v>1544</v>
      </c>
      <c r="G1375" s="149" t="s">
        <v>1426</v>
      </c>
      <c r="H1375" s="158"/>
      <c r="I1375" s="307" t="s">
        <v>1666</v>
      </c>
      <c r="J1375" s="150" t="s">
        <v>2429</v>
      </c>
      <c r="K1375" s="150" t="s">
        <v>1343</v>
      </c>
      <c r="L1375" s="150"/>
      <c r="M1375" s="153">
        <v>1740000</v>
      </c>
      <c r="N1375" s="151"/>
      <c r="O1375" s="153"/>
      <c r="P1375" s="203" t="e">
        <f>#REF!+#REF!</f>
        <v>#REF!</v>
      </c>
      <c r="Q1375" s="204" t="e">
        <f>#REF!+M1375</f>
        <v>#REF!</v>
      </c>
      <c r="R1375" s="359" t="s">
        <v>297</v>
      </c>
    </row>
    <row r="1376" spans="1:18" ht="12.95" customHeight="1">
      <c r="A1376" s="147">
        <v>1192</v>
      </c>
      <c r="B1376" s="148"/>
      <c r="C1376" s="149" t="s">
        <v>1911</v>
      </c>
      <c r="D1376" s="149" t="s">
        <v>1913</v>
      </c>
      <c r="E1376" s="149" t="s">
        <v>1911</v>
      </c>
      <c r="F1376" s="149" t="s">
        <v>1543</v>
      </c>
      <c r="G1376" s="149" t="s">
        <v>1429</v>
      </c>
      <c r="H1376" s="158"/>
      <c r="I1376" s="249" t="s">
        <v>46</v>
      </c>
      <c r="J1376" s="150"/>
      <c r="K1376" s="150" t="s">
        <v>1343</v>
      </c>
      <c r="L1376" s="150"/>
      <c r="M1376" s="153"/>
      <c r="N1376" s="151"/>
      <c r="O1376" s="153"/>
      <c r="P1376" s="203" t="e">
        <f>#REF!+#REF!</f>
        <v>#REF!</v>
      </c>
      <c r="Q1376" s="204" t="e">
        <f>#REF!+M1376</f>
        <v>#REF!</v>
      </c>
      <c r="R1376" s="359" t="s">
        <v>650</v>
      </c>
    </row>
    <row r="1377" spans="1:18" ht="12.95" customHeight="1">
      <c r="A1377" s="198">
        <v>1193</v>
      </c>
      <c r="B1377" s="148"/>
      <c r="C1377" s="149" t="s">
        <v>1911</v>
      </c>
      <c r="D1377" s="149" t="s">
        <v>1913</v>
      </c>
      <c r="E1377" s="149" t="s">
        <v>1911</v>
      </c>
      <c r="F1377" s="149" t="s">
        <v>1543</v>
      </c>
      <c r="G1377" s="149" t="s">
        <v>1429</v>
      </c>
      <c r="H1377" s="158"/>
      <c r="I1377" s="249" t="s">
        <v>474</v>
      </c>
      <c r="J1377" s="150"/>
      <c r="K1377" s="150" t="s">
        <v>1343</v>
      </c>
      <c r="L1377" s="150"/>
      <c r="M1377" s="153"/>
      <c r="N1377" s="151"/>
      <c r="O1377" s="153"/>
      <c r="P1377" s="203" t="e">
        <f>#REF!+#REF!</f>
        <v>#REF!</v>
      </c>
      <c r="Q1377" s="204" t="e">
        <f>#REF!+M1377</f>
        <v>#REF!</v>
      </c>
      <c r="R1377" s="359" t="s">
        <v>721</v>
      </c>
    </row>
    <row r="1378" spans="1:18" ht="12.95" customHeight="1">
      <c r="A1378" s="147">
        <v>1194</v>
      </c>
      <c r="B1378" s="148"/>
      <c r="C1378" s="149" t="s">
        <v>1911</v>
      </c>
      <c r="D1378" s="149" t="s">
        <v>1913</v>
      </c>
      <c r="E1378" s="149" t="s">
        <v>1911</v>
      </c>
      <c r="F1378" s="149" t="s">
        <v>1543</v>
      </c>
      <c r="G1378" s="149" t="s">
        <v>1429</v>
      </c>
      <c r="H1378" s="158"/>
      <c r="I1378" s="239" t="s">
        <v>1652</v>
      </c>
      <c r="J1378" s="150"/>
      <c r="K1378" s="150" t="s">
        <v>1343</v>
      </c>
      <c r="L1378" s="150"/>
      <c r="M1378" s="153"/>
      <c r="N1378" s="151"/>
      <c r="O1378" s="153"/>
      <c r="P1378" s="203" t="e">
        <f>#REF!+#REF!</f>
        <v>#REF!</v>
      </c>
      <c r="Q1378" s="204" t="e">
        <f>#REF!+M1378</f>
        <v>#REF!</v>
      </c>
      <c r="R1378" s="359" t="s">
        <v>604</v>
      </c>
    </row>
    <row r="1379" spans="1:18" ht="12.95" customHeight="1">
      <c r="A1379" s="198">
        <v>1195</v>
      </c>
      <c r="B1379" s="148"/>
      <c r="C1379" s="149" t="s">
        <v>1911</v>
      </c>
      <c r="D1379" s="149" t="s">
        <v>1913</v>
      </c>
      <c r="E1379" s="149" t="s">
        <v>1911</v>
      </c>
      <c r="F1379" s="149" t="s">
        <v>1909</v>
      </c>
      <c r="G1379" s="149" t="s">
        <v>1425</v>
      </c>
      <c r="H1379" s="158"/>
      <c r="I1379" s="249" t="s">
        <v>1667</v>
      </c>
      <c r="J1379" s="150"/>
      <c r="K1379" s="150" t="s">
        <v>1343</v>
      </c>
      <c r="L1379" s="150"/>
      <c r="M1379" s="153"/>
      <c r="N1379" s="151"/>
      <c r="O1379" s="153"/>
      <c r="P1379" s="203" t="e">
        <f>#REF!+#REF!</f>
        <v>#REF!</v>
      </c>
      <c r="Q1379" s="204" t="e">
        <f>#REF!+M1379</f>
        <v>#REF!</v>
      </c>
      <c r="R1379" s="359" t="s">
        <v>648</v>
      </c>
    </row>
    <row r="1380" spans="1:18" ht="12.95" customHeight="1">
      <c r="A1380" s="147">
        <v>1196</v>
      </c>
      <c r="B1380" s="148"/>
      <c r="C1380" s="149" t="s">
        <v>1911</v>
      </c>
      <c r="D1380" s="149" t="s">
        <v>1913</v>
      </c>
      <c r="E1380" s="149" t="s">
        <v>1911</v>
      </c>
      <c r="F1380" s="149" t="s">
        <v>1909</v>
      </c>
      <c r="G1380" s="149" t="s">
        <v>1425</v>
      </c>
      <c r="H1380" s="158"/>
      <c r="I1380" s="250" t="s">
        <v>1669</v>
      </c>
      <c r="J1380" s="150"/>
      <c r="K1380" s="150" t="s">
        <v>1343</v>
      </c>
      <c r="L1380" s="150"/>
      <c r="M1380" s="153"/>
      <c r="N1380" s="151"/>
      <c r="O1380" s="153"/>
      <c r="P1380" s="203" t="e">
        <f>#REF!+#REF!</f>
        <v>#REF!</v>
      </c>
      <c r="Q1380" s="204" t="e">
        <f>#REF!+M1380</f>
        <v>#REF!</v>
      </c>
      <c r="R1380" s="359" t="s">
        <v>648</v>
      </c>
    </row>
    <row r="1381" spans="1:18" ht="12.95" customHeight="1">
      <c r="A1381" s="198">
        <v>1197</v>
      </c>
      <c r="B1381" s="148"/>
      <c r="C1381" s="149" t="s">
        <v>1911</v>
      </c>
      <c r="D1381" s="149" t="s">
        <v>1913</v>
      </c>
      <c r="E1381" s="149" t="s">
        <v>1911</v>
      </c>
      <c r="F1381" s="149" t="s">
        <v>1909</v>
      </c>
      <c r="G1381" s="149" t="s">
        <v>1425</v>
      </c>
      <c r="H1381" s="158"/>
      <c r="I1381" s="249" t="s">
        <v>1670</v>
      </c>
      <c r="J1381" s="150"/>
      <c r="K1381" s="150" t="s">
        <v>1343</v>
      </c>
      <c r="L1381" s="150"/>
      <c r="M1381" s="153"/>
      <c r="N1381" s="151"/>
      <c r="O1381" s="153"/>
      <c r="P1381" s="203" t="e">
        <f>#REF!+#REF!</f>
        <v>#REF!</v>
      </c>
      <c r="Q1381" s="204" t="e">
        <f>#REF!+M1381</f>
        <v>#REF!</v>
      </c>
      <c r="R1381" s="359" t="s">
        <v>718</v>
      </c>
    </row>
    <row r="1382" spans="1:18" ht="12.95" customHeight="1">
      <c r="A1382" s="147">
        <v>1198</v>
      </c>
      <c r="B1382" s="148"/>
      <c r="C1382" s="149" t="s">
        <v>1911</v>
      </c>
      <c r="D1382" s="149" t="s">
        <v>1913</v>
      </c>
      <c r="E1382" s="149" t="s">
        <v>1911</v>
      </c>
      <c r="F1382" s="149" t="s">
        <v>1909</v>
      </c>
      <c r="G1382" s="149" t="s">
        <v>1425</v>
      </c>
      <c r="H1382" s="158"/>
      <c r="I1382" s="249" t="s">
        <v>54</v>
      </c>
      <c r="J1382" s="150"/>
      <c r="K1382" s="150" t="s">
        <v>1343</v>
      </c>
      <c r="L1382" s="150"/>
      <c r="M1382" s="153"/>
      <c r="N1382" s="151"/>
      <c r="O1382" s="153"/>
      <c r="P1382" s="203" t="e">
        <f>#REF!+#REF!</f>
        <v>#REF!</v>
      </c>
      <c r="Q1382" s="204" t="e">
        <f>#REF!+M1382</f>
        <v>#REF!</v>
      </c>
      <c r="R1382" s="359" t="s">
        <v>721</v>
      </c>
    </row>
    <row r="1383" spans="1:18" ht="12.95" customHeight="1">
      <c r="A1383" s="198">
        <v>1199</v>
      </c>
      <c r="B1383" s="148"/>
      <c r="C1383" s="149" t="s">
        <v>1911</v>
      </c>
      <c r="D1383" s="149" t="s">
        <v>1913</v>
      </c>
      <c r="E1383" s="149" t="s">
        <v>1911</v>
      </c>
      <c r="F1383" s="149" t="s">
        <v>1909</v>
      </c>
      <c r="G1383" s="149" t="s">
        <v>1425</v>
      </c>
      <c r="H1383" s="158"/>
      <c r="I1383" s="249" t="s">
        <v>1671</v>
      </c>
      <c r="J1383" s="150"/>
      <c r="K1383" s="150" t="s">
        <v>1343</v>
      </c>
      <c r="L1383" s="150"/>
      <c r="M1383" s="153"/>
      <c r="N1383" s="151"/>
      <c r="O1383" s="153"/>
      <c r="P1383" s="203" t="e">
        <f>#REF!+#REF!</f>
        <v>#REF!</v>
      </c>
      <c r="Q1383" s="204" t="e">
        <f>#REF!+M1383</f>
        <v>#REF!</v>
      </c>
      <c r="R1383" s="359" t="s">
        <v>593</v>
      </c>
    </row>
    <row r="1384" spans="1:18" ht="12.95" customHeight="1">
      <c r="A1384" s="147">
        <v>1200</v>
      </c>
      <c r="B1384" s="148"/>
      <c r="C1384" s="149" t="s">
        <v>1911</v>
      </c>
      <c r="D1384" s="149" t="s">
        <v>1913</v>
      </c>
      <c r="E1384" s="149" t="s">
        <v>1911</v>
      </c>
      <c r="F1384" s="149" t="s">
        <v>1913</v>
      </c>
      <c r="G1384" s="149" t="s">
        <v>1464</v>
      </c>
      <c r="H1384" s="158"/>
      <c r="I1384" s="249" t="s">
        <v>59</v>
      </c>
      <c r="J1384" s="150"/>
      <c r="K1384" s="150" t="s">
        <v>1343</v>
      </c>
      <c r="L1384" s="150"/>
      <c r="M1384" s="153"/>
      <c r="N1384" s="151"/>
      <c r="O1384" s="153"/>
      <c r="P1384" s="203" t="e">
        <f>#REF!+#REF!</f>
        <v>#REF!</v>
      </c>
      <c r="Q1384" s="204" t="e">
        <f>#REF!+M1384</f>
        <v>#REF!</v>
      </c>
      <c r="R1384" s="359" t="s">
        <v>581</v>
      </c>
    </row>
    <row r="1385" spans="1:18" ht="12.95" customHeight="1">
      <c r="A1385" s="198">
        <v>1201</v>
      </c>
      <c r="B1385" s="148"/>
      <c r="C1385" s="149" t="s">
        <v>1911</v>
      </c>
      <c r="D1385" s="149" t="s">
        <v>1913</v>
      </c>
      <c r="E1385" s="149" t="s">
        <v>1911</v>
      </c>
      <c r="F1385" s="149" t="s">
        <v>1913</v>
      </c>
      <c r="G1385" s="149" t="s">
        <v>1464</v>
      </c>
      <c r="H1385" s="158"/>
      <c r="I1385" s="249" t="s">
        <v>1672</v>
      </c>
      <c r="J1385" s="150"/>
      <c r="K1385" s="150" t="s">
        <v>1343</v>
      </c>
      <c r="L1385" s="150"/>
      <c r="M1385" s="153"/>
      <c r="N1385" s="151"/>
      <c r="O1385" s="153"/>
      <c r="P1385" s="203" t="e">
        <f>#REF!+#REF!</f>
        <v>#REF!</v>
      </c>
      <c r="Q1385" s="204" t="e">
        <f>#REF!+M1385</f>
        <v>#REF!</v>
      </c>
      <c r="R1385" s="359" t="s">
        <v>593</v>
      </c>
    </row>
    <row r="1386" spans="1:18" ht="12.95" customHeight="1">
      <c r="A1386" s="147">
        <v>1202</v>
      </c>
      <c r="B1386" s="148"/>
      <c r="C1386" s="149" t="s">
        <v>1911</v>
      </c>
      <c r="D1386" s="149" t="s">
        <v>1913</v>
      </c>
      <c r="E1386" s="149" t="s">
        <v>1911</v>
      </c>
      <c r="F1386" s="149" t="s">
        <v>1544</v>
      </c>
      <c r="G1386" s="149" t="s">
        <v>13</v>
      </c>
      <c r="H1386" s="158"/>
      <c r="I1386" s="249" t="s">
        <v>1673</v>
      </c>
      <c r="J1386" s="150"/>
      <c r="K1386" s="150" t="s">
        <v>1343</v>
      </c>
      <c r="L1386" s="150"/>
      <c r="M1386" s="153"/>
      <c r="N1386" s="151"/>
      <c r="O1386" s="153"/>
      <c r="P1386" s="203" t="e">
        <f>#REF!+#REF!</f>
        <v>#REF!</v>
      </c>
      <c r="Q1386" s="204" t="e">
        <f>#REF!+M1386</f>
        <v>#REF!</v>
      </c>
      <c r="R1386" s="359" t="s">
        <v>634</v>
      </c>
    </row>
    <row r="1387" spans="1:18" ht="12.95" customHeight="1">
      <c r="A1387" s="198">
        <v>1203</v>
      </c>
      <c r="B1387" s="148"/>
      <c r="C1387" s="149" t="s">
        <v>1911</v>
      </c>
      <c r="D1387" s="149" t="s">
        <v>1913</v>
      </c>
      <c r="E1387" s="149" t="s">
        <v>1911</v>
      </c>
      <c r="F1387" s="149" t="s">
        <v>1544</v>
      </c>
      <c r="G1387" s="149" t="s">
        <v>13</v>
      </c>
      <c r="H1387" s="158"/>
      <c r="I1387" s="249" t="s">
        <v>1674</v>
      </c>
      <c r="J1387" s="150"/>
      <c r="K1387" s="150" t="s">
        <v>1343</v>
      </c>
      <c r="L1387" s="150"/>
      <c r="M1387" s="153"/>
      <c r="N1387" s="151"/>
      <c r="O1387" s="153"/>
      <c r="P1387" s="203" t="e">
        <f>#REF!+#REF!</f>
        <v>#REF!</v>
      </c>
      <c r="Q1387" s="204" t="e">
        <f>#REF!+M1387</f>
        <v>#REF!</v>
      </c>
      <c r="R1387" s="359" t="s">
        <v>620</v>
      </c>
    </row>
    <row r="1388" spans="1:18" ht="12.95" customHeight="1">
      <c r="A1388" s="147">
        <v>1204</v>
      </c>
      <c r="B1388" s="148"/>
      <c r="C1388" s="149" t="s">
        <v>1911</v>
      </c>
      <c r="D1388" s="149" t="s">
        <v>1913</v>
      </c>
      <c r="E1388" s="149" t="s">
        <v>1911</v>
      </c>
      <c r="F1388" s="149" t="s">
        <v>1544</v>
      </c>
      <c r="G1388" s="149" t="s">
        <v>13</v>
      </c>
      <c r="H1388" s="158"/>
      <c r="I1388" s="249" t="s">
        <v>428</v>
      </c>
      <c r="J1388" s="150"/>
      <c r="K1388" s="150" t="s">
        <v>1343</v>
      </c>
      <c r="L1388" s="150"/>
      <c r="M1388" s="153"/>
      <c r="N1388" s="151"/>
      <c r="O1388" s="153"/>
      <c r="P1388" s="203" t="e">
        <f>#REF!+#REF!</f>
        <v>#REF!</v>
      </c>
      <c r="Q1388" s="204" t="e">
        <f>#REF!+M1388</f>
        <v>#REF!</v>
      </c>
      <c r="R1388" s="359" t="s">
        <v>648</v>
      </c>
    </row>
    <row r="1389" spans="1:18" ht="12.95" customHeight="1">
      <c r="A1389" s="198">
        <v>1205</v>
      </c>
      <c r="B1389" s="148"/>
      <c r="C1389" s="149" t="s">
        <v>1911</v>
      </c>
      <c r="D1389" s="149" t="s">
        <v>1913</v>
      </c>
      <c r="E1389" s="149" t="s">
        <v>1911</v>
      </c>
      <c r="F1389" s="149" t="s">
        <v>1544</v>
      </c>
      <c r="G1389" s="149" t="s">
        <v>13</v>
      </c>
      <c r="H1389" s="158"/>
      <c r="I1389" s="249" t="s">
        <v>428</v>
      </c>
      <c r="J1389" s="150"/>
      <c r="K1389" s="150" t="s">
        <v>1343</v>
      </c>
      <c r="L1389" s="150"/>
      <c r="M1389" s="153"/>
      <c r="N1389" s="151"/>
      <c r="O1389" s="153"/>
      <c r="P1389" s="203" t="e">
        <f>#REF!+#REF!</f>
        <v>#REF!</v>
      </c>
      <c r="Q1389" s="204" t="e">
        <f>#REF!+M1389</f>
        <v>#REF!</v>
      </c>
      <c r="R1389" s="359" t="s">
        <v>718</v>
      </c>
    </row>
    <row r="1390" spans="1:18" ht="12.95" customHeight="1">
      <c r="A1390" s="147">
        <v>1206</v>
      </c>
      <c r="B1390" s="148"/>
      <c r="C1390" s="149" t="s">
        <v>1911</v>
      </c>
      <c r="D1390" s="149" t="s">
        <v>1913</v>
      </c>
      <c r="E1390" s="149" t="s">
        <v>1911</v>
      </c>
      <c r="F1390" s="149" t="s">
        <v>1544</v>
      </c>
      <c r="G1390" s="149" t="s">
        <v>13</v>
      </c>
      <c r="H1390" s="158"/>
      <c r="I1390" s="249" t="s">
        <v>1675</v>
      </c>
      <c r="J1390" s="150"/>
      <c r="K1390" s="150" t="s">
        <v>1343</v>
      </c>
      <c r="L1390" s="150"/>
      <c r="M1390" s="153"/>
      <c r="N1390" s="151"/>
      <c r="O1390" s="153"/>
      <c r="P1390" s="203" t="e">
        <f>#REF!+#REF!</f>
        <v>#REF!</v>
      </c>
      <c r="Q1390" s="204" t="e">
        <f>#REF!+M1390</f>
        <v>#REF!</v>
      </c>
      <c r="R1390" s="359" t="s">
        <v>625</v>
      </c>
    </row>
    <row r="1391" spans="1:18" ht="12.95" customHeight="1">
      <c r="A1391" s="198">
        <v>1207</v>
      </c>
      <c r="B1391" s="148"/>
      <c r="C1391" s="149" t="s">
        <v>1911</v>
      </c>
      <c r="D1391" s="149" t="s">
        <v>1913</v>
      </c>
      <c r="E1391" s="149" t="s">
        <v>1911</v>
      </c>
      <c r="F1391" s="149" t="s">
        <v>1544</v>
      </c>
      <c r="G1391" s="149" t="s">
        <v>13</v>
      </c>
      <c r="H1391" s="158"/>
      <c r="I1391" s="249" t="s">
        <v>428</v>
      </c>
      <c r="J1391" s="150"/>
      <c r="K1391" s="150" t="s">
        <v>1343</v>
      </c>
      <c r="L1391" s="150"/>
      <c r="M1391" s="153"/>
      <c r="N1391" s="151"/>
      <c r="O1391" s="153"/>
      <c r="P1391" s="203" t="e">
        <f>#REF!+#REF!</f>
        <v>#REF!</v>
      </c>
      <c r="Q1391" s="204" t="e">
        <f>#REF!+M1391</f>
        <v>#REF!</v>
      </c>
      <c r="R1391" s="359" t="s">
        <v>721</v>
      </c>
    </row>
    <row r="1392" spans="1:18" ht="12.95" customHeight="1" thickBot="1">
      <c r="A1392" s="147">
        <v>1208</v>
      </c>
      <c r="B1392" s="212"/>
      <c r="C1392" s="213" t="s">
        <v>1911</v>
      </c>
      <c r="D1392" s="213" t="s">
        <v>1913</v>
      </c>
      <c r="E1392" s="213" t="s">
        <v>1911</v>
      </c>
      <c r="F1392" s="213" t="s">
        <v>1544</v>
      </c>
      <c r="G1392" s="213" t="s">
        <v>13</v>
      </c>
      <c r="H1392" s="222"/>
      <c r="I1392" s="372" t="s">
        <v>1676</v>
      </c>
      <c r="J1392" s="92"/>
      <c r="K1392" s="216" t="s">
        <v>1343</v>
      </c>
      <c r="L1392" s="216"/>
      <c r="M1392" s="223"/>
      <c r="N1392" s="217"/>
      <c r="O1392" s="223"/>
      <c r="P1392" s="203" t="e">
        <f>#REF!+#REF!</f>
        <v>#REF!</v>
      </c>
      <c r="Q1392" s="204" t="e">
        <f>#REF!+M1392</f>
        <v>#REF!</v>
      </c>
      <c r="R1392" s="365" t="s">
        <v>618</v>
      </c>
    </row>
    <row r="1393" spans="1:18" ht="12.95" customHeight="1" thickBot="1">
      <c r="A1393" s="198">
        <v>1209</v>
      </c>
      <c r="B1393" s="206"/>
      <c r="C1393" s="374" t="s">
        <v>1911</v>
      </c>
      <c r="D1393" s="374" t="s">
        <v>1913</v>
      </c>
      <c r="E1393" s="374" t="s">
        <v>1911</v>
      </c>
      <c r="F1393" s="374" t="s">
        <v>1544</v>
      </c>
      <c r="G1393" s="374" t="s">
        <v>13</v>
      </c>
      <c r="H1393" s="375"/>
      <c r="I1393" s="376" t="s">
        <v>428</v>
      </c>
      <c r="J1393" s="377"/>
      <c r="K1393" s="378" t="s">
        <v>1343</v>
      </c>
      <c r="L1393" s="378"/>
      <c r="M1393" s="382"/>
      <c r="N1393" s="381"/>
      <c r="O1393" s="381"/>
      <c r="P1393" s="203" t="e">
        <f>#REF!+#REF!</f>
        <v>#REF!</v>
      </c>
      <c r="Q1393" s="204" t="e">
        <f>#REF!+M1393</f>
        <v>#REF!</v>
      </c>
      <c r="R1393" s="383" t="s">
        <v>576</v>
      </c>
    </row>
    <row r="1394" spans="1:18" ht="12.95" customHeight="1">
      <c r="A1394" s="147">
        <v>1210</v>
      </c>
      <c r="B1394" s="199"/>
      <c r="C1394" s="200" t="s">
        <v>1911</v>
      </c>
      <c r="D1394" s="200" t="s">
        <v>1913</v>
      </c>
      <c r="E1394" s="200" t="s">
        <v>1911</v>
      </c>
      <c r="F1394" s="200" t="s">
        <v>1544</v>
      </c>
      <c r="G1394" s="200" t="s">
        <v>13</v>
      </c>
      <c r="H1394" s="220"/>
      <c r="I1394" s="373" t="s">
        <v>1677</v>
      </c>
      <c r="J1394" s="226"/>
      <c r="K1394" s="202" t="s">
        <v>1343</v>
      </c>
      <c r="L1394" s="202"/>
      <c r="M1394" s="227"/>
      <c r="N1394" s="203"/>
      <c r="O1394" s="227"/>
      <c r="P1394" s="203" t="e">
        <f>#REF!+#REF!</f>
        <v>#REF!</v>
      </c>
      <c r="Q1394" s="204" t="e">
        <f>#REF!+M1394</f>
        <v>#REF!</v>
      </c>
      <c r="R1394" s="366" t="s">
        <v>751</v>
      </c>
    </row>
    <row r="1395" spans="1:18" ht="12.95" customHeight="1">
      <c r="A1395" s="198">
        <v>1211</v>
      </c>
      <c r="B1395" s="148"/>
      <c r="C1395" s="149" t="s">
        <v>1911</v>
      </c>
      <c r="D1395" s="149" t="s">
        <v>1913</v>
      </c>
      <c r="E1395" s="149" t="s">
        <v>1911</v>
      </c>
      <c r="F1395" s="149" t="s">
        <v>1544</v>
      </c>
      <c r="G1395" s="149" t="s">
        <v>13</v>
      </c>
      <c r="H1395" s="158"/>
      <c r="I1395" s="249" t="s">
        <v>428</v>
      </c>
      <c r="J1395" s="7"/>
      <c r="K1395" s="150" t="s">
        <v>1343</v>
      </c>
      <c r="L1395" s="150"/>
      <c r="M1395" s="10"/>
      <c r="N1395" s="151"/>
      <c r="O1395" s="10"/>
      <c r="P1395" s="203" t="e">
        <f>#REF!+#REF!</f>
        <v>#REF!</v>
      </c>
      <c r="Q1395" s="204" t="e">
        <f>#REF!+M1395</f>
        <v>#REF!</v>
      </c>
      <c r="R1395" s="11" t="s">
        <v>721</v>
      </c>
    </row>
    <row r="1396" spans="1:18" ht="12.95" customHeight="1">
      <c r="A1396" s="147">
        <v>1212</v>
      </c>
      <c r="B1396" s="148"/>
      <c r="C1396" s="149" t="s">
        <v>1911</v>
      </c>
      <c r="D1396" s="149" t="s">
        <v>1913</v>
      </c>
      <c r="E1396" s="149" t="s">
        <v>1911</v>
      </c>
      <c r="F1396" s="149" t="s">
        <v>1544</v>
      </c>
      <c r="G1396" s="149" t="s">
        <v>13</v>
      </c>
      <c r="H1396" s="158"/>
      <c r="I1396" s="307" t="s">
        <v>51</v>
      </c>
      <c r="J1396" s="7"/>
      <c r="K1396" s="150"/>
      <c r="L1396" s="150"/>
      <c r="M1396" s="10">
        <v>2000000</v>
      </c>
      <c r="N1396" s="151"/>
      <c r="O1396" s="10"/>
      <c r="P1396" s="203" t="e">
        <f>#REF!+#REF!</f>
        <v>#REF!</v>
      </c>
      <c r="Q1396" s="204" t="e">
        <f>#REF!+M1396</f>
        <v>#REF!</v>
      </c>
      <c r="R1396" s="11" t="s">
        <v>2213</v>
      </c>
    </row>
    <row r="1397" spans="1:18" ht="12.95" customHeight="1">
      <c r="A1397" s="198">
        <v>1213</v>
      </c>
      <c r="B1397" s="148"/>
      <c r="C1397" s="149" t="s">
        <v>1911</v>
      </c>
      <c r="D1397" s="149" t="s">
        <v>1913</v>
      </c>
      <c r="E1397" s="149" t="s">
        <v>1911</v>
      </c>
      <c r="F1397" s="149" t="s">
        <v>1544</v>
      </c>
      <c r="G1397" s="149" t="s">
        <v>13</v>
      </c>
      <c r="H1397" s="158"/>
      <c r="I1397" s="307" t="s">
        <v>51</v>
      </c>
      <c r="J1397" s="8" t="s">
        <v>2426</v>
      </c>
      <c r="K1397" s="150"/>
      <c r="L1397" s="150"/>
      <c r="M1397" s="12">
        <v>5000000</v>
      </c>
      <c r="N1397" s="151"/>
      <c r="O1397" s="12"/>
      <c r="P1397" s="203" t="e">
        <f>#REF!+#REF!</f>
        <v>#REF!</v>
      </c>
      <c r="Q1397" s="204" t="e">
        <f>#REF!+M1397</f>
        <v>#REF!</v>
      </c>
      <c r="R1397" s="13" t="s">
        <v>2252</v>
      </c>
    </row>
    <row r="1398" spans="1:18" ht="12.95" customHeight="1">
      <c r="A1398" s="147">
        <v>1214</v>
      </c>
      <c r="B1398" s="148"/>
      <c r="C1398" s="149" t="s">
        <v>1911</v>
      </c>
      <c r="D1398" s="149" t="s">
        <v>1913</v>
      </c>
      <c r="E1398" s="149" t="s">
        <v>1911</v>
      </c>
      <c r="F1398" s="149" t="s">
        <v>1544</v>
      </c>
      <c r="G1398" s="149" t="s">
        <v>13</v>
      </c>
      <c r="H1398" s="158"/>
      <c r="I1398" s="307" t="s">
        <v>1676</v>
      </c>
      <c r="J1398" s="7" t="s">
        <v>370</v>
      </c>
      <c r="K1398" s="150" t="s">
        <v>1343</v>
      </c>
      <c r="L1398" s="150"/>
      <c r="M1398" s="10">
        <v>2500000</v>
      </c>
      <c r="N1398" s="151"/>
      <c r="O1398" s="10"/>
      <c r="P1398" s="203" t="e">
        <f>#REF!+#REF!</f>
        <v>#REF!</v>
      </c>
      <c r="Q1398" s="204" t="e">
        <f>#REF!+M1398</f>
        <v>#REF!</v>
      </c>
      <c r="R1398" s="11" t="s">
        <v>2218</v>
      </c>
    </row>
    <row r="1399" spans="1:18" ht="12.95" customHeight="1">
      <c r="A1399" s="198">
        <v>1215</v>
      </c>
      <c r="B1399" s="148"/>
      <c r="C1399" s="149" t="s">
        <v>1911</v>
      </c>
      <c r="D1399" s="149" t="s">
        <v>1913</v>
      </c>
      <c r="E1399" s="149" t="s">
        <v>1911</v>
      </c>
      <c r="F1399" s="149" t="s">
        <v>1544</v>
      </c>
      <c r="G1399" s="149" t="s">
        <v>13</v>
      </c>
      <c r="H1399" s="158"/>
      <c r="I1399" s="307" t="s">
        <v>1676</v>
      </c>
      <c r="J1399" s="7" t="s">
        <v>2425</v>
      </c>
      <c r="K1399" s="150" t="s">
        <v>1343</v>
      </c>
      <c r="L1399" s="150"/>
      <c r="M1399" s="10">
        <v>1500000</v>
      </c>
      <c r="N1399" s="151"/>
      <c r="O1399" s="10"/>
      <c r="P1399" s="203" t="e">
        <f>#REF!+#REF!</f>
        <v>#REF!</v>
      </c>
      <c r="Q1399" s="204" t="e">
        <f>#REF!+M1399</f>
        <v>#REF!</v>
      </c>
      <c r="R1399" s="11" t="s">
        <v>2314</v>
      </c>
    </row>
    <row r="1400" spans="1:18" ht="12.95" customHeight="1">
      <c r="A1400" s="147">
        <v>1216</v>
      </c>
      <c r="B1400" s="148"/>
      <c r="C1400" s="149" t="s">
        <v>1911</v>
      </c>
      <c r="D1400" s="149" t="s">
        <v>1913</v>
      </c>
      <c r="E1400" s="149" t="s">
        <v>1911</v>
      </c>
      <c r="F1400" s="149" t="s">
        <v>1544</v>
      </c>
      <c r="G1400" s="149" t="s">
        <v>13</v>
      </c>
      <c r="H1400" s="158"/>
      <c r="I1400" s="307" t="s">
        <v>2302</v>
      </c>
      <c r="J1400" s="7"/>
      <c r="K1400" s="150"/>
      <c r="L1400" s="150"/>
      <c r="M1400" s="10">
        <v>1500000</v>
      </c>
      <c r="N1400" s="151"/>
      <c r="O1400" s="10"/>
      <c r="P1400" s="203" t="e">
        <f>#REF!+#REF!</f>
        <v>#REF!</v>
      </c>
      <c r="Q1400" s="204" t="e">
        <f>#REF!+M1400</f>
        <v>#REF!</v>
      </c>
      <c r="R1400" s="11" t="s">
        <v>641</v>
      </c>
    </row>
    <row r="1401" spans="1:18" ht="12.95" customHeight="1">
      <c r="A1401" s="198">
        <v>1217</v>
      </c>
      <c r="B1401" s="148"/>
      <c r="C1401" s="149" t="s">
        <v>1911</v>
      </c>
      <c r="D1401" s="149" t="s">
        <v>1913</v>
      </c>
      <c r="E1401" s="149" t="s">
        <v>1543</v>
      </c>
      <c r="F1401" s="149" t="s">
        <v>1544</v>
      </c>
      <c r="G1401" s="149" t="s">
        <v>1426</v>
      </c>
      <c r="H1401" s="158"/>
      <c r="I1401" s="249" t="s">
        <v>1678</v>
      </c>
      <c r="J1401" s="7"/>
      <c r="K1401" s="150" t="s">
        <v>1343</v>
      </c>
      <c r="L1401" s="150"/>
      <c r="M1401" s="10"/>
      <c r="N1401" s="151"/>
      <c r="O1401" s="10"/>
      <c r="P1401" s="203" t="e">
        <f>#REF!+#REF!</f>
        <v>#REF!</v>
      </c>
      <c r="Q1401" s="204" t="e">
        <f>#REF!+M1401</f>
        <v>#REF!</v>
      </c>
      <c r="R1401" s="11" t="s">
        <v>593</v>
      </c>
    </row>
    <row r="1402" spans="1:18" ht="12.95" customHeight="1">
      <c r="A1402" s="147">
        <v>1218</v>
      </c>
      <c r="B1402" s="148"/>
      <c r="C1402" s="149" t="s">
        <v>1911</v>
      </c>
      <c r="D1402" s="149" t="s">
        <v>1913</v>
      </c>
      <c r="E1402" s="149" t="s">
        <v>1911</v>
      </c>
      <c r="F1402" s="149" t="s">
        <v>1913</v>
      </c>
      <c r="G1402" s="149" t="s">
        <v>1475</v>
      </c>
      <c r="H1402" s="158"/>
      <c r="I1402" s="249" t="s">
        <v>50</v>
      </c>
      <c r="J1402" s="7"/>
      <c r="K1402" s="150" t="s">
        <v>1343</v>
      </c>
      <c r="L1402" s="150"/>
      <c r="M1402" s="10"/>
      <c r="N1402" s="151"/>
      <c r="O1402" s="10"/>
      <c r="P1402" s="203" t="e">
        <f>#REF!+#REF!</f>
        <v>#REF!</v>
      </c>
      <c r="Q1402" s="204" t="e">
        <f>#REF!+M1402</f>
        <v>#REF!</v>
      </c>
      <c r="R1402" s="11" t="s">
        <v>751</v>
      </c>
    </row>
    <row r="1403" spans="1:18" ht="12.95" customHeight="1">
      <c r="A1403" s="198">
        <v>1219</v>
      </c>
      <c r="B1403" s="148"/>
      <c r="C1403" s="149" t="s">
        <v>1911</v>
      </c>
      <c r="D1403" s="149" t="s">
        <v>1913</v>
      </c>
      <c r="E1403" s="149" t="s">
        <v>1911</v>
      </c>
      <c r="F1403" s="149" t="s">
        <v>1913</v>
      </c>
      <c r="G1403" s="149" t="s">
        <v>1475</v>
      </c>
      <c r="H1403" s="158"/>
      <c r="I1403" s="249" t="s">
        <v>50</v>
      </c>
      <c r="J1403" s="7"/>
      <c r="K1403" s="150" t="s">
        <v>1343</v>
      </c>
      <c r="L1403" s="150"/>
      <c r="M1403" s="10"/>
      <c r="N1403" s="151"/>
      <c r="O1403" s="10"/>
      <c r="P1403" s="203" t="e">
        <f>#REF!+#REF!</f>
        <v>#REF!</v>
      </c>
      <c r="Q1403" s="204" t="e">
        <f>#REF!+M1403</f>
        <v>#REF!</v>
      </c>
      <c r="R1403" s="11" t="s">
        <v>648</v>
      </c>
    </row>
    <row r="1404" spans="1:18" ht="12.95" customHeight="1">
      <c r="A1404" s="147">
        <v>1220</v>
      </c>
      <c r="B1404" s="148"/>
      <c r="C1404" s="149" t="s">
        <v>1911</v>
      </c>
      <c r="D1404" s="149" t="s">
        <v>1913</v>
      </c>
      <c r="E1404" s="149" t="s">
        <v>1911</v>
      </c>
      <c r="F1404" s="149" t="s">
        <v>1913</v>
      </c>
      <c r="G1404" s="149" t="s">
        <v>1475</v>
      </c>
      <c r="H1404" s="158"/>
      <c r="I1404" s="249" t="s">
        <v>353</v>
      </c>
      <c r="J1404" s="7"/>
      <c r="K1404" s="150" t="s">
        <v>1343</v>
      </c>
      <c r="L1404" s="150"/>
      <c r="M1404" s="10"/>
      <c r="N1404" s="151"/>
      <c r="O1404" s="10"/>
      <c r="P1404" s="203" t="e">
        <f>#REF!+#REF!</f>
        <v>#REF!</v>
      </c>
      <c r="Q1404" s="204" t="e">
        <f>#REF!+M1404</f>
        <v>#REF!</v>
      </c>
      <c r="R1404" s="11" t="s">
        <v>608</v>
      </c>
    </row>
    <row r="1405" spans="1:18" ht="12.95" customHeight="1">
      <c r="A1405" s="198">
        <v>1221</v>
      </c>
      <c r="B1405" s="148"/>
      <c r="C1405" s="149" t="s">
        <v>1911</v>
      </c>
      <c r="D1405" s="149" t="s">
        <v>1913</v>
      </c>
      <c r="E1405" s="149" t="s">
        <v>1911</v>
      </c>
      <c r="F1405" s="149" t="s">
        <v>1913</v>
      </c>
      <c r="G1405" s="149" t="s">
        <v>1475</v>
      </c>
      <c r="H1405" s="158"/>
      <c r="I1405" s="249" t="s">
        <v>740</v>
      </c>
      <c r="J1405" s="7"/>
      <c r="K1405" s="150" t="s">
        <v>1343</v>
      </c>
      <c r="L1405" s="150"/>
      <c r="M1405" s="10"/>
      <c r="N1405" s="151"/>
      <c r="O1405" s="10"/>
      <c r="P1405" s="203" t="e">
        <f>#REF!+#REF!</f>
        <v>#REF!</v>
      </c>
      <c r="Q1405" s="204" t="e">
        <f>#REF!+M1405</f>
        <v>#REF!</v>
      </c>
      <c r="R1405" s="11" t="s">
        <v>648</v>
      </c>
    </row>
    <row r="1406" spans="1:18" ht="12.95" customHeight="1">
      <c r="A1406" s="147">
        <v>1222</v>
      </c>
      <c r="B1406" s="148"/>
      <c r="C1406" s="149" t="s">
        <v>1911</v>
      </c>
      <c r="D1406" s="149" t="s">
        <v>1913</v>
      </c>
      <c r="E1406" s="149" t="s">
        <v>1911</v>
      </c>
      <c r="F1406" s="149" t="s">
        <v>1913</v>
      </c>
      <c r="G1406" s="149" t="s">
        <v>1475</v>
      </c>
      <c r="H1406" s="158"/>
      <c r="I1406" s="239" t="s">
        <v>1683</v>
      </c>
      <c r="J1406" s="7"/>
      <c r="K1406" s="150" t="s">
        <v>1343</v>
      </c>
      <c r="L1406" s="150"/>
      <c r="M1406" s="10"/>
      <c r="N1406" s="151"/>
      <c r="O1406" s="10"/>
      <c r="P1406" s="203" t="e">
        <f>#REF!+#REF!</f>
        <v>#REF!</v>
      </c>
      <c r="Q1406" s="204" t="e">
        <f>#REF!+M1406</f>
        <v>#REF!</v>
      </c>
      <c r="R1406" s="11" t="s">
        <v>604</v>
      </c>
    </row>
    <row r="1407" spans="1:18" ht="12.95" customHeight="1">
      <c r="A1407" s="198">
        <v>1223</v>
      </c>
      <c r="B1407" s="148"/>
      <c r="C1407" s="149" t="s">
        <v>1911</v>
      </c>
      <c r="D1407" s="149" t="s">
        <v>1913</v>
      </c>
      <c r="E1407" s="149" t="s">
        <v>1911</v>
      </c>
      <c r="F1407" s="149" t="s">
        <v>1913</v>
      </c>
      <c r="G1407" s="149" t="s">
        <v>1475</v>
      </c>
      <c r="H1407" s="158"/>
      <c r="I1407" s="249" t="s">
        <v>353</v>
      </c>
      <c r="J1407" s="7"/>
      <c r="K1407" s="150" t="s">
        <v>1343</v>
      </c>
      <c r="L1407" s="150"/>
      <c r="M1407" s="10"/>
      <c r="N1407" s="151"/>
      <c r="O1407" s="10"/>
      <c r="P1407" s="203" t="e">
        <f>#REF!+#REF!</f>
        <v>#REF!</v>
      </c>
      <c r="Q1407" s="204" t="e">
        <f>#REF!+M1407</f>
        <v>#REF!</v>
      </c>
      <c r="R1407" s="11" t="s">
        <v>751</v>
      </c>
    </row>
    <row r="1408" spans="1:18" ht="12.95" customHeight="1">
      <c r="A1408" s="147">
        <v>1224</v>
      </c>
      <c r="B1408" s="148"/>
      <c r="C1408" s="149" t="s">
        <v>1911</v>
      </c>
      <c r="D1408" s="149" t="s">
        <v>1913</v>
      </c>
      <c r="E1408" s="149" t="s">
        <v>1911</v>
      </c>
      <c r="F1408" s="149" t="s">
        <v>1544</v>
      </c>
      <c r="G1408" s="149" t="s">
        <v>1429</v>
      </c>
      <c r="H1408" s="158"/>
      <c r="I1408" s="249" t="s">
        <v>432</v>
      </c>
      <c r="J1408" s="7"/>
      <c r="K1408" s="150" t="s">
        <v>1343</v>
      </c>
      <c r="L1408" s="150"/>
      <c r="M1408" s="10"/>
      <c r="N1408" s="151"/>
      <c r="O1408" s="10"/>
      <c r="P1408" s="203" t="e">
        <f>#REF!+#REF!</f>
        <v>#REF!</v>
      </c>
      <c r="Q1408" s="204" t="e">
        <f>#REF!+M1408</f>
        <v>#REF!</v>
      </c>
      <c r="R1408" s="11" t="s">
        <v>650</v>
      </c>
    </row>
    <row r="1409" spans="1:18" ht="12.95" customHeight="1">
      <c r="A1409" s="198">
        <v>1225</v>
      </c>
      <c r="B1409" s="148"/>
      <c r="C1409" s="149" t="s">
        <v>1911</v>
      </c>
      <c r="D1409" s="149" t="s">
        <v>1913</v>
      </c>
      <c r="E1409" s="149" t="s">
        <v>1911</v>
      </c>
      <c r="F1409" s="149" t="s">
        <v>1544</v>
      </c>
      <c r="G1409" s="149" t="s">
        <v>1429</v>
      </c>
      <c r="H1409" s="158"/>
      <c r="I1409" s="249" t="s">
        <v>1685</v>
      </c>
      <c r="J1409" s="20"/>
      <c r="K1409" s="150" t="s">
        <v>1343</v>
      </c>
      <c r="L1409" s="150"/>
      <c r="M1409" s="12"/>
      <c r="N1409" s="151"/>
      <c r="O1409" s="12"/>
      <c r="P1409" s="203" t="e">
        <f>#REF!+#REF!</f>
        <v>#REF!</v>
      </c>
      <c r="Q1409" s="204" t="e">
        <f>#REF!+M1409</f>
        <v>#REF!</v>
      </c>
      <c r="R1409" s="364" t="s">
        <v>581</v>
      </c>
    </row>
    <row r="1410" spans="1:18" ht="12.95" customHeight="1">
      <c r="A1410" s="147">
        <v>1226</v>
      </c>
      <c r="B1410" s="148"/>
      <c r="C1410" s="149" t="s">
        <v>1911</v>
      </c>
      <c r="D1410" s="149" t="s">
        <v>1913</v>
      </c>
      <c r="E1410" s="149" t="s">
        <v>1911</v>
      </c>
      <c r="F1410" s="149" t="s">
        <v>1544</v>
      </c>
      <c r="G1410" s="149" t="s">
        <v>1429</v>
      </c>
      <c r="H1410" s="158"/>
      <c r="I1410" s="249" t="s">
        <v>1686</v>
      </c>
      <c r="J1410" s="8"/>
      <c r="K1410" s="150" t="s">
        <v>1343</v>
      </c>
      <c r="L1410" s="150"/>
      <c r="M1410" s="12"/>
      <c r="N1410" s="151"/>
      <c r="O1410" s="12"/>
      <c r="P1410" s="203" t="e">
        <f>#REF!+#REF!</f>
        <v>#REF!</v>
      </c>
      <c r="Q1410" s="204" t="e">
        <f>#REF!+M1410</f>
        <v>#REF!</v>
      </c>
      <c r="R1410" s="13" t="s">
        <v>581</v>
      </c>
    </row>
    <row r="1411" spans="1:18" ht="12.95" customHeight="1">
      <c r="A1411" s="198">
        <v>1227</v>
      </c>
      <c r="B1411" s="148"/>
      <c r="C1411" s="149" t="s">
        <v>1911</v>
      </c>
      <c r="D1411" s="149" t="s">
        <v>1913</v>
      </c>
      <c r="E1411" s="149" t="s">
        <v>1911</v>
      </c>
      <c r="F1411" s="149" t="s">
        <v>1544</v>
      </c>
      <c r="G1411" s="149" t="s">
        <v>1429</v>
      </c>
      <c r="H1411" s="158"/>
      <c r="I1411" s="249" t="s">
        <v>1687</v>
      </c>
      <c r="J1411" s="7"/>
      <c r="K1411" s="150" t="s">
        <v>1343</v>
      </c>
      <c r="L1411" s="150"/>
      <c r="M1411" s="10"/>
      <c r="N1411" s="151"/>
      <c r="O1411" s="10"/>
      <c r="P1411" s="203" t="e">
        <f>#REF!+#REF!</f>
        <v>#REF!</v>
      </c>
      <c r="Q1411" s="204" t="e">
        <f>#REF!+M1411</f>
        <v>#REF!</v>
      </c>
      <c r="R1411" s="11" t="s">
        <v>1703</v>
      </c>
    </row>
    <row r="1412" spans="1:18" ht="12.95" customHeight="1">
      <c r="A1412" s="147">
        <v>1228</v>
      </c>
      <c r="B1412" s="148"/>
      <c r="C1412" s="149" t="s">
        <v>1911</v>
      </c>
      <c r="D1412" s="149" t="s">
        <v>1913</v>
      </c>
      <c r="E1412" s="149" t="s">
        <v>1911</v>
      </c>
      <c r="F1412" s="149" t="s">
        <v>1544</v>
      </c>
      <c r="G1412" s="149" t="s">
        <v>1429</v>
      </c>
      <c r="H1412" s="158"/>
      <c r="I1412" s="249" t="s">
        <v>1688</v>
      </c>
      <c r="J1412" s="7"/>
      <c r="K1412" s="150" t="s">
        <v>1343</v>
      </c>
      <c r="L1412" s="150"/>
      <c r="M1412" s="10"/>
      <c r="N1412" s="151"/>
      <c r="O1412" s="10"/>
      <c r="P1412" s="203" t="e">
        <f>#REF!+#REF!</f>
        <v>#REF!</v>
      </c>
      <c r="Q1412" s="204" t="e">
        <f>#REF!+M1412</f>
        <v>#REF!</v>
      </c>
      <c r="R1412" s="11" t="s">
        <v>718</v>
      </c>
    </row>
    <row r="1413" spans="1:18" ht="12.95" customHeight="1">
      <c r="A1413" s="198">
        <v>1229</v>
      </c>
      <c r="B1413" s="148"/>
      <c r="C1413" s="149" t="s">
        <v>1911</v>
      </c>
      <c r="D1413" s="149" t="s">
        <v>1913</v>
      </c>
      <c r="E1413" s="149" t="s">
        <v>1911</v>
      </c>
      <c r="F1413" s="149" t="s">
        <v>1544</v>
      </c>
      <c r="G1413" s="149" t="s">
        <v>1429</v>
      </c>
      <c r="H1413" s="158"/>
      <c r="I1413" s="249" t="s">
        <v>1689</v>
      </c>
      <c r="J1413" s="7"/>
      <c r="K1413" s="150" t="s">
        <v>1343</v>
      </c>
      <c r="L1413" s="150"/>
      <c r="M1413" s="10"/>
      <c r="N1413" s="151"/>
      <c r="O1413" s="10"/>
      <c r="P1413" s="203" t="e">
        <f>#REF!+#REF!</f>
        <v>#REF!</v>
      </c>
      <c r="Q1413" s="204" t="e">
        <f>#REF!+M1413</f>
        <v>#REF!</v>
      </c>
      <c r="R1413" s="11" t="s">
        <v>718</v>
      </c>
    </row>
    <row r="1414" spans="1:18" ht="12.95" customHeight="1">
      <c r="A1414" s="147">
        <v>1230</v>
      </c>
      <c r="B1414" s="148"/>
      <c r="C1414" s="149" t="s">
        <v>1911</v>
      </c>
      <c r="D1414" s="149" t="s">
        <v>1913</v>
      </c>
      <c r="E1414" s="149" t="s">
        <v>1911</v>
      </c>
      <c r="F1414" s="149" t="s">
        <v>1544</v>
      </c>
      <c r="G1414" s="149" t="s">
        <v>1429</v>
      </c>
      <c r="H1414" s="158"/>
      <c r="I1414" s="249" t="s">
        <v>52</v>
      </c>
      <c r="J1414" s="7"/>
      <c r="K1414" s="150" t="s">
        <v>1343</v>
      </c>
      <c r="L1414" s="150"/>
      <c r="M1414" s="10"/>
      <c r="N1414" s="151"/>
      <c r="O1414" s="10"/>
      <c r="P1414" s="203" t="e">
        <f>#REF!+#REF!</f>
        <v>#REF!</v>
      </c>
      <c r="Q1414" s="204" t="e">
        <f>#REF!+M1414</f>
        <v>#REF!</v>
      </c>
      <c r="R1414" s="11" t="s">
        <v>721</v>
      </c>
    </row>
    <row r="1415" spans="1:18" ht="12.95" customHeight="1">
      <c r="A1415" s="198">
        <v>1231</v>
      </c>
      <c r="B1415" s="148"/>
      <c r="C1415" s="149" t="s">
        <v>1911</v>
      </c>
      <c r="D1415" s="149" t="s">
        <v>1913</v>
      </c>
      <c r="E1415" s="149" t="s">
        <v>1911</v>
      </c>
      <c r="F1415" s="149" t="s">
        <v>1544</v>
      </c>
      <c r="G1415" s="149" t="s">
        <v>1429</v>
      </c>
      <c r="H1415" s="158"/>
      <c r="I1415" s="250" t="s">
        <v>1691</v>
      </c>
      <c r="J1415" s="7"/>
      <c r="K1415" s="150" t="s">
        <v>1343</v>
      </c>
      <c r="L1415" s="150"/>
      <c r="M1415" s="10"/>
      <c r="N1415" s="151"/>
      <c r="O1415" s="10"/>
      <c r="P1415" s="203" t="e">
        <f>#REF!+#REF!</f>
        <v>#REF!</v>
      </c>
      <c r="Q1415" s="204" t="e">
        <f>#REF!+M1415</f>
        <v>#REF!</v>
      </c>
      <c r="R1415" s="11" t="s">
        <v>658</v>
      </c>
    </row>
    <row r="1416" spans="1:18" ht="12.95" customHeight="1">
      <c r="A1416" s="147">
        <v>1232</v>
      </c>
      <c r="B1416" s="148"/>
      <c r="C1416" s="149" t="s">
        <v>1911</v>
      </c>
      <c r="D1416" s="149" t="s">
        <v>1913</v>
      </c>
      <c r="E1416" s="149" t="s">
        <v>1911</v>
      </c>
      <c r="F1416" s="149" t="s">
        <v>1544</v>
      </c>
      <c r="G1416" s="149" t="s">
        <v>1429</v>
      </c>
      <c r="H1416" s="158"/>
      <c r="I1416" s="249" t="s">
        <v>1694</v>
      </c>
      <c r="J1416" s="7"/>
      <c r="K1416" s="150" t="s">
        <v>1343</v>
      </c>
      <c r="L1416" s="150"/>
      <c r="M1416" s="10"/>
      <c r="N1416" s="151"/>
      <c r="O1416" s="10"/>
      <c r="P1416" s="203" t="e">
        <f>#REF!+#REF!</f>
        <v>#REF!</v>
      </c>
      <c r="Q1416" s="204" t="e">
        <f>#REF!+M1416</f>
        <v>#REF!</v>
      </c>
      <c r="R1416" s="11" t="s">
        <v>593</v>
      </c>
    </row>
    <row r="1417" spans="1:18" ht="12.95" customHeight="1">
      <c r="A1417" s="198">
        <v>1233</v>
      </c>
      <c r="B1417" s="148"/>
      <c r="C1417" s="149" t="s">
        <v>1911</v>
      </c>
      <c r="D1417" s="149" t="s">
        <v>1913</v>
      </c>
      <c r="E1417" s="149" t="s">
        <v>1911</v>
      </c>
      <c r="F1417" s="149" t="s">
        <v>1544</v>
      </c>
      <c r="G1417" s="149" t="s">
        <v>1429</v>
      </c>
      <c r="H1417" s="158"/>
      <c r="I1417" s="249" t="s">
        <v>1695</v>
      </c>
      <c r="J1417" s="7"/>
      <c r="K1417" s="150" t="s">
        <v>1343</v>
      </c>
      <c r="L1417" s="150"/>
      <c r="M1417" s="10"/>
      <c r="N1417" s="151"/>
      <c r="O1417" s="10"/>
      <c r="P1417" s="203" t="e">
        <f>#REF!+#REF!</f>
        <v>#REF!</v>
      </c>
      <c r="Q1417" s="204" t="e">
        <f>#REF!+M1417</f>
        <v>#REF!</v>
      </c>
      <c r="R1417" s="11" t="s">
        <v>593</v>
      </c>
    </row>
    <row r="1418" spans="1:18" ht="12.95" customHeight="1">
      <c r="A1418" s="147">
        <v>1234</v>
      </c>
      <c r="B1418" s="148"/>
      <c r="C1418" s="149" t="s">
        <v>1911</v>
      </c>
      <c r="D1418" s="149" t="s">
        <v>1913</v>
      </c>
      <c r="E1418" s="149" t="s">
        <v>1911</v>
      </c>
      <c r="F1418" s="149" t="s">
        <v>1544</v>
      </c>
      <c r="G1418" s="149" t="s">
        <v>1429</v>
      </c>
      <c r="H1418" s="158"/>
      <c r="I1418" s="249" t="s">
        <v>1695</v>
      </c>
      <c r="J1418" s="7"/>
      <c r="K1418" s="150" t="s">
        <v>1343</v>
      </c>
      <c r="L1418" s="150"/>
      <c r="M1418" s="10"/>
      <c r="N1418" s="151"/>
      <c r="O1418" s="10"/>
      <c r="P1418" s="203" t="e">
        <f>#REF!+#REF!</f>
        <v>#REF!</v>
      </c>
      <c r="Q1418" s="204" t="e">
        <f>#REF!+M1418</f>
        <v>#REF!</v>
      </c>
      <c r="R1418" s="11" t="s">
        <v>593</v>
      </c>
    </row>
    <row r="1419" spans="1:18" ht="12.95" customHeight="1">
      <c r="A1419" s="198">
        <v>1235</v>
      </c>
      <c r="B1419" s="148"/>
      <c r="C1419" s="149" t="s">
        <v>1911</v>
      </c>
      <c r="D1419" s="149" t="s">
        <v>1913</v>
      </c>
      <c r="E1419" s="149" t="s">
        <v>1911</v>
      </c>
      <c r="F1419" s="149" t="s">
        <v>1544</v>
      </c>
      <c r="G1419" s="149" t="s">
        <v>1429</v>
      </c>
      <c r="H1419" s="158"/>
      <c r="I1419" s="249" t="s">
        <v>52</v>
      </c>
      <c r="J1419" s="7"/>
      <c r="K1419" s="150" t="s">
        <v>1343</v>
      </c>
      <c r="L1419" s="150"/>
      <c r="M1419" s="10"/>
      <c r="N1419" s="151"/>
      <c r="O1419" s="10"/>
      <c r="P1419" s="203" t="e">
        <f>#REF!+#REF!</f>
        <v>#REF!</v>
      </c>
      <c r="Q1419" s="204" t="e">
        <f>#REF!+M1419</f>
        <v>#REF!</v>
      </c>
      <c r="R1419" s="11" t="s">
        <v>578</v>
      </c>
    </row>
    <row r="1420" spans="1:18" ht="12.95" customHeight="1">
      <c r="A1420" s="147">
        <v>1236</v>
      </c>
      <c r="B1420" s="148"/>
      <c r="C1420" s="149" t="s">
        <v>1911</v>
      </c>
      <c r="D1420" s="149" t="s">
        <v>1913</v>
      </c>
      <c r="E1420" s="149" t="s">
        <v>1911</v>
      </c>
      <c r="F1420" s="149" t="s">
        <v>1544</v>
      </c>
      <c r="G1420" s="149" t="s">
        <v>1429</v>
      </c>
      <c r="H1420" s="158"/>
      <c r="I1420" s="249" t="s">
        <v>52</v>
      </c>
      <c r="J1420" s="7"/>
      <c r="K1420" s="150" t="s">
        <v>1343</v>
      </c>
      <c r="L1420" s="150"/>
      <c r="M1420" s="10"/>
      <c r="N1420" s="151"/>
      <c r="O1420" s="10"/>
      <c r="P1420" s="203" t="e">
        <f>#REF!+#REF!</f>
        <v>#REF!</v>
      </c>
      <c r="Q1420" s="204" t="e">
        <f>#REF!+M1420</f>
        <v>#REF!</v>
      </c>
      <c r="R1420" s="11" t="s">
        <v>578</v>
      </c>
    </row>
    <row r="1421" spans="1:18" ht="12.95" customHeight="1">
      <c r="A1421" s="198">
        <v>1237</v>
      </c>
      <c r="B1421" s="148"/>
      <c r="C1421" s="149" t="s">
        <v>1911</v>
      </c>
      <c r="D1421" s="149" t="s">
        <v>1913</v>
      </c>
      <c r="E1421" s="149" t="s">
        <v>1911</v>
      </c>
      <c r="F1421" s="149" t="s">
        <v>1544</v>
      </c>
      <c r="G1421" s="149" t="s">
        <v>1429</v>
      </c>
      <c r="H1421" s="158"/>
      <c r="I1421" s="239" t="s">
        <v>432</v>
      </c>
      <c r="J1421" s="7"/>
      <c r="K1421" s="150" t="s">
        <v>1343</v>
      </c>
      <c r="L1421" s="150"/>
      <c r="M1421" s="10"/>
      <c r="N1421" s="151"/>
      <c r="O1421" s="10"/>
      <c r="P1421" s="203" t="e">
        <f>#REF!+#REF!</f>
        <v>#REF!</v>
      </c>
      <c r="Q1421" s="204" t="e">
        <f>#REF!+M1421</f>
        <v>#REF!</v>
      </c>
      <c r="R1421" s="11" t="s">
        <v>604</v>
      </c>
    </row>
    <row r="1422" spans="1:18" ht="12.95" customHeight="1">
      <c r="A1422" s="147">
        <v>1238</v>
      </c>
      <c r="B1422" s="148"/>
      <c r="C1422" s="149" t="s">
        <v>1911</v>
      </c>
      <c r="D1422" s="149" t="s">
        <v>1913</v>
      </c>
      <c r="E1422" s="149" t="s">
        <v>1911</v>
      </c>
      <c r="F1422" s="149" t="s">
        <v>1544</v>
      </c>
      <c r="G1422" s="149" t="s">
        <v>1429</v>
      </c>
      <c r="H1422" s="158"/>
      <c r="I1422" s="239" t="s">
        <v>1697</v>
      </c>
      <c r="J1422" s="7"/>
      <c r="K1422" s="150" t="s">
        <v>1343</v>
      </c>
      <c r="L1422" s="150"/>
      <c r="M1422" s="10"/>
      <c r="N1422" s="151"/>
      <c r="O1422" s="10"/>
      <c r="P1422" s="203" t="e">
        <f>#REF!+#REF!</f>
        <v>#REF!</v>
      </c>
      <c r="Q1422" s="204" t="e">
        <f>#REF!+M1422</f>
        <v>#REF!</v>
      </c>
      <c r="R1422" s="11" t="s">
        <v>768</v>
      </c>
    </row>
    <row r="1423" spans="1:18" ht="12.95" customHeight="1">
      <c r="A1423" s="198">
        <v>1239</v>
      </c>
      <c r="B1423" s="148"/>
      <c r="C1423" s="149" t="s">
        <v>1911</v>
      </c>
      <c r="D1423" s="149" t="s">
        <v>1913</v>
      </c>
      <c r="E1423" s="149" t="s">
        <v>1911</v>
      </c>
      <c r="F1423" s="149" t="s">
        <v>1544</v>
      </c>
      <c r="G1423" s="149" t="s">
        <v>1429</v>
      </c>
      <c r="H1423" s="158"/>
      <c r="I1423" s="249" t="s">
        <v>52</v>
      </c>
      <c r="J1423" s="7"/>
      <c r="K1423" s="150" t="s">
        <v>1343</v>
      </c>
      <c r="L1423" s="150"/>
      <c r="M1423" s="10"/>
      <c r="N1423" s="151"/>
      <c r="O1423" s="10"/>
      <c r="P1423" s="203" t="e">
        <f>#REF!+#REF!</f>
        <v>#REF!</v>
      </c>
      <c r="Q1423" s="204" t="e">
        <f>#REF!+M1423</f>
        <v>#REF!</v>
      </c>
      <c r="R1423" s="11" t="s">
        <v>751</v>
      </c>
    </row>
    <row r="1424" spans="1:18" ht="12.95" customHeight="1">
      <c r="A1424" s="147">
        <v>1240</v>
      </c>
      <c r="B1424" s="148"/>
      <c r="C1424" s="149" t="s">
        <v>1911</v>
      </c>
      <c r="D1424" s="149" t="s">
        <v>1913</v>
      </c>
      <c r="E1424" s="149" t="s">
        <v>1911</v>
      </c>
      <c r="F1424" s="149" t="s">
        <v>1544</v>
      </c>
      <c r="G1424" s="149" t="s">
        <v>1429</v>
      </c>
      <c r="H1424" s="158"/>
      <c r="I1424" s="249" t="s">
        <v>52</v>
      </c>
      <c r="J1424" s="7"/>
      <c r="K1424" s="150" t="s">
        <v>1343</v>
      </c>
      <c r="L1424" s="150"/>
      <c r="M1424" s="10"/>
      <c r="N1424" s="151"/>
      <c r="O1424" s="10"/>
      <c r="P1424" s="203" t="e">
        <f>#REF!+#REF!</f>
        <v>#REF!</v>
      </c>
      <c r="Q1424" s="204" t="e">
        <f>#REF!+M1424</f>
        <v>#REF!</v>
      </c>
      <c r="R1424" s="11" t="s">
        <v>751</v>
      </c>
    </row>
    <row r="1425" spans="1:18" ht="12.95" customHeight="1">
      <c r="A1425" s="198">
        <v>1241</v>
      </c>
      <c r="B1425" s="148"/>
      <c r="C1425" s="149" t="s">
        <v>1911</v>
      </c>
      <c r="D1425" s="149" t="s">
        <v>1913</v>
      </c>
      <c r="E1425" s="149" t="s">
        <v>1911</v>
      </c>
      <c r="F1425" s="149" t="s">
        <v>1544</v>
      </c>
      <c r="G1425" s="149" t="s">
        <v>1429</v>
      </c>
      <c r="H1425" s="158"/>
      <c r="I1425" s="249" t="s">
        <v>52</v>
      </c>
      <c r="J1425" s="20"/>
      <c r="K1425" s="150" t="s">
        <v>1343</v>
      </c>
      <c r="L1425" s="150"/>
      <c r="M1425" s="12"/>
      <c r="N1425" s="151"/>
      <c r="O1425" s="12"/>
      <c r="P1425" s="203" t="e">
        <f>#REF!+#REF!</f>
        <v>#REF!</v>
      </c>
      <c r="Q1425" s="204" t="e">
        <f>#REF!+M1425</f>
        <v>#REF!</v>
      </c>
      <c r="R1425" s="364" t="s">
        <v>601</v>
      </c>
    </row>
    <row r="1426" spans="1:18" ht="12.95" customHeight="1">
      <c r="A1426" s="147">
        <v>1242</v>
      </c>
      <c r="B1426" s="148"/>
      <c r="C1426" s="149" t="s">
        <v>1911</v>
      </c>
      <c r="D1426" s="149" t="s">
        <v>1913</v>
      </c>
      <c r="E1426" s="149" t="s">
        <v>1911</v>
      </c>
      <c r="F1426" s="149" t="s">
        <v>1544</v>
      </c>
      <c r="G1426" s="149" t="s">
        <v>1429</v>
      </c>
      <c r="H1426" s="158"/>
      <c r="I1426" s="249" t="s">
        <v>1698</v>
      </c>
      <c r="J1426" s="20"/>
      <c r="K1426" s="150" t="s">
        <v>1343</v>
      </c>
      <c r="L1426" s="150"/>
      <c r="M1426" s="12"/>
      <c r="N1426" s="151"/>
      <c r="O1426" s="12"/>
      <c r="P1426" s="203" t="e">
        <f>#REF!+#REF!</f>
        <v>#REF!</v>
      </c>
      <c r="Q1426" s="204" t="e">
        <f>#REF!+M1426</f>
        <v>#REF!</v>
      </c>
      <c r="R1426" s="364" t="s">
        <v>625</v>
      </c>
    </row>
    <row r="1427" spans="1:18" ht="12.95" customHeight="1">
      <c r="A1427" s="198">
        <v>1243</v>
      </c>
      <c r="B1427" s="148"/>
      <c r="C1427" s="149" t="s">
        <v>1911</v>
      </c>
      <c r="D1427" s="149" t="s">
        <v>1913</v>
      </c>
      <c r="E1427" s="149" t="s">
        <v>1911</v>
      </c>
      <c r="F1427" s="149" t="s">
        <v>1544</v>
      </c>
      <c r="G1427" s="149" t="s">
        <v>1429</v>
      </c>
      <c r="H1427" s="158"/>
      <c r="I1427" s="249" t="s">
        <v>1699</v>
      </c>
      <c r="J1427" s="19"/>
      <c r="K1427" s="150" t="s">
        <v>1343</v>
      </c>
      <c r="L1427" s="150"/>
      <c r="M1427" s="18"/>
      <c r="N1427" s="151"/>
      <c r="O1427" s="18"/>
      <c r="P1427" s="203" t="e">
        <f>#REF!+#REF!</f>
        <v>#REF!</v>
      </c>
      <c r="Q1427" s="204" t="e">
        <f>#REF!+M1427</f>
        <v>#REF!</v>
      </c>
      <c r="R1427" s="15" t="s">
        <v>593</v>
      </c>
    </row>
    <row r="1428" spans="1:18" ht="12.95" customHeight="1" thickBot="1">
      <c r="A1428" s="147">
        <v>1244</v>
      </c>
      <c r="B1428" s="195"/>
      <c r="C1428" s="213" t="s">
        <v>1911</v>
      </c>
      <c r="D1428" s="213" t="s">
        <v>1913</v>
      </c>
      <c r="E1428" s="213" t="s">
        <v>1911</v>
      </c>
      <c r="F1428" s="213" t="s">
        <v>1544</v>
      </c>
      <c r="G1428" s="213" t="s">
        <v>1429</v>
      </c>
      <c r="H1428" s="194"/>
      <c r="I1428" s="384" t="s">
        <v>432</v>
      </c>
      <c r="J1428" s="195"/>
      <c r="K1428" s="195" t="s">
        <v>1343</v>
      </c>
      <c r="L1428" s="195"/>
      <c r="M1428" s="221"/>
      <c r="N1428" s="217"/>
      <c r="O1428" s="221"/>
      <c r="P1428" s="203" t="e">
        <f>#REF!+#REF!</f>
        <v>#REF!</v>
      </c>
      <c r="Q1428" s="204" t="e">
        <f>#REF!+M1428</f>
        <v>#REF!</v>
      </c>
      <c r="R1428" s="367" t="s">
        <v>679</v>
      </c>
    </row>
    <row r="1429" spans="1:18" ht="12.95" customHeight="1" thickBot="1">
      <c r="A1429" s="198">
        <v>1245</v>
      </c>
      <c r="B1429" s="189"/>
      <c r="C1429" s="374" t="s">
        <v>1911</v>
      </c>
      <c r="D1429" s="374" t="s">
        <v>1913</v>
      </c>
      <c r="E1429" s="374" t="s">
        <v>1911</v>
      </c>
      <c r="F1429" s="374" t="s">
        <v>1544</v>
      </c>
      <c r="G1429" s="374" t="s">
        <v>1429</v>
      </c>
      <c r="H1429" s="380"/>
      <c r="I1429" s="304" t="s">
        <v>432</v>
      </c>
      <c r="J1429" s="385"/>
      <c r="K1429" s="379" t="s">
        <v>1343</v>
      </c>
      <c r="L1429" s="379"/>
      <c r="M1429" s="387"/>
      <c r="N1429" s="387"/>
      <c r="O1429" s="387"/>
      <c r="P1429" s="203" t="e">
        <f>#REF!+#REF!</f>
        <v>#REF!</v>
      </c>
      <c r="Q1429" s="204" t="e">
        <f>#REF!+M1429</f>
        <v>#REF!</v>
      </c>
      <c r="R1429" s="388" t="s">
        <v>578</v>
      </c>
    </row>
    <row r="1430" spans="1:18" ht="12.95" customHeight="1">
      <c r="A1430" s="147">
        <v>1246</v>
      </c>
      <c r="B1430" s="199"/>
      <c r="C1430" s="200" t="s">
        <v>1911</v>
      </c>
      <c r="D1430" s="200" t="s">
        <v>1913</v>
      </c>
      <c r="E1430" s="200" t="s">
        <v>1911</v>
      </c>
      <c r="F1430" s="200" t="s">
        <v>1913</v>
      </c>
      <c r="G1430" s="200" t="s">
        <v>1475</v>
      </c>
      <c r="H1430" s="220"/>
      <c r="I1430" s="373" t="s">
        <v>894</v>
      </c>
      <c r="J1430" s="182"/>
      <c r="K1430" s="202" t="s">
        <v>1343</v>
      </c>
      <c r="L1430" s="202"/>
      <c r="M1430" s="204"/>
      <c r="N1430" s="204"/>
      <c r="O1430" s="204"/>
      <c r="P1430" s="203" t="e">
        <f>#REF!+#REF!</f>
        <v>#REF!</v>
      </c>
      <c r="Q1430" s="204" t="e">
        <f>#REF!+M1430</f>
        <v>#REF!</v>
      </c>
      <c r="R1430" s="369" t="s">
        <v>601</v>
      </c>
    </row>
    <row r="1431" spans="1:18" ht="12.95" customHeight="1">
      <c r="A1431" s="198">
        <v>1247</v>
      </c>
      <c r="B1431" s="148"/>
      <c r="C1431" s="149" t="s">
        <v>1911</v>
      </c>
      <c r="D1431" s="149" t="s">
        <v>1913</v>
      </c>
      <c r="E1431" s="149" t="s">
        <v>1911</v>
      </c>
      <c r="F1431" s="149" t="s">
        <v>1913</v>
      </c>
      <c r="G1431" s="149" t="s">
        <v>1475</v>
      </c>
      <c r="H1431" s="158"/>
      <c r="I1431" s="247" t="s">
        <v>1701</v>
      </c>
      <c r="J1431" s="29"/>
      <c r="K1431" s="150" t="s">
        <v>1343</v>
      </c>
      <c r="L1431" s="150"/>
      <c r="M1431" s="153"/>
      <c r="N1431" s="153"/>
      <c r="O1431" s="153"/>
      <c r="P1431" s="203" t="e">
        <f>#REF!+#REF!</f>
        <v>#REF!</v>
      </c>
      <c r="Q1431" s="204" t="e">
        <f>#REF!+M1431</f>
        <v>#REF!</v>
      </c>
      <c r="R1431" s="370" t="s">
        <v>1702</v>
      </c>
    </row>
    <row r="1432" spans="1:18" ht="12.95" customHeight="1">
      <c r="A1432" s="147">
        <v>1248</v>
      </c>
      <c r="B1432" s="148"/>
      <c r="C1432" s="149" t="s">
        <v>1911</v>
      </c>
      <c r="D1432" s="149" t="s">
        <v>1913</v>
      </c>
      <c r="E1432" s="149" t="s">
        <v>1911</v>
      </c>
      <c r="F1432" s="149" t="s">
        <v>1913</v>
      </c>
      <c r="G1432" s="149" t="s">
        <v>1475</v>
      </c>
      <c r="H1432" s="158"/>
      <c r="I1432" s="251" t="s">
        <v>786</v>
      </c>
      <c r="J1432" s="29"/>
      <c r="K1432" s="150" t="s">
        <v>1343</v>
      </c>
      <c r="L1432" s="150"/>
      <c r="M1432" s="153"/>
      <c r="N1432" s="153"/>
      <c r="O1432" s="153"/>
      <c r="P1432" s="203" t="e">
        <f>#REF!+#REF!</f>
        <v>#REF!</v>
      </c>
      <c r="Q1432" s="204" t="e">
        <f>#REF!+M1432</f>
        <v>#REF!</v>
      </c>
      <c r="R1432" s="370" t="s">
        <v>1702</v>
      </c>
    </row>
    <row r="1433" spans="1:18" ht="12.95" customHeight="1">
      <c r="A1433" s="198">
        <v>1249</v>
      </c>
      <c r="B1433" s="148"/>
      <c r="C1433" s="149" t="s">
        <v>1911</v>
      </c>
      <c r="D1433" s="149" t="s">
        <v>1913</v>
      </c>
      <c r="E1433" s="149" t="s">
        <v>1911</v>
      </c>
      <c r="F1433" s="149" t="s">
        <v>1913</v>
      </c>
      <c r="G1433" s="149" t="s">
        <v>1475</v>
      </c>
      <c r="H1433" s="158"/>
      <c r="I1433" s="249" t="s">
        <v>1614</v>
      </c>
      <c r="J1433" s="29"/>
      <c r="K1433" s="150" t="s">
        <v>1343</v>
      </c>
      <c r="L1433" s="150"/>
      <c r="M1433" s="153"/>
      <c r="N1433" s="153"/>
      <c r="O1433" s="153"/>
      <c r="P1433" s="203" t="e">
        <f>#REF!+#REF!</f>
        <v>#REF!</v>
      </c>
      <c r="Q1433" s="204" t="e">
        <f>#REF!+M1433</f>
        <v>#REF!</v>
      </c>
      <c r="R1433" s="370" t="s">
        <v>620</v>
      </c>
    </row>
    <row r="1434" spans="1:18" ht="12.95" customHeight="1">
      <c r="A1434" s="147">
        <v>1250</v>
      </c>
      <c r="B1434" s="148"/>
      <c r="C1434" s="149" t="s">
        <v>1911</v>
      </c>
      <c r="D1434" s="149" t="s">
        <v>1913</v>
      </c>
      <c r="E1434" s="149" t="s">
        <v>1911</v>
      </c>
      <c r="F1434" s="149" t="s">
        <v>1913</v>
      </c>
      <c r="G1434" s="149" t="s">
        <v>1475</v>
      </c>
      <c r="H1434" s="158"/>
      <c r="I1434" s="249" t="s">
        <v>525</v>
      </c>
      <c r="J1434" s="29"/>
      <c r="K1434" s="150" t="s">
        <v>1343</v>
      </c>
      <c r="L1434" s="150"/>
      <c r="M1434" s="153"/>
      <c r="N1434" s="153"/>
      <c r="O1434" s="153"/>
      <c r="P1434" s="203" t="e">
        <f>#REF!+#REF!</f>
        <v>#REF!</v>
      </c>
      <c r="Q1434" s="204" t="e">
        <f>#REF!+M1434</f>
        <v>#REF!</v>
      </c>
      <c r="R1434" s="370" t="s">
        <v>576</v>
      </c>
    </row>
    <row r="1435" spans="1:18" ht="12.95" customHeight="1">
      <c r="A1435" s="198">
        <v>1251</v>
      </c>
      <c r="B1435" s="148"/>
      <c r="C1435" s="149" t="s">
        <v>1911</v>
      </c>
      <c r="D1435" s="149" t="s">
        <v>1913</v>
      </c>
      <c r="E1435" s="149" t="s">
        <v>1544</v>
      </c>
      <c r="F1435" s="149" t="s">
        <v>1543</v>
      </c>
      <c r="G1435" s="149" t="s">
        <v>1434</v>
      </c>
      <c r="H1435" s="158"/>
      <c r="I1435" s="239" t="s">
        <v>1637</v>
      </c>
      <c r="J1435" s="29"/>
      <c r="K1435" s="150" t="s">
        <v>1343</v>
      </c>
      <c r="L1435" s="150"/>
      <c r="M1435" s="153"/>
      <c r="N1435" s="153"/>
      <c r="O1435" s="153"/>
      <c r="P1435" s="203" t="e">
        <f>#REF!+#REF!</f>
        <v>#REF!</v>
      </c>
      <c r="Q1435" s="204" t="e">
        <f>#REF!+M1435</f>
        <v>#REF!</v>
      </c>
      <c r="R1435" s="370" t="s">
        <v>1702</v>
      </c>
    </row>
    <row r="1436" spans="1:18" ht="12.95" customHeight="1">
      <c r="A1436" s="147">
        <v>1252</v>
      </c>
      <c r="B1436" s="148"/>
      <c r="C1436" s="149" t="s">
        <v>1911</v>
      </c>
      <c r="D1436" s="149" t="s">
        <v>1913</v>
      </c>
      <c r="E1436" s="149" t="s">
        <v>1911</v>
      </c>
      <c r="F1436" s="149" t="s">
        <v>1543</v>
      </c>
      <c r="G1436" s="149" t="s">
        <v>1429</v>
      </c>
      <c r="H1436" s="158"/>
      <c r="I1436" s="249" t="s">
        <v>1639</v>
      </c>
      <c r="J1436" s="29"/>
      <c r="K1436" s="150" t="s">
        <v>1343</v>
      </c>
      <c r="L1436" s="150"/>
      <c r="M1436" s="153"/>
      <c r="N1436" s="153"/>
      <c r="O1436" s="153"/>
      <c r="P1436" s="203" t="e">
        <f>#REF!+#REF!</f>
        <v>#REF!</v>
      </c>
      <c r="Q1436" s="204" t="e">
        <f>#REF!+M1436</f>
        <v>#REF!</v>
      </c>
      <c r="R1436" s="370" t="s">
        <v>641</v>
      </c>
    </row>
    <row r="1437" spans="1:18" ht="12.95" customHeight="1">
      <c r="A1437" s="198">
        <v>1253</v>
      </c>
      <c r="B1437" s="148"/>
      <c r="C1437" s="149" t="s">
        <v>1911</v>
      </c>
      <c r="D1437" s="149" t="s">
        <v>1913</v>
      </c>
      <c r="E1437" s="149" t="s">
        <v>1911</v>
      </c>
      <c r="F1437" s="149" t="s">
        <v>1543</v>
      </c>
      <c r="G1437" s="149" t="s">
        <v>1429</v>
      </c>
      <c r="H1437" s="158"/>
      <c r="I1437" s="249" t="s">
        <v>474</v>
      </c>
      <c r="J1437" s="29"/>
      <c r="K1437" s="150" t="s">
        <v>1343</v>
      </c>
      <c r="L1437" s="150"/>
      <c r="M1437" s="153"/>
      <c r="N1437" s="153"/>
      <c r="O1437" s="153"/>
      <c r="P1437" s="203" t="e">
        <f>#REF!+#REF!</f>
        <v>#REF!</v>
      </c>
      <c r="Q1437" s="204" t="e">
        <f>#REF!+M1437</f>
        <v>#REF!</v>
      </c>
      <c r="R1437" s="370" t="s">
        <v>608</v>
      </c>
    </row>
    <row r="1438" spans="1:18" ht="12.95" customHeight="1">
      <c r="A1438" s="147">
        <v>1254</v>
      </c>
      <c r="B1438" s="148"/>
      <c r="C1438" s="149" t="s">
        <v>1911</v>
      </c>
      <c r="D1438" s="149" t="s">
        <v>1913</v>
      </c>
      <c r="E1438" s="149" t="s">
        <v>1911</v>
      </c>
      <c r="F1438" s="149" t="s">
        <v>1543</v>
      </c>
      <c r="G1438" s="149" t="s">
        <v>1429</v>
      </c>
      <c r="H1438" s="158"/>
      <c r="I1438" s="249" t="s">
        <v>1646</v>
      </c>
      <c r="J1438" s="29"/>
      <c r="K1438" s="150" t="s">
        <v>1343</v>
      </c>
      <c r="L1438" s="150"/>
      <c r="M1438" s="153"/>
      <c r="N1438" s="153"/>
      <c r="O1438" s="153"/>
      <c r="P1438" s="203" t="e">
        <f>#REF!+#REF!</f>
        <v>#REF!</v>
      </c>
      <c r="Q1438" s="204" t="e">
        <f>#REF!+M1438</f>
        <v>#REF!</v>
      </c>
      <c r="R1438" s="370" t="s">
        <v>625</v>
      </c>
    </row>
    <row r="1439" spans="1:18" ht="12.95" customHeight="1">
      <c r="A1439" s="198">
        <v>1255</v>
      </c>
      <c r="B1439" s="148"/>
      <c r="C1439" s="149" t="s">
        <v>1911</v>
      </c>
      <c r="D1439" s="149" t="s">
        <v>1913</v>
      </c>
      <c r="E1439" s="149" t="s">
        <v>1911</v>
      </c>
      <c r="F1439" s="149" t="s">
        <v>1543</v>
      </c>
      <c r="G1439" s="149" t="s">
        <v>1429</v>
      </c>
      <c r="H1439" s="158"/>
      <c r="I1439" s="249" t="s">
        <v>427</v>
      </c>
      <c r="J1439" s="29"/>
      <c r="K1439" s="150" t="s">
        <v>1343</v>
      </c>
      <c r="L1439" s="150"/>
      <c r="M1439" s="153"/>
      <c r="N1439" s="153"/>
      <c r="O1439" s="153"/>
      <c r="P1439" s="203" t="e">
        <f>#REF!+#REF!</f>
        <v>#REF!</v>
      </c>
      <c r="Q1439" s="204" t="e">
        <f>#REF!+M1439</f>
        <v>#REF!</v>
      </c>
      <c r="R1439" s="370" t="s">
        <v>721</v>
      </c>
    </row>
    <row r="1440" spans="1:18" ht="12.95" customHeight="1">
      <c r="A1440" s="147">
        <v>1256</v>
      </c>
      <c r="B1440" s="148"/>
      <c r="C1440" s="149" t="s">
        <v>1911</v>
      </c>
      <c r="D1440" s="149" t="s">
        <v>1913</v>
      </c>
      <c r="E1440" s="149" t="s">
        <v>1911</v>
      </c>
      <c r="F1440" s="149" t="s">
        <v>1543</v>
      </c>
      <c r="G1440" s="149" t="s">
        <v>1429</v>
      </c>
      <c r="H1440" s="158"/>
      <c r="I1440" s="249" t="s">
        <v>617</v>
      </c>
      <c r="J1440" s="29"/>
      <c r="K1440" s="150" t="s">
        <v>1343</v>
      </c>
      <c r="L1440" s="150"/>
      <c r="M1440" s="153"/>
      <c r="N1440" s="153"/>
      <c r="O1440" s="153"/>
      <c r="P1440" s="203" t="e">
        <f>#REF!+#REF!</f>
        <v>#REF!</v>
      </c>
      <c r="Q1440" s="204" t="e">
        <f>#REF!+M1440</f>
        <v>#REF!</v>
      </c>
      <c r="R1440" s="370" t="s">
        <v>618</v>
      </c>
    </row>
    <row r="1441" spans="1:18" ht="12.95" customHeight="1">
      <c r="A1441" s="198">
        <v>1257</v>
      </c>
      <c r="B1441" s="148"/>
      <c r="C1441" s="149" t="s">
        <v>1911</v>
      </c>
      <c r="D1441" s="149" t="s">
        <v>1913</v>
      </c>
      <c r="E1441" s="149" t="s">
        <v>1911</v>
      </c>
      <c r="F1441" s="149" t="s">
        <v>1543</v>
      </c>
      <c r="G1441" s="149" t="s">
        <v>1429</v>
      </c>
      <c r="H1441" s="158"/>
      <c r="I1441" s="249" t="s">
        <v>427</v>
      </c>
      <c r="J1441" s="29"/>
      <c r="K1441" s="150" t="s">
        <v>1343</v>
      </c>
      <c r="L1441" s="150"/>
      <c r="M1441" s="153"/>
      <c r="N1441" s="153"/>
      <c r="O1441" s="153"/>
      <c r="P1441" s="203" t="e">
        <f>#REF!+#REF!</f>
        <v>#REF!</v>
      </c>
      <c r="Q1441" s="204" t="e">
        <f>#REF!+M1441</f>
        <v>#REF!</v>
      </c>
      <c r="R1441" s="370" t="s">
        <v>576</v>
      </c>
    </row>
    <row r="1442" spans="1:18" ht="12.95" customHeight="1">
      <c r="A1442" s="147">
        <v>1258</v>
      </c>
      <c r="B1442" s="148"/>
      <c r="C1442" s="149" t="s">
        <v>1911</v>
      </c>
      <c r="D1442" s="149" t="s">
        <v>1913</v>
      </c>
      <c r="E1442" s="149" t="s">
        <v>1911</v>
      </c>
      <c r="F1442" s="149" t="s">
        <v>1543</v>
      </c>
      <c r="G1442" s="149" t="s">
        <v>1429</v>
      </c>
      <c r="H1442" s="158"/>
      <c r="I1442" s="249" t="s">
        <v>471</v>
      </c>
      <c r="J1442" s="29"/>
      <c r="K1442" s="150" t="s">
        <v>1343</v>
      </c>
      <c r="L1442" s="150"/>
      <c r="M1442" s="153"/>
      <c r="N1442" s="153"/>
      <c r="O1442" s="153"/>
      <c r="P1442" s="203" t="e">
        <f>#REF!+#REF!</f>
        <v>#REF!</v>
      </c>
      <c r="Q1442" s="204" t="e">
        <f>#REF!+M1442</f>
        <v>#REF!</v>
      </c>
      <c r="R1442" s="370" t="s">
        <v>606</v>
      </c>
    </row>
    <row r="1443" spans="1:18" ht="12.95" customHeight="1">
      <c r="A1443" s="198">
        <v>1259</v>
      </c>
      <c r="B1443" s="148"/>
      <c r="C1443" s="149" t="s">
        <v>1911</v>
      </c>
      <c r="D1443" s="149" t="s">
        <v>1913</v>
      </c>
      <c r="E1443" s="149" t="s">
        <v>1911</v>
      </c>
      <c r="F1443" s="149" t="s">
        <v>1543</v>
      </c>
      <c r="G1443" s="149" t="s">
        <v>1429</v>
      </c>
      <c r="H1443" s="158"/>
      <c r="I1443" s="249" t="s">
        <v>47</v>
      </c>
      <c r="J1443" s="29"/>
      <c r="K1443" s="150" t="s">
        <v>1343</v>
      </c>
      <c r="L1443" s="150"/>
      <c r="M1443" s="153"/>
      <c r="N1443" s="153"/>
      <c r="O1443" s="153"/>
      <c r="P1443" s="203" t="e">
        <f>#REF!+#REF!</f>
        <v>#REF!</v>
      </c>
      <c r="Q1443" s="204" t="e">
        <f>#REF!+M1443</f>
        <v>#REF!</v>
      </c>
      <c r="R1443" s="370" t="s">
        <v>1704</v>
      </c>
    </row>
    <row r="1444" spans="1:18" ht="12.95" customHeight="1">
      <c r="A1444" s="147">
        <v>1260</v>
      </c>
      <c r="B1444" s="148"/>
      <c r="C1444" s="149" t="s">
        <v>1911</v>
      </c>
      <c r="D1444" s="149" t="s">
        <v>1913</v>
      </c>
      <c r="E1444" s="149" t="s">
        <v>1911</v>
      </c>
      <c r="F1444" s="149" t="s">
        <v>1543</v>
      </c>
      <c r="G1444" s="149" t="s">
        <v>1429</v>
      </c>
      <c r="H1444" s="158"/>
      <c r="I1444" s="249" t="s">
        <v>47</v>
      </c>
      <c r="J1444" s="29"/>
      <c r="K1444" s="150" t="s">
        <v>1343</v>
      </c>
      <c r="L1444" s="150"/>
      <c r="M1444" s="153"/>
      <c r="N1444" s="153"/>
      <c r="O1444" s="153"/>
      <c r="P1444" s="203" t="e">
        <f>#REF!+#REF!</f>
        <v>#REF!</v>
      </c>
      <c r="Q1444" s="204" t="e">
        <f>#REF!+M1444</f>
        <v>#REF!</v>
      </c>
      <c r="R1444" s="370" t="s">
        <v>1704</v>
      </c>
    </row>
    <row r="1445" spans="1:18" ht="12.95" customHeight="1">
      <c r="A1445" s="198">
        <v>1261</v>
      </c>
      <c r="B1445" s="148"/>
      <c r="C1445" s="149" t="s">
        <v>1911</v>
      </c>
      <c r="D1445" s="149" t="s">
        <v>1913</v>
      </c>
      <c r="E1445" s="149" t="s">
        <v>1911</v>
      </c>
      <c r="F1445" s="149" t="s">
        <v>1543</v>
      </c>
      <c r="G1445" s="149" t="s">
        <v>1429</v>
      </c>
      <c r="H1445" s="158"/>
      <c r="I1445" s="249" t="s">
        <v>47</v>
      </c>
      <c r="J1445" s="29"/>
      <c r="K1445" s="150" t="s">
        <v>1343</v>
      </c>
      <c r="L1445" s="150"/>
      <c r="M1445" s="153"/>
      <c r="N1445" s="153"/>
      <c r="O1445" s="153"/>
      <c r="P1445" s="203" t="e">
        <f>#REF!+#REF!</f>
        <v>#REF!</v>
      </c>
      <c r="Q1445" s="204" t="e">
        <f>#REF!+M1445</f>
        <v>#REF!</v>
      </c>
      <c r="R1445" s="370" t="s">
        <v>1704</v>
      </c>
    </row>
    <row r="1446" spans="1:18" ht="12.95" customHeight="1">
      <c r="A1446" s="147">
        <v>1262</v>
      </c>
      <c r="B1446" s="148"/>
      <c r="C1446" s="149" t="s">
        <v>1911</v>
      </c>
      <c r="D1446" s="149" t="s">
        <v>1913</v>
      </c>
      <c r="E1446" s="149" t="s">
        <v>1911</v>
      </c>
      <c r="F1446" s="149" t="s">
        <v>1543</v>
      </c>
      <c r="G1446" s="149" t="s">
        <v>1429</v>
      </c>
      <c r="H1446" s="158"/>
      <c r="I1446" s="249" t="s">
        <v>427</v>
      </c>
      <c r="J1446" s="150"/>
      <c r="K1446" s="150" t="s">
        <v>1343</v>
      </c>
      <c r="L1446" s="150"/>
      <c r="M1446" s="153"/>
      <c r="N1446" s="153"/>
      <c r="O1446" s="153"/>
      <c r="P1446" s="203" t="e">
        <f>#REF!+#REF!</f>
        <v>#REF!</v>
      </c>
      <c r="Q1446" s="204" t="e">
        <f>#REF!+M1446</f>
        <v>#REF!</v>
      </c>
      <c r="R1446" s="370" t="s">
        <v>578</v>
      </c>
    </row>
    <row r="1447" spans="1:18" ht="12.95" customHeight="1">
      <c r="A1447" s="198">
        <v>1263</v>
      </c>
      <c r="B1447" s="148"/>
      <c r="C1447" s="149" t="s">
        <v>1911</v>
      </c>
      <c r="D1447" s="149" t="s">
        <v>1913</v>
      </c>
      <c r="E1447" s="149" t="s">
        <v>1911</v>
      </c>
      <c r="F1447" s="149" t="s">
        <v>1543</v>
      </c>
      <c r="G1447" s="149" t="s">
        <v>1429</v>
      </c>
      <c r="H1447" s="158"/>
      <c r="I1447" s="239" t="s">
        <v>614</v>
      </c>
      <c r="J1447" s="150"/>
      <c r="K1447" s="150" t="s">
        <v>1343</v>
      </c>
      <c r="L1447" s="150"/>
      <c r="M1447" s="153"/>
      <c r="N1447" s="153"/>
      <c r="O1447" s="153"/>
      <c r="P1447" s="203" t="e">
        <f>#REF!+#REF!</f>
        <v>#REF!</v>
      </c>
      <c r="Q1447" s="204" t="e">
        <f>#REF!+M1447</f>
        <v>#REF!</v>
      </c>
      <c r="R1447" s="370" t="s">
        <v>604</v>
      </c>
    </row>
    <row r="1448" spans="1:18" ht="12.95" customHeight="1">
      <c r="A1448" s="147">
        <v>1264</v>
      </c>
      <c r="B1448" s="148"/>
      <c r="C1448" s="149" t="s">
        <v>1911</v>
      </c>
      <c r="D1448" s="149" t="s">
        <v>1913</v>
      </c>
      <c r="E1448" s="149" t="s">
        <v>1911</v>
      </c>
      <c r="F1448" s="149" t="s">
        <v>1543</v>
      </c>
      <c r="G1448" s="149" t="s">
        <v>1429</v>
      </c>
      <c r="H1448" s="158"/>
      <c r="I1448" s="249" t="s">
        <v>427</v>
      </c>
      <c r="J1448" s="150"/>
      <c r="K1448" s="150" t="s">
        <v>1343</v>
      </c>
      <c r="L1448" s="150"/>
      <c r="M1448" s="153"/>
      <c r="N1448" s="153"/>
      <c r="O1448" s="153"/>
      <c r="P1448" s="203" t="e">
        <f>#REF!+#REF!</f>
        <v>#REF!</v>
      </c>
      <c r="Q1448" s="204" t="e">
        <f>#REF!+M1448</f>
        <v>#REF!</v>
      </c>
      <c r="R1448" s="370" t="s">
        <v>1702</v>
      </c>
    </row>
    <row r="1449" spans="1:18" ht="12.95" customHeight="1">
      <c r="A1449" s="198">
        <v>1265</v>
      </c>
      <c r="B1449" s="148"/>
      <c r="C1449" s="149" t="s">
        <v>1911</v>
      </c>
      <c r="D1449" s="149" t="s">
        <v>1913</v>
      </c>
      <c r="E1449" s="149" t="s">
        <v>1911</v>
      </c>
      <c r="F1449" s="149" t="s">
        <v>1543</v>
      </c>
      <c r="G1449" s="149" t="s">
        <v>1456</v>
      </c>
      <c r="H1449" s="158"/>
      <c r="I1449" s="307" t="s">
        <v>2209</v>
      </c>
      <c r="J1449" s="150"/>
      <c r="K1449" s="150"/>
      <c r="L1449" s="150"/>
      <c r="M1449" s="153">
        <v>1500000</v>
      </c>
      <c r="N1449" s="153"/>
      <c r="O1449" s="153"/>
      <c r="P1449" s="203" t="e">
        <f>#REF!+#REF!</f>
        <v>#REF!</v>
      </c>
      <c r="Q1449" s="204" t="e">
        <f>#REF!+M1449</f>
        <v>#REF!</v>
      </c>
      <c r="R1449" s="370" t="s">
        <v>2199</v>
      </c>
    </row>
    <row r="1450" spans="1:18" ht="12.95" customHeight="1">
      <c r="A1450" s="147">
        <v>1266</v>
      </c>
      <c r="B1450" s="148"/>
      <c r="C1450" s="149" t="s">
        <v>1911</v>
      </c>
      <c r="D1450" s="149" t="s">
        <v>1913</v>
      </c>
      <c r="E1450" s="149" t="s">
        <v>1911</v>
      </c>
      <c r="F1450" s="149" t="s">
        <v>1543</v>
      </c>
      <c r="G1450" s="149" t="s">
        <v>1429</v>
      </c>
      <c r="H1450" s="158"/>
      <c r="I1450" s="307" t="s">
        <v>2235</v>
      </c>
      <c r="J1450" s="150"/>
      <c r="K1450" s="150"/>
      <c r="L1450" s="150"/>
      <c r="M1450" s="153">
        <v>4200000</v>
      </c>
      <c r="N1450" s="153"/>
      <c r="O1450" s="153"/>
      <c r="P1450" s="203" t="e">
        <f>#REF!+#REF!</f>
        <v>#REF!</v>
      </c>
      <c r="Q1450" s="204" t="e">
        <f>#REF!+M1450</f>
        <v>#REF!</v>
      </c>
      <c r="R1450" s="370" t="s">
        <v>2233</v>
      </c>
    </row>
    <row r="1451" spans="1:18" ht="12.95" customHeight="1">
      <c r="A1451" s="198">
        <v>1267</v>
      </c>
      <c r="B1451" s="148"/>
      <c r="C1451" s="149" t="s">
        <v>1911</v>
      </c>
      <c r="D1451" s="149" t="s">
        <v>1913</v>
      </c>
      <c r="E1451" s="149" t="s">
        <v>1911</v>
      </c>
      <c r="F1451" s="149" t="s">
        <v>1543</v>
      </c>
      <c r="G1451" s="149" t="s">
        <v>1429</v>
      </c>
      <c r="H1451" s="158"/>
      <c r="I1451" s="307" t="s">
        <v>427</v>
      </c>
      <c r="J1451" s="150"/>
      <c r="K1451" s="150"/>
      <c r="L1451" s="150"/>
      <c r="M1451" s="153">
        <v>5900000</v>
      </c>
      <c r="N1451" s="153"/>
      <c r="O1451" s="153"/>
      <c r="P1451" s="203" t="e">
        <f>#REF!+#REF!</f>
        <v>#REF!</v>
      </c>
      <c r="Q1451" s="204" t="e">
        <f>#REF!+M1451</f>
        <v>#REF!</v>
      </c>
      <c r="R1451" s="370" t="s">
        <v>2246</v>
      </c>
    </row>
    <row r="1452" spans="1:18" ht="12.95" customHeight="1">
      <c r="A1452" s="147">
        <v>1268</v>
      </c>
      <c r="B1452" s="148"/>
      <c r="C1452" s="149" t="s">
        <v>1911</v>
      </c>
      <c r="D1452" s="149" t="s">
        <v>1913</v>
      </c>
      <c r="E1452" s="149" t="s">
        <v>1911</v>
      </c>
      <c r="F1452" s="149" t="s">
        <v>1543</v>
      </c>
      <c r="G1452" s="149" t="s">
        <v>1459</v>
      </c>
      <c r="H1452" s="158"/>
      <c r="I1452" s="307" t="s">
        <v>47</v>
      </c>
      <c r="J1452" s="150"/>
      <c r="K1452" s="150"/>
      <c r="L1452" s="150"/>
      <c r="M1452" s="153">
        <v>1890000</v>
      </c>
      <c r="N1452" s="153"/>
      <c r="O1452" s="153"/>
      <c r="P1452" s="203" t="e">
        <f>#REF!+#REF!</f>
        <v>#REF!</v>
      </c>
      <c r="Q1452" s="204" t="e">
        <f>#REF!+M1452</f>
        <v>#REF!</v>
      </c>
      <c r="R1452" s="370" t="s">
        <v>2263</v>
      </c>
    </row>
    <row r="1453" spans="1:18" ht="12.95" customHeight="1">
      <c r="A1453" s="198">
        <v>1269</v>
      </c>
      <c r="B1453" s="148"/>
      <c r="C1453" s="149" t="s">
        <v>1911</v>
      </c>
      <c r="D1453" s="149" t="s">
        <v>1913</v>
      </c>
      <c r="E1453" s="149" t="s">
        <v>1911</v>
      </c>
      <c r="F1453" s="149" t="s">
        <v>1543</v>
      </c>
      <c r="G1453" s="149" t="s">
        <v>1429</v>
      </c>
      <c r="H1453" s="158"/>
      <c r="I1453" s="307" t="s">
        <v>472</v>
      </c>
      <c r="J1453" s="150"/>
      <c r="K1453" s="150"/>
      <c r="L1453" s="150"/>
      <c r="M1453" s="153">
        <v>4200000</v>
      </c>
      <c r="N1453" s="153"/>
      <c r="O1453" s="153"/>
      <c r="P1453" s="203" t="e">
        <f>#REF!+#REF!</f>
        <v>#REF!</v>
      </c>
      <c r="Q1453" s="204" t="e">
        <f>#REF!+M1453</f>
        <v>#REF!</v>
      </c>
      <c r="R1453" s="370" t="s">
        <v>2269</v>
      </c>
    </row>
    <row r="1454" spans="1:18" ht="12.95" customHeight="1">
      <c r="A1454" s="147">
        <v>1270</v>
      </c>
      <c r="B1454" s="148"/>
      <c r="C1454" s="149" t="s">
        <v>1911</v>
      </c>
      <c r="D1454" s="149" t="s">
        <v>1913</v>
      </c>
      <c r="E1454" s="149" t="s">
        <v>1911</v>
      </c>
      <c r="F1454" s="149" t="s">
        <v>1543</v>
      </c>
      <c r="G1454" s="149" t="s">
        <v>1429</v>
      </c>
      <c r="H1454" s="158"/>
      <c r="I1454" s="307" t="s">
        <v>427</v>
      </c>
      <c r="J1454" s="150"/>
      <c r="K1454" s="150"/>
      <c r="L1454" s="150"/>
      <c r="M1454" s="153">
        <v>1000000</v>
      </c>
      <c r="N1454" s="153"/>
      <c r="O1454" s="153"/>
      <c r="P1454" s="203" t="e">
        <f>#REF!+#REF!</f>
        <v>#REF!</v>
      </c>
      <c r="Q1454" s="204" t="e">
        <f>#REF!+M1454</f>
        <v>#REF!</v>
      </c>
      <c r="R1454" s="370" t="s">
        <v>2273</v>
      </c>
    </row>
    <row r="1455" spans="1:18" ht="12.95" customHeight="1">
      <c r="A1455" s="198">
        <v>1271</v>
      </c>
      <c r="B1455" s="148"/>
      <c r="C1455" s="149" t="s">
        <v>1911</v>
      </c>
      <c r="D1455" s="149" t="s">
        <v>1913</v>
      </c>
      <c r="E1455" s="149" t="s">
        <v>1911</v>
      </c>
      <c r="F1455" s="149" t="s">
        <v>1543</v>
      </c>
      <c r="G1455" s="149" t="s">
        <v>1429</v>
      </c>
      <c r="H1455" s="158"/>
      <c r="I1455" s="307" t="s">
        <v>427</v>
      </c>
      <c r="J1455" s="150"/>
      <c r="K1455" s="150"/>
      <c r="L1455" s="150"/>
      <c r="M1455" s="153">
        <v>3200000</v>
      </c>
      <c r="N1455" s="153"/>
      <c r="O1455" s="153"/>
      <c r="P1455" s="203" t="e">
        <f>#REF!+#REF!</f>
        <v>#REF!</v>
      </c>
      <c r="Q1455" s="204" t="e">
        <f>#REF!+M1455</f>
        <v>#REF!</v>
      </c>
      <c r="R1455" s="370" t="s">
        <v>2277</v>
      </c>
    </row>
    <row r="1456" spans="1:18" ht="12.95" customHeight="1">
      <c r="A1456" s="147">
        <v>1272</v>
      </c>
      <c r="B1456" s="148"/>
      <c r="C1456" s="149" t="s">
        <v>1911</v>
      </c>
      <c r="D1456" s="149" t="s">
        <v>1913</v>
      </c>
      <c r="E1456" s="149" t="s">
        <v>1911</v>
      </c>
      <c r="F1456" s="149" t="s">
        <v>1543</v>
      </c>
      <c r="G1456" s="149" t="s">
        <v>1429</v>
      </c>
      <c r="H1456" s="158"/>
      <c r="I1456" s="307" t="s">
        <v>2280</v>
      </c>
      <c r="J1456" s="150"/>
      <c r="K1456" s="150"/>
      <c r="L1456" s="150"/>
      <c r="M1456" s="153">
        <v>5100000</v>
      </c>
      <c r="N1456" s="153"/>
      <c r="O1456" s="153"/>
      <c r="P1456" s="203" t="e">
        <f>#REF!+#REF!</f>
        <v>#REF!</v>
      </c>
      <c r="Q1456" s="204" t="e">
        <f>#REF!+M1456</f>
        <v>#REF!</v>
      </c>
      <c r="R1456" s="370" t="s">
        <v>2282</v>
      </c>
    </row>
    <row r="1457" spans="1:18" ht="12.95" customHeight="1">
      <c r="A1457" s="198">
        <v>1273</v>
      </c>
      <c r="B1457" s="148"/>
      <c r="C1457" s="149" t="s">
        <v>1911</v>
      </c>
      <c r="D1457" s="149" t="s">
        <v>1913</v>
      </c>
      <c r="E1457" s="149" t="s">
        <v>1911</v>
      </c>
      <c r="F1457" s="149" t="s">
        <v>1543</v>
      </c>
      <c r="G1457" s="149" t="s">
        <v>1456</v>
      </c>
      <c r="H1457" s="158"/>
      <c r="I1457" s="307" t="s">
        <v>2283</v>
      </c>
      <c r="J1457" s="150"/>
      <c r="K1457" s="150"/>
      <c r="L1457" s="150"/>
      <c r="M1457" s="153">
        <v>1600000</v>
      </c>
      <c r="N1457" s="153"/>
      <c r="O1457" s="153"/>
      <c r="P1457" s="203" t="e">
        <f>#REF!+#REF!</f>
        <v>#REF!</v>
      </c>
      <c r="Q1457" s="204" t="e">
        <f>#REF!+M1457</f>
        <v>#REF!</v>
      </c>
      <c r="R1457" s="370" t="s">
        <v>2284</v>
      </c>
    </row>
    <row r="1458" spans="1:18" ht="12.95" customHeight="1">
      <c r="A1458" s="147">
        <v>1274</v>
      </c>
      <c r="B1458" s="148"/>
      <c r="C1458" s="149" t="s">
        <v>1911</v>
      </c>
      <c r="D1458" s="149" t="s">
        <v>1913</v>
      </c>
      <c r="E1458" s="149" t="s">
        <v>1911</v>
      </c>
      <c r="F1458" s="149" t="s">
        <v>1543</v>
      </c>
      <c r="G1458" s="149" t="s">
        <v>1429</v>
      </c>
      <c r="H1458" s="158"/>
      <c r="I1458" s="307" t="s">
        <v>2293</v>
      </c>
      <c r="J1458" s="150"/>
      <c r="K1458" s="150"/>
      <c r="L1458" s="150"/>
      <c r="M1458" s="153">
        <v>4750000</v>
      </c>
      <c r="N1458" s="153"/>
      <c r="O1458" s="153"/>
      <c r="P1458" s="203" t="e">
        <f>#REF!+#REF!</f>
        <v>#REF!</v>
      </c>
      <c r="Q1458" s="204" t="e">
        <f>#REF!+M1458</f>
        <v>#REF!</v>
      </c>
      <c r="R1458" s="370" t="s">
        <v>2282</v>
      </c>
    </row>
    <row r="1459" spans="1:18" ht="12.95" customHeight="1">
      <c r="A1459" s="198">
        <v>1275</v>
      </c>
      <c r="B1459" s="148"/>
      <c r="C1459" s="149" t="s">
        <v>1911</v>
      </c>
      <c r="D1459" s="149" t="s">
        <v>1913</v>
      </c>
      <c r="E1459" s="149" t="s">
        <v>1911</v>
      </c>
      <c r="F1459" s="149" t="s">
        <v>1543</v>
      </c>
      <c r="G1459" s="149" t="s">
        <v>1459</v>
      </c>
      <c r="H1459" s="158"/>
      <c r="I1459" s="307" t="s">
        <v>2294</v>
      </c>
      <c r="J1459" s="150"/>
      <c r="K1459" s="150"/>
      <c r="L1459" s="150"/>
      <c r="M1459" s="153">
        <v>1500000</v>
      </c>
      <c r="N1459" s="153"/>
      <c r="O1459" s="153"/>
      <c r="P1459" s="203" t="e">
        <f>#REF!+#REF!</f>
        <v>#REF!</v>
      </c>
      <c r="Q1459" s="204" t="e">
        <f>#REF!+M1459</f>
        <v>#REF!</v>
      </c>
      <c r="R1459" s="370" t="s">
        <v>2296</v>
      </c>
    </row>
    <row r="1460" spans="1:18" ht="12.95" customHeight="1">
      <c r="A1460" s="147">
        <v>1276</v>
      </c>
      <c r="B1460" s="148"/>
      <c r="C1460" s="149" t="s">
        <v>1911</v>
      </c>
      <c r="D1460" s="149" t="s">
        <v>1913</v>
      </c>
      <c r="E1460" s="149" t="s">
        <v>1911</v>
      </c>
      <c r="F1460" s="149" t="s">
        <v>1909</v>
      </c>
      <c r="G1460" s="149" t="s">
        <v>1425</v>
      </c>
      <c r="H1460" s="158"/>
      <c r="I1460" s="249" t="s">
        <v>1668</v>
      </c>
      <c r="J1460" s="150"/>
      <c r="K1460" s="150" t="s">
        <v>1343</v>
      </c>
      <c r="L1460" s="150"/>
      <c r="M1460" s="153"/>
      <c r="N1460" s="153"/>
      <c r="O1460" s="153"/>
      <c r="P1460" s="203" t="e">
        <f>#REF!+#REF!</f>
        <v>#REF!</v>
      </c>
      <c r="Q1460" s="204" t="e">
        <f>#REF!+M1460</f>
        <v>#REF!</v>
      </c>
      <c r="R1460" s="370" t="s">
        <v>721</v>
      </c>
    </row>
    <row r="1461" spans="1:18" ht="12.95" customHeight="1">
      <c r="A1461" s="198">
        <v>1277</v>
      </c>
      <c r="B1461" s="148"/>
      <c r="C1461" s="149" t="s">
        <v>1911</v>
      </c>
      <c r="D1461" s="149" t="s">
        <v>1913</v>
      </c>
      <c r="E1461" s="149" t="s">
        <v>1911</v>
      </c>
      <c r="F1461" s="149" t="s">
        <v>1913</v>
      </c>
      <c r="G1461" s="149" t="s">
        <v>1464</v>
      </c>
      <c r="H1461" s="158"/>
      <c r="I1461" s="249" t="s">
        <v>59</v>
      </c>
      <c r="J1461" s="150"/>
      <c r="K1461" s="150" t="s">
        <v>1343</v>
      </c>
      <c r="L1461" s="150"/>
      <c r="M1461" s="153"/>
      <c r="N1461" s="153"/>
      <c r="O1461" s="153"/>
      <c r="P1461" s="203" t="e">
        <f>#REF!+#REF!</f>
        <v>#REF!</v>
      </c>
      <c r="Q1461" s="204" t="e">
        <f>#REF!+M1461</f>
        <v>#REF!</v>
      </c>
      <c r="R1461" s="370" t="s">
        <v>576</v>
      </c>
    </row>
    <row r="1462" spans="1:18" ht="12.95" customHeight="1">
      <c r="A1462" s="147">
        <v>1278</v>
      </c>
      <c r="B1462" s="148"/>
      <c r="C1462" s="149" t="s">
        <v>1911</v>
      </c>
      <c r="D1462" s="149" t="s">
        <v>1913</v>
      </c>
      <c r="E1462" s="149" t="s">
        <v>1911</v>
      </c>
      <c r="F1462" s="149" t="s">
        <v>1913</v>
      </c>
      <c r="G1462" s="149" t="s">
        <v>1464</v>
      </c>
      <c r="H1462" s="158"/>
      <c r="I1462" s="307" t="s">
        <v>59</v>
      </c>
      <c r="J1462" s="150"/>
      <c r="K1462" s="150"/>
      <c r="L1462" s="150"/>
      <c r="M1462" s="153">
        <v>365000</v>
      </c>
      <c r="N1462" s="153"/>
      <c r="O1462" s="153"/>
      <c r="P1462" s="203" t="e">
        <f>#REF!+#REF!</f>
        <v>#REF!</v>
      </c>
      <c r="Q1462" s="204" t="e">
        <f>#REF!+M1462</f>
        <v>#REF!</v>
      </c>
      <c r="R1462" s="370" t="s">
        <v>2305</v>
      </c>
    </row>
    <row r="1463" spans="1:18" ht="12.95" customHeight="1">
      <c r="A1463" s="198">
        <v>1279</v>
      </c>
      <c r="B1463" s="148"/>
      <c r="C1463" s="149" t="s">
        <v>1911</v>
      </c>
      <c r="D1463" s="149" t="s">
        <v>1913</v>
      </c>
      <c r="E1463" s="149" t="s">
        <v>1911</v>
      </c>
      <c r="F1463" s="149" t="s">
        <v>1913</v>
      </c>
      <c r="G1463" s="149" t="s">
        <v>1464</v>
      </c>
      <c r="H1463" s="158"/>
      <c r="I1463" s="307" t="s">
        <v>2318</v>
      </c>
      <c r="J1463" s="150"/>
      <c r="K1463" s="150"/>
      <c r="L1463" s="150"/>
      <c r="M1463" s="153">
        <v>900000</v>
      </c>
      <c r="N1463" s="153"/>
      <c r="O1463" s="153"/>
      <c r="P1463" s="203" t="e">
        <f>#REF!+#REF!</f>
        <v>#REF!</v>
      </c>
      <c r="Q1463" s="204" t="e">
        <f>#REF!+M1463</f>
        <v>#REF!</v>
      </c>
      <c r="R1463" s="370" t="s">
        <v>2314</v>
      </c>
    </row>
    <row r="1464" spans="1:18" ht="12.95" customHeight="1">
      <c r="A1464" s="147">
        <v>1280</v>
      </c>
      <c r="B1464" s="148"/>
      <c r="C1464" s="149" t="s">
        <v>1911</v>
      </c>
      <c r="D1464" s="149" t="s">
        <v>1913</v>
      </c>
      <c r="E1464" s="149" t="s">
        <v>1911</v>
      </c>
      <c r="F1464" s="149" t="s">
        <v>1913</v>
      </c>
      <c r="G1464" s="149" t="s">
        <v>1475</v>
      </c>
      <c r="H1464" s="158"/>
      <c r="I1464" s="249" t="s">
        <v>1679</v>
      </c>
      <c r="J1464" s="150"/>
      <c r="K1464" s="150" t="s">
        <v>1343</v>
      </c>
      <c r="L1464" s="150"/>
      <c r="M1464" s="153"/>
      <c r="N1464" s="153"/>
      <c r="O1464" s="153"/>
      <c r="P1464" s="203" t="e">
        <f>#REF!+#REF!</f>
        <v>#REF!</v>
      </c>
      <c r="Q1464" s="204" t="e">
        <f>#REF!+M1464</f>
        <v>#REF!</v>
      </c>
      <c r="R1464" s="370" t="s">
        <v>650</v>
      </c>
    </row>
    <row r="1465" spans="1:18" ht="12.95" customHeight="1">
      <c r="A1465" s="198">
        <v>1281</v>
      </c>
      <c r="B1465" s="148"/>
      <c r="C1465" s="149" t="s">
        <v>1911</v>
      </c>
      <c r="D1465" s="149" t="s">
        <v>1913</v>
      </c>
      <c r="E1465" s="149" t="s">
        <v>1911</v>
      </c>
      <c r="F1465" s="149" t="s">
        <v>1913</v>
      </c>
      <c r="G1465" s="149" t="s">
        <v>1475</v>
      </c>
      <c r="H1465" s="158"/>
      <c r="I1465" s="249" t="s">
        <v>1679</v>
      </c>
      <c r="J1465" s="150"/>
      <c r="K1465" s="150" t="s">
        <v>1343</v>
      </c>
      <c r="L1465" s="150"/>
      <c r="M1465" s="153"/>
      <c r="N1465" s="153"/>
      <c r="O1465" s="153"/>
      <c r="P1465" s="203" t="e">
        <f>#REF!+#REF!</f>
        <v>#REF!</v>
      </c>
      <c r="Q1465" s="204" t="e">
        <f>#REF!+M1465</f>
        <v>#REF!</v>
      </c>
      <c r="R1465" s="370" t="s">
        <v>650</v>
      </c>
    </row>
    <row r="1466" spans="1:18" ht="12.95" customHeight="1">
      <c r="A1466" s="147">
        <v>1282</v>
      </c>
      <c r="B1466" s="148"/>
      <c r="C1466" s="149" t="s">
        <v>1911</v>
      </c>
      <c r="D1466" s="149" t="s">
        <v>1913</v>
      </c>
      <c r="E1466" s="149" t="s">
        <v>1911</v>
      </c>
      <c r="F1466" s="149" t="s">
        <v>1913</v>
      </c>
      <c r="G1466" s="149" t="s">
        <v>1475</v>
      </c>
      <c r="H1466" s="158"/>
      <c r="I1466" s="249" t="s">
        <v>1680</v>
      </c>
      <c r="J1466" s="150"/>
      <c r="K1466" s="150" t="s">
        <v>1343</v>
      </c>
      <c r="L1466" s="150"/>
      <c r="M1466" s="153"/>
      <c r="N1466" s="153"/>
      <c r="O1466" s="153"/>
      <c r="P1466" s="203" t="e">
        <f>#REF!+#REF!</f>
        <v>#REF!</v>
      </c>
      <c r="Q1466" s="204" t="e">
        <f>#REF!+M1466</f>
        <v>#REF!</v>
      </c>
      <c r="R1466" s="370" t="s">
        <v>634</v>
      </c>
    </row>
    <row r="1467" spans="1:18" ht="12.95" customHeight="1">
      <c r="A1467" s="198">
        <v>1283</v>
      </c>
      <c r="B1467" s="148"/>
      <c r="C1467" s="149" t="s">
        <v>1911</v>
      </c>
      <c r="D1467" s="149" t="s">
        <v>1913</v>
      </c>
      <c r="E1467" s="149" t="s">
        <v>1911</v>
      </c>
      <c r="F1467" s="149" t="s">
        <v>1913</v>
      </c>
      <c r="G1467" s="149" t="s">
        <v>1475</v>
      </c>
      <c r="H1467" s="158"/>
      <c r="I1467" s="249" t="s">
        <v>1681</v>
      </c>
      <c r="J1467" s="150"/>
      <c r="K1467" s="150" t="s">
        <v>1343</v>
      </c>
      <c r="L1467" s="150"/>
      <c r="M1467" s="153"/>
      <c r="N1467" s="153"/>
      <c r="O1467" s="153"/>
      <c r="P1467" s="203" t="e">
        <f>#REF!+#REF!</f>
        <v>#REF!</v>
      </c>
      <c r="Q1467" s="204" t="e">
        <f>#REF!+M1467</f>
        <v>#REF!</v>
      </c>
      <c r="R1467" s="370" t="s">
        <v>625</v>
      </c>
    </row>
    <row r="1468" spans="1:18" ht="12.95" customHeight="1">
      <c r="A1468" s="147">
        <v>1284</v>
      </c>
      <c r="B1468" s="148"/>
      <c r="C1468" s="149" t="s">
        <v>1911</v>
      </c>
      <c r="D1468" s="149" t="s">
        <v>1913</v>
      </c>
      <c r="E1468" s="149" t="s">
        <v>1911</v>
      </c>
      <c r="F1468" s="149" t="s">
        <v>1913</v>
      </c>
      <c r="G1468" s="149" t="s">
        <v>1475</v>
      </c>
      <c r="H1468" s="158"/>
      <c r="I1468" s="249" t="s">
        <v>1682</v>
      </c>
      <c r="J1468" s="150"/>
      <c r="K1468" s="150" t="s">
        <v>1343</v>
      </c>
      <c r="L1468" s="150"/>
      <c r="M1468" s="153"/>
      <c r="N1468" s="153"/>
      <c r="O1468" s="153"/>
      <c r="P1468" s="203" t="e">
        <f>#REF!+#REF!</f>
        <v>#REF!</v>
      </c>
      <c r="Q1468" s="204" t="e">
        <f>#REF!+M1468</f>
        <v>#REF!</v>
      </c>
      <c r="R1468" s="370" t="s">
        <v>578</v>
      </c>
    </row>
    <row r="1469" spans="1:18" ht="12.95" customHeight="1">
      <c r="A1469" s="198">
        <v>1285</v>
      </c>
      <c r="B1469" s="148"/>
      <c r="C1469" s="149" t="s">
        <v>1911</v>
      </c>
      <c r="D1469" s="149" t="s">
        <v>1913</v>
      </c>
      <c r="E1469" s="149" t="s">
        <v>1911</v>
      </c>
      <c r="F1469" s="149" t="s">
        <v>1913</v>
      </c>
      <c r="G1469" s="149" t="s">
        <v>1475</v>
      </c>
      <c r="H1469" s="158"/>
      <c r="I1469" s="307" t="s">
        <v>353</v>
      </c>
      <c r="J1469" s="150"/>
      <c r="K1469" s="150"/>
      <c r="L1469" s="150"/>
      <c r="M1469" s="153">
        <v>5060000</v>
      </c>
      <c r="N1469" s="153"/>
      <c r="O1469" s="153"/>
      <c r="P1469" s="203" t="e">
        <f>#REF!+#REF!</f>
        <v>#REF!</v>
      </c>
      <c r="Q1469" s="204" t="e">
        <f>#REF!+M1469</f>
        <v>#REF!</v>
      </c>
      <c r="R1469" s="370" t="s">
        <v>2246</v>
      </c>
    </row>
    <row r="1470" spans="1:18" ht="12.95" customHeight="1">
      <c r="A1470" s="147">
        <v>1286</v>
      </c>
      <c r="B1470" s="148"/>
      <c r="C1470" s="149" t="s">
        <v>1911</v>
      </c>
      <c r="D1470" s="149" t="s">
        <v>1913</v>
      </c>
      <c r="E1470" s="149" t="s">
        <v>1911</v>
      </c>
      <c r="F1470" s="149" t="s">
        <v>1913</v>
      </c>
      <c r="G1470" s="149" t="s">
        <v>1475</v>
      </c>
      <c r="H1470" s="158"/>
      <c r="I1470" s="307" t="s">
        <v>353</v>
      </c>
      <c r="J1470" s="150"/>
      <c r="K1470" s="150"/>
      <c r="L1470" s="150"/>
      <c r="M1470" s="153">
        <v>935000</v>
      </c>
      <c r="N1470" s="153"/>
      <c r="O1470" s="153"/>
      <c r="P1470" s="203" t="e">
        <f>#REF!+#REF!</f>
        <v>#REF!</v>
      </c>
      <c r="Q1470" s="204" t="e">
        <f>#REF!+M1470</f>
        <v>#REF!</v>
      </c>
      <c r="R1470" s="370" t="s">
        <v>2252</v>
      </c>
    </row>
    <row r="1471" spans="1:18" ht="12.95" customHeight="1">
      <c r="A1471" s="198">
        <v>1287</v>
      </c>
      <c r="B1471" s="148"/>
      <c r="C1471" s="149" t="s">
        <v>1911</v>
      </c>
      <c r="D1471" s="149" t="s">
        <v>1913</v>
      </c>
      <c r="E1471" s="149" t="s">
        <v>1911</v>
      </c>
      <c r="F1471" s="149" t="s">
        <v>1913</v>
      </c>
      <c r="G1471" s="149" t="s">
        <v>1475</v>
      </c>
      <c r="H1471" s="158"/>
      <c r="I1471" s="307" t="s">
        <v>353</v>
      </c>
      <c r="J1471" s="29"/>
      <c r="K1471" s="150"/>
      <c r="L1471" s="150"/>
      <c r="M1471" s="153">
        <v>2250000</v>
      </c>
      <c r="N1471" s="153"/>
      <c r="O1471" s="153"/>
      <c r="P1471" s="203" t="e">
        <f>#REF!+#REF!</f>
        <v>#REF!</v>
      </c>
      <c r="Q1471" s="204" t="e">
        <f>#REF!+M1471</f>
        <v>#REF!</v>
      </c>
      <c r="R1471" s="370" t="s">
        <v>2273</v>
      </c>
    </row>
    <row r="1472" spans="1:18" ht="12.95" customHeight="1">
      <c r="A1472" s="147">
        <v>1288</v>
      </c>
      <c r="B1472" s="148"/>
      <c r="C1472" s="149" t="s">
        <v>1911</v>
      </c>
      <c r="D1472" s="149" t="s">
        <v>1913</v>
      </c>
      <c r="E1472" s="149" t="s">
        <v>1911</v>
      </c>
      <c r="F1472" s="149" t="s">
        <v>1544</v>
      </c>
      <c r="G1472" s="149" t="s">
        <v>1429</v>
      </c>
      <c r="H1472" s="158"/>
      <c r="I1472" s="249" t="s">
        <v>432</v>
      </c>
      <c r="J1472" s="29"/>
      <c r="K1472" s="150" t="s">
        <v>1343</v>
      </c>
      <c r="L1472" s="150"/>
      <c r="M1472" s="153"/>
      <c r="N1472" s="153"/>
      <c r="O1472" s="153"/>
      <c r="P1472" s="203" t="e">
        <f>#REF!+#REF!</f>
        <v>#REF!</v>
      </c>
      <c r="Q1472" s="204" t="e">
        <f>#REF!+M1472</f>
        <v>#REF!</v>
      </c>
      <c r="R1472" s="370" t="s">
        <v>634</v>
      </c>
    </row>
    <row r="1473" spans="1:18" ht="12.95" customHeight="1">
      <c r="A1473" s="198">
        <v>1289</v>
      </c>
      <c r="B1473" s="148"/>
      <c r="C1473" s="149" t="s">
        <v>1911</v>
      </c>
      <c r="D1473" s="149" t="s">
        <v>1913</v>
      </c>
      <c r="E1473" s="149" t="s">
        <v>1911</v>
      </c>
      <c r="F1473" s="149" t="s">
        <v>1544</v>
      </c>
      <c r="G1473" s="149" t="s">
        <v>1429</v>
      </c>
      <c r="H1473" s="158"/>
      <c r="I1473" s="249" t="s">
        <v>1684</v>
      </c>
      <c r="J1473" s="29"/>
      <c r="K1473" s="150" t="s">
        <v>1343</v>
      </c>
      <c r="L1473" s="150"/>
      <c r="M1473" s="153"/>
      <c r="N1473" s="153"/>
      <c r="O1473" s="153"/>
      <c r="P1473" s="203" t="e">
        <f>#REF!+#REF!</f>
        <v>#REF!</v>
      </c>
      <c r="Q1473" s="204" t="e">
        <f>#REF!+M1473</f>
        <v>#REF!</v>
      </c>
      <c r="R1473" s="370" t="s">
        <v>634</v>
      </c>
    </row>
    <row r="1474" spans="1:18" ht="12.95" customHeight="1">
      <c r="A1474" s="147">
        <v>1290</v>
      </c>
      <c r="B1474" s="148"/>
      <c r="C1474" s="149" t="s">
        <v>1911</v>
      </c>
      <c r="D1474" s="149" t="s">
        <v>1913</v>
      </c>
      <c r="E1474" s="149" t="s">
        <v>1911</v>
      </c>
      <c r="F1474" s="149" t="s">
        <v>1544</v>
      </c>
      <c r="G1474" s="149" t="s">
        <v>1429</v>
      </c>
      <c r="H1474" s="158"/>
      <c r="I1474" s="249" t="s">
        <v>52</v>
      </c>
      <c r="J1474" s="29"/>
      <c r="K1474" s="150" t="s">
        <v>1343</v>
      </c>
      <c r="L1474" s="150"/>
      <c r="M1474" s="153"/>
      <c r="N1474" s="153"/>
      <c r="O1474" s="153"/>
      <c r="P1474" s="203" t="e">
        <f>#REF!+#REF!</f>
        <v>#REF!</v>
      </c>
      <c r="Q1474" s="204" t="e">
        <f>#REF!+M1474</f>
        <v>#REF!</v>
      </c>
      <c r="R1474" s="370" t="s">
        <v>648</v>
      </c>
    </row>
    <row r="1475" spans="1:18" ht="12.95" customHeight="1">
      <c r="A1475" s="198">
        <v>1291</v>
      </c>
      <c r="B1475" s="148"/>
      <c r="C1475" s="149" t="s">
        <v>1911</v>
      </c>
      <c r="D1475" s="149" t="s">
        <v>1913</v>
      </c>
      <c r="E1475" s="149" t="s">
        <v>1911</v>
      </c>
      <c r="F1475" s="149" t="s">
        <v>1544</v>
      </c>
      <c r="G1475" s="149" t="s">
        <v>1429</v>
      </c>
      <c r="H1475" s="158"/>
      <c r="I1475" s="249" t="s">
        <v>1690</v>
      </c>
      <c r="J1475" s="29"/>
      <c r="K1475" s="150" t="s">
        <v>1343</v>
      </c>
      <c r="L1475" s="150"/>
      <c r="M1475" s="153"/>
      <c r="N1475" s="153"/>
      <c r="O1475" s="153"/>
      <c r="P1475" s="203" t="e">
        <f>#REF!+#REF!</f>
        <v>#REF!</v>
      </c>
      <c r="Q1475" s="204" t="e">
        <f>#REF!+M1475</f>
        <v>#REF!</v>
      </c>
      <c r="R1475" s="370" t="s">
        <v>658</v>
      </c>
    </row>
    <row r="1476" spans="1:18" ht="12.95" customHeight="1">
      <c r="A1476" s="147">
        <v>1292</v>
      </c>
      <c r="B1476" s="162"/>
      <c r="C1476" s="149" t="s">
        <v>1911</v>
      </c>
      <c r="D1476" s="149" t="s">
        <v>1913</v>
      </c>
      <c r="E1476" s="149" t="s">
        <v>1911</v>
      </c>
      <c r="F1476" s="149" t="s">
        <v>1544</v>
      </c>
      <c r="G1476" s="149" t="s">
        <v>1429</v>
      </c>
      <c r="H1476" s="158"/>
      <c r="I1476" s="250" t="s">
        <v>1692</v>
      </c>
      <c r="J1476" s="150"/>
      <c r="K1476" s="150" t="s">
        <v>1343</v>
      </c>
      <c r="L1476" s="150"/>
      <c r="M1476" s="153"/>
      <c r="N1476" s="153"/>
      <c r="O1476" s="153"/>
      <c r="P1476" s="203" t="e">
        <f>#REF!+#REF!</f>
        <v>#REF!</v>
      </c>
      <c r="Q1476" s="204" t="e">
        <f>#REF!+M1476</f>
        <v>#REF!</v>
      </c>
      <c r="R1476" s="370" t="s">
        <v>658</v>
      </c>
    </row>
    <row r="1477" spans="1:18" ht="12.95" customHeight="1">
      <c r="A1477" s="198">
        <v>1293</v>
      </c>
      <c r="B1477" s="148"/>
      <c r="C1477" s="149" t="s">
        <v>1911</v>
      </c>
      <c r="D1477" s="149" t="s">
        <v>1913</v>
      </c>
      <c r="E1477" s="149" t="s">
        <v>1911</v>
      </c>
      <c r="F1477" s="149" t="s">
        <v>1544</v>
      </c>
      <c r="G1477" s="149" t="s">
        <v>1429</v>
      </c>
      <c r="H1477" s="158"/>
      <c r="I1477" s="250" t="s">
        <v>1693</v>
      </c>
      <c r="J1477" s="29"/>
      <c r="K1477" s="150" t="s">
        <v>1343</v>
      </c>
      <c r="L1477" s="150"/>
      <c r="M1477" s="153"/>
      <c r="N1477" s="153"/>
      <c r="O1477" s="153"/>
      <c r="P1477" s="203" t="e">
        <f>#REF!+#REF!</f>
        <v>#REF!</v>
      </c>
      <c r="Q1477" s="204" t="e">
        <f>#REF!+M1477</f>
        <v>#REF!</v>
      </c>
      <c r="R1477" s="370" t="s">
        <v>658</v>
      </c>
    </row>
    <row r="1478" spans="1:18" ht="12.95" customHeight="1">
      <c r="A1478" s="147">
        <v>1294</v>
      </c>
      <c r="B1478" s="148"/>
      <c r="C1478" s="149" t="s">
        <v>1911</v>
      </c>
      <c r="D1478" s="149" t="s">
        <v>1913</v>
      </c>
      <c r="E1478" s="149" t="s">
        <v>1911</v>
      </c>
      <c r="F1478" s="149" t="s">
        <v>1544</v>
      </c>
      <c r="G1478" s="149" t="s">
        <v>1429</v>
      </c>
      <c r="H1478" s="158"/>
      <c r="I1478" s="249" t="s">
        <v>52</v>
      </c>
      <c r="J1478" s="29"/>
      <c r="K1478" s="150" t="s">
        <v>1343</v>
      </c>
      <c r="L1478" s="150"/>
      <c r="M1478" s="153"/>
      <c r="N1478" s="153"/>
      <c r="O1478" s="153"/>
      <c r="P1478" s="203" t="e">
        <f>#REF!+#REF!</f>
        <v>#REF!</v>
      </c>
      <c r="Q1478" s="204" t="e">
        <f>#REF!+M1478</f>
        <v>#REF!</v>
      </c>
      <c r="R1478" s="370" t="s">
        <v>1704</v>
      </c>
    </row>
    <row r="1479" spans="1:18" ht="12.95" customHeight="1">
      <c r="A1479" s="198">
        <v>1295</v>
      </c>
      <c r="B1479" s="148"/>
      <c r="C1479" s="149" t="s">
        <v>1911</v>
      </c>
      <c r="D1479" s="149" t="s">
        <v>1913</v>
      </c>
      <c r="E1479" s="149" t="s">
        <v>1911</v>
      </c>
      <c r="F1479" s="149" t="s">
        <v>1544</v>
      </c>
      <c r="G1479" s="149" t="s">
        <v>1429</v>
      </c>
      <c r="H1479" s="158"/>
      <c r="I1479" s="239" t="s">
        <v>432</v>
      </c>
      <c r="J1479" s="29"/>
      <c r="K1479" s="150" t="s">
        <v>1343</v>
      </c>
      <c r="L1479" s="150"/>
      <c r="M1479" s="153"/>
      <c r="N1479" s="153"/>
      <c r="O1479" s="153"/>
      <c r="P1479" s="203" t="e">
        <f>#REF!+#REF!</f>
        <v>#REF!</v>
      </c>
      <c r="Q1479" s="204" t="e">
        <f>#REF!+M1479</f>
        <v>#REF!</v>
      </c>
      <c r="R1479" s="370" t="s">
        <v>604</v>
      </c>
    </row>
    <row r="1480" spans="1:18" ht="12.95" customHeight="1">
      <c r="A1480" s="147">
        <v>1296</v>
      </c>
      <c r="B1480" s="148"/>
      <c r="C1480" s="149" t="s">
        <v>1911</v>
      </c>
      <c r="D1480" s="149" t="s">
        <v>1913</v>
      </c>
      <c r="E1480" s="149" t="s">
        <v>1911</v>
      </c>
      <c r="F1480" s="149" t="s">
        <v>1544</v>
      </c>
      <c r="G1480" s="149" t="s">
        <v>1429</v>
      </c>
      <c r="H1480" s="158"/>
      <c r="I1480" s="239" t="s">
        <v>1696</v>
      </c>
      <c r="J1480" s="29"/>
      <c r="K1480" s="150" t="s">
        <v>1343</v>
      </c>
      <c r="L1480" s="150"/>
      <c r="M1480" s="153"/>
      <c r="N1480" s="153"/>
      <c r="O1480" s="153"/>
      <c r="P1480" s="203" t="e">
        <f>#REF!+#REF!</f>
        <v>#REF!</v>
      </c>
      <c r="Q1480" s="204" t="e">
        <f>#REF!+M1480</f>
        <v>#REF!</v>
      </c>
      <c r="R1480" s="370" t="s">
        <v>768</v>
      </c>
    </row>
    <row r="1481" spans="1:18" ht="12.95" customHeight="1">
      <c r="A1481" s="198">
        <v>1297</v>
      </c>
      <c r="B1481" s="148"/>
      <c r="C1481" s="149" t="s">
        <v>1911</v>
      </c>
      <c r="D1481" s="149" t="s">
        <v>1913</v>
      </c>
      <c r="E1481" s="149" t="s">
        <v>1911</v>
      </c>
      <c r="F1481" s="149" t="s">
        <v>1544</v>
      </c>
      <c r="G1481" s="149" t="s">
        <v>1429</v>
      </c>
      <c r="H1481" s="158"/>
      <c r="I1481" s="308" t="s">
        <v>2424</v>
      </c>
      <c r="J1481" s="29" t="s">
        <v>361</v>
      </c>
      <c r="K1481" s="150" t="s">
        <v>1343</v>
      </c>
      <c r="L1481" s="150"/>
      <c r="M1481" s="153">
        <v>1350000</v>
      </c>
      <c r="N1481" s="153"/>
      <c r="O1481" s="153"/>
      <c r="P1481" s="203" t="e">
        <f>#REF!+#REF!</f>
        <v>#REF!</v>
      </c>
      <c r="Q1481" s="204" t="e">
        <f>#REF!+M1481</f>
        <v>#REF!</v>
      </c>
      <c r="R1481" s="370" t="s">
        <v>2286</v>
      </c>
    </row>
    <row r="1482" spans="1:18" ht="12.95" customHeight="1">
      <c r="A1482" s="147">
        <v>1298</v>
      </c>
      <c r="B1482" s="148"/>
      <c r="C1482" s="149" t="s">
        <v>1911</v>
      </c>
      <c r="D1482" s="149" t="s">
        <v>1913</v>
      </c>
      <c r="E1482" s="149" t="s">
        <v>1911</v>
      </c>
      <c r="F1482" s="149" t="s">
        <v>1544</v>
      </c>
      <c r="G1482" s="149" t="s">
        <v>1429</v>
      </c>
      <c r="H1482" s="158"/>
      <c r="I1482" s="308" t="s">
        <v>2307</v>
      </c>
      <c r="J1482" s="29" t="s">
        <v>1343</v>
      </c>
      <c r="K1482" s="150" t="s">
        <v>1343</v>
      </c>
      <c r="L1482" s="150"/>
      <c r="M1482" s="153">
        <v>251500</v>
      </c>
      <c r="N1482" s="153"/>
      <c r="O1482" s="153"/>
      <c r="P1482" s="203" t="e">
        <f>#REF!+#REF!</f>
        <v>#REF!</v>
      </c>
      <c r="Q1482" s="204" t="e">
        <f>#REF!+M1482</f>
        <v>#REF!</v>
      </c>
      <c r="R1482" s="370" t="s">
        <v>2305</v>
      </c>
    </row>
    <row r="1483" spans="1:18" ht="12.95" customHeight="1">
      <c r="A1483" s="198">
        <v>1299</v>
      </c>
      <c r="B1483" s="148"/>
      <c r="C1483" s="149" t="s">
        <v>1911</v>
      </c>
      <c r="D1483" s="149" t="s">
        <v>1913</v>
      </c>
      <c r="E1483" s="149" t="s">
        <v>1911</v>
      </c>
      <c r="F1483" s="149" t="s">
        <v>1544</v>
      </c>
      <c r="G1483" s="149" t="s">
        <v>1429</v>
      </c>
      <c r="H1483" s="158"/>
      <c r="I1483" s="308" t="s">
        <v>2309</v>
      </c>
      <c r="J1483" s="29" t="s">
        <v>1343</v>
      </c>
      <c r="K1483" s="150" t="s">
        <v>1343</v>
      </c>
      <c r="L1483" s="150"/>
      <c r="M1483" s="153">
        <v>900000</v>
      </c>
      <c r="N1483" s="153"/>
      <c r="O1483" s="153"/>
      <c r="P1483" s="203" t="e">
        <f>#REF!+#REF!</f>
        <v>#REF!</v>
      </c>
      <c r="Q1483" s="204" t="e">
        <f>#REF!+M1483</f>
        <v>#REF!</v>
      </c>
      <c r="R1483" s="370" t="s">
        <v>2305</v>
      </c>
    </row>
    <row r="1484" spans="1:18" ht="12.95" customHeight="1">
      <c r="A1484" s="147">
        <v>1300</v>
      </c>
      <c r="B1484" s="148"/>
      <c r="C1484" s="149" t="s">
        <v>1911</v>
      </c>
      <c r="D1484" s="149" t="s">
        <v>1913</v>
      </c>
      <c r="E1484" s="149" t="s">
        <v>1911</v>
      </c>
      <c r="F1484" s="149" t="s">
        <v>1544</v>
      </c>
      <c r="G1484" s="149" t="s">
        <v>1429</v>
      </c>
      <c r="H1484" s="158"/>
      <c r="I1484" s="308" t="s">
        <v>52</v>
      </c>
      <c r="J1484" s="29" t="s">
        <v>364</v>
      </c>
      <c r="K1484" s="150" t="s">
        <v>1343</v>
      </c>
      <c r="L1484" s="150"/>
      <c r="M1484" s="153">
        <v>700000</v>
      </c>
      <c r="N1484" s="153"/>
      <c r="O1484" s="153"/>
      <c r="P1484" s="203" t="e">
        <f>#REF!+#REF!</f>
        <v>#REF!</v>
      </c>
      <c r="Q1484" s="204" t="e">
        <f>#REF!+M1484</f>
        <v>#REF!</v>
      </c>
      <c r="R1484" s="370" t="s">
        <v>2314</v>
      </c>
    </row>
    <row r="1485" spans="1:18" ht="12.95" customHeight="1">
      <c r="A1485" s="198">
        <v>1301</v>
      </c>
      <c r="B1485" s="148"/>
      <c r="C1485" s="149" t="s">
        <v>1911</v>
      </c>
      <c r="D1485" s="149" t="s">
        <v>1913</v>
      </c>
      <c r="E1485" s="149" t="s">
        <v>1911</v>
      </c>
      <c r="F1485" s="149" t="s">
        <v>1913</v>
      </c>
      <c r="G1485" s="149" t="s">
        <v>1475</v>
      </c>
      <c r="H1485" s="158"/>
      <c r="I1485" s="247" t="s">
        <v>1700</v>
      </c>
      <c r="J1485" s="29"/>
      <c r="K1485" s="150" t="s">
        <v>1343</v>
      </c>
      <c r="L1485" s="150"/>
      <c r="M1485" s="153"/>
      <c r="N1485" s="153"/>
      <c r="O1485" s="153"/>
      <c r="P1485" s="203" t="e">
        <f>#REF!+#REF!</f>
        <v>#REF!</v>
      </c>
      <c r="Q1485" s="204" t="e">
        <f>#REF!+M1485</f>
        <v>#REF!</v>
      </c>
      <c r="R1485" s="370" t="s">
        <v>601</v>
      </c>
    </row>
    <row r="1486" spans="1:18" ht="12.95" customHeight="1">
      <c r="A1486" s="147">
        <v>1302</v>
      </c>
      <c r="B1486" s="148"/>
      <c r="C1486" s="149" t="s">
        <v>1911</v>
      </c>
      <c r="D1486" s="149" t="s">
        <v>1913</v>
      </c>
      <c r="E1486" s="149" t="s">
        <v>1907</v>
      </c>
      <c r="F1486" s="149" t="s">
        <v>1544</v>
      </c>
      <c r="G1486" s="149" t="s">
        <v>1436</v>
      </c>
      <c r="H1486" s="158" t="s">
        <v>13</v>
      </c>
      <c r="I1486" s="252" t="s">
        <v>787</v>
      </c>
      <c r="J1486" s="29" t="s">
        <v>355</v>
      </c>
      <c r="K1486" s="150" t="s">
        <v>1343</v>
      </c>
      <c r="L1486" s="150"/>
      <c r="M1486" s="153"/>
      <c r="N1486" s="153"/>
      <c r="O1486" s="153"/>
      <c r="P1486" s="203" t="e">
        <f>#REF!+#REF!</f>
        <v>#REF!</v>
      </c>
      <c r="Q1486" s="204" t="e">
        <f>#REF!+M1486</f>
        <v>#REF!</v>
      </c>
      <c r="R1486" s="370" t="s">
        <v>297</v>
      </c>
    </row>
    <row r="1487" spans="1:18" ht="12.95" customHeight="1">
      <c r="A1487" s="198">
        <v>1303</v>
      </c>
      <c r="B1487" s="148"/>
      <c r="C1487" s="149" t="s">
        <v>1911</v>
      </c>
      <c r="D1487" s="149" t="s">
        <v>1913</v>
      </c>
      <c r="E1487" s="149" t="s">
        <v>1907</v>
      </c>
      <c r="F1487" s="149" t="s">
        <v>1544</v>
      </c>
      <c r="G1487" s="149" t="s">
        <v>1436</v>
      </c>
      <c r="H1487" s="158" t="s">
        <v>1425</v>
      </c>
      <c r="I1487" s="239" t="s">
        <v>787</v>
      </c>
      <c r="J1487" s="29" t="s">
        <v>788</v>
      </c>
      <c r="K1487" s="150" t="s">
        <v>1343</v>
      </c>
      <c r="L1487" s="150"/>
      <c r="M1487" s="153"/>
      <c r="N1487" s="153"/>
      <c r="O1487" s="153"/>
      <c r="P1487" s="203" t="e">
        <f>#REF!+#REF!</f>
        <v>#REF!</v>
      </c>
      <c r="Q1487" s="204" t="e">
        <f>#REF!+M1487</f>
        <v>#REF!</v>
      </c>
      <c r="R1487" s="370" t="s">
        <v>297</v>
      </c>
    </row>
    <row r="1488" spans="1:18" ht="12.95" customHeight="1">
      <c r="A1488" s="147">
        <v>1304</v>
      </c>
      <c r="B1488" s="148"/>
      <c r="C1488" s="149" t="s">
        <v>1911</v>
      </c>
      <c r="D1488" s="149" t="s">
        <v>1913</v>
      </c>
      <c r="E1488" s="149" t="s">
        <v>1907</v>
      </c>
      <c r="F1488" s="149" t="s">
        <v>1544</v>
      </c>
      <c r="G1488" s="149" t="s">
        <v>1436</v>
      </c>
      <c r="H1488" s="158" t="s">
        <v>1426</v>
      </c>
      <c r="I1488" s="239" t="s">
        <v>787</v>
      </c>
      <c r="J1488" s="29" t="s">
        <v>370</v>
      </c>
      <c r="K1488" s="150" t="s">
        <v>1343</v>
      </c>
      <c r="L1488" s="150"/>
      <c r="M1488" s="153"/>
      <c r="N1488" s="153"/>
      <c r="O1488" s="153"/>
      <c r="P1488" s="203" t="e">
        <f>#REF!+#REF!</f>
        <v>#REF!</v>
      </c>
      <c r="Q1488" s="204" t="e">
        <f>#REF!+M1488</f>
        <v>#REF!</v>
      </c>
      <c r="R1488" s="370" t="s">
        <v>297</v>
      </c>
    </row>
    <row r="1489" spans="1:18" ht="12.95" customHeight="1">
      <c r="A1489" s="198">
        <v>1305</v>
      </c>
      <c r="B1489" s="148"/>
      <c r="C1489" s="149" t="s">
        <v>1911</v>
      </c>
      <c r="D1489" s="149" t="s">
        <v>1913</v>
      </c>
      <c r="E1489" s="149" t="s">
        <v>1907</v>
      </c>
      <c r="F1489" s="149" t="s">
        <v>1544</v>
      </c>
      <c r="G1489" s="149" t="s">
        <v>1436</v>
      </c>
      <c r="H1489" s="158" t="s">
        <v>1427</v>
      </c>
      <c r="I1489" s="239" t="s">
        <v>787</v>
      </c>
      <c r="J1489" s="150" t="s">
        <v>789</v>
      </c>
      <c r="K1489" s="150" t="s">
        <v>1343</v>
      </c>
      <c r="L1489" s="150"/>
      <c r="M1489" s="153"/>
      <c r="N1489" s="153"/>
      <c r="O1489" s="153"/>
      <c r="P1489" s="203" t="e">
        <f>#REF!+#REF!</f>
        <v>#REF!</v>
      </c>
      <c r="Q1489" s="204" t="e">
        <f>#REF!+M1489</f>
        <v>#REF!</v>
      </c>
      <c r="R1489" s="370" t="s">
        <v>297</v>
      </c>
    </row>
    <row r="1490" spans="1:18" ht="12.95" customHeight="1">
      <c r="A1490" s="147">
        <v>1306</v>
      </c>
      <c r="B1490" s="148"/>
      <c r="C1490" s="149" t="s">
        <v>1911</v>
      </c>
      <c r="D1490" s="149" t="s">
        <v>1913</v>
      </c>
      <c r="E1490" s="149" t="s">
        <v>1907</v>
      </c>
      <c r="F1490" s="149" t="s">
        <v>1544</v>
      </c>
      <c r="G1490" s="149" t="s">
        <v>1436</v>
      </c>
      <c r="H1490" s="158" t="s">
        <v>1428</v>
      </c>
      <c r="I1490" s="239" t="s">
        <v>787</v>
      </c>
      <c r="J1490" s="150" t="s">
        <v>788</v>
      </c>
      <c r="K1490" s="150" t="s">
        <v>1343</v>
      </c>
      <c r="L1490" s="150"/>
      <c r="M1490" s="153"/>
      <c r="N1490" s="153"/>
      <c r="O1490" s="153"/>
      <c r="P1490" s="203" t="e">
        <f>#REF!+#REF!</f>
        <v>#REF!</v>
      </c>
      <c r="Q1490" s="204" t="e">
        <f>#REF!+M1490</f>
        <v>#REF!</v>
      </c>
      <c r="R1490" s="370" t="s">
        <v>297</v>
      </c>
    </row>
    <row r="1491" spans="1:18" ht="12.95" customHeight="1">
      <c r="A1491" s="198">
        <v>1307</v>
      </c>
      <c r="B1491" s="148"/>
      <c r="C1491" s="149" t="s">
        <v>1911</v>
      </c>
      <c r="D1491" s="149" t="s">
        <v>1913</v>
      </c>
      <c r="E1491" s="149" t="s">
        <v>1907</v>
      </c>
      <c r="F1491" s="149" t="s">
        <v>1544</v>
      </c>
      <c r="G1491" s="149" t="s">
        <v>1436</v>
      </c>
      <c r="H1491" s="158" t="s">
        <v>1429</v>
      </c>
      <c r="I1491" s="239" t="s">
        <v>787</v>
      </c>
      <c r="J1491" s="150" t="s">
        <v>789</v>
      </c>
      <c r="K1491" s="150" t="s">
        <v>1343</v>
      </c>
      <c r="L1491" s="150"/>
      <c r="M1491" s="153"/>
      <c r="N1491" s="153"/>
      <c r="O1491" s="153"/>
      <c r="P1491" s="203" t="e">
        <f>#REF!+#REF!</f>
        <v>#REF!</v>
      </c>
      <c r="Q1491" s="204" t="e">
        <f>#REF!+M1491</f>
        <v>#REF!</v>
      </c>
      <c r="R1491" s="370" t="s">
        <v>297</v>
      </c>
    </row>
    <row r="1492" spans="1:18" ht="12.95" customHeight="1">
      <c r="A1492" s="147">
        <v>1308</v>
      </c>
      <c r="B1492" s="148"/>
      <c r="C1492" s="149" t="s">
        <v>1911</v>
      </c>
      <c r="D1492" s="149" t="s">
        <v>1913</v>
      </c>
      <c r="E1492" s="149" t="s">
        <v>1907</v>
      </c>
      <c r="F1492" s="149" t="s">
        <v>1544</v>
      </c>
      <c r="G1492" s="149" t="s">
        <v>1436</v>
      </c>
      <c r="H1492" s="158" t="s">
        <v>1430</v>
      </c>
      <c r="I1492" s="239" t="s">
        <v>787</v>
      </c>
      <c r="J1492" s="150" t="s">
        <v>788</v>
      </c>
      <c r="K1492" s="150" t="s">
        <v>1343</v>
      </c>
      <c r="L1492" s="150"/>
      <c r="M1492" s="153"/>
      <c r="N1492" s="153"/>
      <c r="O1492" s="153"/>
      <c r="P1492" s="203" t="e">
        <f>#REF!+#REF!</f>
        <v>#REF!</v>
      </c>
      <c r="Q1492" s="204" t="e">
        <f>#REF!+M1492</f>
        <v>#REF!</v>
      </c>
      <c r="R1492" s="370" t="s">
        <v>297</v>
      </c>
    </row>
    <row r="1493" spans="1:18" ht="12.95" customHeight="1">
      <c r="A1493" s="198">
        <v>1309</v>
      </c>
      <c r="B1493" s="148"/>
      <c r="C1493" s="149" t="s">
        <v>1911</v>
      </c>
      <c r="D1493" s="149" t="s">
        <v>1913</v>
      </c>
      <c r="E1493" s="149" t="s">
        <v>1907</v>
      </c>
      <c r="F1493" s="149" t="s">
        <v>1544</v>
      </c>
      <c r="G1493" s="149" t="s">
        <v>1436</v>
      </c>
      <c r="H1493" s="158" t="s">
        <v>1433</v>
      </c>
      <c r="I1493" s="239" t="s">
        <v>787</v>
      </c>
      <c r="J1493" s="150" t="s">
        <v>789</v>
      </c>
      <c r="K1493" s="150" t="s">
        <v>1343</v>
      </c>
      <c r="L1493" s="150"/>
      <c r="M1493" s="153"/>
      <c r="N1493" s="153"/>
      <c r="O1493" s="153"/>
      <c r="P1493" s="203" t="e">
        <f>#REF!+#REF!</f>
        <v>#REF!</v>
      </c>
      <c r="Q1493" s="204" t="e">
        <f>#REF!+M1493</f>
        <v>#REF!</v>
      </c>
      <c r="R1493" s="370" t="s">
        <v>297</v>
      </c>
    </row>
    <row r="1494" spans="1:18" ht="12.95" customHeight="1">
      <c r="A1494" s="147">
        <v>1310</v>
      </c>
      <c r="B1494" s="148"/>
      <c r="C1494" s="149" t="s">
        <v>1911</v>
      </c>
      <c r="D1494" s="149" t="s">
        <v>1913</v>
      </c>
      <c r="E1494" s="149" t="s">
        <v>1907</v>
      </c>
      <c r="F1494" s="149" t="s">
        <v>1544</v>
      </c>
      <c r="G1494" s="149" t="s">
        <v>1436</v>
      </c>
      <c r="H1494" s="158" t="s">
        <v>1434</v>
      </c>
      <c r="I1494" s="239" t="s">
        <v>787</v>
      </c>
      <c r="J1494" s="150" t="s">
        <v>790</v>
      </c>
      <c r="K1494" s="150" t="s">
        <v>1343</v>
      </c>
      <c r="L1494" s="150"/>
      <c r="M1494" s="153"/>
      <c r="N1494" s="153"/>
      <c r="O1494" s="153"/>
      <c r="P1494" s="203" t="e">
        <f>#REF!+#REF!</f>
        <v>#REF!</v>
      </c>
      <c r="Q1494" s="204" t="e">
        <f>#REF!+M1494</f>
        <v>#REF!</v>
      </c>
      <c r="R1494" s="370" t="s">
        <v>297</v>
      </c>
    </row>
    <row r="1495" spans="1:18" ht="12.95" customHeight="1">
      <c r="A1495" s="198">
        <v>1311</v>
      </c>
      <c r="B1495" s="148"/>
      <c r="C1495" s="149" t="s">
        <v>1911</v>
      </c>
      <c r="D1495" s="149" t="s">
        <v>1913</v>
      </c>
      <c r="E1495" s="149" t="s">
        <v>1907</v>
      </c>
      <c r="F1495" s="149" t="s">
        <v>1544</v>
      </c>
      <c r="G1495" s="149" t="s">
        <v>1436</v>
      </c>
      <c r="H1495" s="158" t="s">
        <v>1435</v>
      </c>
      <c r="I1495" s="239" t="s">
        <v>787</v>
      </c>
      <c r="J1495" s="150" t="s">
        <v>788</v>
      </c>
      <c r="K1495" s="150" t="s">
        <v>1343</v>
      </c>
      <c r="L1495" s="150"/>
      <c r="M1495" s="153"/>
      <c r="N1495" s="153"/>
      <c r="O1495" s="153"/>
      <c r="P1495" s="203" t="e">
        <f>#REF!+#REF!</f>
        <v>#REF!</v>
      </c>
      <c r="Q1495" s="204" t="e">
        <f>#REF!+M1495</f>
        <v>#REF!</v>
      </c>
      <c r="R1495" s="370" t="s">
        <v>297</v>
      </c>
    </row>
    <row r="1496" spans="1:18" ht="12.95" customHeight="1">
      <c r="A1496" s="147">
        <v>1312</v>
      </c>
      <c r="B1496" s="148"/>
      <c r="C1496" s="149" t="s">
        <v>1911</v>
      </c>
      <c r="D1496" s="149" t="s">
        <v>1913</v>
      </c>
      <c r="E1496" s="149" t="s">
        <v>1907</v>
      </c>
      <c r="F1496" s="149" t="s">
        <v>1544</v>
      </c>
      <c r="G1496" s="149" t="s">
        <v>1436</v>
      </c>
      <c r="H1496" s="158" t="s">
        <v>1436</v>
      </c>
      <c r="I1496" s="239" t="s">
        <v>787</v>
      </c>
      <c r="J1496" s="150" t="s">
        <v>791</v>
      </c>
      <c r="K1496" s="150" t="s">
        <v>1343</v>
      </c>
      <c r="L1496" s="150"/>
      <c r="M1496" s="153"/>
      <c r="N1496" s="153"/>
      <c r="O1496" s="153"/>
      <c r="P1496" s="203" t="e">
        <f>#REF!+#REF!</f>
        <v>#REF!</v>
      </c>
      <c r="Q1496" s="204" t="e">
        <f>#REF!+M1496</f>
        <v>#REF!</v>
      </c>
      <c r="R1496" s="370" t="s">
        <v>297</v>
      </c>
    </row>
    <row r="1497" spans="1:18" ht="12.95" customHeight="1">
      <c r="A1497" s="198">
        <v>1313</v>
      </c>
      <c r="B1497" s="148"/>
      <c r="C1497" s="149" t="s">
        <v>1911</v>
      </c>
      <c r="D1497" s="149" t="s">
        <v>1913</v>
      </c>
      <c r="E1497" s="149" t="s">
        <v>1907</v>
      </c>
      <c r="F1497" s="149" t="s">
        <v>1544</v>
      </c>
      <c r="G1497" s="149" t="s">
        <v>1436</v>
      </c>
      <c r="H1497" s="158" t="s">
        <v>1437</v>
      </c>
      <c r="I1497" s="239" t="s">
        <v>787</v>
      </c>
      <c r="J1497" s="150" t="s">
        <v>792</v>
      </c>
      <c r="K1497" s="150" t="s">
        <v>1343</v>
      </c>
      <c r="L1497" s="150"/>
      <c r="M1497" s="153"/>
      <c r="N1497" s="153"/>
      <c r="O1497" s="153"/>
      <c r="P1497" s="203" t="e">
        <f>#REF!+#REF!</f>
        <v>#REF!</v>
      </c>
      <c r="Q1497" s="204" t="e">
        <f>#REF!+M1497</f>
        <v>#REF!</v>
      </c>
      <c r="R1497" s="370" t="s">
        <v>297</v>
      </c>
    </row>
    <row r="1498" spans="1:18" ht="12.95" customHeight="1">
      <c r="A1498" s="147">
        <v>1314</v>
      </c>
      <c r="B1498" s="148"/>
      <c r="C1498" s="149" t="s">
        <v>1911</v>
      </c>
      <c r="D1498" s="149" t="s">
        <v>1913</v>
      </c>
      <c r="E1498" s="149" t="s">
        <v>1907</v>
      </c>
      <c r="F1498" s="149" t="s">
        <v>1544</v>
      </c>
      <c r="G1498" s="149" t="s">
        <v>1436</v>
      </c>
      <c r="H1498" s="158" t="s">
        <v>1438</v>
      </c>
      <c r="I1498" s="239" t="s">
        <v>787</v>
      </c>
      <c r="J1498" s="150" t="s">
        <v>792</v>
      </c>
      <c r="K1498" s="150" t="s">
        <v>1343</v>
      </c>
      <c r="L1498" s="150"/>
      <c r="M1498" s="153"/>
      <c r="N1498" s="153"/>
      <c r="O1498" s="153"/>
      <c r="P1498" s="203" t="e">
        <f>#REF!+#REF!</f>
        <v>#REF!</v>
      </c>
      <c r="Q1498" s="204" t="e">
        <f>#REF!+M1498</f>
        <v>#REF!</v>
      </c>
      <c r="R1498" s="370" t="s">
        <v>297</v>
      </c>
    </row>
    <row r="1499" spans="1:18" ht="12.95" customHeight="1">
      <c r="A1499" s="198">
        <v>1315</v>
      </c>
      <c r="B1499" s="148"/>
      <c r="C1499" s="149" t="s">
        <v>1911</v>
      </c>
      <c r="D1499" s="149" t="s">
        <v>1913</v>
      </c>
      <c r="E1499" s="149" t="s">
        <v>1907</v>
      </c>
      <c r="F1499" s="149" t="s">
        <v>1544</v>
      </c>
      <c r="G1499" s="149" t="s">
        <v>1436</v>
      </c>
      <c r="H1499" s="158" t="s">
        <v>1439</v>
      </c>
      <c r="I1499" s="239" t="s">
        <v>787</v>
      </c>
      <c r="J1499" s="150" t="s">
        <v>793</v>
      </c>
      <c r="K1499" s="150" t="s">
        <v>1343</v>
      </c>
      <c r="L1499" s="150"/>
      <c r="M1499" s="153"/>
      <c r="N1499" s="153"/>
      <c r="O1499" s="153"/>
      <c r="P1499" s="203" t="e">
        <f>#REF!+#REF!</f>
        <v>#REF!</v>
      </c>
      <c r="Q1499" s="204" t="e">
        <f>#REF!+M1499</f>
        <v>#REF!</v>
      </c>
      <c r="R1499" s="370" t="s">
        <v>297</v>
      </c>
    </row>
    <row r="1500" spans="1:18" ht="12.95" customHeight="1">
      <c r="A1500" s="147">
        <v>1316</v>
      </c>
      <c r="B1500" s="148"/>
      <c r="C1500" s="149" t="s">
        <v>1911</v>
      </c>
      <c r="D1500" s="149" t="s">
        <v>1913</v>
      </c>
      <c r="E1500" s="149" t="s">
        <v>1907</v>
      </c>
      <c r="F1500" s="149" t="s">
        <v>1544</v>
      </c>
      <c r="G1500" s="149" t="s">
        <v>1436</v>
      </c>
      <c r="H1500" s="158" t="s">
        <v>1440</v>
      </c>
      <c r="I1500" s="239" t="s">
        <v>787</v>
      </c>
      <c r="J1500" s="150" t="s">
        <v>794</v>
      </c>
      <c r="K1500" s="150" t="s">
        <v>1343</v>
      </c>
      <c r="L1500" s="150"/>
      <c r="M1500" s="153"/>
      <c r="N1500" s="153"/>
      <c r="O1500" s="153"/>
      <c r="P1500" s="203" t="e">
        <f>#REF!+#REF!</f>
        <v>#REF!</v>
      </c>
      <c r="Q1500" s="204" t="e">
        <f>#REF!+M1500</f>
        <v>#REF!</v>
      </c>
      <c r="R1500" s="370" t="s">
        <v>297</v>
      </c>
    </row>
    <row r="1501" spans="1:18" ht="12.95" customHeight="1">
      <c r="A1501" s="198">
        <v>1317</v>
      </c>
      <c r="B1501" s="148"/>
      <c r="C1501" s="149" t="s">
        <v>1911</v>
      </c>
      <c r="D1501" s="149" t="s">
        <v>1913</v>
      </c>
      <c r="E1501" s="149" t="s">
        <v>1907</v>
      </c>
      <c r="F1501" s="149" t="s">
        <v>1544</v>
      </c>
      <c r="G1501" s="149" t="s">
        <v>1436</v>
      </c>
      <c r="H1501" s="158" t="s">
        <v>1441</v>
      </c>
      <c r="I1501" s="239" t="s">
        <v>787</v>
      </c>
      <c r="J1501" s="150" t="s">
        <v>789</v>
      </c>
      <c r="K1501" s="150" t="s">
        <v>1343</v>
      </c>
      <c r="L1501" s="150"/>
      <c r="M1501" s="153"/>
      <c r="N1501" s="153"/>
      <c r="O1501" s="153"/>
      <c r="P1501" s="203" t="e">
        <f>#REF!+#REF!</f>
        <v>#REF!</v>
      </c>
      <c r="Q1501" s="204" t="e">
        <f>#REF!+M1501</f>
        <v>#REF!</v>
      </c>
      <c r="R1501" s="370" t="s">
        <v>297</v>
      </c>
    </row>
    <row r="1502" spans="1:18" ht="12.95" customHeight="1">
      <c r="A1502" s="147">
        <v>1318</v>
      </c>
      <c r="B1502" s="148"/>
      <c r="C1502" s="149" t="s">
        <v>1911</v>
      </c>
      <c r="D1502" s="149" t="s">
        <v>1913</v>
      </c>
      <c r="E1502" s="149" t="s">
        <v>1907</v>
      </c>
      <c r="F1502" s="149" t="s">
        <v>1544</v>
      </c>
      <c r="G1502" s="149" t="s">
        <v>1436</v>
      </c>
      <c r="H1502" s="158" t="s">
        <v>1442</v>
      </c>
      <c r="I1502" s="239" t="s">
        <v>787</v>
      </c>
      <c r="J1502" s="150" t="s">
        <v>1343</v>
      </c>
      <c r="K1502" s="150" t="s">
        <v>1343</v>
      </c>
      <c r="L1502" s="150"/>
      <c r="M1502" s="153"/>
      <c r="N1502" s="153"/>
      <c r="O1502" s="153"/>
      <c r="P1502" s="203" t="e">
        <f>#REF!+#REF!</f>
        <v>#REF!</v>
      </c>
      <c r="Q1502" s="204" t="e">
        <f>#REF!+M1502</f>
        <v>#REF!</v>
      </c>
      <c r="R1502" s="370" t="s">
        <v>297</v>
      </c>
    </row>
    <row r="1503" spans="1:18" ht="12.95" customHeight="1">
      <c r="A1503" s="198">
        <v>1319</v>
      </c>
      <c r="B1503" s="148"/>
      <c r="C1503" s="149" t="s">
        <v>1911</v>
      </c>
      <c r="D1503" s="149" t="s">
        <v>1913</v>
      </c>
      <c r="E1503" s="149" t="s">
        <v>1907</v>
      </c>
      <c r="F1503" s="149" t="s">
        <v>1544</v>
      </c>
      <c r="G1503" s="149" t="s">
        <v>1436</v>
      </c>
      <c r="H1503" s="158" t="s">
        <v>1443</v>
      </c>
      <c r="I1503" s="239" t="s">
        <v>787</v>
      </c>
      <c r="J1503" s="150" t="s">
        <v>1343</v>
      </c>
      <c r="K1503" s="150" t="s">
        <v>1343</v>
      </c>
      <c r="L1503" s="150"/>
      <c r="M1503" s="153"/>
      <c r="N1503" s="153"/>
      <c r="O1503" s="153"/>
      <c r="P1503" s="203" t="e">
        <f>#REF!+#REF!</f>
        <v>#REF!</v>
      </c>
      <c r="Q1503" s="204" t="e">
        <f>#REF!+M1503</f>
        <v>#REF!</v>
      </c>
      <c r="R1503" s="370" t="s">
        <v>795</v>
      </c>
    </row>
    <row r="1504" spans="1:18" ht="12.95" customHeight="1">
      <c r="A1504" s="147">
        <v>1320</v>
      </c>
      <c r="B1504" s="148"/>
      <c r="C1504" s="149" t="s">
        <v>1911</v>
      </c>
      <c r="D1504" s="149" t="s">
        <v>1913</v>
      </c>
      <c r="E1504" s="149" t="s">
        <v>1907</v>
      </c>
      <c r="F1504" s="149" t="s">
        <v>1544</v>
      </c>
      <c r="G1504" s="149" t="s">
        <v>1436</v>
      </c>
      <c r="H1504" s="158" t="s">
        <v>1444</v>
      </c>
      <c r="I1504" s="239" t="s">
        <v>787</v>
      </c>
      <c r="J1504" s="150" t="s">
        <v>1343</v>
      </c>
      <c r="K1504" s="150" t="s">
        <v>1343</v>
      </c>
      <c r="L1504" s="150"/>
      <c r="M1504" s="153"/>
      <c r="N1504" s="153"/>
      <c r="O1504" s="153"/>
      <c r="P1504" s="203" t="e">
        <f>#REF!+#REF!</f>
        <v>#REF!</v>
      </c>
      <c r="Q1504" s="204" t="e">
        <f>#REF!+M1504</f>
        <v>#REF!</v>
      </c>
      <c r="R1504" s="370" t="s">
        <v>390</v>
      </c>
    </row>
    <row r="1505" spans="1:18" ht="12.95" customHeight="1">
      <c r="A1505" s="198">
        <v>1321</v>
      </c>
      <c r="B1505" s="148"/>
      <c r="C1505" s="149" t="s">
        <v>1911</v>
      </c>
      <c r="D1505" s="149" t="s">
        <v>1913</v>
      </c>
      <c r="E1505" s="149" t="s">
        <v>1907</v>
      </c>
      <c r="F1505" s="149" t="s">
        <v>1544</v>
      </c>
      <c r="G1505" s="149" t="s">
        <v>1436</v>
      </c>
      <c r="H1505" s="158" t="s">
        <v>1445</v>
      </c>
      <c r="I1505" s="239" t="s">
        <v>787</v>
      </c>
      <c r="J1505" s="150" t="s">
        <v>1343</v>
      </c>
      <c r="K1505" s="150" t="s">
        <v>1343</v>
      </c>
      <c r="L1505" s="150"/>
      <c r="M1505" s="153"/>
      <c r="N1505" s="153"/>
      <c r="O1505" s="153"/>
      <c r="P1505" s="203" t="e">
        <f>#REF!+#REF!</f>
        <v>#REF!</v>
      </c>
      <c r="Q1505" s="204" t="e">
        <f>#REF!+M1505</f>
        <v>#REF!</v>
      </c>
      <c r="R1505" s="370" t="s">
        <v>796</v>
      </c>
    </row>
    <row r="1506" spans="1:18" ht="12.95" customHeight="1">
      <c r="A1506" s="147">
        <v>1322</v>
      </c>
      <c r="B1506" s="148"/>
      <c r="C1506" s="149" t="s">
        <v>1911</v>
      </c>
      <c r="D1506" s="149" t="s">
        <v>1913</v>
      </c>
      <c r="E1506" s="149" t="s">
        <v>1907</v>
      </c>
      <c r="F1506" s="149" t="s">
        <v>1544</v>
      </c>
      <c r="G1506" s="149" t="s">
        <v>1436</v>
      </c>
      <c r="H1506" s="158" t="s">
        <v>1446</v>
      </c>
      <c r="I1506" s="239" t="s">
        <v>787</v>
      </c>
      <c r="J1506" s="150" t="s">
        <v>1343</v>
      </c>
      <c r="K1506" s="150" t="s">
        <v>1343</v>
      </c>
      <c r="L1506" s="150"/>
      <c r="M1506" s="153"/>
      <c r="N1506" s="153"/>
      <c r="O1506" s="153"/>
      <c r="P1506" s="203" t="e">
        <f>#REF!+#REF!</f>
        <v>#REF!</v>
      </c>
      <c r="Q1506" s="204" t="e">
        <f>#REF!+M1506</f>
        <v>#REF!</v>
      </c>
      <c r="R1506" s="370" t="s">
        <v>392</v>
      </c>
    </row>
    <row r="1507" spans="1:18" ht="12.95" customHeight="1">
      <c r="A1507" s="198">
        <v>1323</v>
      </c>
      <c r="B1507" s="148"/>
      <c r="C1507" s="149" t="s">
        <v>1911</v>
      </c>
      <c r="D1507" s="149" t="s">
        <v>1913</v>
      </c>
      <c r="E1507" s="149" t="s">
        <v>1907</v>
      </c>
      <c r="F1507" s="149" t="s">
        <v>1544</v>
      </c>
      <c r="G1507" s="149" t="s">
        <v>1436</v>
      </c>
      <c r="H1507" s="158" t="s">
        <v>1447</v>
      </c>
      <c r="I1507" s="239" t="s">
        <v>787</v>
      </c>
      <c r="J1507" s="150" t="s">
        <v>1343</v>
      </c>
      <c r="K1507" s="150" t="s">
        <v>1343</v>
      </c>
      <c r="L1507" s="150"/>
      <c r="M1507" s="153"/>
      <c r="N1507" s="153"/>
      <c r="O1507" s="153"/>
      <c r="P1507" s="203" t="e">
        <f>#REF!+#REF!</f>
        <v>#REF!</v>
      </c>
      <c r="Q1507" s="204" t="e">
        <f>#REF!+M1507</f>
        <v>#REF!</v>
      </c>
      <c r="R1507" s="370" t="s">
        <v>797</v>
      </c>
    </row>
    <row r="1508" spans="1:18" ht="12.95" customHeight="1">
      <c r="A1508" s="147">
        <v>1324</v>
      </c>
      <c r="B1508" s="148"/>
      <c r="C1508" s="149" t="s">
        <v>1911</v>
      </c>
      <c r="D1508" s="149" t="s">
        <v>1913</v>
      </c>
      <c r="E1508" s="149" t="s">
        <v>1907</v>
      </c>
      <c r="F1508" s="149" t="s">
        <v>1544</v>
      </c>
      <c r="G1508" s="149" t="s">
        <v>1436</v>
      </c>
      <c r="H1508" s="158" t="s">
        <v>1448</v>
      </c>
      <c r="I1508" s="239" t="s">
        <v>787</v>
      </c>
      <c r="J1508" s="150" t="s">
        <v>1343</v>
      </c>
      <c r="K1508" s="150" t="s">
        <v>1343</v>
      </c>
      <c r="L1508" s="150"/>
      <c r="M1508" s="153"/>
      <c r="N1508" s="153"/>
      <c r="O1508" s="153"/>
      <c r="P1508" s="203" t="e">
        <f>#REF!+#REF!</f>
        <v>#REF!</v>
      </c>
      <c r="Q1508" s="204" t="e">
        <f>#REF!+M1508</f>
        <v>#REF!</v>
      </c>
      <c r="R1508" s="370" t="s">
        <v>394</v>
      </c>
    </row>
    <row r="1509" spans="1:18" ht="12.95" customHeight="1">
      <c r="A1509" s="198">
        <v>1325</v>
      </c>
      <c r="B1509" s="148"/>
      <c r="C1509" s="149" t="s">
        <v>1911</v>
      </c>
      <c r="D1509" s="149" t="s">
        <v>1913</v>
      </c>
      <c r="E1509" s="149" t="s">
        <v>1907</v>
      </c>
      <c r="F1509" s="149" t="s">
        <v>1544</v>
      </c>
      <c r="G1509" s="149" t="s">
        <v>1436</v>
      </c>
      <c r="H1509" s="158" t="s">
        <v>1449</v>
      </c>
      <c r="I1509" s="239" t="s">
        <v>787</v>
      </c>
      <c r="J1509" s="150" t="s">
        <v>1343</v>
      </c>
      <c r="K1509" s="150" t="s">
        <v>1343</v>
      </c>
      <c r="L1509" s="150"/>
      <c r="M1509" s="153"/>
      <c r="N1509" s="153"/>
      <c r="O1509" s="153"/>
      <c r="P1509" s="203" t="e">
        <f>#REF!+#REF!</f>
        <v>#REF!</v>
      </c>
      <c r="Q1509" s="204" t="e">
        <f>#REF!+M1509</f>
        <v>#REF!</v>
      </c>
      <c r="R1509" s="370" t="s">
        <v>395</v>
      </c>
    </row>
    <row r="1510" spans="1:18" ht="12.95" customHeight="1">
      <c r="A1510" s="147">
        <v>1326</v>
      </c>
      <c r="B1510" s="148"/>
      <c r="C1510" s="149" t="s">
        <v>1911</v>
      </c>
      <c r="D1510" s="149" t="s">
        <v>1913</v>
      </c>
      <c r="E1510" s="149" t="s">
        <v>1907</v>
      </c>
      <c r="F1510" s="149" t="s">
        <v>1544</v>
      </c>
      <c r="G1510" s="149" t="s">
        <v>1436</v>
      </c>
      <c r="H1510" s="158" t="s">
        <v>1450</v>
      </c>
      <c r="I1510" s="239" t="s">
        <v>787</v>
      </c>
      <c r="J1510" s="150" t="s">
        <v>1343</v>
      </c>
      <c r="K1510" s="150" t="s">
        <v>1343</v>
      </c>
      <c r="L1510" s="150"/>
      <c r="M1510" s="153"/>
      <c r="N1510" s="153"/>
      <c r="O1510" s="153"/>
      <c r="P1510" s="203" t="e">
        <f>#REF!+#REF!</f>
        <v>#REF!</v>
      </c>
      <c r="Q1510" s="204" t="e">
        <f>#REF!+M1510</f>
        <v>#REF!</v>
      </c>
      <c r="R1510" s="370" t="s">
        <v>798</v>
      </c>
    </row>
    <row r="1511" spans="1:18" ht="12.95" customHeight="1">
      <c r="A1511" s="198">
        <v>1327</v>
      </c>
      <c r="B1511" s="148"/>
      <c r="C1511" s="149" t="s">
        <v>1911</v>
      </c>
      <c r="D1511" s="149" t="s">
        <v>1913</v>
      </c>
      <c r="E1511" s="149" t="s">
        <v>1907</v>
      </c>
      <c r="F1511" s="149" t="s">
        <v>1544</v>
      </c>
      <c r="G1511" s="149" t="s">
        <v>1436</v>
      </c>
      <c r="H1511" s="158" t="s">
        <v>1451</v>
      </c>
      <c r="I1511" s="239" t="s">
        <v>787</v>
      </c>
      <c r="J1511" s="150" t="s">
        <v>1343</v>
      </c>
      <c r="K1511" s="150" t="s">
        <v>1343</v>
      </c>
      <c r="L1511" s="150"/>
      <c r="M1511" s="153"/>
      <c r="N1511" s="153"/>
      <c r="O1511" s="153"/>
      <c r="P1511" s="203" t="e">
        <f>#REF!+#REF!</f>
        <v>#REF!</v>
      </c>
      <c r="Q1511" s="204" t="e">
        <f>#REF!+M1511</f>
        <v>#REF!</v>
      </c>
      <c r="R1511" s="370" t="s">
        <v>799</v>
      </c>
    </row>
    <row r="1512" spans="1:18" ht="12.95" customHeight="1">
      <c r="A1512" s="147">
        <v>1328</v>
      </c>
      <c r="B1512" s="148"/>
      <c r="C1512" s="149" t="s">
        <v>1911</v>
      </c>
      <c r="D1512" s="149" t="s">
        <v>1913</v>
      </c>
      <c r="E1512" s="149" t="s">
        <v>1907</v>
      </c>
      <c r="F1512" s="149" t="s">
        <v>1544</v>
      </c>
      <c r="G1512" s="149" t="s">
        <v>1436</v>
      </c>
      <c r="H1512" s="158" t="s">
        <v>1452</v>
      </c>
      <c r="I1512" s="239" t="s">
        <v>787</v>
      </c>
      <c r="J1512" s="150" t="s">
        <v>1343</v>
      </c>
      <c r="K1512" s="150" t="s">
        <v>1343</v>
      </c>
      <c r="L1512" s="150"/>
      <c r="M1512" s="153"/>
      <c r="N1512" s="153"/>
      <c r="O1512" s="153"/>
      <c r="P1512" s="203" t="e">
        <f>#REF!+#REF!</f>
        <v>#REF!</v>
      </c>
      <c r="Q1512" s="204" t="e">
        <f>#REF!+M1512</f>
        <v>#REF!</v>
      </c>
      <c r="R1512" s="370" t="s">
        <v>800</v>
      </c>
    </row>
    <row r="1513" spans="1:18" ht="12.95" customHeight="1">
      <c r="A1513" s="198">
        <v>1329</v>
      </c>
      <c r="B1513" s="148"/>
      <c r="C1513" s="149" t="s">
        <v>1911</v>
      </c>
      <c r="D1513" s="149" t="s">
        <v>1913</v>
      </c>
      <c r="E1513" s="149" t="s">
        <v>1907</v>
      </c>
      <c r="F1513" s="149" t="s">
        <v>1544</v>
      </c>
      <c r="G1513" s="149" t="s">
        <v>1436</v>
      </c>
      <c r="H1513" s="158" t="s">
        <v>1453</v>
      </c>
      <c r="I1513" s="239" t="s">
        <v>787</v>
      </c>
      <c r="J1513" s="150" t="s">
        <v>1343</v>
      </c>
      <c r="K1513" s="150" t="s">
        <v>1343</v>
      </c>
      <c r="L1513" s="150"/>
      <c r="M1513" s="153"/>
      <c r="N1513" s="153"/>
      <c r="O1513" s="153"/>
      <c r="P1513" s="203" t="e">
        <f>#REF!+#REF!</f>
        <v>#REF!</v>
      </c>
      <c r="Q1513" s="204" t="e">
        <f>#REF!+M1513</f>
        <v>#REF!</v>
      </c>
      <c r="R1513" s="370" t="s">
        <v>801</v>
      </c>
    </row>
    <row r="1514" spans="1:18" ht="12.95" customHeight="1">
      <c r="A1514" s="147">
        <v>1330</v>
      </c>
      <c r="B1514" s="148"/>
      <c r="C1514" s="149" t="s">
        <v>1911</v>
      </c>
      <c r="D1514" s="149" t="s">
        <v>1913</v>
      </c>
      <c r="E1514" s="149" t="s">
        <v>1907</v>
      </c>
      <c r="F1514" s="149" t="s">
        <v>1544</v>
      </c>
      <c r="G1514" s="149" t="s">
        <v>1436</v>
      </c>
      <c r="H1514" s="158" t="s">
        <v>1454</v>
      </c>
      <c r="I1514" s="239" t="s">
        <v>787</v>
      </c>
      <c r="J1514" s="150" t="s">
        <v>1343</v>
      </c>
      <c r="K1514" s="150" t="s">
        <v>1343</v>
      </c>
      <c r="L1514" s="150"/>
      <c r="M1514" s="153"/>
      <c r="N1514" s="153"/>
      <c r="O1514" s="153"/>
      <c r="P1514" s="203" t="e">
        <f>#REF!+#REF!</f>
        <v>#REF!</v>
      </c>
      <c r="Q1514" s="204" t="e">
        <f>#REF!+M1514</f>
        <v>#REF!</v>
      </c>
      <c r="R1514" s="370" t="s">
        <v>802</v>
      </c>
    </row>
    <row r="1515" spans="1:18" ht="12.95" customHeight="1">
      <c r="A1515" s="198">
        <v>1331</v>
      </c>
      <c r="B1515" s="148"/>
      <c r="C1515" s="149" t="s">
        <v>1911</v>
      </c>
      <c r="D1515" s="149" t="s">
        <v>1913</v>
      </c>
      <c r="E1515" s="149" t="s">
        <v>1907</v>
      </c>
      <c r="F1515" s="149" t="s">
        <v>1544</v>
      </c>
      <c r="G1515" s="149" t="s">
        <v>1436</v>
      </c>
      <c r="H1515" s="158" t="s">
        <v>1455</v>
      </c>
      <c r="I1515" s="239" t="s">
        <v>787</v>
      </c>
      <c r="J1515" s="150" t="s">
        <v>1343</v>
      </c>
      <c r="K1515" s="150" t="s">
        <v>1343</v>
      </c>
      <c r="L1515" s="150"/>
      <c r="M1515" s="153"/>
      <c r="N1515" s="153"/>
      <c r="O1515" s="153"/>
      <c r="P1515" s="203" t="e">
        <f>#REF!+#REF!</f>
        <v>#REF!</v>
      </c>
      <c r="Q1515" s="204" t="e">
        <f>#REF!+M1515</f>
        <v>#REF!</v>
      </c>
      <c r="R1515" s="370" t="s">
        <v>803</v>
      </c>
    </row>
    <row r="1516" spans="1:18" ht="12.95" customHeight="1">
      <c r="A1516" s="147">
        <v>1332</v>
      </c>
      <c r="B1516" s="148"/>
      <c r="C1516" s="149" t="s">
        <v>1911</v>
      </c>
      <c r="D1516" s="149" t="s">
        <v>1913</v>
      </c>
      <c r="E1516" s="149" t="s">
        <v>1907</v>
      </c>
      <c r="F1516" s="149" t="s">
        <v>1544</v>
      </c>
      <c r="G1516" s="149" t="s">
        <v>1436</v>
      </c>
      <c r="H1516" s="158" t="s">
        <v>1456</v>
      </c>
      <c r="I1516" s="239" t="s">
        <v>787</v>
      </c>
      <c r="J1516" s="150" t="s">
        <v>1343</v>
      </c>
      <c r="K1516" s="150" t="s">
        <v>1343</v>
      </c>
      <c r="L1516" s="150"/>
      <c r="M1516" s="153"/>
      <c r="N1516" s="153"/>
      <c r="O1516" s="153"/>
      <c r="P1516" s="203" t="e">
        <f>#REF!+#REF!</f>
        <v>#REF!</v>
      </c>
      <c r="Q1516" s="204" t="e">
        <f>#REF!+M1516</f>
        <v>#REF!</v>
      </c>
      <c r="R1516" s="370" t="s">
        <v>804</v>
      </c>
    </row>
    <row r="1517" spans="1:18" ht="12.95" customHeight="1">
      <c r="A1517" s="198">
        <v>1333</v>
      </c>
      <c r="B1517" s="148"/>
      <c r="C1517" s="149" t="s">
        <v>1911</v>
      </c>
      <c r="D1517" s="149" t="s">
        <v>1913</v>
      </c>
      <c r="E1517" s="149" t="s">
        <v>1907</v>
      </c>
      <c r="F1517" s="149" t="s">
        <v>1544</v>
      </c>
      <c r="G1517" s="149" t="s">
        <v>1436</v>
      </c>
      <c r="H1517" s="158" t="s">
        <v>1457</v>
      </c>
      <c r="I1517" s="239" t="s">
        <v>787</v>
      </c>
      <c r="J1517" s="150" t="s">
        <v>1343</v>
      </c>
      <c r="K1517" s="150" t="s">
        <v>1343</v>
      </c>
      <c r="L1517" s="150"/>
      <c r="M1517" s="153"/>
      <c r="N1517" s="153"/>
      <c r="O1517" s="153"/>
      <c r="P1517" s="203" t="e">
        <f>#REF!+#REF!</f>
        <v>#REF!</v>
      </c>
      <c r="Q1517" s="204" t="e">
        <f>#REF!+M1517</f>
        <v>#REF!</v>
      </c>
      <c r="R1517" s="370" t="s">
        <v>805</v>
      </c>
    </row>
    <row r="1518" spans="1:18" ht="12.95" customHeight="1">
      <c r="A1518" s="147">
        <v>1334</v>
      </c>
      <c r="B1518" s="148"/>
      <c r="C1518" s="149" t="s">
        <v>1911</v>
      </c>
      <c r="D1518" s="149" t="s">
        <v>1913</v>
      </c>
      <c r="E1518" s="149" t="s">
        <v>1907</v>
      </c>
      <c r="F1518" s="149" t="s">
        <v>1544</v>
      </c>
      <c r="G1518" s="149" t="s">
        <v>1436</v>
      </c>
      <c r="H1518" s="158" t="s">
        <v>1458</v>
      </c>
      <c r="I1518" s="239" t="s">
        <v>787</v>
      </c>
      <c r="J1518" s="150" t="s">
        <v>1343</v>
      </c>
      <c r="K1518" s="150" t="s">
        <v>1343</v>
      </c>
      <c r="L1518" s="150"/>
      <c r="M1518" s="153"/>
      <c r="N1518" s="153"/>
      <c r="O1518" s="153"/>
      <c r="P1518" s="203" t="e">
        <f>#REF!+#REF!</f>
        <v>#REF!</v>
      </c>
      <c r="Q1518" s="204" t="e">
        <f>#REF!+M1518</f>
        <v>#REF!</v>
      </c>
      <c r="R1518" s="370" t="s">
        <v>806</v>
      </c>
    </row>
    <row r="1519" spans="1:18" ht="12.95" customHeight="1">
      <c r="A1519" s="198">
        <v>1335</v>
      </c>
      <c r="B1519" s="148"/>
      <c r="C1519" s="149" t="s">
        <v>1911</v>
      </c>
      <c r="D1519" s="149" t="s">
        <v>1913</v>
      </c>
      <c r="E1519" s="149" t="s">
        <v>1907</v>
      </c>
      <c r="F1519" s="149" t="s">
        <v>1544</v>
      </c>
      <c r="G1519" s="149" t="s">
        <v>1436</v>
      </c>
      <c r="H1519" s="158" t="s">
        <v>1459</v>
      </c>
      <c r="I1519" s="239" t="s">
        <v>787</v>
      </c>
      <c r="J1519" s="150" t="s">
        <v>1343</v>
      </c>
      <c r="K1519" s="150" t="s">
        <v>1343</v>
      </c>
      <c r="L1519" s="150"/>
      <c r="M1519" s="153"/>
      <c r="N1519" s="153"/>
      <c r="O1519" s="153"/>
      <c r="P1519" s="203" t="e">
        <f>#REF!+#REF!</f>
        <v>#REF!</v>
      </c>
      <c r="Q1519" s="204" t="e">
        <f>#REF!+M1519</f>
        <v>#REF!</v>
      </c>
      <c r="R1519" s="370" t="s">
        <v>807</v>
      </c>
    </row>
    <row r="1520" spans="1:18" ht="12.95" customHeight="1">
      <c r="A1520" s="147">
        <v>1336</v>
      </c>
      <c r="B1520" s="148"/>
      <c r="C1520" s="149" t="s">
        <v>1911</v>
      </c>
      <c r="D1520" s="149" t="s">
        <v>1913</v>
      </c>
      <c r="E1520" s="149" t="s">
        <v>1907</v>
      </c>
      <c r="F1520" s="149" t="s">
        <v>1544</v>
      </c>
      <c r="G1520" s="149" t="s">
        <v>1436</v>
      </c>
      <c r="H1520" s="158" t="s">
        <v>1460</v>
      </c>
      <c r="I1520" s="239" t="s">
        <v>787</v>
      </c>
      <c r="J1520" s="150" t="s">
        <v>1343</v>
      </c>
      <c r="K1520" s="150" t="s">
        <v>1343</v>
      </c>
      <c r="L1520" s="150"/>
      <c r="M1520" s="153"/>
      <c r="N1520" s="153"/>
      <c r="O1520" s="153"/>
      <c r="P1520" s="203" t="e">
        <f>#REF!+#REF!</f>
        <v>#REF!</v>
      </c>
      <c r="Q1520" s="204" t="e">
        <f>#REF!+M1520</f>
        <v>#REF!</v>
      </c>
      <c r="R1520" s="370" t="s">
        <v>808</v>
      </c>
    </row>
    <row r="1521" spans="1:18" ht="12.95" customHeight="1">
      <c r="A1521" s="198">
        <v>1337</v>
      </c>
      <c r="B1521" s="148"/>
      <c r="C1521" s="149" t="s">
        <v>1911</v>
      </c>
      <c r="D1521" s="149" t="s">
        <v>1913</v>
      </c>
      <c r="E1521" s="149" t="s">
        <v>1907</v>
      </c>
      <c r="F1521" s="149" t="s">
        <v>1544</v>
      </c>
      <c r="G1521" s="149" t="s">
        <v>1436</v>
      </c>
      <c r="H1521" s="158" t="s">
        <v>1461</v>
      </c>
      <c r="I1521" s="239" t="s">
        <v>787</v>
      </c>
      <c r="J1521" s="150" t="s">
        <v>1343</v>
      </c>
      <c r="K1521" s="150" t="s">
        <v>1343</v>
      </c>
      <c r="L1521" s="150"/>
      <c r="M1521" s="153"/>
      <c r="N1521" s="153"/>
      <c r="O1521" s="153"/>
      <c r="P1521" s="203" t="e">
        <f>#REF!+#REF!</f>
        <v>#REF!</v>
      </c>
      <c r="Q1521" s="204" t="e">
        <f>#REF!+M1521</f>
        <v>#REF!</v>
      </c>
      <c r="R1521" s="370" t="s">
        <v>809</v>
      </c>
    </row>
    <row r="1522" spans="1:18" ht="12.95" customHeight="1">
      <c r="A1522" s="147">
        <v>1338</v>
      </c>
      <c r="B1522" s="148"/>
      <c r="C1522" s="149" t="s">
        <v>1911</v>
      </c>
      <c r="D1522" s="149" t="s">
        <v>1913</v>
      </c>
      <c r="E1522" s="149" t="s">
        <v>1907</v>
      </c>
      <c r="F1522" s="149" t="s">
        <v>1544</v>
      </c>
      <c r="G1522" s="149" t="s">
        <v>1436</v>
      </c>
      <c r="H1522" s="158" t="s">
        <v>1462</v>
      </c>
      <c r="I1522" s="239" t="s">
        <v>787</v>
      </c>
      <c r="J1522" s="150" t="s">
        <v>1343</v>
      </c>
      <c r="K1522" s="150" t="s">
        <v>1343</v>
      </c>
      <c r="L1522" s="150"/>
      <c r="M1522" s="153"/>
      <c r="N1522" s="153"/>
      <c r="O1522" s="153"/>
      <c r="P1522" s="203" t="e">
        <f>#REF!+#REF!</f>
        <v>#REF!</v>
      </c>
      <c r="Q1522" s="204" t="e">
        <f>#REF!+M1522</f>
        <v>#REF!</v>
      </c>
      <c r="R1522" s="370" t="s">
        <v>810</v>
      </c>
    </row>
    <row r="1523" spans="1:18" ht="12.95" customHeight="1">
      <c r="A1523" s="198">
        <v>1339</v>
      </c>
      <c r="B1523" s="148"/>
      <c r="C1523" s="149" t="s">
        <v>1911</v>
      </c>
      <c r="D1523" s="149" t="s">
        <v>1913</v>
      </c>
      <c r="E1523" s="149" t="s">
        <v>1907</v>
      </c>
      <c r="F1523" s="149" t="s">
        <v>1544</v>
      </c>
      <c r="G1523" s="149" t="s">
        <v>1436</v>
      </c>
      <c r="H1523" s="158" t="s">
        <v>1463</v>
      </c>
      <c r="I1523" s="239" t="s">
        <v>787</v>
      </c>
      <c r="J1523" s="150" t="s">
        <v>1343</v>
      </c>
      <c r="K1523" s="150" t="s">
        <v>1343</v>
      </c>
      <c r="L1523" s="150"/>
      <c r="M1523" s="153"/>
      <c r="N1523" s="153"/>
      <c r="O1523" s="153"/>
      <c r="P1523" s="203" t="e">
        <f>#REF!+#REF!</f>
        <v>#REF!</v>
      </c>
      <c r="Q1523" s="204" t="e">
        <f>#REF!+M1523</f>
        <v>#REF!</v>
      </c>
      <c r="R1523" s="370" t="s">
        <v>811</v>
      </c>
    </row>
    <row r="1524" spans="1:18" ht="12.95" customHeight="1">
      <c r="A1524" s="147">
        <v>1340</v>
      </c>
      <c r="B1524" s="148"/>
      <c r="C1524" s="149" t="s">
        <v>1911</v>
      </c>
      <c r="D1524" s="149" t="s">
        <v>1913</v>
      </c>
      <c r="E1524" s="149" t="s">
        <v>1907</v>
      </c>
      <c r="F1524" s="149" t="s">
        <v>1544</v>
      </c>
      <c r="G1524" s="149" t="s">
        <v>1436</v>
      </c>
      <c r="H1524" s="158" t="s">
        <v>1464</v>
      </c>
      <c r="I1524" s="239" t="s">
        <v>787</v>
      </c>
      <c r="J1524" s="150" t="s">
        <v>1343</v>
      </c>
      <c r="K1524" s="150" t="s">
        <v>1343</v>
      </c>
      <c r="L1524" s="150"/>
      <c r="M1524" s="153"/>
      <c r="N1524" s="153"/>
      <c r="O1524" s="153"/>
      <c r="P1524" s="203" t="e">
        <f>#REF!+#REF!</f>
        <v>#REF!</v>
      </c>
      <c r="Q1524" s="204" t="e">
        <f>#REF!+M1524</f>
        <v>#REF!</v>
      </c>
      <c r="R1524" s="370" t="s">
        <v>812</v>
      </c>
    </row>
    <row r="1525" spans="1:18" ht="12.95" customHeight="1">
      <c r="A1525" s="198">
        <v>1341</v>
      </c>
      <c r="B1525" s="148"/>
      <c r="C1525" s="149" t="s">
        <v>1911</v>
      </c>
      <c r="D1525" s="149" t="s">
        <v>1913</v>
      </c>
      <c r="E1525" s="149" t="s">
        <v>1907</v>
      </c>
      <c r="F1525" s="149" t="s">
        <v>1544</v>
      </c>
      <c r="G1525" s="149" t="s">
        <v>1436</v>
      </c>
      <c r="H1525" s="158"/>
      <c r="I1525" s="239" t="s">
        <v>787</v>
      </c>
      <c r="J1525" s="150" t="s">
        <v>789</v>
      </c>
      <c r="K1525" s="150"/>
      <c r="L1525" s="150"/>
      <c r="M1525" s="153"/>
      <c r="N1525" s="153"/>
      <c r="O1525" s="153"/>
      <c r="P1525" s="203" t="e">
        <f>#REF!+#REF!</f>
        <v>#REF!</v>
      </c>
      <c r="Q1525" s="204" t="e">
        <f>#REF!+M1525</f>
        <v>#REF!</v>
      </c>
      <c r="R1525" s="370" t="s">
        <v>1966</v>
      </c>
    </row>
    <row r="1526" spans="1:18" ht="12.95" customHeight="1">
      <c r="A1526" s="147">
        <v>1342</v>
      </c>
      <c r="B1526" s="148"/>
      <c r="C1526" s="149" t="s">
        <v>1911</v>
      </c>
      <c r="D1526" s="149" t="s">
        <v>1913</v>
      </c>
      <c r="E1526" s="149" t="s">
        <v>1907</v>
      </c>
      <c r="F1526" s="149" t="s">
        <v>1544</v>
      </c>
      <c r="G1526" s="149" t="s">
        <v>1436</v>
      </c>
      <c r="H1526" s="158"/>
      <c r="I1526" s="239" t="s">
        <v>787</v>
      </c>
      <c r="J1526" s="150" t="s">
        <v>1967</v>
      </c>
      <c r="K1526" s="150"/>
      <c r="L1526" s="150"/>
      <c r="M1526" s="153"/>
      <c r="N1526" s="153"/>
      <c r="O1526" s="153"/>
      <c r="P1526" s="203" t="e">
        <f>#REF!+#REF!</f>
        <v>#REF!</v>
      </c>
      <c r="Q1526" s="204" t="e">
        <f>#REF!+M1526</f>
        <v>#REF!</v>
      </c>
      <c r="R1526" s="370" t="s">
        <v>1966</v>
      </c>
    </row>
    <row r="1527" spans="1:18" ht="12.95" customHeight="1">
      <c r="A1527" s="198">
        <v>1343</v>
      </c>
      <c r="B1527" s="148"/>
      <c r="C1527" s="149" t="s">
        <v>1911</v>
      </c>
      <c r="D1527" s="149" t="s">
        <v>1913</v>
      </c>
      <c r="E1527" s="149" t="s">
        <v>1907</v>
      </c>
      <c r="F1527" s="149" t="s">
        <v>1544</v>
      </c>
      <c r="G1527" s="149" t="s">
        <v>1436</v>
      </c>
      <c r="H1527" s="158"/>
      <c r="I1527" s="239" t="s">
        <v>21</v>
      </c>
      <c r="J1527" s="150" t="s">
        <v>1968</v>
      </c>
      <c r="K1527" s="150"/>
      <c r="L1527" s="150"/>
      <c r="M1527" s="153"/>
      <c r="N1527" s="153"/>
      <c r="O1527" s="153"/>
      <c r="P1527" s="203" t="e">
        <f>#REF!+#REF!</f>
        <v>#REF!</v>
      </c>
      <c r="Q1527" s="204" t="e">
        <f>#REF!+M1527</f>
        <v>#REF!</v>
      </c>
      <c r="R1527" s="370" t="s">
        <v>1966</v>
      </c>
    </row>
    <row r="1528" spans="1:18" ht="12.95" customHeight="1">
      <c r="A1528" s="147">
        <v>1344</v>
      </c>
      <c r="B1528" s="148"/>
      <c r="C1528" s="149" t="s">
        <v>1911</v>
      </c>
      <c r="D1528" s="149" t="s">
        <v>1913</v>
      </c>
      <c r="E1528" s="149" t="s">
        <v>1907</v>
      </c>
      <c r="F1528" s="149" t="s">
        <v>1544</v>
      </c>
      <c r="G1528" s="149" t="s">
        <v>1436</v>
      </c>
      <c r="H1528" s="158"/>
      <c r="I1528" s="239" t="s">
        <v>21</v>
      </c>
      <c r="J1528" s="150" t="s">
        <v>1969</v>
      </c>
      <c r="K1528" s="150"/>
      <c r="L1528" s="150"/>
      <c r="M1528" s="153"/>
      <c r="N1528" s="153"/>
      <c r="O1528" s="153"/>
      <c r="P1528" s="203" t="e">
        <f>#REF!+#REF!</f>
        <v>#REF!</v>
      </c>
      <c r="Q1528" s="204" t="e">
        <f>#REF!+M1528</f>
        <v>#REF!</v>
      </c>
      <c r="R1528" s="370" t="s">
        <v>1966</v>
      </c>
    </row>
    <row r="1529" spans="1:18" ht="12.95" customHeight="1">
      <c r="A1529" s="198">
        <v>1345</v>
      </c>
      <c r="B1529" s="148"/>
      <c r="C1529" s="149" t="s">
        <v>1911</v>
      </c>
      <c r="D1529" s="149" t="s">
        <v>1913</v>
      </c>
      <c r="E1529" s="149" t="s">
        <v>1907</v>
      </c>
      <c r="F1529" s="149" t="s">
        <v>1544</v>
      </c>
      <c r="G1529" s="149" t="s">
        <v>1436</v>
      </c>
      <c r="H1529" s="158"/>
      <c r="I1529" s="239" t="s">
        <v>62</v>
      </c>
      <c r="J1529" s="150"/>
      <c r="K1529" s="150"/>
      <c r="L1529" s="150"/>
      <c r="M1529" s="153"/>
      <c r="N1529" s="153"/>
      <c r="O1529" s="153"/>
      <c r="P1529" s="203" t="e">
        <f>#REF!+#REF!</f>
        <v>#REF!</v>
      </c>
      <c r="Q1529" s="204" t="e">
        <f>#REF!+M1529</f>
        <v>#REF!</v>
      </c>
      <c r="R1529" s="370" t="s">
        <v>1970</v>
      </c>
    </row>
    <row r="1530" spans="1:18" ht="12.95" customHeight="1">
      <c r="A1530" s="147">
        <v>1346</v>
      </c>
      <c r="B1530" s="148"/>
      <c r="C1530" s="149" t="s">
        <v>1911</v>
      </c>
      <c r="D1530" s="149" t="s">
        <v>1913</v>
      </c>
      <c r="E1530" s="149" t="s">
        <v>1907</v>
      </c>
      <c r="F1530" s="149" t="s">
        <v>1544</v>
      </c>
      <c r="G1530" s="149" t="s">
        <v>1436</v>
      </c>
      <c r="H1530" s="158"/>
      <c r="I1530" s="239" t="s">
        <v>62</v>
      </c>
      <c r="J1530" s="150" t="s">
        <v>1971</v>
      </c>
      <c r="K1530" s="150"/>
      <c r="L1530" s="150"/>
      <c r="M1530" s="153"/>
      <c r="N1530" s="153"/>
      <c r="O1530" s="153"/>
      <c r="P1530" s="203" t="e">
        <f>#REF!+#REF!</f>
        <v>#REF!</v>
      </c>
      <c r="Q1530" s="204" t="e">
        <f>#REF!+M1530</f>
        <v>#REF!</v>
      </c>
      <c r="R1530" s="370" t="s">
        <v>1970</v>
      </c>
    </row>
    <row r="1531" spans="1:18" ht="12.95" customHeight="1">
      <c r="A1531" s="198">
        <v>1347</v>
      </c>
      <c r="B1531" s="148"/>
      <c r="C1531" s="149" t="s">
        <v>1911</v>
      </c>
      <c r="D1531" s="149" t="s">
        <v>1913</v>
      </c>
      <c r="E1531" s="149" t="s">
        <v>1907</v>
      </c>
      <c r="F1531" s="149" t="s">
        <v>1544</v>
      </c>
      <c r="G1531" s="149" t="s">
        <v>1436</v>
      </c>
      <c r="H1531" s="158"/>
      <c r="I1531" s="308" t="s">
        <v>1986</v>
      </c>
      <c r="J1531" s="150"/>
      <c r="K1531" s="150"/>
      <c r="L1531" s="150"/>
      <c r="M1531" s="153">
        <v>3000000</v>
      </c>
      <c r="N1531" s="153"/>
      <c r="O1531" s="153"/>
      <c r="P1531" s="203" t="e">
        <f>#REF!+#REF!</f>
        <v>#REF!</v>
      </c>
      <c r="Q1531" s="204" t="e">
        <f>#REF!+M1531</f>
        <v>#REF!</v>
      </c>
      <c r="R1531" s="370" t="s">
        <v>752</v>
      </c>
    </row>
    <row r="1532" spans="1:18" ht="12.95" customHeight="1">
      <c r="A1532" s="147">
        <v>1348</v>
      </c>
      <c r="B1532" s="148"/>
      <c r="C1532" s="149" t="s">
        <v>1911</v>
      </c>
      <c r="D1532" s="149" t="s">
        <v>1913</v>
      </c>
      <c r="E1532" s="149" t="s">
        <v>1907</v>
      </c>
      <c r="F1532" s="149" t="s">
        <v>1544</v>
      </c>
      <c r="G1532" s="149" t="s">
        <v>1436</v>
      </c>
      <c r="H1532" s="158"/>
      <c r="I1532" s="239" t="s">
        <v>1972</v>
      </c>
      <c r="J1532" s="150"/>
      <c r="K1532" s="150"/>
      <c r="L1532" s="150"/>
      <c r="M1532" s="153"/>
      <c r="N1532" s="153"/>
      <c r="O1532" s="153"/>
      <c r="P1532" s="203" t="e">
        <f>#REF!+#REF!</f>
        <v>#REF!</v>
      </c>
      <c r="Q1532" s="204" t="e">
        <f>#REF!+M1532</f>
        <v>#REF!</v>
      </c>
      <c r="R1532" s="370" t="s">
        <v>1970</v>
      </c>
    </row>
    <row r="1533" spans="1:18" ht="12.95" customHeight="1">
      <c r="A1533" s="198">
        <v>1349</v>
      </c>
      <c r="B1533" s="148"/>
      <c r="C1533" s="149" t="s">
        <v>1911</v>
      </c>
      <c r="D1533" s="149" t="s">
        <v>1913</v>
      </c>
      <c r="E1533" s="149" t="s">
        <v>1907</v>
      </c>
      <c r="F1533" s="149" t="s">
        <v>1544</v>
      </c>
      <c r="G1533" s="149" t="s">
        <v>1436</v>
      </c>
      <c r="H1533" s="158"/>
      <c r="I1533" s="239" t="s">
        <v>1972</v>
      </c>
      <c r="J1533" s="150" t="s">
        <v>1973</v>
      </c>
      <c r="K1533" s="150"/>
      <c r="L1533" s="150"/>
      <c r="M1533" s="153"/>
      <c r="N1533" s="153"/>
      <c r="O1533" s="153"/>
      <c r="P1533" s="203" t="e">
        <f>#REF!+#REF!</f>
        <v>#REF!</v>
      </c>
      <c r="Q1533" s="204" t="e">
        <f>#REF!+M1533</f>
        <v>#REF!</v>
      </c>
      <c r="R1533" s="370" t="s">
        <v>1970</v>
      </c>
    </row>
    <row r="1534" spans="1:18" ht="12.95" customHeight="1">
      <c r="A1534" s="147">
        <v>1350</v>
      </c>
      <c r="B1534" s="148"/>
      <c r="C1534" s="149" t="s">
        <v>1911</v>
      </c>
      <c r="D1534" s="149" t="s">
        <v>1913</v>
      </c>
      <c r="E1534" s="149" t="s">
        <v>1907</v>
      </c>
      <c r="F1534" s="149" t="s">
        <v>1544</v>
      </c>
      <c r="G1534" s="149" t="s">
        <v>1436</v>
      </c>
      <c r="H1534" s="158"/>
      <c r="I1534" s="239" t="s">
        <v>64</v>
      </c>
      <c r="J1534" s="150"/>
      <c r="K1534" s="150"/>
      <c r="L1534" s="150"/>
      <c r="M1534" s="153"/>
      <c r="N1534" s="153"/>
      <c r="O1534" s="153"/>
      <c r="P1534" s="203" t="e">
        <f>#REF!+#REF!</f>
        <v>#REF!</v>
      </c>
      <c r="Q1534" s="204" t="e">
        <f>#REF!+M1534</f>
        <v>#REF!</v>
      </c>
      <c r="R1534" s="370" t="s">
        <v>1970</v>
      </c>
    </row>
    <row r="1535" spans="1:18" ht="12.95" customHeight="1">
      <c r="A1535" s="198">
        <v>1351</v>
      </c>
      <c r="B1535" s="148"/>
      <c r="C1535" s="149" t="s">
        <v>1911</v>
      </c>
      <c r="D1535" s="149" t="s">
        <v>1913</v>
      </c>
      <c r="E1535" s="149" t="s">
        <v>1907</v>
      </c>
      <c r="F1535" s="149" t="s">
        <v>1544</v>
      </c>
      <c r="G1535" s="149" t="s">
        <v>1436</v>
      </c>
      <c r="H1535" s="158"/>
      <c r="I1535" s="239" t="s">
        <v>64</v>
      </c>
      <c r="J1535" s="150" t="s">
        <v>370</v>
      </c>
      <c r="K1535" s="150"/>
      <c r="L1535" s="150"/>
      <c r="M1535" s="153"/>
      <c r="N1535" s="153"/>
      <c r="O1535" s="153"/>
      <c r="P1535" s="203" t="e">
        <f>#REF!+#REF!</f>
        <v>#REF!</v>
      </c>
      <c r="Q1535" s="204" t="e">
        <f>#REF!+M1535</f>
        <v>#REF!</v>
      </c>
      <c r="R1535" s="370" t="s">
        <v>1970</v>
      </c>
    </row>
    <row r="1536" spans="1:18" ht="12.95" customHeight="1">
      <c r="A1536" s="147">
        <v>1352</v>
      </c>
      <c r="B1536" s="148"/>
      <c r="C1536" s="149" t="s">
        <v>1911</v>
      </c>
      <c r="D1536" s="149" t="s">
        <v>1913</v>
      </c>
      <c r="E1536" s="149" t="s">
        <v>1907</v>
      </c>
      <c r="F1536" s="149" t="s">
        <v>1544</v>
      </c>
      <c r="G1536" s="149" t="s">
        <v>1436</v>
      </c>
      <c r="H1536" s="158"/>
      <c r="I1536" s="239" t="s">
        <v>21</v>
      </c>
      <c r="J1536" s="150"/>
      <c r="K1536" s="150"/>
      <c r="L1536" s="150"/>
      <c r="M1536" s="153"/>
      <c r="N1536" s="153"/>
      <c r="O1536" s="153"/>
      <c r="P1536" s="203" t="e">
        <f>#REF!+#REF!</f>
        <v>#REF!</v>
      </c>
      <c r="Q1536" s="204" t="e">
        <f>#REF!+M1536</f>
        <v>#REF!</v>
      </c>
      <c r="R1536" s="370" t="s">
        <v>1970</v>
      </c>
    </row>
    <row r="1537" spans="1:18" ht="12.95" customHeight="1">
      <c r="A1537" s="198">
        <v>1353</v>
      </c>
      <c r="B1537" s="148"/>
      <c r="C1537" s="149" t="s">
        <v>1911</v>
      </c>
      <c r="D1537" s="149" t="s">
        <v>1913</v>
      </c>
      <c r="E1537" s="149" t="s">
        <v>1907</v>
      </c>
      <c r="F1537" s="149" t="s">
        <v>1544</v>
      </c>
      <c r="G1537" s="149" t="s">
        <v>1436</v>
      </c>
      <c r="H1537" s="158"/>
      <c r="I1537" s="239" t="s">
        <v>21</v>
      </c>
      <c r="J1537" s="150" t="s">
        <v>1974</v>
      </c>
      <c r="K1537" s="150"/>
      <c r="L1537" s="150"/>
      <c r="M1537" s="153"/>
      <c r="N1537" s="153"/>
      <c r="O1537" s="153"/>
      <c r="P1537" s="203" t="e">
        <f>#REF!+#REF!</f>
        <v>#REF!</v>
      </c>
      <c r="Q1537" s="204" t="e">
        <f>#REF!+M1537</f>
        <v>#REF!</v>
      </c>
      <c r="R1537" s="370" t="s">
        <v>1970</v>
      </c>
    </row>
    <row r="1538" spans="1:18" ht="12.95" customHeight="1">
      <c r="A1538" s="147">
        <v>1354</v>
      </c>
      <c r="B1538" s="148"/>
      <c r="C1538" s="149" t="s">
        <v>1911</v>
      </c>
      <c r="D1538" s="149" t="s">
        <v>1913</v>
      </c>
      <c r="E1538" s="149" t="s">
        <v>1907</v>
      </c>
      <c r="F1538" s="149" t="s">
        <v>1544</v>
      </c>
      <c r="G1538" s="149" t="s">
        <v>1436</v>
      </c>
      <c r="H1538" s="158"/>
      <c r="I1538" s="239" t="s">
        <v>787</v>
      </c>
      <c r="J1538" s="150" t="s">
        <v>1975</v>
      </c>
      <c r="K1538" s="150"/>
      <c r="L1538" s="150"/>
      <c r="M1538" s="153"/>
      <c r="N1538" s="153"/>
      <c r="O1538" s="153"/>
      <c r="P1538" s="203" t="e">
        <f>#REF!+#REF!</f>
        <v>#REF!</v>
      </c>
      <c r="Q1538" s="204" t="e">
        <f>#REF!+M1538</f>
        <v>#REF!</v>
      </c>
      <c r="R1538" s="370" t="s">
        <v>1976</v>
      </c>
    </row>
    <row r="1539" spans="1:18" ht="12.95" customHeight="1">
      <c r="A1539" s="198">
        <v>1355</v>
      </c>
      <c r="B1539" s="148"/>
      <c r="C1539" s="149" t="s">
        <v>1911</v>
      </c>
      <c r="D1539" s="149" t="s">
        <v>1913</v>
      </c>
      <c r="E1539" s="149" t="s">
        <v>1907</v>
      </c>
      <c r="F1539" s="149" t="s">
        <v>1544</v>
      </c>
      <c r="G1539" s="149" t="s">
        <v>1436</v>
      </c>
      <c r="H1539" s="158"/>
      <c r="I1539" s="239" t="s">
        <v>21</v>
      </c>
      <c r="J1539" s="150" t="s">
        <v>361</v>
      </c>
      <c r="K1539" s="150"/>
      <c r="L1539" s="150"/>
      <c r="M1539" s="153"/>
      <c r="N1539" s="153"/>
      <c r="O1539" s="153"/>
      <c r="P1539" s="203" t="e">
        <f>#REF!+#REF!</f>
        <v>#REF!</v>
      </c>
      <c r="Q1539" s="204" t="e">
        <f>#REF!+M1539</f>
        <v>#REF!</v>
      </c>
      <c r="R1539" s="370" t="s">
        <v>1976</v>
      </c>
    </row>
    <row r="1540" spans="1:18" ht="12.95" customHeight="1">
      <c r="A1540" s="147">
        <v>1356</v>
      </c>
      <c r="B1540" s="148"/>
      <c r="C1540" s="149" t="s">
        <v>1911</v>
      </c>
      <c r="D1540" s="149" t="s">
        <v>1913</v>
      </c>
      <c r="E1540" s="149" t="s">
        <v>1907</v>
      </c>
      <c r="F1540" s="149" t="s">
        <v>1544</v>
      </c>
      <c r="G1540" s="149" t="s">
        <v>1436</v>
      </c>
      <c r="H1540" s="158"/>
      <c r="I1540" s="239" t="s">
        <v>787</v>
      </c>
      <c r="J1540" s="150" t="s">
        <v>1977</v>
      </c>
      <c r="K1540" s="150"/>
      <c r="L1540" s="150"/>
      <c r="M1540" s="153"/>
      <c r="N1540" s="153"/>
      <c r="O1540" s="153"/>
      <c r="P1540" s="203" t="e">
        <f>#REF!+#REF!</f>
        <v>#REF!</v>
      </c>
      <c r="Q1540" s="204" t="e">
        <f>#REF!+M1540</f>
        <v>#REF!</v>
      </c>
      <c r="R1540" s="370" t="s">
        <v>1978</v>
      </c>
    </row>
    <row r="1541" spans="1:18" ht="12.95" customHeight="1">
      <c r="A1541" s="198">
        <v>1357</v>
      </c>
      <c r="B1541" s="148"/>
      <c r="C1541" s="149" t="s">
        <v>1911</v>
      </c>
      <c r="D1541" s="149" t="s">
        <v>1913</v>
      </c>
      <c r="E1541" s="149" t="s">
        <v>1907</v>
      </c>
      <c r="F1541" s="149" t="s">
        <v>1544</v>
      </c>
      <c r="G1541" s="149" t="s">
        <v>1436</v>
      </c>
      <c r="H1541" s="158"/>
      <c r="I1541" s="239" t="s">
        <v>787</v>
      </c>
      <c r="J1541" s="150" t="s">
        <v>1979</v>
      </c>
      <c r="K1541" s="150"/>
      <c r="L1541" s="150"/>
      <c r="M1541" s="153"/>
      <c r="N1541" s="153"/>
      <c r="O1541" s="153"/>
      <c r="P1541" s="203" t="e">
        <f>#REF!+#REF!</f>
        <v>#REF!</v>
      </c>
      <c r="Q1541" s="204" t="e">
        <f>#REF!+M1541</f>
        <v>#REF!</v>
      </c>
      <c r="R1541" s="370" t="s">
        <v>1978</v>
      </c>
    </row>
    <row r="1542" spans="1:18" ht="12.95" customHeight="1">
      <c r="A1542" s="147">
        <v>1358</v>
      </c>
      <c r="B1542" s="148"/>
      <c r="C1542" s="149" t="s">
        <v>1911</v>
      </c>
      <c r="D1542" s="149" t="s">
        <v>1913</v>
      </c>
      <c r="E1542" s="149" t="s">
        <v>1907</v>
      </c>
      <c r="F1542" s="149" t="s">
        <v>1544</v>
      </c>
      <c r="G1542" s="149" t="s">
        <v>1436</v>
      </c>
      <c r="H1542" s="158"/>
      <c r="I1542" s="239" t="s">
        <v>62</v>
      </c>
      <c r="J1542" s="150" t="s">
        <v>1977</v>
      </c>
      <c r="K1542" s="150"/>
      <c r="L1542" s="150"/>
      <c r="M1542" s="153"/>
      <c r="N1542" s="153"/>
      <c r="O1542" s="153"/>
      <c r="P1542" s="203" t="e">
        <f>#REF!+#REF!</f>
        <v>#REF!</v>
      </c>
      <c r="Q1542" s="204" t="e">
        <f>#REF!+M1542</f>
        <v>#REF!</v>
      </c>
      <c r="R1542" s="370" t="s">
        <v>1978</v>
      </c>
    </row>
    <row r="1543" spans="1:18" ht="12.95" customHeight="1">
      <c r="A1543" s="198">
        <v>1359</v>
      </c>
      <c r="B1543" s="148"/>
      <c r="C1543" s="149" t="s">
        <v>1911</v>
      </c>
      <c r="D1543" s="149" t="s">
        <v>1913</v>
      </c>
      <c r="E1543" s="149" t="s">
        <v>1907</v>
      </c>
      <c r="F1543" s="149" t="s">
        <v>1544</v>
      </c>
      <c r="G1543" s="149" t="s">
        <v>1436</v>
      </c>
      <c r="H1543" s="158"/>
      <c r="I1543" s="239" t="s">
        <v>62</v>
      </c>
      <c r="J1543" s="150" t="s">
        <v>1343</v>
      </c>
      <c r="K1543" s="150"/>
      <c r="L1543" s="150"/>
      <c r="M1543" s="153"/>
      <c r="N1543" s="153"/>
      <c r="O1543" s="153"/>
      <c r="P1543" s="203" t="e">
        <f>#REF!+#REF!</f>
        <v>#REF!</v>
      </c>
      <c r="Q1543" s="204" t="e">
        <f>#REF!+M1543</f>
        <v>#REF!</v>
      </c>
      <c r="R1543" s="370" t="s">
        <v>1978</v>
      </c>
    </row>
    <row r="1544" spans="1:18" ht="12.95" customHeight="1">
      <c r="A1544" s="147">
        <v>1360</v>
      </c>
      <c r="B1544" s="148"/>
      <c r="C1544" s="149" t="s">
        <v>1911</v>
      </c>
      <c r="D1544" s="149" t="s">
        <v>1913</v>
      </c>
      <c r="E1544" s="149" t="s">
        <v>1907</v>
      </c>
      <c r="F1544" s="149" t="s">
        <v>1544</v>
      </c>
      <c r="G1544" s="149" t="s">
        <v>1436</v>
      </c>
      <c r="H1544" s="158"/>
      <c r="I1544" s="239" t="s">
        <v>62</v>
      </c>
      <c r="J1544" s="150" t="s">
        <v>1980</v>
      </c>
      <c r="K1544" s="150"/>
      <c r="L1544" s="150"/>
      <c r="M1544" s="153"/>
      <c r="N1544" s="153"/>
      <c r="O1544" s="153"/>
      <c r="P1544" s="203" t="e">
        <f>#REF!+#REF!</f>
        <v>#REF!</v>
      </c>
      <c r="Q1544" s="204" t="e">
        <f>#REF!+M1544</f>
        <v>#REF!</v>
      </c>
      <c r="R1544" s="370" t="s">
        <v>1978</v>
      </c>
    </row>
    <row r="1545" spans="1:18" ht="12.95" customHeight="1">
      <c r="A1545" s="198">
        <v>1361</v>
      </c>
      <c r="B1545" s="148"/>
      <c r="C1545" s="149" t="s">
        <v>1911</v>
      </c>
      <c r="D1545" s="149" t="s">
        <v>1913</v>
      </c>
      <c r="E1545" s="149" t="s">
        <v>1907</v>
      </c>
      <c r="F1545" s="149" t="s">
        <v>1544</v>
      </c>
      <c r="G1545" s="149" t="s">
        <v>1436</v>
      </c>
      <c r="H1545" s="158"/>
      <c r="I1545" s="239" t="s">
        <v>62</v>
      </c>
      <c r="J1545" s="150" t="s">
        <v>1981</v>
      </c>
      <c r="K1545" s="150"/>
      <c r="L1545" s="150"/>
      <c r="M1545" s="153"/>
      <c r="N1545" s="153"/>
      <c r="O1545" s="153"/>
      <c r="P1545" s="203" t="e">
        <f>#REF!+#REF!</f>
        <v>#REF!</v>
      </c>
      <c r="Q1545" s="204" t="e">
        <f>#REF!+M1545</f>
        <v>#REF!</v>
      </c>
      <c r="R1545" s="370" t="s">
        <v>1978</v>
      </c>
    </row>
    <row r="1546" spans="1:18" ht="12.95" customHeight="1">
      <c r="A1546" s="147">
        <v>1362</v>
      </c>
      <c r="B1546" s="148"/>
      <c r="C1546" s="149" t="s">
        <v>1911</v>
      </c>
      <c r="D1546" s="149" t="s">
        <v>1913</v>
      </c>
      <c r="E1546" s="149" t="s">
        <v>1907</v>
      </c>
      <c r="F1546" s="149" t="s">
        <v>1544</v>
      </c>
      <c r="G1546" s="149" t="s">
        <v>1436</v>
      </c>
      <c r="H1546" s="158"/>
      <c r="I1546" s="239" t="s">
        <v>21</v>
      </c>
      <c r="J1546" s="150" t="s">
        <v>1982</v>
      </c>
      <c r="K1546" s="150"/>
      <c r="L1546" s="150"/>
      <c r="M1546" s="153"/>
      <c r="N1546" s="153"/>
      <c r="O1546" s="153"/>
      <c r="P1546" s="203" t="e">
        <f>#REF!+#REF!</f>
        <v>#REF!</v>
      </c>
      <c r="Q1546" s="204" t="e">
        <f>#REF!+M1546</f>
        <v>#REF!</v>
      </c>
      <c r="R1546" s="370" t="s">
        <v>1978</v>
      </c>
    </row>
    <row r="1547" spans="1:18" ht="12.95" customHeight="1">
      <c r="A1547" s="198">
        <v>1363</v>
      </c>
      <c r="B1547" s="148"/>
      <c r="C1547" s="149" t="s">
        <v>1911</v>
      </c>
      <c r="D1547" s="149" t="s">
        <v>1913</v>
      </c>
      <c r="E1547" s="149" t="s">
        <v>1907</v>
      </c>
      <c r="F1547" s="149" t="s">
        <v>1544</v>
      </c>
      <c r="G1547" s="149" t="s">
        <v>1436</v>
      </c>
      <c r="H1547" s="158"/>
      <c r="I1547" s="239" t="s">
        <v>21</v>
      </c>
      <c r="J1547" s="150" t="s">
        <v>1983</v>
      </c>
      <c r="K1547" s="150"/>
      <c r="L1547" s="150"/>
      <c r="M1547" s="153"/>
      <c r="N1547" s="153"/>
      <c r="O1547" s="153"/>
      <c r="P1547" s="203" t="e">
        <f>#REF!+#REF!</f>
        <v>#REF!</v>
      </c>
      <c r="Q1547" s="204" t="e">
        <f>#REF!+M1547</f>
        <v>#REF!</v>
      </c>
      <c r="R1547" s="370" t="s">
        <v>1978</v>
      </c>
    </row>
    <row r="1548" spans="1:18" ht="12.95" customHeight="1">
      <c r="A1548" s="147">
        <v>1364</v>
      </c>
      <c r="B1548" s="148"/>
      <c r="C1548" s="149" t="s">
        <v>1911</v>
      </c>
      <c r="D1548" s="149" t="s">
        <v>1913</v>
      </c>
      <c r="E1548" s="149" t="s">
        <v>1907</v>
      </c>
      <c r="F1548" s="149" t="s">
        <v>1544</v>
      </c>
      <c r="G1548" s="149" t="s">
        <v>1436</v>
      </c>
      <c r="H1548" s="158"/>
      <c r="I1548" s="239" t="s">
        <v>21</v>
      </c>
      <c r="J1548" s="150" t="s">
        <v>1974</v>
      </c>
      <c r="K1548" s="150"/>
      <c r="L1548" s="150"/>
      <c r="M1548" s="153"/>
      <c r="N1548" s="153"/>
      <c r="O1548" s="153"/>
      <c r="P1548" s="203" t="e">
        <f>#REF!+#REF!</f>
        <v>#REF!</v>
      </c>
      <c r="Q1548" s="204" t="e">
        <f>#REF!+M1548</f>
        <v>#REF!</v>
      </c>
      <c r="R1548" s="370" t="s">
        <v>1978</v>
      </c>
    </row>
    <row r="1549" spans="1:18" ht="12.95" customHeight="1">
      <c r="A1549" s="198">
        <v>1365</v>
      </c>
      <c r="B1549" s="148"/>
      <c r="C1549" s="149" t="s">
        <v>1911</v>
      </c>
      <c r="D1549" s="149" t="s">
        <v>1913</v>
      </c>
      <c r="E1549" s="149" t="s">
        <v>1907</v>
      </c>
      <c r="F1549" s="149" t="s">
        <v>1544</v>
      </c>
      <c r="G1549" s="149" t="s">
        <v>1436</v>
      </c>
      <c r="H1549" s="158"/>
      <c r="I1549" s="239" t="s">
        <v>21</v>
      </c>
      <c r="J1549" s="150" t="s">
        <v>1984</v>
      </c>
      <c r="K1549" s="150"/>
      <c r="L1549" s="150"/>
      <c r="M1549" s="153"/>
      <c r="N1549" s="153"/>
      <c r="O1549" s="153"/>
      <c r="P1549" s="203" t="e">
        <f>#REF!+#REF!</f>
        <v>#REF!</v>
      </c>
      <c r="Q1549" s="204" t="e">
        <f>#REF!+M1549</f>
        <v>#REF!</v>
      </c>
      <c r="R1549" s="370" t="s">
        <v>1985</v>
      </c>
    </row>
    <row r="1550" spans="1:18" ht="12.95" customHeight="1">
      <c r="A1550" s="147">
        <v>1366</v>
      </c>
      <c r="B1550" s="148"/>
      <c r="C1550" s="149" t="s">
        <v>1911</v>
      </c>
      <c r="D1550" s="149" t="s">
        <v>1913</v>
      </c>
      <c r="E1550" s="149" t="s">
        <v>1907</v>
      </c>
      <c r="F1550" s="149" t="s">
        <v>1544</v>
      </c>
      <c r="G1550" s="149" t="s">
        <v>1436</v>
      </c>
      <c r="H1550" s="158"/>
      <c r="I1550" s="239" t="s">
        <v>1986</v>
      </c>
      <c r="J1550" s="150" t="s">
        <v>1987</v>
      </c>
      <c r="K1550" s="150"/>
      <c r="L1550" s="150"/>
      <c r="M1550" s="153"/>
      <c r="N1550" s="153"/>
      <c r="O1550" s="153"/>
      <c r="P1550" s="203" t="e">
        <f>#REF!+#REF!</f>
        <v>#REF!</v>
      </c>
      <c r="Q1550" s="204" t="e">
        <f>#REF!+M1550</f>
        <v>#REF!</v>
      </c>
      <c r="R1550" s="370" t="s">
        <v>1985</v>
      </c>
    </row>
    <row r="1551" spans="1:18" ht="12.95" customHeight="1">
      <c r="A1551" s="198">
        <v>1367</v>
      </c>
      <c r="B1551" s="148"/>
      <c r="C1551" s="149" t="s">
        <v>1911</v>
      </c>
      <c r="D1551" s="149" t="s">
        <v>1913</v>
      </c>
      <c r="E1551" s="149" t="s">
        <v>1907</v>
      </c>
      <c r="F1551" s="149" t="s">
        <v>1544</v>
      </c>
      <c r="G1551" s="149" t="s">
        <v>1436</v>
      </c>
      <c r="H1551" s="158"/>
      <c r="I1551" s="239" t="s">
        <v>64</v>
      </c>
      <c r="J1551" s="150" t="s">
        <v>1988</v>
      </c>
      <c r="K1551" s="150"/>
      <c r="L1551" s="150"/>
      <c r="M1551" s="153"/>
      <c r="N1551" s="153"/>
      <c r="O1551" s="153"/>
      <c r="P1551" s="203" t="e">
        <f>#REF!+#REF!</f>
        <v>#REF!</v>
      </c>
      <c r="Q1551" s="204" t="e">
        <f>#REF!+M1551</f>
        <v>#REF!</v>
      </c>
      <c r="R1551" s="370" t="s">
        <v>1985</v>
      </c>
    </row>
    <row r="1552" spans="1:18" ht="12.95" customHeight="1">
      <c r="A1552" s="147">
        <v>1368</v>
      </c>
      <c r="B1552" s="148"/>
      <c r="C1552" s="149" t="s">
        <v>1911</v>
      </c>
      <c r="D1552" s="149" t="s">
        <v>1913</v>
      </c>
      <c r="E1552" s="149" t="s">
        <v>1907</v>
      </c>
      <c r="F1552" s="149" t="s">
        <v>1544</v>
      </c>
      <c r="G1552" s="149" t="s">
        <v>1436</v>
      </c>
      <c r="H1552" s="158"/>
      <c r="I1552" s="239" t="s">
        <v>63</v>
      </c>
      <c r="J1552" s="150"/>
      <c r="K1552" s="150"/>
      <c r="L1552" s="150"/>
      <c r="M1552" s="153"/>
      <c r="N1552" s="153"/>
      <c r="O1552" s="153"/>
      <c r="P1552" s="203" t="e">
        <f>#REF!+#REF!</f>
        <v>#REF!</v>
      </c>
      <c r="Q1552" s="204" t="e">
        <f>#REF!+M1552</f>
        <v>#REF!</v>
      </c>
      <c r="R1552" s="370" t="s">
        <v>1985</v>
      </c>
    </row>
    <row r="1553" spans="1:18" ht="12.95" customHeight="1">
      <c r="A1553" s="198">
        <v>1369</v>
      </c>
      <c r="B1553" s="148"/>
      <c r="C1553" s="149" t="s">
        <v>1911</v>
      </c>
      <c r="D1553" s="149" t="s">
        <v>1913</v>
      </c>
      <c r="E1553" s="149" t="s">
        <v>1907</v>
      </c>
      <c r="F1553" s="149" t="s">
        <v>1544</v>
      </c>
      <c r="G1553" s="149" t="s">
        <v>1436</v>
      </c>
      <c r="H1553" s="158"/>
      <c r="I1553" s="239" t="s">
        <v>21</v>
      </c>
      <c r="J1553" s="150" t="s">
        <v>89</v>
      </c>
      <c r="K1553" s="150"/>
      <c r="L1553" s="150"/>
      <c r="M1553" s="153"/>
      <c r="N1553" s="153"/>
      <c r="O1553" s="153"/>
      <c r="P1553" s="203" t="e">
        <f>#REF!+#REF!</f>
        <v>#REF!</v>
      </c>
      <c r="Q1553" s="204" t="e">
        <f>#REF!+M1553</f>
        <v>#REF!</v>
      </c>
      <c r="R1553" s="370" t="s">
        <v>1985</v>
      </c>
    </row>
    <row r="1554" spans="1:18" ht="12.95" customHeight="1">
      <c r="A1554" s="147">
        <v>1370</v>
      </c>
      <c r="B1554" s="148"/>
      <c r="C1554" s="149" t="s">
        <v>1911</v>
      </c>
      <c r="D1554" s="149" t="s">
        <v>1913</v>
      </c>
      <c r="E1554" s="149" t="s">
        <v>1907</v>
      </c>
      <c r="F1554" s="149" t="s">
        <v>1544</v>
      </c>
      <c r="G1554" s="149" t="s">
        <v>1436</v>
      </c>
      <c r="H1554" s="158"/>
      <c r="I1554" s="239" t="s">
        <v>21</v>
      </c>
      <c r="J1554" s="150" t="s">
        <v>89</v>
      </c>
      <c r="K1554" s="150"/>
      <c r="L1554" s="150"/>
      <c r="M1554" s="153"/>
      <c r="N1554" s="153"/>
      <c r="O1554" s="153"/>
      <c r="P1554" s="203" t="e">
        <f>#REF!+#REF!</f>
        <v>#REF!</v>
      </c>
      <c r="Q1554" s="204" t="e">
        <f>#REF!+M1554</f>
        <v>#REF!</v>
      </c>
      <c r="R1554" s="370" t="s">
        <v>1985</v>
      </c>
    </row>
    <row r="1555" spans="1:18" ht="12.95" customHeight="1">
      <c r="A1555" s="198">
        <v>1371</v>
      </c>
      <c r="B1555" s="148"/>
      <c r="C1555" s="149" t="s">
        <v>1911</v>
      </c>
      <c r="D1555" s="149" t="s">
        <v>1913</v>
      </c>
      <c r="E1555" s="149" t="s">
        <v>1907</v>
      </c>
      <c r="F1555" s="149" t="s">
        <v>1544</v>
      </c>
      <c r="G1555" s="149" t="s">
        <v>1436</v>
      </c>
      <c r="H1555" s="158"/>
      <c r="I1555" s="239" t="s">
        <v>62</v>
      </c>
      <c r="J1555" s="150" t="s">
        <v>370</v>
      </c>
      <c r="K1555" s="150"/>
      <c r="L1555" s="150"/>
      <c r="M1555" s="153"/>
      <c r="N1555" s="153"/>
      <c r="O1555" s="153"/>
      <c r="P1555" s="203" t="e">
        <f>#REF!+#REF!</f>
        <v>#REF!</v>
      </c>
      <c r="Q1555" s="204" t="e">
        <f>#REF!+M1555</f>
        <v>#REF!</v>
      </c>
      <c r="R1555" s="370" t="s">
        <v>1985</v>
      </c>
    </row>
    <row r="1556" spans="1:18" ht="12.95" customHeight="1">
      <c r="A1556" s="147">
        <v>1372</v>
      </c>
      <c r="B1556" s="148"/>
      <c r="C1556" s="149" t="s">
        <v>1911</v>
      </c>
      <c r="D1556" s="149" t="s">
        <v>1913</v>
      </c>
      <c r="E1556" s="149" t="s">
        <v>1907</v>
      </c>
      <c r="F1556" s="149" t="s">
        <v>1544</v>
      </c>
      <c r="G1556" s="149" t="s">
        <v>1436</v>
      </c>
      <c r="H1556" s="158"/>
      <c r="I1556" s="239" t="s">
        <v>1989</v>
      </c>
      <c r="J1556" s="150" t="s">
        <v>789</v>
      </c>
      <c r="K1556" s="150"/>
      <c r="L1556" s="150"/>
      <c r="M1556" s="153"/>
      <c r="N1556" s="153"/>
      <c r="O1556" s="153"/>
      <c r="P1556" s="203" t="e">
        <f>#REF!+#REF!</f>
        <v>#REF!</v>
      </c>
      <c r="Q1556" s="204" t="e">
        <f>#REF!+M1556</f>
        <v>#REF!</v>
      </c>
      <c r="R1556" s="370" t="s">
        <v>1985</v>
      </c>
    </row>
    <row r="1557" spans="1:18" ht="12.95" customHeight="1">
      <c r="A1557" s="198">
        <v>1373</v>
      </c>
      <c r="B1557" s="148"/>
      <c r="C1557" s="149" t="s">
        <v>1911</v>
      </c>
      <c r="D1557" s="149" t="s">
        <v>1913</v>
      </c>
      <c r="E1557" s="149" t="s">
        <v>1907</v>
      </c>
      <c r="F1557" s="149" t="s">
        <v>1544</v>
      </c>
      <c r="G1557" s="149" t="s">
        <v>1436</v>
      </c>
      <c r="H1557" s="158"/>
      <c r="I1557" s="239" t="s">
        <v>21</v>
      </c>
      <c r="J1557" s="150" t="s">
        <v>89</v>
      </c>
      <c r="K1557" s="150"/>
      <c r="L1557" s="150"/>
      <c r="M1557" s="153"/>
      <c r="N1557" s="153"/>
      <c r="O1557" s="153"/>
      <c r="P1557" s="203" t="e">
        <f>#REF!+#REF!</f>
        <v>#REF!</v>
      </c>
      <c r="Q1557" s="204" t="e">
        <f>#REF!+M1557</f>
        <v>#REF!</v>
      </c>
      <c r="R1557" s="370" t="s">
        <v>1985</v>
      </c>
    </row>
    <row r="1558" spans="1:18" ht="12.95" customHeight="1">
      <c r="A1558" s="147">
        <v>1374</v>
      </c>
      <c r="B1558" s="148"/>
      <c r="C1558" s="149" t="s">
        <v>1911</v>
      </c>
      <c r="D1558" s="149" t="s">
        <v>1913</v>
      </c>
      <c r="E1558" s="149" t="s">
        <v>1907</v>
      </c>
      <c r="F1558" s="149" t="s">
        <v>1544</v>
      </c>
      <c r="G1558" s="149" t="s">
        <v>1436</v>
      </c>
      <c r="H1558" s="158"/>
      <c r="I1558" s="239" t="s">
        <v>64</v>
      </c>
      <c r="J1558" s="150" t="s">
        <v>1343</v>
      </c>
      <c r="K1558" s="150"/>
      <c r="L1558" s="150"/>
      <c r="M1558" s="153"/>
      <c r="N1558" s="153"/>
      <c r="O1558" s="153"/>
      <c r="P1558" s="203" t="e">
        <f>#REF!+#REF!</f>
        <v>#REF!</v>
      </c>
      <c r="Q1558" s="204" t="e">
        <f>#REF!+M1558</f>
        <v>#REF!</v>
      </c>
      <c r="R1558" s="370" t="s">
        <v>1985</v>
      </c>
    </row>
    <row r="1559" spans="1:18" ht="12.95" customHeight="1">
      <c r="A1559" s="198">
        <v>1375</v>
      </c>
      <c r="B1559" s="148"/>
      <c r="C1559" s="149" t="s">
        <v>1911</v>
      </c>
      <c r="D1559" s="149" t="s">
        <v>1913</v>
      </c>
      <c r="E1559" s="149" t="s">
        <v>1907</v>
      </c>
      <c r="F1559" s="149" t="s">
        <v>1544</v>
      </c>
      <c r="G1559" s="149" t="s">
        <v>1436</v>
      </c>
      <c r="H1559" s="158"/>
      <c r="I1559" s="239" t="s">
        <v>787</v>
      </c>
      <c r="J1559" s="150"/>
      <c r="K1559" s="150"/>
      <c r="L1559" s="150"/>
      <c r="M1559" s="153"/>
      <c r="N1559" s="153"/>
      <c r="O1559" s="153"/>
      <c r="P1559" s="203" t="e">
        <f>#REF!+#REF!</f>
        <v>#REF!</v>
      </c>
      <c r="Q1559" s="204" t="e">
        <f>#REF!+M1559</f>
        <v>#REF!</v>
      </c>
      <c r="R1559" s="370" t="s">
        <v>1990</v>
      </c>
    </row>
    <row r="1560" spans="1:18" ht="12.95" customHeight="1">
      <c r="A1560" s="147">
        <v>1376</v>
      </c>
      <c r="B1560" s="148"/>
      <c r="C1560" s="149" t="s">
        <v>1911</v>
      </c>
      <c r="D1560" s="149" t="s">
        <v>1913</v>
      </c>
      <c r="E1560" s="149" t="s">
        <v>1907</v>
      </c>
      <c r="F1560" s="149" t="s">
        <v>1544</v>
      </c>
      <c r="G1560" s="149" t="s">
        <v>1436</v>
      </c>
      <c r="H1560" s="158"/>
      <c r="I1560" s="239" t="s">
        <v>787</v>
      </c>
      <c r="J1560" s="150" t="s">
        <v>1987</v>
      </c>
      <c r="K1560" s="150"/>
      <c r="L1560" s="150"/>
      <c r="M1560" s="153"/>
      <c r="N1560" s="153"/>
      <c r="O1560" s="153"/>
      <c r="P1560" s="203" t="e">
        <f>#REF!+#REF!</f>
        <v>#REF!</v>
      </c>
      <c r="Q1560" s="204" t="e">
        <f>#REF!+M1560</f>
        <v>#REF!</v>
      </c>
      <c r="R1560" s="370" t="s">
        <v>1990</v>
      </c>
    </row>
    <row r="1561" spans="1:18" ht="12.95" customHeight="1">
      <c r="A1561" s="198">
        <v>1377</v>
      </c>
      <c r="B1561" s="148"/>
      <c r="C1561" s="149" t="s">
        <v>1911</v>
      </c>
      <c r="D1561" s="149" t="s">
        <v>1913</v>
      </c>
      <c r="E1561" s="149" t="s">
        <v>1907</v>
      </c>
      <c r="F1561" s="149" t="s">
        <v>1544</v>
      </c>
      <c r="G1561" s="149" t="s">
        <v>1436</v>
      </c>
      <c r="H1561" s="158"/>
      <c r="I1561" s="239" t="s">
        <v>62</v>
      </c>
      <c r="J1561" s="150" t="s">
        <v>1991</v>
      </c>
      <c r="K1561" s="150"/>
      <c r="L1561" s="150"/>
      <c r="M1561" s="153"/>
      <c r="N1561" s="153"/>
      <c r="O1561" s="153"/>
      <c r="P1561" s="203" t="e">
        <f>#REF!+#REF!</f>
        <v>#REF!</v>
      </c>
      <c r="Q1561" s="204" t="e">
        <f>#REF!+M1561</f>
        <v>#REF!</v>
      </c>
      <c r="R1561" s="370" t="s">
        <v>1992</v>
      </c>
    </row>
    <row r="1562" spans="1:18" ht="12.95" customHeight="1">
      <c r="A1562" s="147">
        <v>1378</v>
      </c>
      <c r="B1562" s="148"/>
      <c r="C1562" s="149" t="s">
        <v>1911</v>
      </c>
      <c r="D1562" s="149" t="s">
        <v>1913</v>
      </c>
      <c r="E1562" s="149" t="s">
        <v>1907</v>
      </c>
      <c r="F1562" s="149" t="s">
        <v>1544</v>
      </c>
      <c r="G1562" s="149" t="s">
        <v>1436</v>
      </c>
      <c r="H1562" s="158"/>
      <c r="I1562" s="239" t="s">
        <v>1993</v>
      </c>
      <c r="J1562" s="150" t="s">
        <v>1994</v>
      </c>
      <c r="K1562" s="150"/>
      <c r="L1562" s="150"/>
      <c r="M1562" s="153"/>
      <c r="N1562" s="153"/>
      <c r="O1562" s="153"/>
      <c r="P1562" s="203" t="e">
        <f>#REF!+#REF!</f>
        <v>#REF!</v>
      </c>
      <c r="Q1562" s="204" t="e">
        <f>#REF!+M1562</f>
        <v>#REF!</v>
      </c>
      <c r="R1562" s="370" t="s">
        <v>1992</v>
      </c>
    </row>
    <row r="1563" spans="1:18" ht="12.95" customHeight="1">
      <c r="A1563" s="198">
        <v>1379</v>
      </c>
      <c r="B1563" s="148"/>
      <c r="C1563" s="149" t="s">
        <v>1911</v>
      </c>
      <c r="D1563" s="149" t="s">
        <v>1913</v>
      </c>
      <c r="E1563" s="149" t="s">
        <v>1907</v>
      </c>
      <c r="F1563" s="149" t="s">
        <v>1544</v>
      </c>
      <c r="G1563" s="149" t="s">
        <v>1436</v>
      </c>
      <c r="H1563" s="158"/>
      <c r="I1563" s="239" t="s">
        <v>1993</v>
      </c>
      <c r="J1563" s="150"/>
      <c r="K1563" s="150"/>
      <c r="L1563" s="150"/>
      <c r="M1563" s="153"/>
      <c r="N1563" s="153"/>
      <c r="O1563" s="153"/>
      <c r="P1563" s="203" t="e">
        <f>#REF!+#REF!</f>
        <v>#REF!</v>
      </c>
      <c r="Q1563" s="204" t="e">
        <f>#REF!+M1563</f>
        <v>#REF!</v>
      </c>
      <c r="R1563" s="370" t="s">
        <v>1992</v>
      </c>
    </row>
    <row r="1564" spans="1:18" ht="12.95" customHeight="1">
      <c r="A1564" s="147">
        <v>1380</v>
      </c>
      <c r="B1564" s="148"/>
      <c r="C1564" s="149" t="s">
        <v>1911</v>
      </c>
      <c r="D1564" s="149" t="s">
        <v>1913</v>
      </c>
      <c r="E1564" s="149" t="s">
        <v>1907</v>
      </c>
      <c r="F1564" s="149" t="s">
        <v>1544</v>
      </c>
      <c r="G1564" s="149" t="s">
        <v>1436</v>
      </c>
      <c r="H1564" s="158"/>
      <c r="I1564" s="239" t="s">
        <v>62</v>
      </c>
      <c r="J1564" s="150" t="s">
        <v>1991</v>
      </c>
      <c r="K1564" s="150"/>
      <c r="L1564" s="150"/>
      <c r="M1564" s="153"/>
      <c r="N1564" s="153"/>
      <c r="O1564" s="153"/>
      <c r="P1564" s="203" t="e">
        <f>#REF!+#REF!</f>
        <v>#REF!</v>
      </c>
      <c r="Q1564" s="204" t="e">
        <f>#REF!+M1564</f>
        <v>#REF!</v>
      </c>
      <c r="R1564" s="370" t="s">
        <v>1992</v>
      </c>
    </row>
    <row r="1565" spans="1:18" ht="12.95" customHeight="1">
      <c r="A1565" s="198">
        <v>1381</v>
      </c>
      <c r="B1565" s="148"/>
      <c r="C1565" s="149" t="s">
        <v>1911</v>
      </c>
      <c r="D1565" s="149" t="s">
        <v>1913</v>
      </c>
      <c r="E1565" s="149" t="s">
        <v>1907</v>
      </c>
      <c r="F1565" s="149" t="s">
        <v>1544</v>
      </c>
      <c r="G1565" s="149" t="s">
        <v>1436</v>
      </c>
      <c r="H1565" s="158"/>
      <c r="I1565" s="239" t="s">
        <v>787</v>
      </c>
      <c r="J1565" s="150" t="s">
        <v>789</v>
      </c>
      <c r="K1565" s="150"/>
      <c r="L1565" s="150"/>
      <c r="M1565" s="153"/>
      <c r="N1565" s="153"/>
      <c r="O1565" s="153"/>
      <c r="P1565" s="203" t="e">
        <f>#REF!+#REF!</f>
        <v>#REF!</v>
      </c>
      <c r="Q1565" s="204" t="e">
        <f>#REF!+M1565</f>
        <v>#REF!</v>
      </c>
      <c r="R1565" s="370" t="s">
        <v>1995</v>
      </c>
    </row>
    <row r="1566" spans="1:18" ht="12.95" customHeight="1">
      <c r="A1566" s="147">
        <v>1382</v>
      </c>
      <c r="B1566" s="148"/>
      <c r="C1566" s="149" t="s">
        <v>1911</v>
      </c>
      <c r="D1566" s="149" t="s">
        <v>1913</v>
      </c>
      <c r="E1566" s="149" t="s">
        <v>1907</v>
      </c>
      <c r="F1566" s="149" t="s">
        <v>1544</v>
      </c>
      <c r="G1566" s="149" t="s">
        <v>1436</v>
      </c>
      <c r="H1566" s="158"/>
      <c r="I1566" s="239" t="s">
        <v>787</v>
      </c>
      <c r="J1566" s="150" t="s">
        <v>789</v>
      </c>
      <c r="K1566" s="150"/>
      <c r="L1566" s="150"/>
      <c r="M1566" s="153"/>
      <c r="N1566" s="153"/>
      <c r="O1566" s="153"/>
      <c r="P1566" s="203" t="e">
        <f>#REF!+#REF!</f>
        <v>#REF!</v>
      </c>
      <c r="Q1566" s="204" t="e">
        <f>#REF!+M1566</f>
        <v>#REF!</v>
      </c>
      <c r="R1566" s="370" t="s">
        <v>1995</v>
      </c>
    </row>
    <row r="1567" spans="1:18" ht="12.95" customHeight="1">
      <c r="A1567" s="198">
        <v>1383</v>
      </c>
      <c r="B1567" s="148"/>
      <c r="C1567" s="149" t="s">
        <v>1911</v>
      </c>
      <c r="D1567" s="149" t="s">
        <v>1913</v>
      </c>
      <c r="E1567" s="149" t="s">
        <v>1907</v>
      </c>
      <c r="F1567" s="149" t="s">
        <v>1544</v>
      </c>
      <c r="G1567" s="149" t="s">
        <v>1436</v>
      </c>
      <c r="H1567" s="158"/>
      <c r="I1567" s="239" t="s">
        <v>787</v>
      </c>
      <c r="J1567" s="150" t="s">
        <v>305</v>
      </c>
      <c r="K1567" s="150"/>
      <c r="L1567" s="150"/>
      <c r="M1567" s="153"/>
      <c r="N1567" s="153"/>
      <c r="O1567" s="153"/>
      <c r="P1567" s="203" t="e">
        <f>#REF!+#REF!</f>
        <v>#REF!</v>
      </c>
      <c r="Q1567" s="204" t="e">
        <f>#REF!+M1567</f>
        <v>#REF!</v>
      </c>
      <c r="R1567" s="370" t="s">
        <v>1996</v>
      </c>
    </row>
    <row r="1568" spans="1:18" ht="12.95" customHeight="1">
      <c r="A1568" s="147">
        <v>1384</v>
      </c>
      <c r="B1568" s="148"/>
      <c r="C1568" s="149" t="s">
        <v>1911</v>
      </c>
      <c r="D1568" s="149" t="s">
        <v>1913</v>
      </c>
      <c r="E1568" s="149" t="s">
        <v>1907</v>
      </c>
      <c r="F1568" s="149" t="s">
        <v>1544</v>
      </c>
      <c r="G1568" s="149" t="s">
        <v>1436</v>
      </c>
      <c r="H1568" s="158"/>
      <c r="I1568" s="239" t="s">
        <v>787</v>
      </c>
      <c r="J1568" s="150" t="s">
        <v>789</v>
      </c>
      <c r="K1568" s="150"/>
      <c r="L1568" s="150"/>
      <c r="M1568" s="153"/>
      <c r="N1568" s="153"/>
      <c r="O1568" s="153"/>
      <c r="P1568" s="203" t="e">
        <f>#REF!+#REF!</f>
        <v>#REF!</v>
      </c>
      <c r="Q1568" s="204" t="e">
        <f>#REF!+M1568</f>
        <v>#REF!</v>
      </c>
      <c r="R1568" s="370" t="s">
        <v>255</v>
      </c>
    </row>
    <row r="1569" spans="1:18" ht="12.95" customHeight="1">
      <c r="A1569" s="198">
        <v>1385</v>
      </c>
      <c r="B1569" s="148"/>
      <c r="C1569" s="149" t="s">
        <v>1911</v>
      </c>
      <c r="D1569" s="149" t="s">
        <v>1913</v>
      </c>
      <c r="E1569" s="149" t="s">
        <v>1907</v>
      </c>
      <c r="F1569" s="149" t="s">
        <v>1544</v>
      </c>
      <c r="G1569" s="149" t="s">
        <v>1436</v>
      </c>
      <c r="H1569" s="158"/>
      <c r="I1569" s="239" t="s">
        <v>787</v>
      </c>
      <c r="J1569" s="150"/>
      <c r="K1569" s="150"/>
      <c r="L1569" s="150"/>
      <c r="M1569" s="153"/>
      <c r="N1569" s="153"/>
      <c r="O1569" s="153"/>
      <c r="P1569" s="203" t="e">
        <f>#REF!+#REF!</f>
        <v>#REF!</v>
      </c>
      <c r="Q1569" s="204" t="e">
        <f>#REF!+M1569</f>
        <v>#REF!</v>
      </c>
      <c r="R1569" s="370" t="s">
        <v>255</v>
      </c>
    </row>
    <row r="1570" spans="1:18" ht="12.95" customHeight="1">
      <c r="A1570" s="147">
        <v>1386</v>
      </c>
      <c r="B1570" s="148"/>
      <c r="C1570" s="149" t="s">
        <v>1911</v>
      </c>
      <c r="D1570" s="149" t="s">
        <v>1913</v>
      </c>
      <c r="E1570" s="149" t="s">
        <v>1907</v>
      </c>
      <c r="F1570" s="149" t="s">
        <v>1544</v>
      </c>
      <c r="G1570" s="149" t="s">
        <v>1436</v>
      </c>
      <c r="H1570" s="158"/>
      <c r="I1570" s="239" t="s">
        <v>787</v>
      </c>
      <c r="J1570" s="150" t="s">
        <v>1997</v>
      </c>
      <c r="K1570" s="150"/>
      <c r="L1570" s="150"/>
      <c r="M1570" s="153"/>
      <c r="N1570" s="153"/>
      <c r="O1570" s="153"/>
      <c r="P1570" s="203" t="e">
        <f>#REF!+#REF!</f>
        <v>#REF!</v>
      </c>
      <c r="Q1570" s="204" t="e">
        <f>#REF!+M1570</f>
        <v>#REF!</v>
      </c>
      <c r="R1570" s="370" t="s">
        <v>1998</v>
      </c>
    </row>
    <row r="1571" spans="1:18" ht="12.95" customHeight="1">
      <c r="A1571" s="198">
        <v>1387</v>
      </c>
      <c r="B1571" s="148"/>
      <c r="C1571" s="149" t="s">
        <v>1911</v>
      </c>
      <c r="D1571" s="149" t="s">
        <v>1913</v>
      </c>
      <c r="E1571" s="149" t="s">
        <v>1907</v>
      </c>
      <c r="F1571" s="149" t="s">
        <v>1544</v>
      </c>
      <c r="G1571" s="149" t="s">
        <v>1436</v>
      </c>
      <c r="H1571" s="158"/>
      <c r="I1571" s="239" t="s">
        <v>21</v>
      </c>
      <c r="J1571" s="150" t="s">
        <v>1974</v>
      </c>
      <c r="K1571" s="150"/>
      <c r="L1571" s="150"/>
      <c r="M1571" s="153"/>
      <c r="N1571" s="153"/>
      <c r="O1571" s="153"/>
      <c r="P1571" s="203" t="e">
        <f>#REF!+#REF!</f>
        <v>#REF!</v>
      </c>
      <c r="Q1571" s="204" t="e">
        <f>#REF!+M1571</f>
        <v>#REF!</v>
      </c>
      <c r="R1571" s="370" t="s">
        <v>1998</v>
      </c>
    </row>
    <row r="1572" spans="1:18" ht="12.95" customHeight="1">
      <c r="A1572" s="147">
        <v>1388</v>
      </c>
      <c r="B1572" s="148"/>
      <c r="C1572" s="149" t="s">
        <v>1911</v>
      </c>
      <c r="D1572" s="149" t="s">
        <v>1913</v>
      </c>
      <c r="E1572" s="149" t="s">
        <v>1907</v>
      </c>
      <c r="F1572" s="149" t="s">
        <v>1544</v>
      </c>
      <c r="G1572" s="149" t="s">
        <v>1436</v>
      </c>
      <c r="H1572" s="158"/>
      <c r="I1572" s="239" t="s">
        <v>787</v>
      </c>
      <c r="J1572" s="150"/>
      <c r="K1572" s="150"/>
      <c r="L1572" s="150"/>
      <c r="M1572" s="153"/>
      <c r="N1572" s="153"/>
      <c r="O1572" s="153"/>
      <c r="P1572" s="203" t="e">
        <f>#REF!+#REF!</f>
        <v>#REF!</v>
      </c>
      <c r="Q1572" s="204" t="e">
        <f>#REF!+M1572</f>
        <v>#REF!</v>
      </c>
      <c r="R1572" s="370" t="s">
        <v>1998</v>
      </c>
    </row>
    <row r="1573" spans="1:18" ht="12.95" customHeight="1">
      <c r="A1573" s="198">
        <v>1389</v>
      </c>
      <c r="B1573" s="148"/>
      <c r="C1573" s="149" t="s">
        <v>1911</v>
      </c>
      <c r="D1573" s="149" t="s">
        <v>1913</v>
      </c>
      <c r="E1573" s="149" t="s">
        <v>1907</v>
      </c>
      <c r="F1573" s="149" t="s">
        <v>1544</v>
      </c>
      <c r="G1573" s="149" t="s">
        <v>1436</v>
      </c>
      <c r="H1573" s="158"/>
      <c r="I1573" s="239" t="s">
        <v>787</v>
      </c>
      <c r="J1573" s="150" t="s">
        <v>1999</v>
      </c>
      <c r="K1573" s="150"/>
      <c r="L1573" s="150"/>
      <c r="M1573" s="153"/>
      <c r="N1573" s="153"/>
      <c r="O1573" s="153"/>
      <c r="P1573" s="203" t="e">
        <f>#REF!+#REF!</f>
        <v>#REF!</v>
      </c>
      <c r="Q1573" s="204" t="e">
        <f>#REF!+M1573</f>
        <v>#REF!</v>
      </c>
      <c r="R1573" s="370" t="s">
        <v>2000</v>
      </c>
    </row>
    <row r="1574" spans="1:18" ht="12.95" customHeight="1">
      <c r="A1574" s="147">
        <v>1390</v>
      </c>
      <c r="B1574" s="148"/>
      <c r="C1574" s="149" t="s">
        <v>1911</v>
      </c>
      <c r="D1574" s="149" t="s">
        <v>1913</v>
      </c>
      <c r="E1574" s="149" t="s">
        <v>1907</v>
      </c>
      <c r="F1574" s="149" t="s">
        <v>1544</v>
      </c>
      <c r="G1574" s="149" t="s">
        <v>1436</v>
      </c>
      <c r="H1574" s="158"/>
      <c r="I1574" s="239" t="s">
        <v>21</v>
      </c>
      <c r="J1574" s="150" t="s">
        <v>1974</v>
      </c>
      <c r="K1574" s="150"/>
      <c r="L1574" s="150"/>
      <c r="M1574" s="153"/>
      <c r="N1574" s="153"/>
      <c r="O1574" s="153"/>
      <c r="P1574" s="203" t="e">
        <f>#REF!+#REF!</f>
        <v>#REF!</v>
      </c>
      <c r="Q1574" s="204" t="e">
        <f>#REF!+M1574</f>
        <v>#REF!</v>
      </c>
      <c r="R1574" s="370" t="s">
        <v>2000</v>
      </c>
    </row>
    <row r="1575" spans="1:18" ht="12.95" customHeight="1">
      <c r="A1575" s="198">
        <v>1391</v>
      </c>
      <c r="B1575" s="148"/>
      <c r="C1575" s="149" t="s">
        <v>1911</v>
      </c>
      <c r="D1575" s="149" t="s">
        <v>1913</v>
      </c>
      <c r="E1575" s="149" t="s">
        <v>1907</v>
      </c>
      <c r="F1575" s="149" t="s">
        <v>1544</v>
      </c>
      <c r="G1575" s="149" t="s">
        <v>1436</v>
      </c>
      <c r="H1575" s="158"/>
      <c r="I1575" s="239" t="s">
        <v>62</v>
      </c>
      <c r="J1575" s="150" t="s">
        <v>789</v>
      </c>
      <c r="K1575" s="150"/>
      <c r="L1575" s="150"/>
      <c r="M1575" s="153"/>
      <c r="N1575" s="153"/>
      <c r="O1575" s="153"/>
      <c r="P1575" s="203" t="e">
        <f>#REF!+#REF!</f>
        <v>#REF!</v>
      </c>
      <c r="Q1575" s="204" t="e">
        <f>#REF!+M1575</f>
        <v>#REF!</v>
      </c>
      <c r="R1575" s="370" t="s">
        <v>1959</v>
      </c>
    </row>
    <row r="1576" spans="1:18" ht="12.95" customHeight="1">
      <c r="A1576" s="147">
        <v>1392</v>
      </c>
      <c r="B1576" s="148"/>
      <c r="C1576" s="149" t="s">
        <v>1911</v>
      </c>
      <c r="D1576" s="149" t="s">
        <v>1913</v>
      </c>
      <c r="E1576" s="149" t="s">
        <v>1907</v>
      </c>
      <c r="F1576" s="149" t="s">
        <v>1544</v>
      </c>
      <c r="G1576" s="149" t="s">
        <v>1436</v>
      </c>
      <c r="H1576" s="158"/>
      <c r="I1576" s="239" t="s">
        <v>64</v>
      </c>
      <c r="J1576" s="150" t="s">
        <v>361</v>
      </c>
      <c r="K1576" s="150"/>
      <c r="L1576" s="150"/>
      <c r="M1576" s="153"/>
      <c r="N1576" s="153"/>
      <c r="O1576" s="153"/>
      <c r="P1576" s="203" t="e">
        <f>#REF!+#REF!</f>
        <v>#REF!</v>
      </c>
      <c r="Q1576" s="204" t="e">
        <f>#REF!+M1576</f>
        <v>#REF!</v>
      </c>
      <c r="R1576" s="370" t="s">
        <v>1959</v>
      </c>
    </row>
    <row r="1577" spans="1:18" ht="12.95" customHeight="1">
      <c r="A1577" s="198">
        <v>1393</v>
      </c>
      <c r="B1577" s="148"/>
      <c r="C1577" s="149" t="s">
        <v>1911</v>
      </c>
      <c r="D1577" s="149" t="s">
        <v>1913</v>
      </c>
      <c r="E1577" s="149" t="s">
        <v>1907</v>
      </c>
      <c r="F1577" s="149" t="s">
        <v>1544</v>
      </c>
      <c r="G1577" s="149" t="s">
        <v>1436</v>
      </c>
      <c r="H1577" s="158"/>
      <c r="I1577" s="239" t="s">
        <v>21</v>
      </c>
      <c r="J1577" s="150" t="s">
        <v>788</v>
      </c>
      <c r="K1577" s="150"/>
      <c r="L1577" s="150"/>
      <c r="M1577" s="153"/>
      <c r="N1577" s="153"/>
      <c r="O1577" s="153"/>
      <c r="P1577" s="203" t="e">
        <f>#REF!+#REF!</f>
        <v>#REF!</v>
      </c>
      <c r="Q1577" s="204" t="e">
        <f>#REF!+M1577</f>
        <v>#REF!</v>
      </c>
      <c r="R1577" s="370" t="s">
        <v>1959</v>
      </c>
    </row>
    <row r="1578" spans="1:18" ht="12.95" customHeight="1">
      <c r="A1578" s="147">
        <v>1394</v>
      </c>
      <c r="B1578" s="148"/>
      <c r="C1578" s="149" t="s">
        <v>1911</v>
      </c>
      <c r="D1578" s="149" t="s">
        <v>1913</v>
      </c>
      <c r="E1578" s="149" t="s">
        <v>1907</v>
      </c>
      <c r="F1578" s="149" t="s">
        <v>1544</v>
      </c>
      <c r="G1578" s="149" t="s">
        <v>1436</v>
      </c>
      <c r="H1578" s="158"/>
      <c r="I1578" s="239" t="s">
        <v>21</v>
      </c>
      <c r="J1578" s="150" t="s">
        <v>361</v>
      </c>
      <c r="K1578" s="150"/>
      <c r="L1578" s="150"/>
      <c r="M1578" s="153"/>
      <c r="N1578" s="153"/>
      <c r="O1578" s="153"/>
      <c r="P1578" s="203" t="e">
        <f>#REF!+#REF!</f>
        <v>#REF!</v>
      </c>
      <c r="Q1578" s="204" t="e">
        <f>#REF!+M1578</f>
        <v>#REF!</v>
      </c>
      <c r="R1578" s="370" t="s">
        <v>1959</v>
      </c>
    </row>
    <row r="1579" spans="1:18" ht="12.95" customHeight="1">
      <c r="A1579" s="198">
        <v>1395</v>
      </c>
      <c r="B1579" s="148"/>
      <c r="C1579" s="149" t="s">
        <v>1911</v>
      </c>
      <c r="D1579" s="149" t="s">
        <v>1913</v>
      </c>
      <c r="E1579" s="149" t="s">
        <v>1907</v>
      </c>
      <c r="F1579" s="149" t="s">
        <v>1544</v>
      </c>
      <c r="G1579" s="149" t="s">
        <v>1436</v>
      </c>
      <c r="H1579" s="158"/>
      <c r="I1579" s="239" t="s">
        <v>842</v>
      </c>
      <c r="J1579" s="150"/>
      <c r="K1579" s="150"/>
      <c r="L1579" s="150"/>
      <c r="M1579" s="153"/>
      <c r="N1579" s="153"/>
      <c r="O1579" s="153"/>
      <c r="P1579" s="203" t="e">
        <f>#REF!+#REF!</f>
        <v>#REF!</v>
      </c>
      <c r="Q1579" s="204" t="e">
        <f>#REF!+M1579</f>
        <v>#REF!</v>
      </c>
      <c r="R1579" s="370" t="s">
        <v>1959</v>
      </c>
    </row>
    <row r="1580" spans="1:18" ht="12.95" customHeight="1">
      <c r="A1580" s="147">
        <v>1396</v>
      </c>
      <c r="B1580" s="148"/>
      <c r="C1580" s="149" t="s">
        <v>1911</v>
      </c>
      <c r="D1580" s="149" t="s">
        <v>1913</v>
      </c>
      <c r="E1580" s="149" t="s">
        <v>1907</v>
      </c>
      <c r="F1580" s="149" t="s">
        <v>1544</v>
      </c>
      <c r="G1580" s="149" t="s">
        <v>1436</v>
      </c>
      <c r="H1580" s="158"/>
      <c r="I1580" s="239" t="s">
        <v>787</v>
      </c>
      <c r="J1580" s="150"/>
      <c r="K1580" s="150"/>
      <c r="L1580" s="150"/>
      <c r="M1580" s="153"/>
      <c r="N1580" s="153"/>
      <c r="O1580" s="153"/>
      <c r="P1580" s="203" t="e">
        <f>#REF!+#REF!</f>
        <v>#REF!</v>
      </c>
      <c r="Q1580" s="204" t="e">
        <f>#REF!+M1580</f>
        <v>#REF!</v>
      </c>
      <c r="R1580" s="370" t="s">
        <v>2001</v>
      </c>
    </row>
    <row r="1581" spans="1:18" ht="12.95" customHeight="1">
      <c r="A1581" s="198">
        <v>1397</v>
      </c>
      <c r="B1581" s="148"/>
      <c r="C1581" s="149" t="s">
        <v>1911</v>
      </c>
      <c r="D1581" s="149" t="s">
        <v>1913</v>
      </c>
      <c r="E1581" s="149" t="s">
        <v>1907</v>
      </c>
      <c r="F1581" s="149" t="s">
        <v>1544</v>
      </c>
      <c r="G1581" s="149" t="s">
        <v>1436</v>
      </c>
      <c r="H1581" s="158"/>
      <c r="I1581" s="239" t="s">
        <v>787</v>
      </c>
      <c r="J1581" s="150"/>
      <c r="K1581" s="150"/>
      <c r="L1581" s="150"/>
      <c r="M1581" s="153"/>
      <c r="N1581" s="153"/>
      <c r="O1581" s="153"/>
      <c r="P1581" s="203" t="e">
        <f>#REF!+#REF!</f>
        <v>#REF!</v>
      </c>
      <c r="Q1581" s="204" t="e">
        <f>#REF!+M1581</f>
        <v>#REF!</v>
      </c>
      <c r="R1581" s="370" t="s">
        <v>2001</v>
      </c>
    </row>
    <row r="1582" spans="1:18" ht="12.95" customHeight="1">
      <c r="A1582" s="147">
        <v>1398</v>
      </c>
      <c r="B1582" s="148"/>
      <c r="C1582" s="149" t="s">
        <v>1911</v>
      </c>
      <c r="D1582" s="149" t="s">
        <v>1913</v>
      </c>
      <c r="E1582" s="149" t="s">
        <v>1907</v>
      </c>
      <c r="F1582" s="149" t="s">
        <v>1544</v>
      </c>
      <c r="G1582" s="149" t="s">
        <v>1436</v>
      </c>
      <c r="H1582" s="158"/>
      <c r="I1582" s="239" t="s">
        <v>21</v>
      </c>
      <c r="J1582" s="150" t="s">
        <v>788</v>
      </c>
      <c r="K1582" s="150"/>
      <c r="L1582" s="150"/>
      <c r="M1582" s="153"/>
      <c r="N1582" s="153"/>
      <c r="O1582" s="153"/>
      <c r="P1582" s="203" t="e">
        <f>#REF!+#REF!</f>
        <v>#REF!</v>
      </c>
      <c r="Q1582" s="204" t="e">
        <f>#REF!+M1582</f>
        <v>#REF!</v>
      </c>
      <c r="R1582" s="370" t="s">
        <v>2001</v>
      </c>
    </row>
    <row r="1583" spans="1:18" ht="12.95" customHeight="1">
      <c r="A1583" s="198">
        <v>1399</v>
      </c>
      <c r="B1583" s="148"/>
      <c r="C1583" s="149" t="s">
        <v>1911</v>
      </c>
      <c r="D1583" s="149" t="s">
        <v>1913</v>
      </c>
      <c r="E1583" s="149" t="s">
        <v>1907</v>
      </c>
      <c r="F1583" s="149" t="s">
        <v>1544</v>
      </c>
      <c r="G1583" s="149" t="s">
        <v>1436</v>
      </c>
      <c r="H1583" s="158"/>
      <c r="I1583" s="239" t="s">
        <v>2002</v>
      </c>
      <c r="J1583" s="150" t="s">
        <v>2003</v>
      </c>
      <c r="K1583" s="150"/>
      <c r="L1583" s="150"/>
      <c r="M1583" s="153"/>
      <c r="N1583" s="153"/>
      <c r="O1583" s="153"/>
      <c r="P1583" s="203" t="e">
        <f>#REF!+#REF!</f>
        <v>#REF!</v>
      </c>
      <c r="Q1583" s="204" t="e">
        <f>#REF!+M1583</f>
        <v>#REF!</v>
      </c>
      <c r="R1583" s="370" t="s">
        <v>2001</v>
      </c>
    </row>
    <row r="1584" spans="1:18" ht="12.95" customHeight="1">
      <c r="A1584" s="147">
        <v>1400</v>
      </c>
      <c r="B1584" s="148"/>
      <c r="C1584" s="149" t="s">
        <v>1911</v>
      </c>
      <c r="D1584" s="149" t="s">
        <v>1913</v>
      </c>
      <c r="E1584" s="149" t="s">
        <v>1907</v>
      </c>
      <c r="F1584" s="149" t="s">
        <v>1544</v>
      </c>
      <c r="G1584" s="149" t="s">
        <v>1436</v>
      </c>
      <c r="H1584" s="158"/>
      <c r="I1584" s="239" t="s">
        <v>2004</v>
      </c>
      <c r="J1584" s="150" t="s">
        <v>1991</v>
      </c>
      <c r="K1584" s="150"/>
      <c r="L1584" s="150"/>
      <c r="M1584" s="153"/>
      <c r="N1584" s="153"/>
      <c r="O1584" s="153"/>
      <c r="P1584" s="203" t="e">
        <f>#REF!+#REF!</f>
        <v>#REF!</v>
      </c>
      <c r="Q1584" s="204" t="e">
        <f>#REF!+M1584</f>
        <v>#REF!</v>
      </c>
      <c r="R1584" s="370" t="s">
        <v>2005</v>
      </c>
    </row>
    <row r="1585" spans="1:18" ht="12.95" customHeight="1">
      <c r="A1585" s="198">
        <v>1401</v>
      </c>
      <c r="B1585" s="148"/>
      <c r="C1585" s="149" t="s">
        <v>1911</v>
      </c>
      <c r="D1585" s="149" t="s">
        <v>1913</v>
      </c>
      <c r="E1585" s="149" t="s">
        <v>1907</v>
      </c>
      <c r="F1585" s="149" t="s">
        <v>1544</v>
      </c>
      <c r="G1585" s="149" t="s">
        <v>1436</v>
      </c>
      <c r="H1585" s="158"/>
      <c r="I1585" s="239" t="s">
        <v>2006</v>
      </c>
      <c r="J1585" s="150" t="s">
        <v>2007</v>
      </c>
      <c r="K1585" s="150"/>
      <c r="L1585" s="150"/>
      <c r="M1585" s="153"/>
      <c r="N1585" s="153"/>
      <c r="O1585" s="153"/>
      <c r="P1585" s="203" t="e">
        <f>#REF!+#REF!</f>
        <v>#REF!</v>
      </c>
      <c r="Q1585" s="204" t="e">
        <f>#REF!+M1585</f>
        <v>#REF!</v>
      </c>
      <c r="R1585" s="370" t="s">
        <v>2005</v>
      </c>
    </row>
    <row r="1586" spans="1:18" ht="12.95" customHeight="1">
      <c r="A1586" s="147">
        <v>1402</v>
      </c>
      <c r="B1586" s="148"/>
      <c r="C1586" s="149" t="s">
        <v>1911</v>
      </c>
      <c r="D1586" s="149" t="s">
        <v>1913</v>
      </c>
      <c r="E1586" s="149" t="s">
        <v>1907</v>
      </c>
      <c r="F1586" s="149" t="s">
        <v>1544</v>
      </c>
      <c r="G1586" s="149" t="s">
        <v>1436</v>
      </c>
      <c r="H1586" s="158"/>
      <c r="I1586" s="239" t="s">
        <v>787</v>
      </c>
      <c r="J1586" s="150" t="s">
        <v>789</v>
      </c>
      <c r="K1586" s="150"/>
      <c r="L1586" s="150"/>
      <c r="M1586" s="153"/>
      <c r="N1586" s="153"/>
      <c r="O1586" s="153"/>
      <c r="P1586" s="203" t="e">
        <f>#REF!+#REF!</f>
        <v>#REF!</v>
      </c>
      <c r="Q1586" s="204" t="e">
        <f>#REF!+M1586</f>
        <v>#REF!</v>
      </c>
      <c r="R1586" s="370" t="s">
        <v>2008</v>
      </c>
    </row>
    <row r="1587" spans="1:18" ht="12.95" customHeight="1">
      <c r="A1587" s="198">
        <v>1403</v>
      </c>
      <c r="B1587" s="148"/>
      <c r="C1587" s="149" t="s">
        <v>1911</v>
      </c>
      <c r="D1587" s="149" t="s">
        <v>1913</v>
      </c>
      <c r="E1587" s="149" t="s">
        <v>1907</v>
      </c>
      <c r="F1587" s="149" t="s">
        <v>1544</v>
      </c>
      <c r="G1587" s="149" t="s">
        <v>1436</v>
      </c>
      <c r="H1587" s="158"/>
      <c r="I1587" s="239" t="s">
        <v>787</v>
      </c>
      <c r="J1587" s="150"/>
      <c r="K1587" s="150"/>
      <c r="L1587" s="150"/>
      <c r="M1587" s="153"/>
      <c r="N1587" s="153"/>
      <c r="O1587" s="153"/>
      <c r="P1587" s="203" t="e">
        <f>#REF!+#REF!</f>
        <v>#REF!</v>
      </c>
      <c r="Q1587" s="204" t="e">
        <f>#REF!+M1587</f>
        <v>#REF!</v>
      </c>
      <c r="R1587" s="370" t="s">
        <v>2009</v>
      </c>
    </row>
    <row r="1588" spans="1:18" ht="12.95" customHeight="1">
      <c r="A1588" s="147">
        <v>1404</v>
      </c>
      <c r="B1588" s="148"/>
      <c r="C1588" s="149" t="s">
        <v>1911</v>
      </c>
      <c r="D1588" s="149" t="s">
        <v>1913</v>
      </c>
      <c r="E1588" s="149" t="s">
        <v>1907</v>
      </c>
      <c r="F1588" s="149" t="s">
        <v>1544</v>
      </c>
      <c r="G1588" s="149" t="s">
        <v>1436</v>
      </c>
      <c r="H1588" s="158"/>
      <c r="I1588" s="239" t="s">
        <v>787</v>
      </c>
      <c r="J1588" s="150"/>
      <c r="K1588" s="150"/>
      <c r="L1588" s="150"/>
      <c r="M1588" s="153"/>
      <c r="N1588" s="153"/>
      <c r="O1588" s="153"/>
      <c r="P1588" s="203" t="e">
        <f>#REF!+#REF!</f>
        <v>#REF!</v>
      </c>
      <c r="Q1588" s="204" t="e">
        <f>#REF!+M1588</f>
        <v>#REF!</v>
      </c>
      <c r="R1588" s="370" t="s">
        <v>2009</v>
      </c>
    </row>
    <row r="1589" spans="1:18" ht="12.95" customHeight="1">
      <c r="A1589" s="198">
        <v>1405</v>
      </c>
      <c r="B1589" s="148"/>
      <c r="C1589" s="149" t="s">
        <v>1911</v>
      </c>
      <c r="D1589" s="149" t="s">
        <v>1913</v>
      </c>
      <c r="E1589" s="149" t="s">
        <v>1907</v>
      </c>
      <c r="F1589" s="149" t="s">
        <v>1544</v>
      </c>
      <c r="G1589" s="149" t="s">
        <v>1436</v>
      </c>
      <c r="H1589" s="158"/>
      <c r="I1589" s="239" t="s">
        <v>787</v>
      </c>
      <c r="J1589" s="150"/>
      <c r="K1589" s="150"/>
      <c r="L1589" s="150"/>
      <c r="M1589" s="153"/>
      <c r="N1589" s="153"/>
      <c r="O1589" s="153"/>
      <c r="P1589" s="203" t="e">
        <f>#REF!+#REF!</f>
        <v>#REF!</v>
      </c>
      <c r="Q1589" s="204" t="e">
        <f>#REF!+M1589</f>
        <v>#REF!</v>
      </c>
      <c r="R1589" s="370" t="s">
        <v>2009</v>
      </c>
    </row>
    <row r="1590" spans="1:18" ht="12.95" customHeight="1">
      <c r="A1590" s="147">
        <v>1406</v>
      </c>
      <c r="B1590" s="148"/>
      <c r="C1590" s="149" t="s">
        <v>1911</v>
      </c>
      <c r="D1590" s="149" t="s">
        <v>1913</v>
      </c>
      <c r="E1590" s="149" t="s">
        <v>1907</v>
      </c>
      <c r="F1590" s="149" t="s">
        <v>1544</v>
      </c>
      <c r="G1590" s="149" t="s">
        <v>1436</v>
      </c>
      <c r="H1590" s="158"/>
      <c r="I1590" s="239" t="s">
        <v>787</v>
      </c>
      <c r="J1590" s="150" t="s">
        <v>789</v>
      </c>
      <c r="K1590" s="150"/>
      <c r="L1590" s="150"/>
      <c r="M1590" s="153"/>
      <c r="N1590" s="153"/>
      <c r="O1590" s="153"/>
      <c r="P1590" s="203" t="e">
        <f>#REF!+#REF!</f>
        <v>#REF!</v>
      </c>
      <c r="Q1590" s="204" t="e">
        <f>#REF!+M1590</f>
        <v>#REF!</v>
      </c>
      <c r="R1590" s="370" t="s">
        <v>2010</v>
      </c>
    </row>
    <row r="1591" spans="1:18" ht="12.95" customHeight="1">
      <c r="A1591" s="198">
        <v>1407</v>
      </c>
      <c r="B1591" s="148"/>
      <c r="C1591" s="149" t="s">
        <v>1911</v>
      </c>
      <c r="D1591" s="149" t="s">
        <v>1913</v>
      </c>
      <c r="E1591" s="149" t="s">
        <v>1907</v>
      </c>
      <c r="F1591" s="149" t="s">
        <v>1544</v>
      </c>
      <c r="G1591" s="149" t="s">
        <v>1436</v>
      </c>
      <c r="H1591" s="158"/>
      <c r="I1591" s="239" t="s">
        <v>787</v>
      </c>
      <c r="J1591" s="150" t="s">
        <v>305</v>
      </c>
      <c r="K1591" s="150"/>
      <c r="L1591" s="150"/>
      <c r="M1591" s="153"/>
      <c r="N1591" s="153"/>
      <c r="O1591" s="153"/>
      <c r="P1591" s="203" t="e">
        <f>#REF!+#REF!</f>
        <v>#REF!</v>
      </c>
      <c r="Q1591" s="204" t="e">
        <f>#REF!+M1591</f>
        <v>#REF!</v>
      </c>
      <c r="R1591" s="370" t="s">
        <v>2011</v>
      </c>
    </row>
    <row r="1592" spans="1:18" ht="12.95" customHeight="1">
      <c r="A1592" s="147">
        <v>1408</v>
      </c>
      <c r="B1592" s="148"/>
      <c r="C1592" s="149" t="s">
        <v>1911</v>
      </c>
      <c r="D1592" s="149" t="s">
        <v>1913</v>
      </c>
      <c r="E1592" s="149" t="s">
        <v>1907</v>
      </c>
      <c r="F1592" s="149" t="s">
        <v>1544</v>
      </c>
      <c r="G1592" s="149" t="s">
        <v>1436</v>
      </c>
      <c r="H1592" s="158"/>
      <c r="I1592" s="239" t="s">
        <v>787</v>
      </c>
      <c r="J1592" s="150" t="s">
        <v>2012</v>
      </c>
      <c r="K1592" s="150"/>
      <c r="L1592" s="150"/>
      <c r="M1592" s="153"/>
      <c r="N1592" s="153"/>
      <c r="O1592" s="153"/>
      <c r="P1592" s="203" t="e">
        <f>#REF!+#REF!</f>
        <v>#REF!</v>
      </c>
      <c r="Q1592" s="204" t="e">
        <f>#REF!+M1592</f>
        <v>#REF!</v>
      </c>
      <c r="R1592" s="370" t="s">
        <v>2013</v>
      </c>
    </row>
    <row r="1593" spans="1:18" ht="12.95" customHeight="1">
      <c r="A1593" s="198">
        <v>1409</v>
      </c>
      <c r="B1593" s="148"/>
      <c r="C1593" s="149" t="s">
        <v>1911</v>
      </c>
      <c r="D1593" s="149" t="s">
        <v>1913</v>
      </c>
      <c r="E1593" s="149" t="s">
        <v>1907</v>
      </c>
      <c r="F1593" s="149" t="s">
        <v>1544</v>
      </c>
      <c r="G1593" s="149" t="s">
        <v>1436</v>
      </c>
      <c r="H1593" s="158"/>
      <c r="I1593" s="239" t="s">
        <v>787</v>
      </c>
      <c r="J1593" s="150" t="s">
        <v>1977</v>
      </c>
      <c r="K1593" s="150"/>
      <c r="L1593" s="150"/>
      <c r="M1593" s="153"/>
      <c r="N1593" s="153"/>
      <c r="O1593" s="153"/>
      <c r="P1593" s="203" t="e">
        <f>#REF!+#REF!</f>
        <v>#REF!</v>
      </c>
      <c r="Q1593" s="204" t="e">
        <f>#REF!+M1593</f>
        <v>#REF!</v>
      </c>
      <c r="R1593" s="370" t="s">
        <v>2013</v>
      </c>
    </row>
    <row r="1594" spans="1:18" ht="12.95" customHeight="1">
      <c r="A1594" s="147">
        <v>1410</v>
      </c>
      <c r="B1594" s="148"/>
      <c r="C1594" s="149" t="s">
        <v>1911</v>
      </c>
      <c r="D1594" s="149" t="s">
        <v>1913</v>
      </c>
      <c r="E1594" s="149" t="s">
        <v>1907</v>
      </c>
      <c r="F1594" s="149" t="s">
        <v>1544</v>
      </c>
      <c r="G1594" s="149" t="s">
        <v>1436</v>
      </c>
      <c r="H1594" s="158"/>
      <c r="I1594" s="239" t="s">
        <v>787</v>
      </c>
      <c r="J1594" s="150" t="s">
        <v>2012</v>
      </c>
      <c r="K1594" s="150"/>
      <c r="L1594" s="150"/>
      <c r="M1594" s="153"/>
      <c r="N1594" s="153"/>
      <c r="O1594" s="153"/>
      <c r="P1594" s="203" t="e">
        <f>#REF!+#REF!</f>
        <v>#REF!</v>
      </c>
      <c r="Q1594" s="204" t="e">
        <f>#REF!+M1594</f>
        <v>#REF!</v>
      </c>
      <c r="R1594" s="370" t="s">
        <v>1960</v>
      </c>
    </row>
    <row r="1595" spans="1:18" ht="12.95" customHeight="1">
      <c r="A1595" s="198">
        <v>1411</v>
      </c>
      <c r="B1595" s="148"/>
      <c r="C1595" s="149" t="s">
        <v>1911</v>
      </c>
      <c r="D1595" s="149" t="s">
        <v>1913</v>
      </c>
      <c r="E1595" s="149" t="s">
        <v>1907</v>
      </c>
      <c r="F1595" s="149" t="s">
        <v>1544</v>
      </c>
      <c r="G1595" s="149" t="s">
        <v>1436</v>
      </c>
      <c r="H1595" s="158"/>
      <c r="I1595" s="239" t="s">
        <v>21</v>
      </c>
      <c r="J1595" s="150" t="s">
        <v>2014</v>
      </c>
      <c r="K1595" s="150"/>
      <c r="L1595" s="150"/>
      <c r="M1595" s="153"/>
      <c r="N1595" s="153"/>
      <c r="O1595" s="153"/>
      <c r="P1595" s="203" t="e">
        <f>#REF!+#REF!</f>
        <v>#REF!</v>
      </c>
      <c r="Q1595" s="204" t="e">
        <f>#REF!+M1595</f>
        <v>#REF!</v>
      </c>
      <c r="R1595" s="370" t="s">
        <v>1960</v>
      </c>
    </row>
    <row r="1596" spans="1:18" ht="12.95" customHeight="1">
      <c r="A1596" s="147">
        <v>1412</v>
      </c>
      <c r="B1596" s="148"/>
      <c r="C1596" s="149" t="s">
        <v>1911</v>
      </c>
      <c r="D1596" s="149" t="s">
        <v>1913</v>
      </c>
      <c r="E1596" s="149" t="s">
        <v>1907</v>
      </c>
      <c r="F1596" s="149" t="s">
        <v>1544</v>
      </c>
      <c r="G1596" s="149" t="s">
        <v>1436</v>
      </c>
      <c r="H1596" s="158"/>
      <c r="I1596" s="239" t="s">
        <v>2015</v>
      </c>
      <c r="J1596" s="150" t="s">
        <v>2016</v>
      </c>
      <c r="K1596" s="150"/>
      <c r="L1596" s="150"/>
      <c r="M1596" s="153"/>
      <c r="N1596" s="153"/>
      <c r="O1596" s="153"/>
      <c r="P1596" s="203" t="e">
        <f>#REF!+#REF!</f>
        <v>#REF!</v>
      </c>
      <c r="Q1596" s="204" t="e">
        <f>#REF!+M1596</f>
        <v>#REF!</v>
      </c>
      <c r="R1596" s="370" t="s">
        <v>2017</v>
      </c>
    </row>
    <row r="1597" spans="1:18" ht="12.95" customHeight="1">
      <c r="A1597" s="198">
        <v>1413</v>
      </c>
      <c r="B1597" s="148"/>
      <c r="C1597" s="149" t="s">
        <v>1911</v>
      </c>
      <c r="D1597" s="149" t="s">
        <v>1913</v>
      </c>
      <c r="E1597" s="149" t="s">
        <v>1907</v>
      </c>
      <c r="F1597" s="149" t="s">
        <v>1544</v>
      </c>
      <c r="G1597" s="149" t="s">
        <v>1436</v>
      </c>
      <c r="H1597" s="158"/>
      <c r="I1597" s="239" t="s">
        <v>64</v>
      </c>
      <c r="J1597" s="150" t="s">
        <v>2018</v>
      </c>
      <c r="K1597" s="150"/>
      <c r="L1597" s="150"/>
      <c r="M1597" s="153"/>
      <c r="N1597" s="153"/>
      <c r="O1597" s="153"/>
      <c r="P1597" s="203" t="e">
        <f>#REF!+#REF!</f>
        <v>#REF!</v>
      </c>
      <c r="Q1597" s="204" t="e">
        <f>#REF!+M1597</f>
        <v>#REF!</v>
      </c>
      <c r="R1597" s="370" t="s">
        <v>2017</v>
      </c>
    </row>
    <row r="1598" spans="1:18" ht="12.95" customHeight="1">
      <c r="A1598" s="147">
        <v>1414</v>
      </c>
      <c r="B1598" s="148"/>
      <c r="C1598" s="149" t="s">
        <v>1911</v>
      </c>
      <c r="D1598" s="149" t="s">
        <v>1913</v>
      </c>
      <c r="E1598" s="149" t="s">
        <v>1907</v>
      </c>
      <c r="F1598" s="149" t="s">
        <v>1544</v>
      </c>
      <c r="G1598" s="149" t="s">
        <v>1436</v>
      </c>
      <c r="H1598" s="158"/>
      <c r="I1598" s="239" t="s">
        <v>21</v>
      </c>
      <c r="J1598" s="150" t="s">
        <v>1974</v>
      </c>
      <c r="K1598" s="150"/>
      <c r="L1598" s="150"/>
      <c r="M1598" s="153"/>
      <c r="N1598" s="153"/>
      <c r="O1598" s="153"/>
      <c r="P1598" s="203" t="e">
        <f>#REF!+#REF!</f>
        <v>#REF!</v>
      </c>
      <c r="Q1598" s="204" t="e">
        <f>#REF!+M1598</f>
        <v>#REF!</v>
      </c>
      <c r="R1598" s="370" t="s">
        <v>2017</v>
      </c>
    </row>
    <row r="1599" spans="1:18" ht="12.95" customHeight="1">
      <c r="A1599" s="198">
        <v>1415</v>
      </c>
      <c r="B1599" s="148"/>
      <c r="C1599" s="149" t="s">
        <v>1911</v>
      </c>
      <c r="D1599" s="149" t="s">
        <v>1913</v>
      </c>
      <c r="E1599" s="149" t="s">
        <v>1907</v>
      </c>
      <c r="F1599" s="149" t="s">
        <v>1544</v>
      </c>
      <c r="G1599" s="149" t="s">
        <v>1436</v>
      </c>
      <c r="H1599" s="158"/>
      <c r="I1599" s="239" t="s">
        <v>2019</v>
      </c>
      <c r="J1599" s="150" t="s">
        <v>2020</v>
      </c>
      <c r="K1599" s="150"/>
      <c r="L1599" s="150"/>
      <c r="M1599" s="153"/>
      <c r="N1599" s="153"/>
      <c r="O1599" s="153"/>
      <c r="P1599" s="203" t="e">
        <f>#REF!+#REF!</f>
        <v>#REF!</v>
      </c>
      <c r="Q1599" s="204" t="e">
        <f>#REF!+M1599</f>
        <v>#REF!</v>
      </c>
      <c r="R1599" s="370" t="s">
        <v>2017</v>
      </c>
    </row>
    <row r="1600" spans="1:18" ht="12.95" customHeight="1">
      <c r="A1600" s="147">
        <v>1416</v>
      </c>
      <c r="B1600" s="148"/>
      <c r="C1600" s="149" t="s">
        <v>1911</v>
      </c>
      <c r="D1600" s="149" t="s">
        <v>1913</v>
      </c>
      <c r="E1600" s="149" t="s">
        <v>1907</v>
      </c>
      <c r="F1600" s="149" t="s">
        <v>1544</v>
      </c>
      <c r="G1600" s="149" t="s">
        <v>1436</v>
      </c>
      <c r="H1600" s="158" t="s">
        <v>1466</v>
      </c>
      <c r="I1600" s="239" t="s">
        <v>787</v>
      </c>
      <c r="J1600" s="150" t="s">
        <v>1343</v>
      </c>
      <c r="K1600" s="150" t="s">
        <v>1343</v>
      </c>
      <c r="L1600" s="150"/>
      <c r="M1600" s="153"/>
      <c r="N1600" s="153"/>
      <c r="O1600" s="153"/>
      <c r="P1600" s="203" t="e">
        <f>#REF!+#REF!</f>
        <v>#REF!</v>
      </c>
      <c r="Q1600" s="204" t="e">
        <f>#REF!+M1600</f>
        <v>#REF!</v>
      </c>
      <c r="R1600" s="370" t="s">
        <v>297</v>
      </c>
    </row>
    <row r="1601" spans="1:18" ht="12.95" customHeight="1">
      <c r="A1601" s="198">
        <v>1417</v>
      </c>
      <c r="B1601" s="148"/>
      <c r="C1601" s="149" t="s">
        <v>1911</v>
      </c>
      <c r="D1601" s="149" t="s">
        <v>1913</v>
      </c>
      <c r="E1601" s="149" t="s">
        <v>1907</v>
      </c>
      <c r="F1601" s="149" t="s">
        <v>1544</v>
      </c>
      <c r="G1601" s="149" t="s">
        <v>1436</v>
      </c>
      <c r="H1601" s="158" t="s">
        <v>1467</v>
      </c>
      <c r="I1601" s="239" t="s">
        <v>813</v>
      </c>
      <c r="J1601" s="150" t="s">
        <v>305</v>
      </c>
      <c r="K1601" s="150" t="s">
        <v>1343</v>
      </c>
      <c r="L1601" s="150"/>
      <c r="M1601" s="153"/>
      <c r="N1601" s="153"/>
      <c r="O1601" s="153"/>
      <c r="P1601" s="203" t="e">
        <f>#REF!+#REF!</f>
        <v>#REF!</v>
      </c>
      <c r="Q1601" s="204" t="e">
        <f>#REF!+M1601</f>
        <v>#REF!</v>
      </c>
      <c r="R1601" s="370" t="s">
        <v>297</v>
      </c>
    </row>
    <row r="1602" spans="1:18" ht="12.95" customHeight="1">
      <c r="A1602" s="147">
        <v>1418</v>
      </c>
      <c r="B1602" s="148"/>
      <c r="C1602" s="149" t="s">
        <v>1911</v>
      </c>
      <c r="D1602" s="149" t="s">
        <v>1913</v>
      </c>
      <c r="E1602" s="149" t="s">
        <v>1907</v>
      </c>
      <c r="F1602" s="149" t="s">
        <v>1544</v>
      </c>
      <c r="G1602" s="149" t="s">
        <v>1436</v>
      </c>
      <c r="H1602" s="158" t="s">
        <v>1468</v>
      </c>
      <c r="I1602" s="239" t="s">
        <v>787</v>
      </c>
      <c r="J1602" s="150" t="s">
        <v>792</v>
      </c>
      <c r="K1602" s="150" t="s">
        <v>1343</v>
      </c>
      <c r="L1602" s="150"/>
      <c r="M1602" s="153"/>
      <c r="N1602" s="153"/>
      <c r="O1602" s="153"/>
      <c r="P1602" s="203" t="e">
        <f>#REF!+#REF!</f>
        <v>#REF!</v>
      </c>
      <c r="Q1602" s="204" t="e">
        <f>#REF!+M1602</f>
        <v>#REF!</v>
      </c>
      <c r="R1602" s="370" t="s">
        <v>297</v>
      </c>
    </row>
    <row r="1603" spans="1:18" ht="12.95" customHeight="1">
      <c r="A1603" s="198">
        <v>1419</v>
      </c>
      <c r="B1603" s="148"/>
      <c r="C1603" s="149" t="s">
        <v>1911</v>
      </c>
      <c r="D1603" s="149" t="s">
        <v>1913</v>
      </c>
      <c r="E1603" s="149" t="s">
        <v>1907</v>
      </c>
      <c r="F1603" s="149" t="s">
        <v>1911</v>
      </c>
      <c r="G1603" s="149" t="s">
        <v>1425</v>
      </c>
      <c r="H1603" s="158" t="s">
        <v>13</v>
      </c>
      <c r="I1603" s="239" t="s">
        <v>814</v>
      </c>
      <c r="J1603" s="150" t="s">
        <v>815</v>
      </c>
      <c r="K1603" s="150" t="s">
        <v>1343</v>
      </c>
      <c r="L1603" s="150"/>
      <c r="M1603" s="153"/>
      <c r="N1603" s="153"/>
      <c r="O1603" s="153"/>
      <c r="P1603" s="203" t="e">
        <f>#REF!+#REF!</f>
        <v>#REF!</v>
      </c>
      <c r="Q1603" s="204" t="e">
        <f>#REF!+M1603</f>
        <v>#REF!</v>
      </c>
      <c r="R1603" s="370" t="s">
        <v>297</v>
      </c>
    </row>
    <row r="1604" spans="1:18" ht="12.95" customHeight="1">
      <c r="A1604" s="147">
        <v>1420</v>
      </c>
      <c r="B1604" s="148"/>
      <c r="C1604" s="149" t="s">
        <v>1911</v>
      </c>
      <c r="D1604" s="149" t="s">
        <v>1913</v>
      </c>
      <c r="E1604" s="149" t="s">
        <v>1907</v>
      </c>
      <c r="F1604" s="149" t="s">
        <v>1911</v>
      </c>
      <c r="G1604" s="149" t="s">
        <v>1425</v>
      </c>
      <c r="H1604" s="158" t="s">
        <v>1425</v>
      </c>
      <c r="I1604" s="239" t="s">
        <v>814</v>
      </c>
      <c r="J1604" s="150" t="s">
        <v>815</v>
      </c>
      <c r="K1604" s="150" t="s">
        <v>1343</v>
      </c>
      <c r="L1604" s="150"/>
      <c r="M1604" s="153"/>
      <c r="N1604" s="153"/>
      <c r="O1604" s="153"/>
      <c r="P1604" s="203" t="e">
        <f>#REF!+#REF!</f>
        <v>#REF!</v>
      </c>
      <c r="Q1604" s="204" t="e">
        <f>#REF!+M1604</f>
        <v>#REF!</v>
      </c>
      <c r="R1604" s="370" t="s">
        <v>297</v>
      </c>
    </row>
    <row r="1605" spans="1:18" ht="12.95" customHeight="1">
      <c r="A1605" s="198">
        <v>1421</v>
      </c>
      <c r="B1605" s="148"/>
      <c r="C1605" s="149" t="s">
        <v>1911</v>
      </c>
      <c r="D1605" s="149" t="s">
        <v>1913</v>
      </c>
      <c r="E1605" s="149" t="s">
        <v>1907</v>
      </c>
      <c r="F1605" s="149" t="s">
        <v>1911</v>
      </c>
      <c r="G1605" s="149" t="s">
        <v>1425</v>
      </c>
      <c r="H1605" s="158" t="s">
        <v>1426</v>
      </c>
      <c r="I1605" s="239" t="s">
        <v>814</v>
      </c>
      <c r="J1605" s="150" t="s">
        <v>816</v>
      </c>
      <c r="K1605" s="150" t="s">
        <v>1343</v>
      </c>
      <c r="L1605" s="150"/>
      <c r="M1605" s="153"/>
      <c r="N1605" s="153"/>
      <c r="O1605" s="153"/>
      <c r="P1605" s="203" t="e">
        <f>#REF!+#REF!</f>
        <v>#REF!</v>
      </c>
      <c r="Q1605" s="204" t="e">
        <f>#REF!+M1605</f>
        <v>#REF!</v>
      </c>
      <c r="R1605" s="370" t="s">
        <v>297</v>
      </c>
    </row>
    <row r="1606" spans="1:18" ht="12.95" customHeight="1">
      <c r="A1606" s="147">
        <v>1422</v>
      </c>
      <c r="B1606" s="148"/>
      <c r="C1606" s="149" t="s">
        <v>1909</v>
      </c>
      <c r="D1606" s="149" t="s">
        <v>2446</v>
      </c>
      <c r="E1606" s="149" t="s">
        <v>1907</v>
      </c>
      <c r="F1606" s="149" t="s">
        <v>1545</v>
      </c>
      <c r="G1606" s="149" t="s">
        <v>1427</v>
      </c>
      <c r="H1606" s="158" t="s">
        <v>13</v>
      </c>
      <c r="I1606" s="239" t="s">
        <v>817</v>
      </c>
      <c r="J1606" s="150" t="s">
        <v>1343</v>
      </c>
      <c r="K1606" s="150" t="s">
        <v>1343</v>
      </c>
      <c r="L1606" s="150"/>
      <c r="M1606" s="153"/>
      <c r="N1606" s="153"/>
      <c r="O1606" s="153"/>
      <c r="P1606" s="203" t="e">
        <f>#REF!+#REF!</f>
        <v>#REF!</v>
      </c>
      <c r="Q1606" s="204" t="e">
        <f>#REF!+M1606</f>
        <v>#REF!</v>
      </c>
      <c r="R1606" s="370" t="s">
        <v>297</v>
      </c>
    </row>
    <row r="1607" spans="1:18" ht="12.95" customHeight="1">
      <c r="A1607" s="198">
        <v>1423</v>
      </c>
      <c r="B1607" s="148"/>
      <c r="C1607" s="149" t="s">
        <v>1911</v>
      </c>
      <c r="D1607" s="149" t="s">
        <v>1913</v>
      </c>
      <c r="E1607" s="149" t="s">
        <v>1907</v>
      </c>
      <c r="F1607" s="149" t="s">
        <v>1544</v>
      </c>
      <c r="G1607" s="149" t="s">
        <v>1433</v>
      </c>
      <c r="H1607" s="158" t="s">
        <v>13</v>
      </c>
      <c r="I1607" s="239" t="s">
        <v>21</v>
      </c>
      <c r="J1607" s="150" t="s">
        <v>818</v>
      </c>
      <c r="K1607" s="150" t="s">
        <v>1343</v>
      </c>
      <c r="L1607" s="150"/>
      <c r="M1607" s="153"/>
      <c r="N1607" s="153"/>
      <c r="O1607" s="153"/>
      <c r="P1607" s="203" t="e">
        <f>#REF!+#REF!</f>
        <v>#REF!</v>
      </c>
      <c r="Q1607" s="204" t="e">
        <f>#REF!+M1607</f>
        <v>#REF!</v>
      </c>
      <c r="R1607" s="370" t="s">
        <v>297</v>
      </c>
    </row>
    <row r="1608" spans="1:18" ht="12.95" customHeight="1">
      <c r="A1608" s="147">
        <v>1424</v>
      </c>
      <c r="B1608" s="148"/>
      <c r="C1608" s="149" t="s">
        <v>1911</v>
      </c>
      <c r="D1608" s="149" t="s">
        <v>1913</v>
      </c>
      <c r="E1608" s="149" t="s">
        <v>1907</v>
      </c>
      <c r="F1608" s="149" t="s">
        <v>1544</v>
      </c>
      <c r="G1608" s="149" t="s">
        <v>1433</v>
      </c>
      <c r="H1608" s="158" t="s">
        <v>1425</v>
      </c>
      <c r="I1608" s="239" t="s">
        <v>21</v>
      </c>
      <c r="J1608" s="150" t="s">
        <v>818</v>
      </c>
      <c r="K1608" s="150" t="s">
        <v>1343</v>
      </c>
      <c r="L1608" s="150"/>
      <c r="M1608" s="153"/>
      <c r="N1608" s="153"/>
      <c r="O1608" s="153"/>
      <c r="P1608" s="203" t="e">
        <f>#REF!+#REF!</f>
        <v>#REF!</v>
      </c>
      <c r="Q1608" s="204" t="e">
        <f>#REF!+M1608</f>
        <v>#REF!</v>
      </c>
      <c r="R1608" s="370" t="s">
        <v>297</v>
      </c>
    </row>
    <row r="1609" spans="1:18" ht="12.95" customHeight="1">
      <c r="A1609" s="198">
        <v>1425</v>
      </c>
      <c r="B1609" s="148"/>
      <c r="C1609" s="149" t="s">
        <v>1911</v>
      </c>
      <c r="D1609" s="149" t="s">
        <v>1913</v>
      </c>
      <c r="E1609" s="149" t="s">
        <v>1907</v>
      </c>
      <c r="F1609" s="149" t="s">
        <v>1544</v>
      </c>
      <c r="G1609" s="149" t="s">
        <v>1433</v>
      </c>
      <c r="H1609" s="158" t="s">
        <v>1426</v>
      </c>
      <c r="I1609" s="239" t="s">
        <v>21</v>
      </c>
      <c r="J1609" s="150" t="s">
        <v>819</v>
      </c>
      <c r="K1609" s="150" t="s">
        <v>1343</v>
      </c>
      <c r="L1609" s="150"/>
      <c r="M1609" s="153"/>
      <c r="N1609" s="153"/>
      <c r="O1609" s="153"/>
      <c r="P1609" s="203" t="e">
        <f>#REF!+#REF!</f>
        <v>#REF!</v>
      </c>
      <c r="Q1609" s="204" t="e">
        <f>#REF!+M1609</f>
        <v>#REF!</v>
      </c>
      <c r="R1609" s="370" t="s">
        <v>297</v>
      </c>
    </row>
    <row r="1610" spans="1:18" ht="12.95" customHeight="1">
      <c r="A1610" s="147">
        <v>1426</v>
      </c>
      <c r="B1610" s="148"/>
      <c r="C1610" s="149" t="s">
        <v>1911</v>
      </c>
      <c r="D1610" s="149" t="s">
        <v>1913</v>
      </c>
      <c r="E1610" s="149" t="s">
        <v>1907</v>
      </c>
      <c r="F1610" s="149" t="s">
        <v>1544</v>
      </c>
      <c r="G1610" s="149" t="s">
        <v>1433</v>
      </c>
      <c r="H1610" s="158" t="s">
        <v>1427</v>
      </c>
      <c r="I1610" s="239" t="s">
        <v>21</v>
      </c>
      <c r="J1610" s="150" t="s">
        <v>89</v>
      </c>
      <c r="K1610" s="150" t="s">
        <v>1343</v>
      </c>
      <c r="L1610" s="150"/>
      <c r="M1610" s="153"/>
      <c r="N1610" s="153"/>
      <c r="O1610" s="153"/>
      <c r="P1610" s="203" t="e">
        <f>#REF!+#REF!</f>
        <v>#REF!</v>
      </c>
      <c r="Q1610" s="204" t="e">
        <f>#REF!+M1610</f>
        <v>#REF!</v>
      </c>
      <c r="R1610" s="370" t="s">
        <v>297</v>
      </c>
    </row>
    <row r="1611" spans="1:18" ht="12.95" customHeight="1">
      <c r="A1611" s="198">
        <v>1427</v>
      </c>
      <c r="B1611" s="148"/>
      <c r="C1611" s="149" t="s">
        <v>1911</v>
      </c>
      <c r="D1611" s="149" t="s">
        <v>1913</v>
      </c>
      <c r="E1611" s="149" t="s">
        <v>1907</v>
      </c>
      <c r="F1611" s="149" t="s">
        <v>1544</v>
      </c>
      <c r="G1611" s="149" t="s">
        <v>1433</v>
      </c>
      <c r="H1611" s="158" t="s">
        <v>1428</v>
      </c>
      <c r="I1611" s="239" t="s">
        <v>21</v>
      </c>
      <c r="J1611" s="150" t="s">
        <v>819</v>
      </c>
      <c r="K1611" s="150" t="s">
        <v>1343</v>
      </c>
      <c r="L1611" s="150"/>
      <c r="M1611" s="153"/>
      <c r="N1611" s="153"/>
      <c r="O1611" s="153"/>
      <c r="P1611" s="203" t="e">
        <f>#REF!+#REF!</f>
        <v>#REF!</v>
      </c>
      <c r="Q1611" s="204" t="e">
        <f>#REF!+M1611</f>
        <v>#REF!</v>
      </c>
      <c r="R1611" s="370" t="s">
        <v>297</v>
      </c>
    </row>
    <row r="1612" spans="1:18" ht="12.95" customHeight="1">
      <c r="A1612" s="147">
        <v>1428</v>
      </c>
      <c r="B1612" s="148"/>
      <c r="C1612" s="149" t="s">
        <v>1911</v>
      </c>
      <c r="D1612" s="149" t="s">
        <v>1913</v>
      </c>
      <c r="E1612" s="149" t="s">
        <v>1907</v>
      </c>
      <c r="F1612" s="149" t="s">
        <v>1544</v>
      </c>
      <c r="G1612" s="149" t="s">
        <v>1433</v>
      </c>
      <c r="H1612" s="158" t="s">
        <v>1429</v>
      </c>
      <c r="I1612" s="239" t="s">
        <v>21</v>
      </c>
      <c r="J1612" s="150" t="s">
        <v>378</v>
      </c>
      <c r="K1612" s="150" t="s">
        <v>1343</v>
      </c>
      <c r="L1612" s="150"/>
      <c r="M1612" s="153"/>
      <c r="N1612" s="153"/>
      <c r="O1612" s="153"/>
      <c r="P1612" s="203" t="e">
        <f>#REF!+#REF!</f>
        <v>#REF!</v>
      </c>
      <c r="Q1612" s="204" t="e">
        <f>#REF!+M1612</f>
        <v>#REF!</v>
      </c>
      <c r="R1612" s="370" t="s">
        <v>297</v>
      </c>
    </row>
    <row r="1613" spans="1:18" ht="12.95" customHeight="1">
      <c r="A1613" s="198">
        <v>1429</v>
      </c>
      <c r="B1613" s="148"/>
      <c r="C1613" s="149" t="s">
        <v>1911</v>
      </c>
      <c r="D1613" s="149" t="s">
        <v>1913</v>
      </c>
      <c r="E1613" s="149" t="s">
        <v>1907</v>
      </c>
      <c r="F1613" s="149" t="s">
        <v>1544</v>
      </c>
      <c r="G1613" s="149" t="s">
        <v>1433</v>
      </c>
      <c r="H1613" s="158" t="s">
        <v>1430</v>
      </c>
      <c r="I1613" s="239" t="s">
        <v>21</v>
      </c>
      <c r="J1613" s="150" t="s">
        <v>788</v>
      </c>
      <c r="K1613" s="150" t="s">
        <v>1343</v>
      </c>
      <c r="L1613" s="150"/>
      <c r="M1613" s="153"/>
      <c r="N1613" s="153"/>
      <c r="O1613" s="153"/>
      <c r="P1613" s="203" t="e">
        <f>#REF!+#REF!</f>
        <v>#REF!</v>
      </c>
      <c r="Q1613" s="204" t="e">
        <f>#REF!+M1613</f>
        <v>#REF!</v>
      </c>
      <c r="R1613" s="370" t="s">
        <v>297</v>
      </c>
    </row>
    <row r="1614" spans="1:18" ht="12.95" customHeight="1">
      <c r="A1614" s="147">
        <v>1430</v>
      </c>
      <c r="B1614" s="148"/>
      <c r="C1614" s="149" t="s">
        <v>1911</v>
      </c>
      <c r="D1614" s="149" t="s">
        <v>1913</v>
      </c>
      <c r="E1614" s="149" t="s">
        <v>1907</v>
      </c>
      <c r="F1614" s="149" t="s">
        <v>1544</v>
      </c>
      <c r="G1614" s="149" t="s">
        <v>1433</v>
      </c>
      <c r="H1614" s="158" t="s">
        <v>1433</v>
      </c>
      <c r="I1614" s="239" t="s">
        <v>21</v>
      </c>
      <c r="J1614" s="150" t="s">
        <v>820</v>
      </c>
      <c r="K1614" s="150" t="s">
        <v>1343</v>
      </c>
      <c r="L1614" s="150"/>
      <c r="M1614" s="153"/>
      <c r="N1614" s="153"/>
      <c r="O1614" s="153"/>
      <c r="P1614" s="203" t="e">
        <f>#REF!+#REF!</f>
        <v>#REF!</v>
      </c>
      <c r="Q1614" s="204" t="e">
        <f>#REF!+M1614</f>
        <v>#REF!</v>
      </c>
      <c r="R1614" s="370" t="s">
        <v>297</v>
      </c>
    </row>
    <row r="1615" spans="1:18" ht="12.95" customHeight="1">
      <c r="A1615" s="198">
        <v>1431</v>
      </c>
      <c r="B1615" s="148"/>
      <c r="C1615" s="149" t="s">
        <v>1911</v>
      </c>
      <c r="D1615" s="149" t="s">
        <v>1913</v>
      </c>
      <c r="E1615" s="149" t="s">
        <v>1907</v>
      </c>
      <c r="F1615" s="149" t="s">
        <v>1544</v>
      </c>
      <c r="G1615" s="149" t="s">
        <v>1433</v>
      </c>
      <c r="H1615" s="158" t="s">
        <v>1434</v>
      </c>
      <c r="I1615" s="239" t="s">
        <v>21</v>
      </c>
      <c r="J1615" s="150" t="s">
        <v>821</v>
      </c>
      <c r="K1615" s="150" t="s">
        <v>1343</v>
      </c>
      <c r="L1615" s="150"/>
      <c r="M1615" s="153"/>
      <c r="N1615" s="153"/>
      <c r="O1615" s="153"/>
      <c r="P1615" s="203" t="e">
        <f>#REF!+#REF!</f>
        <v>#REF!</v>
      </c>
      <c r="Q1615" s="204" t="e">
        <f>#REF!+M1615</f>
        <v>#REF!</v>
      </c>
      <c r="R1615" s="370" t="s">
        <v>297</v>
      </c>
    </row>
    <row r="1616" spans="1:18" ht="12.95" customHeight="1">
      <c r="A1616" s="147">
        <v>1432</v>
      </c>
      <c r="B1616" s="148"/>
      <c r="C1616" s="149" t="s">
        <v>1911</v>
      </c>
      <c r="D1616" s="149" t="s">
        <v>1913</v>
      </c>
      <c r="E1616" s="149" t="s">
        <v>1907</v>
      </c>
      <c r="F1616" s="149" t="s">
        <v>1544</v>
      </c>
      <c r="G1616" s="149" t="s">
        <v>1433</v>
      </c>
      <c r="H1616" s="158" t="s">
        <v>1435</v>
      </c>
      <c r="I1616" s="239" t="s">
        <v>21</v>
      </c>
      <c r="J1616" s="150" t="s">
        <v>818</v>
      </c>
      <c r="K1616" s="150" t="s">
        <v>1343</v>
      </c>
      <c r="L1616" s="150"/>
      <c r="M1616" s="153"/>
      <c r="N1616" s="153"/>
      <c r="O1616" s="153"/>
      <c r="P1616" s="203" t="e">
        <f>#REF!+#REF!</f>
        <v>#REF!</v>
      </c>
      <c r="Q1616" s="204" t="e">
        <f>#REF!+M1616</f>
        <v>#REF!</v>
      </c>
      <c r="R1616" s="370" t="s">
        <v>297</v>
      </c>
    </row>
    <row r="1617" spans="1:18" ht="12.95" customHeight="1">
      <c r="A1617" s="198">
        <v>1433</v>
      </c>
      <c r="B1617" s="148"/>
      <c r="C1617" s="149" t="s">
        <v>1911</v>
      </c>
      <c r="D1617" s="149" t="s">
        <v>1913</v>
      </c>
      <c r="E1617" s="149" t="s">
        <v>1907</v>
      </c>
      <c r="F1617" s="149" t="s">
        <v>1544</v>
      </c>
      <c r="G1617" s="149" t="s">
        <v>1433</v>
      </c>
      <c r="H1617" s="158" t="s">
        <v>1436</v>
      </c>
      <c r="I1617" s="239" t="s">
        <v>822</v>
      </c>
      <c r="J1617" s="150" t="s">
        <v>788</v>
      </c>
      <c r="K1617" s="150" t="s">
        <v>1343</v>
      </c>
      <c r="L1617" s="150"/>
      <c r="M1617" s="153"/>
      <c r="N1617" s="153"/>
      <c r="O1617" s="153"/>
      <c r="P1617" s="203" t="e">
        <f>#REF!+#REF!</f>
        <v>#REF!</v>
      </c>
      <c r="Q1617" s="204" t="e">
        <f>#REF!+M1617</f>
        <v>#REF!</v>
      </c>
      <c r="R1617" s="370" t="s">
        <v>297</v>
      </c>
    </row>
    <row r="1618" spans="1:18" ht="12.95" customHeight="1">
      <c r="A1618" s="147">
        <v>1434</v>
      </c>
      <c r="B1618" s="148"/>
      <c r="C1618" s="149" t="s">
        <v>1911</v>
      </c>
      <c r="D1618" s="149" t="s">
        <v>1913</v>
      </c>
      <c r="E1618" s="149" t="s">
        <v>1907</v>
      </c>
      <c r="F1618" s="149" t="s">
        <v>1544</v>
      </c>
      <c r="G1618" s="149" t="s">
        <v>1433</v>
      </c>
      <c r="H1618" s="158" t="s">
        <v>1437</v>
      </c>
      <c r="I1618" s="239" t="s">
        <v>822</v>
      </c>
      <c r="J1618" s="150" t="s">
        <v>788</v>
      </c>
      <c r="K1618" s="150" t="s">
        <v>1343</v>
      </c>
      <c r="L1618" s="150"/>
      <c r="M1618" s="153"/>
      <c r="N1618" s="153"/>
      <c r="O1618" s="153"/>
      <c r="P1618" s="203" t="e">
        <f>#REF!+#REF!</f>
        <v>#REF!</v>
      </c>
      <c r="Q1618" s="204" t="e">
        <f>#REF!+M1618</f>
        <v>#REF!</v>
      </c>
      <c r="R1618" s="370" t="s">
        <v>297</v>
      </c>
    </row>
    <row r="1619" spans="1:18" ht="12.95" customHeight="1">
      <c r="A1619" s="198">
        <v>1435</v>
      </c>
      <c r="B1619" s="148"/>
      <c r="C1619" s="149" t="s">
        <v>1911</v>
      </c>
      <c r="D1619" s="149" t="s">
        <v>1913</v>
      </c>
      <c r="E1619" s="149" t="s">
        <v>1907</v>
      </c>
      <c r="F1619" s="149" t="s">
        <v>1544</v>
      </c>
      <c r="G1619" s="149" t="s">
        <v>1436</v>
      </c>
      <c r="H1619" s="158" t="s">
        <v>1469</v>
      </c>
      <c r="I1619" s="239" t="s">
        <v>823</v>
      </c>
      <c r="J1619" s="150" t="s">
        <v>1343</v>
      </c>
      <c r="K1619" s="150" t="s">
        <v>1343</v>
      </c>
      <c r="L1619" s="150"/>
      <c r="M1619" s="153"/>
      <c r="N1619" s="153"/>
      <c r="O1619" s="153"/>
      <c r="P1619" s="203" t="e">
        <f>#REF!+#REF!</f>
        <v>#REF!</v>
      </c>
      <c r="Q1619" s="204" t="e">
        <f>#REF!+M1619</f>
        <v>#REF!</v>
      </c>
      <c r="R1619" s="370" t="s">
        <v>297</v>
      </c>
    </row>
    <row r="1620" spans="1:18" ht="12.95" customHeight="1">
      <c r="A1620" s="147">
        <v>1436</v>
      </c>
      <c r="B1620" s="148"/>
      <c r="C1620" s="149" t="s">
        <v>1911</v>
      </c>
      <c r="D1620" s="149" t="s">
        <v>1913</v>
      </c>
      <c r="E1620" s="149" t="s">
        <v>1907</v>
      </c>
      <c r="F1620" s="149" t="s">
        <v>1544</v>
      </c>
      <c r="G1620" s="149" t="s">
        <v>1433</v>
      </c>
      <c r="H1620" s="158" t="s">
        <v>1438</v>
      </c>
      <c r="I1620" s="239" t="s">
        <v>824</v>
      </c>
      <c r="J1620" s="150" t="s">
        <v>1343</v>
      </c>
      <c r="K1620" s="150" t="s">
        <v>1343</v>
      </c>
      <c r="L1620" s="150"/>
      <c r="M1620" s="153"/>
      <c r="N1620" s="153"/>
      <c r="O1620" s="153"/>
      <c r="P1620" s="203" t="e">
        <f>#REF!+#REF!</f>
        <v>#REF!</v>
      </c>
      <c r="Q1620" s="204" t="e">
        <f>#REF!+M1620</f>
        <v>#REF!</v>
      </c>
      <c r="R1620" s="370" t="s">
        <v>297</v>
      </c>
    </row>
    <row r="1621" spans="1:18" ht="12.95" customHeight="1">
      <c r="A1621" s="198">
        <v>1437</v>
      </c>
      <c r="B1621" s="148"/>
      <c r="C1621" s="149" t="s">
        <v>1911</v>
      </c>
      <c r="D1621" s="149" t="s">
        <v>1914</v>
      </c>
      <c r="E1621" s="149" t="s">
        <v>1543</v>
      </c>
      <c r="F1621" s="149" t="s">
        <v>1908</v>
      </c>
      <c r="G1621" s="149" t="s">
        <v>1453</v>
      </c>
      <c r="H1621" s="158" t="s">
        <v>13</v>
      </c>
      <c r="I1621" s="239" t="s">
        <v>825</v>
      </c>
      <c r="J1621" s="150" t="s">
        <v>1343</v>
      </c>
      <c r="K1621" s="150" t="s">
        <v>1343</v>
      </c>
      <c r="L1621" s="150"/>
      <c r="M1621" s="153"/>
      <c r="N1621" s="153"/>
      <c r="O1621" s="153"/>
      <c r="P1621" s="203" t="e">
        <f>#REF!+#REF!</f>
        <v>#REF!</v>
      </c>
      <c r="Q1621" s="204" t="e">
        <f>#REF!+M1621</f>
        <v>#REF!</v>
      </c>
      <c r="R1621" s="370" t="s">
        <v>297</v>
      </c>
    </row>
    <row r="1622" spans="1:18" ht="12.95" customHeight="1">
      <c r="A1622" s="147">
        <v>1438</v>
      </c>
      <c r="B1622" s="148"/>
      <c r="C1622" s="149" t="s">
        <v>1911</v>
      </c>
      <c r="D1622" s="149" t="s">
        <v>1913</v>
      </c>
      <c r="E1622" s="149" t="s">
        <v>1907</v>
      </c>
      <c r="F1622" s="149" t="s">
        <v>1909</v>
      </c>
      <c r="G1622" s="149" t="s">
        <v>1435</v>
      </c>
      <c r="H1622" s="158" t="s">
        <v>13</v>
      </c>
      <c r="I1622" s="239" t="s">
        <v>826</v>
      </c>
      <c r="J1622" s="150" t="s">
        <v>1343</v>
      </c>
      <c r="K1622" s="150" t="s">
        <v>1343</v>
      </c>
      <c r="L1622" s="150"/>
      <c r="M1622" s="153"/>
      <c r="N1622" s="153"/>
      <c r="O1622" s="153"/>
      <c r="P1622" s="203" t="e">
        <f>#REF!+#REF!</f>
        <v>#REF!</v>
      </c>
      <c r="Q1622" s="204" t="e">
        <f>#REF!+M1622</f>
        <v>#REF!</v>
      </c>
      <c r="R1622" s="370" t="s">
        <v>297</v>
      </c>
    </row>
    <row r="1623" spans="1:18" ht="12.95" customHeight="1">
      <c r="A1623" s="198">
        <v>1439</v>
      </c>
      <c r="B1623" s="148"/>
      <c r="C1623" s="149" t="s">
        <v>1911</v>
      </c>
      <c r="D1623" s="149" t="s">
        <v>1913</v>
      </c>
      <c r="E1623" s="149" t="s">
        <v>1907</v>
      </c>
      <c r="F1623" s="149" t="s">
        <v>1544</v>
      </c>
      <c r="G1623" s="149" t="s">
        <v>1436</v>
      </c>
      <c r="H1623" s="158" t="s">
        <v>1470</v>
      </c>
      <c r="I1623" s="253" t="s">
        <v>813</v>
      </c>
      <c r="J1623" s="150" t="s">
        <v>1343</v>
      </c>
      <c r="K1623" s="150" t="s">
        <v>1343</v>
      </c>
      <c r="L1623" s="150"/>
      <c r="M1623" s="153"/>
      <c r="N1623" s="153"/>
      <c r="O1623" s="153"/>
      <c r="P1623" s="203" t="e">
        <f>#REF!+#REF!</f>
        <v>#REF!</v>
      </c>
      <c r="Q1623" s="204" t="e">
        <f>#REF!+M1623</f>
        <v>#REF!</v>
      </c>
      <c r="R1623" s="370" t="s">
        <v>442</v>
      </c>
    </row>
    <row r="1624" spans="1:18" ht="12.95" customHeight="1">
      <c r="A1624" s="147">
        <v>1440</v>
      </c>
      <c r="B1624" s="148"/>
      <c r="C1624" s="149" t="s">
        <v>1911</v>
      </c>
      <c r="D1624" s="149" t="s">
        <v>1913</v>
      </c>
      <c r="E1624" s="149" t="s">
        <v>1907</v>
      </c>
      <c r="F1624" s="149" t="s">
        <v>1544</v>
      </c>
      <c r="G1624" s="149" t="s">
        <v>1436</v>
      </c>
      <c r="H1624" s="158" t="s">
        <v>1471</v>
      </c>
      <c r="I1624" s="239" t="s">
        <v>827</v>
      </c>
      <c r="J1624" s="150" t="s">
        <v>1343</v>
      </c>
      <c r="K1624" s="150" t="s">
        <v>1343</v>
      </c>
      <c r="L1624" s="150"/>
      <c r="M1624" s="153"/>
      <c r="N1624" s="153"/>
      <c r="O1624" s="153"/>
      <c r="P1624" s="203" t="e">
        <f>#REF!+#REF!</f>
        <v>#REF!</v>
      </c>
      <c r="Q1624" s="204" t="e">
        <f>#REF!+M1624</f>
        <v>#REF!</v>
      </c>
      <c r="R1624" s="370" t="s">
        <v>477</v>
      </c>
    </row>
    <row r="1625" spans="1:18" ht="12.95" customHeight="1">
      <c r="A1625" s="198">
        <v>1441</v>
      </c>
      <c r="B1625" s="148"/>
      <c r="C1625" s="149" t="s">
        <v>1911</v>
      </c>
      <c r="D1625" s="149" t="s">
        <v>1913</v>
      </c>
      <c r="E1625" s="149" t="s">
        <v>1907</v>
      </c>
      <c r="F1625" s="149" t="s">
        <v>1544</v>
      </c>
      <c r="G1625" s="149" t="s">
        <v>1436</v>
      </c>
      <c r="H1625" s="158" t="s">
        <v>1472</v>
      </c>
      <c r="I1625" s="239" t="s">
        <v>827</v>
      </c>
      <c r="J1625" s="150" t="s">
        <v>1343</v>
      </c>
      <c r="K1625" s="150" t="s">
        <v>1343</v>
      </c>
      <c r="L1625" s="150"/>
      <c r="M1625" s="153"/>
      <c r="N1625" s="153"/>
      <c r="O1625" s="153"/>
      <c r="P1625" s="203" t="e">
        <f>#REF!+#REF!</f>
        <v>#REF!</v>
      </c>
      <c r="Q1625" s="204" t="e">
        <f>#REF!+M1625</f>
        <v>#REF!</v>
      </c>
      <c r="R1625" s="370" t="s">
        <v>448</v>
      </c>
    </row>
    <row r="1626" spans="1:18" ht="12.95" customHeight="1">
      <c r="A1626" s="147">
        <v>1442</v>
      </c>
      <c r="B1626" s="148"/>
      <c r="C1626" s="149" t="s">
        <v>1911</v>
      </c>
      <c r="D1626" s="149" t="s">
        <v>1913</v>
      </c>
      <c r="E1626" s="149" t="s">
        <v>1907</v>
      </c>
      <c r="F1626" s="149" t="s">
        <v>1544</v>
      </c>
      <c r="G1626" s="149" t="s">
        <v>1436</v>
      </c>
      <c r="H1626" s="158" t="s">
        <v>1473</v>
      </c>
      <c r="I1626" s="239" t="s">
        <v>827</v>
      </c>
      <c r="J1626" s="150" t="s">
        <v>1343</v>
      </c>
      <c r="K1626" s="150" t="s">
        <v>1343</v>
      </c>
      <c r="L1626" s="150"/>
      <c r="M1626" s="153"/>
      <c r="N1626" s="153"/>
      <c r="O1626" s="153"/>
      <c r="P1626" s="203" t="e">
        <f>#REF!+#REF!</f>
        <v>#REF!</v>
      </c>
      <c r="Q1626" s="204" t="e">
        <f>#REF!+M1626</f>
        <v>#REF!</v>
      </c>
      <c r="R1626" s="370" t="s">
        <v>448</v>
      </c>
    </row>
    <row r="1627" spans="1:18" ht="12.95" customHeight="1">
      <c r="A1627" s="198">
        <v>1443</v>
      </c>
      <c r="B1627" s="148"/>
      <c r="C1627" s="149" t="s">
        <v>1911</v>
      </c>
      <c r="D1627" s="149" t="s">
        <v>1913</v>
      </c>
      <c r="E1627" s="149" t="s">
        <v>1907</v>
      </c>
      <c r="F1627" s="149" t="s">
        <v>1544</v>
      </c>
      <c r="G1627" s="149" t="s">
        <v>1436</v>
      </c>
      <c r="H1627" s="158" t="s">
        <v>1474</v>
      </c>
      <c r="I1627" s="239" t="s">
        <v>827</v>
      </c>
      <c r="J1627" s="150" t="s">
        <v>1343</v>
      </c>
      <c r="K1627" s="150" t="s">
        <v>1343</v>
      </c>
      <c r="L1627" s="150"/>
      <c r="M1627" s="153"/>
      <c r="N1627" s="153"/>
      <c r="O1627" s="153"/>
      <c r="P1627" s="203" t="e">
        <f>#REF!+#REF!</f>
        <v>#REF!</v>
      </c>
      <c r="Q1627" s="204" t="e">
        <f>#REF!+M1627</f>
        <v>#REF!</v>
      </c>
      <c r="R1627" s="370" t="s">
        <v>459</v>
      </c>
    </row>
    <row r="1628" spans="1:18" ht="12.95" customHeight="1">
      <c r="A1628" s="147">
        <v>1444</v>
      </c>
      <c r="B1628" s="148"/>
      <c r="C1628" s="149" t="s">
        <v>1911</v>
      </c>
      <c r="D1628" s="149" t="s">
        <v>1913</v>
      </c>
      <c r="E1628" s="149" t="s">
        <v>1907</v>
      </c>
      <c r="F1628" s="149" t="s">
        <v>1544</v>
      </c>
      <c r="G1628" s="149" t="s">
        <v>1436</v>
      </c>
      <c r="H1628" s="158" t="s">
        <v>1475</v>
      </c>
      <c r="I1628" s="239" t="s">
        <v>787</v>
      </c>
      <c r="J1628" s="150" t="s">
        <v>1343</v>
      </c>
      <c r="K1628" s="150" t="s">
        <v>1343</v>
      </c>
      <c r="L1628" s="150"/>
      <c r="M1628" s="153"/>
      <c r="N1628" s="153"/>
      <c r="O1628" s="153"/>
      <c r="P1628" s="203" t="e">
        <f>#REF!+#REF!</f>
        <v>#REF!</v>
      </c>
      <c r="Q1628" s="204" t="e">
        <f>#REF!+M1628</f>
        <v>#REF!</v>
      </c>
      <c r="R1628" s="370" t="s">
        <v>449</v>
      </c>
    </row>
    <row r="1629" spans="1:18" ht="12.95" customHeight="1">
      <c r="A1629" s="198">
        <v>1445</v>
      </c>
      <c r="B1629" s="148"/>
      <c r="C1629" s="149" t="s">
        <v>1911</v>
      </c>
      <c r="D1629" s="149" t="s">
        <v>1913</v>
      </c>
      <c r="E1629" s="149" t="s">
        <v>1907</v>
      </c>
      <c r="F1629" s="149" t="s">
        <v>1544</v>
      </c>
      <c r="G1629" s="149" t="s">
        <v>1436</v>
      </c>
      <c r="H1629" s="158" t="s">
        <v>1476</v>
      </c>
      <c r="I1629" s="239" t="s">
        <v>787</v>
      </c>
      <c r="J1629" s="150" t="s">
        <v>1343</v>
      </c>
      <c r="K1629" s="150" t="s">
        <v>1343</v>
      </c>
      <c r="L1629" s="150"/>
      <c r="M1629" s="153"/>
      <c r="N1629" s="153"/>
      <c r="O1629" s="153"/>
      <c r="P1629" s="203" t="e">
        <f>#REF!+#REF!</f>
        <v>#REF!</v>
      </c>
      <c r="Q1629" s="204" t="e">
        <f>#REF!+M1629</f>
        <v>#REF!</v>
      </c>
      <c r="R1629" s="370" t="s">
        <v>461</v>
      </c>
    </row>
    <row r="1630" spans="1:18" ht="12.95" customHeight="1">
      <c r="A1630" s="147">
        <v>1446</v>
      </c>
      <c r="B1630" s="148"/>
      <c r="C1630" s="149" t="s">
        <v>1911</v>
      </c>
      <c r="D1630" s="149" t="s">
        <v>1913</v>
      </c>
      <c r="E1630" s="149" t="s">
        <v>1907</v>
      </c>
      <c r="F1630" s="149" t="s">
        <v>1544</v>
      </c>
      <c r="G1630" s="149" t="s">
        <v>1436</v>
      </c>
      <c r="H1630" s="158" t="s">
        <v>1477</v>
      </c>
      <c r="I1630" s="239" t="s">
        <v>787</v>
      </c>
      <c r="J1630" s="150" t="s">
        <v>1343</v>
      </c>
      <c r="K1630" s="150" t="s">
        <v>1343</v>
      </c>
      <c r="L1630" s="150"/>
      <c r="M1630" s="153"/>
      <c r="N1630" s="153"/>
      <c r="O1630" s="153"/>
      <c r="P1630" s="203" t="e">
        <f>#REF!+#REF!</f>
        <v>#REF!</v>
      </c>
      <c r="Q1630" s="204" t="e">
        <f>#REF!+M1630</f>
        <v>#REF!</v>
      </c>
      <c r="R1630" s="370" t="s">
        <v>118</v>
      </c>
    </row>
    <row r="1631" spans="1:18" ht="12.95" customHeight="1">
      <c r="A1631" s="198">
        <v>1447</v>
      </c>
      <c r="B1631" s="148"/>
      <c r="C1631" s="149" t="s">
        <v>1911</v>
      </c>
      <c r="D1631" s="149" t="s">
        <v>1913</v>
      </c>
      <c r="E1631" s="149" t="s">
        <v>1907</v>
      </c>
      <c r="F1631" s="149" t="s">
        <v>1911</v>
      </c>
      <c r="G1631" s="149" t="s">
        <v>1425</v>
      </c>
      <c r="H1631" s="158" t="s">
        <v>1427</v>
      </c>
      <c r="I1631" s="239" t="s">
        <v>828</v>
      </c>
      <c r="J1631" s="150" t="s">
        <v>1343</v>
      </c>
      <c r="K1631" s="150" t="s">
        <v>1343</v>
      </c>
      <c r="L1631" s="150"/>
      <c r="M1631" s="153"/>
      <c r="N1631" s="153"/>
      <c r="O1631" s="153"/>
      <c r="P1631" s="203" t="e">
        <f>#REF!+#REF!</f>
        <v>#REF!</v>
      </c>
      <c r="Q1631" s="204" t="e">
        <f>#REF!+M1631</f>
        <v>#REF!</v>
      </c>
      <c r="R1631" s="370" t="s">
        <v>445</v>
      </c>
    </row>
    <row r="1632" spans="1:18" ht="12.95" customHeight="1">
      <c r="A1632" s="147">
        <v>1448</v>
      </c>
      <c r="B1632" s="148"/>
      <c r="C1632" s="149" t="s">
        <v>1911</v>
      </c>
      <c r="D1632" s="149" t="s">
        <v>1913</v>
      </c>
      <c r="E1632" s="149" t="s">
        <v>1907</v>
      </c>
      <c r="F1632" s="149" t="s">
        <v>1911</v>
      </c>
      <c r="G1632" s="149" t="s">
        <v>1425</v>
      </c>
      <c r="H1632" s="158" t="s">
        <v>1428</v>
      </c>
      <c r="I1632" s="239" t="s">
        <v>828</v>
      </c>
      <c r="J1632" s="150" t="s">
        <v>1343</v>
      </c>
      <c r="K1632" s="150" t="s">
        <v>1343</v>
      </c>
      <c r="L1632" s="150"/>
      <c r="M1632" s="153"/>
      <c r="N1632" s="153"/>
      <c r="O1632" s="153"/>
      <c r="P1632" s="203" t="e">
        <f>#REF!+#REF!</f>
        <v>#REF!</v>
      </c>
      <c r="Q1632" s="204" t="e">
        <f>#REF!+M1632</f>
        <v>#REF!</v>
      </c>
      <c r="R1632" s="370" t="s">
        <v>110</v>
      </c>
    </row>
    <row r="1633" spans="1:18" ht="12.95" customHeight="1">
      <c r="A1633" s="198">
        <v>1449</v>
      </c>
      <c r="B1633" s="148"/>
      <c r="C1633" s="149" t="s">
        <v>1911</v>
      </c>
      <c r="D1633" s="149" t="s">
        <v>1913</v>
      </c>
      <c r="E1633" s="149" t="s">
        <v>1907</v>
      </c>
      <c r="F1633" s="149" t="s">
        <v>1911</v>
      </c>
      <c r="G1633" s="149" t="s">
        <v>1425</v>
      </c>
      <c r="H1633" s="158" t="s">
        <v>1429</v>
      </c>
      <c r="I1633" s="239" t="s">
        <v>828</v>
      </c>
      <c r="J1633" s="150" t="s">
        <v>1343</v>
      </c>
      <c r="K1633" s="150" t="s">
        <v>1343</v>
      </c>
      <c r="L1633" s="150"/>
      <c r="M1633" s="153"/>
      <c r="N1633" s="153"/>
      <c r="O1633" s="153"/>
      <c r="P1633" s="203" t="e">
        <f>#REF!+#REF!</f>
        <v>#REF!</v>
      </c>
      <c r="Q1633" s="204" t="e">
        <f>#REF!+M1633</f>
        <v>#REF!</v>
      </c>
      <c r="R1633" s="370" t="s">
        <v>473</v>
      </c>
    </row>
    <row r="1634" spans="1:18" ht="12.95" customHeight="1">
      <c r="A1634" s="147">
        <v>1450</v>
      </c>
      <c r="B1634" s="148"/>
      <c r="C1634" s="149" t="s">
        <v>1911</v>
      </c>
      <c r="D1634" s="149" t="s">
        <v>1913</v>
      </c>
      <c r="E1634" s="149" t="s">
        <v>1907</v>
      </c>
      <c r="F1634" s="149" t="s">
        <v>1911</v>
      </c>
      <c r="G1634" s="149" t="s">
        <v>1425</v>
      </c>
      <c r="H1634" s="158" t="s">
        <v>1430</v>
      </c>
      <c r="I1634" s="239" t="s">
        <v>829</v>
      </c>
      <c r="J1634" s="150" t="s">
        <v>1343</v>
      </c>
      <c r="K1634" s="150" t="s">
        <v>1343</v>
      </c>
      <c r="L1634" s="150"/>
      <c r="M1634" s="153"/>
      <c r="N1634" s="153"/>
      <c r="O1634" s="153"/>
      <c r="P1634" s="203" t="e">
        <f>#REF!+#REF!</f>
        <v>#REF!</v>
      </c>
      <c r="Q1634" s="204" t="e">
        <f>#REF!+M1634</f>
        <v>#REF!</v>
      </c>
      <c r="R1634" s="370" t="s">
        <v>112</v>
      </c>
    </row>
    <row r="1635" spans="1:18" ht="12.95" customHeight="1">
      <c r="A1635" s="198">
        <v>1451</v>
      </c>
      <c r="B1635" s="148"/>
      <c r="C1635" s="149" t="s">
        <v>1911</v>
      </c>
      <c r="D1635" s="149" t="s">
        <v>1913</v>
      </c>
      <c r="E1635" s="149" t="s">
        <v>1907</v>
      </c>
      <c r="F1635" s="149" t="s">
        <v>1911</v>
      </c>
      <c r="G1635" s="149" t="s">
        <v>1425</v>
      </c>
      <c r="H1635" s="158" t="s">
        <v>1433</v>
      </c>
      <c r="I1635" s="239" t="s">
        <v>828</v>
      </c>
      <c r="J1635" s="150" t="s">
        <v>1343</v>
      </c>
      <c r="K1635" s="150" t="s">
        <v>1343</v>
      </c>
      <c r="L1635" s="150"/>
      <c r="M1635" s="153"/>
      <c r="N1635" s="153"/>
      <c r="O1635" s="153"/>
      <c r="P1635" s="203" t="e">
        <f>#REF!+#REF!</f>
        <v>#REF!</v>
      </c>
      <c r="Q1635" s="204" t="e">
        <f>#REF!+M1635</f>
        <v>#REF!</v>
      </c>
      <c r="R1635" s="370" t="s">
        <v>456</v>
      </c>
    </row>
    <row r="1636" spans="1:18" ht="12.95" customHeight="1">
      <c r="A1636" s="147">
        <v>1452</v>
      </c>
      <c r="B1636" s="148"/>
      <c r="C1636" s="149" t="s">
        <v>1911</v>
      </c>
      <c r="D1636" s="149" t="s">
        <v>1913</v>
      </c>
      <c r="E1636" s="149" t="s">
        <v>1907</v>
      </c>
      <c r="F1636" s="149" t="s">
        <v>1911</v>
      </c>
      <c r="G1636" s="149" t="s">
        <v>1425</v>
      </c>
      <c r="H1636" s="158" t="s">
        <v>1434</v>
      </c>
      <c r="I1636" s="239" t="s">
        <v>828</v>
      </c>
      <c r="J1636" s="150" t="s">
        <v>1343</v>
      </c>
      <c r="K1636" s="150" t="s">
        <v>1343</v>
      </c>
      <c r="L1636" s="150"/>
      <c r="M1636" s="153"/>
      <c r="N1636" s="153"/>
      <c r="O1636" s="153"/>
      <c r="P1636" s="203" t="e">
        <f>#REF!+#REF!</f>
        <v>#REF!</v>
      </c>
      <c r="Q1636" s="204" t="e">
        <f>#REF!+M1636</f>
        <v>#REF!</v>
      </c>
      <c r="R1636" s="370" t="s">
        <v>446</v>
      </c>
    </row>
    <row r="1637" spans="1:18" ht="12.95" customHeight="1">
      <c r="A1637" s="198">
        <v>1453</v>
      </c>
      <c r="B1637" s="148"/>
      <c r="C1637" s="149" t="s">
        <v>1911</v>
      </c>
      <c r="D1637" s="149" t="s">
        <v>1913</v>
      </c>
      <c r="E1637" s="149" t="s">
        <v>1907</v>
      </c>
      <c r="F1637" s="149" t="s">
        <v>1911</v>
      </c>
      <c r="G1637" s="149" t="s">
        <v>1425</v>
      </c>
      <c r="H1637" s="158" t="s">
        <v>1436</v>
      </c>
      <c r="I1637" s="239" t="s">
        <v>829</v>
      </c>
      <c r="J1637" s="150" t="s">
        <v>1343</v>
      </c>
      <c r="K1637" s="150" t="s">
        <v>1343</v>
      </c>
      <c r="L1637" s="150"/>
      <c r="M1637" s="153"/>
      <c r="N1637" s="153"/>
      <c r="O1637" s="153"/>
      <c r="P1637" s="203" t="e">
        <f>#REF!+#REF!</f>
        <v>#REF!</v>
      </c>
      <c r="Q1637" s="204" t="e">
        <f>#REF!+M1637</f>
        <v>#REF!</v>
      </c>
      <c r="R1637" s="370" t="s">
        <v>480</v>
      </c>
    </row>
    <row r="1638" spans="1:18" ht="12.95" customHeight="1">
      <c r="A1638" s="147">
        <v>1454</v>
      </c>
      <c r="B1638" s="148"/>
      <c r="C1638" s="149" t="s">
        <v>1911</v>
      </c>
      <c r="D1638" s="149" t="s">
        <v>1913</v>
      </c>
      <c r="E1638" s="149" t="s">
        <v>1907</v>
      </c>
      <c r="F1638" s="149" t="s">
        <v>1911</v>
      </c>
      <c r="G1638" s="149" t="s">
        <v>1425</v>
      </c>
      <c r="H1638" s="158" t="s">
        <v>1437</v>
      </c>
      <c r="I1638" s="239" t="s">
        <v>828</v>
      </c>
      <c r="J1638" s="150" t="s">
        <v>1343</v>
      </c>
      <c r="K1638" s="150" t="s">
        <v>1343</v>
      </c>
      <c r="L1638" s="150"/>
      <c r="M1638" s="153"/>
      <c r="N1638" s="153"/>
      <c r="O1638" s="153"/>
      <c r="P1638" s="203" t="e">
        <f>#REF!+#REF!</f>
        <v>#REF!</v>
      </c>
      <c r="Q1638" s="204" t="e">
        <f>#REF!+M1638</f>
        <v>#REF!</v>
      </c>
      <c r="R1638" s="370" t="s">
        <v>459</v>
      </c>
    </row>
    <row r="1639" spans="1:18" ht="12.95" customHeight="1">
      <c r="A1639" s="198">
        <v>1455</v>
      </c>
      <c r="B1639" s="148"/>
      <c r="C1639" s="149" t="s">
        <v>1911</v>
      </c>
      <c r="D1639" s="149" t="s">
        <v>1913</v>
      </c>
      <c r="E1639" s="149" t="s">
        <v>1907</v>
      </c>
      <c r="F1639" s="149" t="s">
        <v>1911</v>
      </c>
      <c r="G1639" s="149" t="s">
        <v>1426</v>
      </c>
      <c r="H1639" s="158" t="s">
        <v>13</v>
      </c>
      <c r="I1639" s="239" t="s">
        <v>61</v>
      </c>
      <c r="J1639" s="150" t="s">
        <v>1343</v>
      </c>
      <c r="K1639" s="150" t="s">
        <v>1343</v>
      </c>
      <c r="L1639" s="150"/>
      <c r="M1639" s="153"/>
      <c r="N1639" s="153"/>
      <c r="O1639" s="153"/>
      <c r="P1639" s="203" t="e">
        <f>#REF!+#REF!</f>
        <v>#REF!</v>
      </c>
      <c r="Q1639" s="204" t="e">
        <f>#REF!+M1639</f>
        <v>#REF!</v>
      </c>
      <c r="R1639" s="370" t="s">
        <v>443</v>
      </c>
    </row>
    <row r="1640" spans="1:18" ht="12.95" customHeight="1">
      <c r="A1640" s="147">
        <v>1456</v>
      </c>
      <c r="B1640" s="148"/>
      <c r="C1640" s="149" t="s">
        <v>1911</v>
      </c>
      <c r="D1640" s="149" t="s">
        <v>1913</v>
      </c>
      <c r="E1640" s="149" t="s">
        <v>1907</v>
      </c>
      <c r="F1640" s="149" t="s">
        <v>1911</v>
      </c>
      <c r="G1640" s="149" t="s">
        <v>1426</v>
      </c>
      <c r="H1640" s="158" t="s">
        <v>1425</v>
      </c>
      <c r="I1640" s="239" t="s">
        <v>830</v>
      </c>
      <c r="J1640" s="150" t="s">
        <v>1343</v>
      </c>
      <c r="K1640" s="150" t="s">
        <v>1343</v>
      </c>
      <c r="L1640" s="150"/>
      <c r="M1640" s="153"/>
      <c r="N1640" s="153"/>
      <c r="O1640" s="153"/>
      <c r="P1640" s="203" t="e">
        <f>#REF!+#REF!</f>
        <v>#REF!</v>
      </c>
      <c r="Q1640" s="204" t="e">
        <f>#REF!+M1640</f>
        <v>#REF!</v>
      </c>
      <c r="R1640" s="370" t="s">
        <v>118</v>
      </c>
    </row>
    <row r="1641" spans="1:18" ht="12.95" customHeight="1">
      <c r="A1641" s="198">
        <v>1457</v>
      </c>
      <c r="B1641" s="148"/>
      <c r="C1641" s="149" t="s">
        <v>1911</v>
      </c>
      <c r="D1641" s="149" t="s">
        <v>1913</v>
      </c>
      <c r="E1641" s="149" t="s">
        <v>1907</v>
      </c>
      <c r="F1641" s="149" t="s">
        <v>1911</v>
      </c>
      <c r="G1641" s="149" t="s">
        <v>1426</v>
      </c>
      <c r="H1641" s="158" t="s">
        <v>1426</v>
      </c>
      <c r="I1641" s="239" t="s">
        <v>61</v>
      </c>
      <c r="J1641" s="150" t="s">
        <v>1343</v>
      </c>
      <c r="K1641" s="150" t="s">
        <v>1343</v>
      </c>
      <c r="L1641" s="150"/>
      <c r="M1641" s="153"/>
      <c r="N1641" s="153"/>
      <c r="O1641" s="153"/>
      <c r="P1641" s="203" t="e">
        <f>#REF!+#REF!</f>
        <v>#REF!</v>
      </c>
      <c r="Q1641" s="204" t="e">
        <f>#REF!+M1641</f>
        <v>#REF!</v>
      </c>
      <c r="R1641" s="370" t="s">
        <v>114</v>
      </c>
    </row>
    <row r="1642" spans="1:18" ht="12.95" customHeight="1">
      <c r="A1642" s="147">
        <v>1458</v>
      </c>
      <c r="B1642" s="148"/>
      <c r="C1642" s="149" t="s">
        <v>1911</v>
      </c>
      <c r="D1642" s="149" t="s">
        <v>1913</v>
      </c>
      <c r="E1642" s="149" t="s">
        <v>1907</v>
      </c>
      <c r="F1642" s="149" t="s">
        <v>1911</v>
      </c>
      <c r="G1642" s="149" t="s">
        <v>1426</v>
      </c>
      <c r="H1642" s="158" t="s">
        <v>1427</v>
      </c>
      <c r="I1642" s="239" t="s">
        <v>830</v>
      </c>
      <c r="J1642" s="150" t="s">
        <v>1343</v>
      </c>
      <c r="K1642" s="150" t="s">
        <v>1343</v>
      </c>
      <c r="L1642" s="150"/>
      <c r="M1642" s="153"/>
      <c r="N1642" s="153"/>
      <c r="O1642" s="153"/>
      <c r="P1642" s="203" t="e">
        <f>#REF!+#REF!</f>
        <v>#REF!</v>
      </c>
      <c r="Q1642" s="204" t="e">
        <f>#REF!+M1642</f>
        <v>#REF!</v>
      </c>
      <c r="R1642" s="370" t="s">
        <v>450</v>
      </c>
    </row>
    <row r="1643" spans="1:18" ht="12.95" customHeight="1">
      <c r="A1643" s="198">
        <v>1459</v>
      </c>
      <c r="B1643" s="148"/>
      <c r="C1643" s="149" t="s">
        <v>1911</v>
      </c>
      <c r="D1643" s="149" t="s">
        <v>1913</v>
      </c>
      <c r="E1643" s="149" t="s">
        <v>1907</v>
      </c>
      <c r="F1643" s="149" t="s">
        <v>1911</v>
      </c>
      <c r="G1643" s="149" t="s">
        <v>1425</v>
      </c>
      <c r="H1643" s="158" t="s">
        <v>1438</v>
      </c>
      <c r="I1643" s="239" t="s">
        <v>828</v>
      </c>
      <c r="J1643" s="150" t="s">
        <v>1343</v>
      </c>
      <c r="K1643" s="150" t="s">
        <v>1343</v>
      </c>
      <c r="L1643" s="150"/>
      <c r="M1643" s="153"/>
      <c r="N1643" s="153"/>
      <c r="O1643" s="153"/>
      <c r="P1643" s="203" t="e">
        <f>#REF!+#REF!</f>
        <v>#REF!</v>
      </c>
      <c r="Q1643" s="204" t="e">
        <f>#REF!+M1643</f>
        <v>#REF!</v>
      </c>
      <c r="R1643" s="370" t="s">
        <v>297</v>
      </c>
    </row>
    <row r="1644" spans="1:18" ht="12.95" customHeight="1">
      <c r="A1644" s="147">
        <v>1460</v>
      </c>
      <c r="B1644" s="148"/>
      <c r="C1644" s="149" t="s">
        <v>1911</v>
      </c>
      <c r="D1644" s="149" t="s">
        <v>1913</v>
      </c>
      <c r="E1644" s="149" t="s">
        <v>1907</v>
      </c>
      <c r="F1644" s="149" t="s">
        <v>1911</v>
      </c>
      <c r="G1644" s="149" t="s">
        <v>1426</v>
      </c>
      <c r="H1644" s="158" t="s">
        <v>1428</v>
      </c>
      <c r="I1644" s="239" t="s">
        <v>830</v>
      </c>
      <c r="J1644" s="150" t="s">
        <v>1343</v>
      </c>
      <c r="K1644" s="150" t="s">
        <v>1343</v>
      </c>
      <c r="L1644" s="150"/>
      <c r="M1644" s="153"/>
      <c r="N1644" s="153"/>
      <c r="O1644" s="153"/>
      <c r="P1644" s="203" t="e">
        <f>#REF!+#REF!</f>
        <v>#REF!</v>
      </c>
      <c r="Q1644" s="204" t="e">
        <f>#REF!+M1644</f>
        <v>#REF!</v>
      </c>
      <c r="R1644" s="370" t="s">
        <v>496</v>
      </c>
    </row>
    <row r="1645" spans="1:18" ht="12.95" customHeight="1">
      <c r="A1645" s="198">
        <v>1461</v>
      </c>
      <c r="B1645" s="148"/>
      <c r="C1645" s="149" t="s">
        <v>1911</v>
      </c>
      <c r="D1645" s="149" t="s">
        <v>1913</v>
      </c>
      <c r="E1645" s="149" t="s">
        <v>1907</v>
      </c>
      <c r="F1645" s="149" t="s">
        <v>1544</v>
      </c>
      <c r="G1645" s="149" t="s">
        <v>1433</v>
      </c>
      <c r="H1645" s="158" t="s">
        <v>1439</v>
      </c>
      <c r="I1645" s="246" t="s">
        <v>21</v>
      </c>
      <c r="J1645" s="150" t="s">
        <v>1343</v>
      </c>
      <c r="K1645" s="150" t="s">
        <v>1343</v>
      </c>
      <c r="L1645" s="150"/>
      <c r="M1645" s="153"/>
      <c r="N1645" s="153"/>
      <c r="O1645" s="153"/>
      <c r="P1645" s="203" t="e">
        <f>#REF!+#REF!</f>
        <v>#REF!</v>
      </c>
      <c r="Q1645" s="204" t="e">
        <f>#REF!+M1645</f>
        <v>#REF!</v>
      </c>
      <c r="R1645" s="370" t="s">
        <v>297</v>
      </c>
    </row>
    <row r="1646" spans="1:18" ht="12.95" customHeight="1">
      <c r="A1646" s="147">
        <v>1462</v>
      </c>
      <c r="B1646" s="148"/>
      <c r="C1646" s="149" t="s">
        <v>1911</v>
      </c>
      <c r="D1646" s="149" t="s">
        <v>1913</v>
      </c>
      <c r="E1646" s="149" t="s">
        <v>1907</v>
      </c>
      <c r="F1646" s="149" t="s">
        <v>1544</v>
      </c>
      <c r="G1646" s="149" t="s">
        <v>1433</v>
      </c>
      <c r="H1646" s="158" t="s">
        <v>1440</v>
      </c>
      <c r="I1646" s="253" t="s">
        <v>21</v>
      </c>
      <c r="J1646" s="150" t="s">
        <v>1343</v>
      </c>
      <c r="K1646" s="150" t="s">
        <v>1343</v>
      </c>
      <c r="L1646" s="150"/>
      <c r="M1646" s="153"/>
      <c r="N1646" s="153"/>
      <c r="O1646" s="153"/>
      <c r="P1646" s="203" t="e">
        <f>#REF!+#REF!</f>
        <v>#REF!</v>
      </c>
      <c r="Q1646" s="204" t="e">
        <f>#REF!+M1646</f>
        <v>#REF!</v>
      </c>
      <c r="R1646" s="370" t="s">
        <v>442</v>
      </c>
    </row>
    <row r="1647" spans="1:18" ht="12.95" customHeight="1">
      <c r="A1647" s="198">
        <v>1463</v>
      </c>
      <c r="B1647" s="148"/>
      <c r="C1647" s="149" t="s">
        <v>1911</v>
      </c>
      <c r="D1647" s="149" t="s">
        <v>1913</v>
      </c>
      <c r="E1647" s="149" t="s">
        <v>1907</v>
      </c>
      <c r="F1647" s="149" t="s">
        <v>1544</v>
      </c>
      <c r="G1647" s="149" t="s">
        <v>1433</v>
      </c>
      <c r="H1647" s="158" t="s">
        <v>1441</v>
      </c>
      <c r="I1647" s="239" t="s">
        <v>21</v>
      </c>
      <c r="J1647" s="150" t="s">
        <v>1343</v>
      </c>
      <c r="K1647" s="150" t="s">
        <v>1343</v>
      </c>
      <c r="L1647" s="150"/>
      <c r="M1647" s="153"/>
      <c r="N1647" s="153"/>
      <c r="O1647" s="153"/>
      <c r="P1647" s="203" t="e">
        <f>#REF!+#REF!</f>
        <v>#REF!</v>
      </c>
      <c r="Q1647" s="204" t="e">
        <f>#REF!+M1647</f>
        <v>#REF!</v>
      </c>
      <c r="R1647" s="370" t="s">
        <v>110</v>
      </c>
    </row>
    <row r="1648" spans="1:18" ht="12.95" customHeight="1">
      <c r="A1648" s="147">
        <v>1464</v>
      </c>
      <c r="B1648" s="148"/>
      <c r="C1648" s="149" t="s">
        <v>1911</v>
      </c>
      <c r="D1648" s="149" t="s">
        <v>1913</v>
      </c>
      <c r="E1648" s="149" t="s">
        <v>1907</v>
      </c>
      <c r="F1648" s="149" t="s">
        <v>1544</v>
      </c>
      <c r="G1648" s="149" t="s">
        <v>1433</v>
      </c>
      <c r="H1648" s="158" t="s">
        <v>1442</v>
      </c>
      <c r="I1648" s="239" t="s">
        <v>21</v>
      </c>
      <c r="J1648" s="150" t="s">
        <v>1343</v>
      </c>
      <c r="K1648" s="150" t="s">
        <v>1343</v>
      </c>
      <c r="L1648" s="150"/>
      <c r="M1648" s="153"/>
      <c r="N1648" s="153"/>
      <c r="O1648" s="153"/>
      <c r="P1648" s="203" t="e">
        <f>#REF!+#REF!</f>
        <v>#REF!</v>
      </c>
      <c r="Q1648" s="204" t="e">
        <f>#REF!+M1648</f>
        <v>#REF!</v>
      </c>
      <c r="R1648" s="370" t="s">
        <v>473</v>
      </c>
    </row>
    <row r="1649" spans="1:18" ht="12.95" customHeight="1">
      <c r="A1649" s="198">
        <v>1465</v>
      </c>
      <c r="B1649" s="148"/>
      <c r="C1649" s="149" t="s">
        <v>1911</v>
      </c>
      <c r="D1649" s="149" t="s">
        <v>1913</v>
      </c>
      <c r="E1649" s="149" t="s">
        <v>1907</v>
      </c>
      <c r="F1649" s="149" t="s">
        <v>1544</v>
      </c>
      <c r="G1649" s="149" t="s">
        <v>1433</v>
      </c>
      <c r="H1649" s="158" t="s">
        <v>1443</v>
      </c>
      <c r="I1649" s="239" t="s">
        <v>21</v>
      </c>
      <c r="J1649" s="150" t="s">
        <v>1343</v>
      </c>
      <c r="K1649" s="150" t="s">
        <v>1343</v>
      </c>
      <c r="L1649" s="150"/>
      <c r="M1649" s="153"/>
      <c r="N1649" s="153"/>
      <c r="O1649" s="153"/>
      <c r="P1649" s="203" t="e">
        <f>#REF!+#REF!</f>
        <v>#REF!</v>
      </c>
      <c r="Q1649" s="204" t="e">
        <f>#REF!+M1649</f>
        <v>#REF!</v>
      </c>
      <c r="R1649" s="370" t="s">
        <v>473</v>
      </c>
    </row>
    <row r="1650" spans="1:18" ht="12.95" customHeight="1">
      <c r="A1650" s="147">
        <v>1466</v>
      </c>
      <c r="B1650" s="148"/>
      <c r="C1650" s="149" t="s">
        <v>1911</v>
      </c>
      <c r="D1650" s="149" t="s">
        <v>1913</v>
      </c>
      <c r="E1650" s="149" t="s">
        <v>1907</v>
      </c>
      <c r="F1650" s="149" t="s">
        <v>1544</v>
      </c>
      <c r="G1650" s="149" t="s">
        <v>1433</v>
      </c>
      <c r="H1650" s="158" t="s">
        <v>1444</v>
      </c>
      <c r="I1650" s="239" t="s">
        <v>21</v>
      </c>
      <c r="J1650" s="150" t="s">
        <v>1343</v>
      </c>
      <c r="K1650" s="150" t="s">
        <v>1343</v>
      </c>
      <c r="L1650" s="150"/>
      <c r="M1650" s="153"/>
      <c r="N1650" s="153"/>
      <c r="O1650" s="153"/>
      <c r="P1650" s="203" t="e">
        <f>#REF!+#REF!</f>
        <v>#REF!</v>
      </c>
      <c r="Q1650" s="204" t="e">
        <f>#REF!+M1650</f>
        <v>#REF!</v>
      </c>
      <c r="R1650" s="370" t="s">
        <v>112</v>
      </c>
    </row>
    <row r="1651" spans="1:18" ht="12.95" customHeight="1">
      <c r="A1651" s="198">
        <v>1467</v>
      </c>
      <c r="B1651" s="148"/>
      <c r="C1651" s="149" t="s">
        <v>1911</v>
      </c>
      <c r="D1651" s="149" t="s">
        <v>1913</v>
      </c>
      <c r="E1651" s="149" t="s">
        <v>1907</v>
      </c>
      <c r="F1651" s="149" t="s">
        <v>1544</v>
      </c>
      <c r="G1651" s="149" t="s">
        <v>1433</v>
      </c>
      <c r="H1651" s="158" t="s">
        <v>1445</v>
      </c>
      <c r="I1651" s="239" t="s">
        <v>21</v>
      </c>
      <c r="J1651" s="150" t="s">
        <v>1343</v>
      </c>
      <c r="K1651" s="150" t="s">
        <v>1343</v>
      </c>
      <c r="L1651" s="150"/>
      <c r="M1651" s="153"/>
      <c r="N1651" s="153"/>
      <c r="O1651" s="153"/>
      <c r="P1651" s="203" t="e">
        <f>#REF!+#REF!</f>
        <v>#REF!</v>
      </c>
      <c r="Q1651" s="204" t="e">
        <f>#REF!+M1651</f>
        <v>#REF!</v>
      </c>
      <c r="R1651" s="370" t="s">
        <v>112</v>
      </c>
    </row>
    <row r="1652" spans="1:18" ht="12.95" customHeight="1">
      <c r="A1652" s="147">
        <v>1468</v>
      </c>
      <c r="B1652" s="148"/>
      <c r="C1652" s="149" t="s">
        <v>1911</v>
      </c>
      <c r="D1652" s="149" t="s">
        <v>1913</v>
      </c>
      <c r="E1652" s="149" t="s">
        <v>1907</v>
      </c>
      <c r="F1652" s="149" t="s">
        <v>1544</v>
      </c>
      <c r="G1652" s="149" t="s">
        <v>1433</v>
      </c>
      <c r="H1652" s="158" t="s">
        <v>1446</v>
      </c>
      <c r="I1652" s="239" t="s">
        <v>21</v>
      </c>
      <c r="J1652" s="150" t="s">
        <v>1343</v>
      </c>
      <c r="K1652" s="150" t="s">
        <v>1343</v>
      </c>
      <c r="L1652" s="150"/>
      <c r="M1652" s="153"/>
      <c r="N1652" s="153"/>
      <c r="O1652" s="153"/>
      <c r="P1652" s="203" t="e">
        <f>#REF!+#REF!</f>
        <v>#REF!</v>
      </c>
      <c r="Q1652" s="204" t="e">
        <f>#REF!+M1652</f>
        <v>#REF!</v>
      </c>
      <c r="R1652" s="370" t="s">
        <v>456</v>
      </c>
    </row>
    <row r="1653" spans="1:18" ht="12.95" customHeight="1">
      <c r="A1653" s="198">
        <v>1469</v>
      </c>
      <c r="B1653" s="148"/>
      <c r="C1653" s="149" t="s">
        <v>1911</v>
      </c>
      <c r="D1653" s="149" t="s">
        <v>1913</v>
      </c>
      <c r="E1653" s="149" t="s">
        <v>1907</v>
      </c>
      <c r="F1653" s="149" t="s">
        <v>1544</v>
      </c>
      <c r="G1653" s="149" t="s">
        <v>1433</v>
      </c>
      <c r="H1653" s="158" t="s">
        <v>1447</v>
      </c>
      <c r="I1653" s="239" t="s">
        <v>21</v>
      </c>
      <c r="J1653" s="150" t="s">
        <v>1343</v>
      </c>
      <c r="K1653" s="150" t="s">
        <v>1343</v>
      </c>
      <c r="L1653" s="150"/>
      <c r="M1653" s="153"/>
      <c r="N1653" s="153"/>
      <c r="O1653" s="153"/>
      <c r="P1653" s="203" t="e">
        <f>#REF!+#REF!</f>
        <v>#REF!</v>
      </c>
      <c r="Q1653" s="204" t="e">
        <f>#REF!+M1653</f>
        <v>#REF!</v>
      </c>
      <c r="R1653" s="370" t="s">
        <v>446</v>
      </c>
    </row>
    <row r="1654" spans="1:18" ht="12.95" customHeight="1">
      <c r="A1654" s="147">
        <v>1470</v>
      </c>
      <c r="B1654" s="148"/>
      <c r="C1654" s="149" t="s">
        <v>1911</v>
      </c>
      <c r="D1654" s="149" t="s">
        <v>1913</v>
      </c>
      <c r="E1654" s="149" t="s">
        <v>1907</v>
      </c>
      <c r="F1654" s="149" t="s">
        <v>1544</v>
      </c>
      <c r="G1654" s="149" t="s">
        <v>1433</v>
      </c>
      <c r="H1654" s="158" t="s">
        <v>1449</v>
      </c>
      <c r="I1654" s="239" t="s">
        <v>21</v>
      </c>
      <c r="J1654" s="150" t="s">
        <v>1343</v>
      </c>
      <c r="K1654" s="150" t="s">
        <v>1343</v>
      </c>
      <c r="L1654" s="150"/>
      <c r="M1654" s="153"/>
      <c r="N1654" s="153"/>
      <c r="O1654" s="153"/>
      <c r="P1654" s="203" t="e">
        <f>#REF!+#REF!</f>
        <v>#REF!</v>
      </c>
      <c r="Q1654" s="204" t="e">
        <f>#REF!+M1654</f>
        <v>#REF!</v>
      </c>
      <c r="R1654" s="370" t="s">
        <v>477</v>
      </c>
    </row>
    <row r="1655" spans="1:18" ht="12.95" customHeight="1">
      <c r="A1655" s="198">
        <v>1471</v>
      </c>
      <c r="B1655" s="148"/>
      <c r="C1655" s="149" t="s">
        <v>1911</v>
      </c>
      <c r="D1655" s="149" t="s">
        <v>1913</v>
      </c>
      <c r="E1655" s="149" t="s">
        <v>1907</v>
      </c>
      <c r="F1655" s="149" t="s">
        <v>1544</v>
      </c>
      <c r="G1655" s="149" t="s">
        <v>1433</v>
      </c>
      <c r="H1655" s="158" t="s">
        <v>1450</v>
      </c>
      <c r="I1655" s="239" t="s">
        <v>21</v>
      </c>
      <c r="J1655" s="150" t="s">
        <v>1343</v>
      </c>
      <c r="K1655" s="150" t="s">
        <v>1343</v>
      </c>
      <c r="L1655" s="150"/>
      <c r="M1655" s="153"/>
      <c r="N1655" s="153"/>
      <c r="O1655" s="153"/>
      <c r="P1655" s="203" t="e">
        <f>#REF!+#REF!</f>
        <v>#REF!</v>
      </c>
      <c r="Q1655" s="204" t="e">
        <f>#REF!+M1655</f>
        <v>#REF!</v>
      </c>
      <c r="R1655" s="370" t="s">
        <v>448</v>
      </c>
    </row>
    <row r="1656" spans="1:18" ht="12.95" customHeight="1">
      <c r="A1656" s="147">
        <v>1472</v>
      </c>
      <c r="B1656" s="148"/>
      <c r="C1656" s="149" t="s">
        <v>1911</v>
      </c>
      <c r="D1656" s="149" t="s">
        <v>1913</v>
      </c>
      <c r="E1656" s="149" t="s">
        <v>1907</v>
      </c>
      <c r="F1656" s="149" t="s">
        <v>1544</v>
      </c>
      <c r="G1656" s="149" t="s">
        <v>1433</v>
      </c>
      <c r="H1656" s="158" t="s">
        <v>1451</v>
      </c>
      <c r="I1656" s="239" t="s">
        <v>21</v>
      </c>
      <c r="J1656" s="150" t="s">
        <v>1343</v>
      </c>
      <c r="K1656" s="150" t="s">
        <v>1343</v>
      </c>
      <c r="L1656" s="150"/>
      <c r="M1656" s="153"/>
      <c r="N1656" s="153"/>
      <c r="O1656" s="153"/>
      <c r="P1656" s="203" t="e">
        <f>#REF!+#REF!</f>
        <v>#REF!</v>
      </c>
      <c r="Q1656" s="204" t="e">
        <f>#REF!+M1656</f>
        <v>#REF!</v>
      </c>
      <c r="R1656" s="370" t="s">
        <v>448</v>
      </c>
    </row>
    <row r="1657" spans="1:18" ht="12.95" customHeight="1">
      <c r="A1657" s="198">
        <v>1473</v>
      </c>
      <c r="B1657" s="148"/>
      <c r="C1657" s="149" t="s">
        <v>1911</v>
      </c>
      <c r="D1657" s="149" t="s">
        <v>1913</v>
      </c>
      <c r="E1657" s="149" t="s">
        <v>1907</v>
      </c>
      <c r="F1657" s="149" t="s">
        <v>1544</v>
      </c>
      <c r="G1657" s="149" t="s">
        <v>1433</v>
      </c>
      <c r="H1657" s="158" t="s">
        <v>1452</v>
      </c>
      <c r="I1657" s="239" t="s">
        <v>21</v>
      </c>
      <c r="J1657" s="150" t="s">
        <v>1343</v>
      </c>
      <c r="K1657" s="150" t="s">
        <v>1343</v>
      </c>
      <c r="L1657" s="150"/>
      <c r="M1657" s="153"/>
      <c r="N1657" s="153"/>
      <c r="O1657" s="153"/>
      <c r="P1657" s="203" t="e">
        <f>#REF!+#REF!</f>
        <v>#REF!</v>
      </c>
      <c r="Q1657" s="204" t="e">
        <f>#REF!+M1657</f>
        <v>#REF!</v>
      </c>
      <c r="R1657" s="370" t="s">
        <v>480</v>
      </c>
    </row>
    <row r="1658" spans="1:18" ht="12.95" customHeight="1">
      <c r="A1658" s="147">
        <v>1474</v>
      </c>
      <c r="B1658" s="148"/>
      <c r="C1658" s="149" t="s">
        <v>1911</v>
      </c>
      <c r="D1658" s="149" t="s">
        <v>1913</v>
      </c>
      <c r="E1658" s="149" t="s">
        <v>1907</v>
      </c>
      <c r="F1658" s="149" t="s">
        <v>1544</v>
      </c>
      <c r="G1658" s="149" t="s">
        <v>1433</v>
      </c>
      <c r="H1658" s="158" t="s">
        <v>1453</v>
      </c>
      <c r="I1658" s="239" t="s">
        <v>21</v>
      </c>
      <c r="J1658" s="150" t="s">
        <v>1343</v>
      </c>
      <c r="K1658" s="150" t="s">
        <v>1343</v>
      </c>
      <c r="L1658" s="150"/>
      <c r="M1658" s="153"/>
      <c r="N1658" s="153"/>
      <c r="O1658" s="153"/>
      <c r="P1658" s="203" t="e">
        <f>#REF!+#REF!</f>
        <v>#REF!</v>
      </c>
      <c r="Q1658" s="204" t="e">
        <f>#REF!+M1658</f>
        <v>#REF!</v>
      </c>
      <c r="R1658" s="370" t="s">
        <v>459</v>
      </c>
    </row>
    <row r="1659" spans="1:18" ht="12.95" customHeight="1">
      <c r="A1659" s="198">
        <v>1475</v>
      </c>
      <c r="B1659" s="148"/>
      <c r="C1659" s="149" t="s">
        <v>1911</v>
      </c>
      <c r="D1659" s="149" t="s">
        <v>1913</v>
      </c>
      <c r="E1659" s="149" t="s">
        <v>1907</v>
      </c>
      <c r="F1659" s="149" t="s">
        <v>1544</v>
      </c>
      <c r="G1659" s="149" t="s">
        <v>1433</v>
      </c>
      <c r="H1659" s="158" t="s">
        <v>1454</v>
      </c>
      <c r="I1659" s="239" t="s">
        <v>21</v>
      </c>
      <c r="J1659" s="150" t="s">
        <v>1343</v>
      </c>
      <c r="K1659" s="150" t="s">
        <v>1343</v>
      </c>
      <c r="L1659" s="150"/>
      <c r="M1659" s="153"/>
      <c r="N1659" s="153"/>
      <c r="O1659" s="153"/>
      <c r="P1659" s="203" t="e">
        <f>#REF!+#REF!</f>
        <v>#REF!</v>
      </c>
      <c r="Q1659" s="204" t="e">
        <f>#REF!+M1659</f>
        <v>#REF!</v>
      </c>
      <c r="R1659" s="370" t="s">
        <v>452</v>
      </c>
    </row>
    <row r="1660" spans="1:18" ht="12.95" customHeight="1">
      <c r="A1660" s="147">
        <v>1476</v>
      </c>
      <c r="B1660" s="148"/>
      <c r="C1660" s="149" t="s">
        <v>1911</v>
      </c>
      <c r="D1660" s="149" t="s">
        <v>1913</v>
      </c>
      <c r="E1660" s="149" t="s">
        <v>1907</v>
      </c>
      <c r="F1660" s="149" t="s">
        <v>1544</v>
      </c>
      <c r="G1660" s="149" t="s">
        <v>1433</v>
      </c>
      <c r="H1660" s="158" t="s">
        <v>1455</v>
      </c>
      <c r="I1660" s="239" t="s">
        <v>21</v>
      </c>
      <c r="J1660" s="150" t="s">
        <v>1343</v>
      </c>
      <c r="K1660" s="150" t="s">
        <v>1343</v>
      </c>
      <c r="L1660" s="150"/>
      <c r="M1660" s="153"/>
      <c r="N1660" s="153"/>
      <c r="O1660" s="153"/>
      <c r="P1660" s="203" t="e">
        <f>#REF!+#REF!</f>
        <v>#REF!</v>
      </c>
      <c r="Q1660" s="204" t="e">
        <f>#REF!+M1660</f>
        <v>#REF!</v>
      </c>
      <c r="R1660" s="370" t="s">
        <v>562</v>
      </c>
    </row>
    <row r="1661" spans="1:18" ht="12.95" customHeight="1">
      <c r="A1661" s="198">
        <v>1477</v>
      </c>
      <c r="B1661" s="148"/>
      <c r="C1661" s="149" t="s">
        <v>1911</v>
      </c>
      <c r="D1661" s="149" t="s">
        <v>1913</v>
      </c>
      <c r="E1661" s="149" t="s">
        <v>1907</v>
      </c>
      <c r="F1661" s="149" t="s">
        <v>1544</v>
      </c>
      <c r="G1661" s="149" t="s">
        <v>1433</v>
      </c>
      <c r="H1661" s="158" t="s">
        <v>1456</v>
      </c>
      <c r="I1661" s="239" t="s">
        <v>21</v>
      </c>
      <c r="J1661" s="150" t="s">
        <v>1343</v>
      </c>
      <c r="K1661" s="150" t="s">
        <v>1343</v>
      </c>
      <c r="L1661" s="150"/>
      <c r="M1661" s="153"/>
      <c r="N1661" s="153"/>
      <c r="O1661" s="153"/>
      <c r="P1661" s="203" t="e">
        <f>#REF!+#REF!</f>
        <v>#REF!</v>
      </c>
      <c r="Q1661" s="204" t="e">
        <f>#REF!+M1661</f>
        <v>#REF!</v>
      </c>
      <c r="R1661" s="370" t="s">
        <v>449</v>
      </c>
    </row>
    <row r="1662" spans="1:18" ht="12.95" customHeight="1">
      <c r="A1662" s="147">
        <v>1478</v>
      </c>
      <c r="B1662" s="148"/>
      <c r="C1662" s="149" t="s">
        <v>1911</v>
      </c>
      <c r="D1662" s="149" t="s">
        <v>1913</v>
      </c>
      <c r="E1662" s="149" t="s">
        <v>1907</v>
      </c>
      <c r="F1662" s="149" t="s">
        <v>1544</v>
      </c>
      <c r="G1662" s="149" t="s">
        <v>1433</v>
      </c>
      <c r="H1662" s="158" t="s">
        <v>1457</v>
      </c>
      <c r="I1662" s="239" t="s">
        <v>21</v>
      </c>
      <c r="J1662" s="150" t="s">
        <v>1343</v>
      </c>
      <c r="K1662" s="150" t="s">
        <v>1343</v>
      </c>
      <c r="L1662" s="150"/>
      <c r="M1662" s="153"/>
      <c r="N1662" s="153"/>
      <c r="O1662" s="153"/>
      <c r="P1662" s="203" t="e">
        <f>#REF!+#REF!</f>
        <v>#REF!</v>
      </c>
      <c r="Q1662" s="204" t="e">
        <f>#REF!+M1662</f>
        <v>#REF!</v>
      </c>
      <c r="R1662" s="370" t="s">
        <v>449</v>
      </c>
    </row>
    <row r="1663" spans="1:18" ht="12.95" customHeight="1">
      <c r="A1663" s="198">
        <v>1479</v>
      </c>
      <c r="B1663" s="148"/>
      <c r="C1663" s="149" t="s">
        <v>1911</v>
      </c>
      <c r="D1663" s="149" t="s">
        <v>1913</v>
      </c>
      <c r="E1663" s="149" t="s">
        <v>1907</v>
      </c>
      <c r="F1663" s="149" t="s">
        <v>1544</v>
      </c>
      <c r="G1663" s="149" t="s">
        <v>1433</v>
      </c>
      <c r="H1663" s="158" t="s">
        <v>1458</v>
      </c>
      <c r="I1663" s="239" t="s">
        <v>831</v>
      </c>
      <c r="J1663" s="150" t="s">
        <v>1343</v>
      </c>
      <c r="K1663" s="150" t="s">
        <v>1343</v>
      </c>
      <c r="L1663" s="150"/>
      <c r="M1663" s="153"/>
      <c r="N1663" s="153"/>
      <c r="O1663" s="153"/>
      <c r="P1663" s="203" t="e">
        <f>#REF!+#REF!</f>
        <v>#REF!</v>
      </c>
      <c r="Q1663" s="204" t="e">
        <f>#REF!+M1663</f>
        <v>#REF!</v>
      </c>
      <c r="R1663" s="370" t="s">
        <v>485</v>
      </c>
    </row>
    <row r="1664" spans="1:18" ht="12.95" customHeight="1">
      <c r="A1664" s="147">
        <v>1480</v>
      </c>
      <c r="B1664" s="148"/>
      <c r="C1664" s="149" t="s">
        <v>1911</v>
      </c>
      <c r="D1664" s="149" t="s">
        <v>1913</v>
      </c>
      <c r="E1664" s="149" t="s">
        <v>1907</v>
      </c>
      <c r="F1664" s="149" t="s">
        <v>1544</v>
      </c>
      <c r="G1664" s="149" t="s">
        <v>1433</v>
      </c>
      <c r="H1664" s="158" t="s">
        <v>1459</v>
      </c>
      <c r="I1664" s="239" t="s">
        <v>21</v>
      </c>
      <c r="J1664" s="150" t="s">
        <v>1343</v>
      </c>
      <c r="K1664" s="150" t="s">
        <v>1343</v>
      </c>
      <c r="L1664" s="150"/>
      <c r="M1664" s="153"/>
      <c r="N1664" s="153"/>
      <c r="O1664" s="153"/>
      <c r="P1664" s="203" t="e">
        <f>#REF!+#REF!</f>
        <v>#REF!</v>
      </c>
      <c r="Q1664" s="204" t="e">
        <f>#REF!+M1664</f>
        <v>#REF!</v>
      </c>
      <c r="R1664" s="370" t="s">
        <v>461</v>
      </c>
    </row>
    <row r="1665" spans="1:18" ht="12.95" customHeight="1">
      <c r="A1665" s="198">
        <v>1481</v>
      </c>
      <c r="B1665" s="148"/>
      <c r="C1665" s="149" t="s">
        <v>1911</v>
      </c>
      <c r="D1665" s="149" t="s">
        <v>1913</v>
      </c>
      <c r="E1665" s="149" t="s">
        <v>1907</v>
      </c>
      <c r="F1665" s="149" t="s">
        <v>1544</v>
      </c>
      <c r="G1665" s="149" t="s">
        <v>1433</v>
      </c>
      <c r="H1665" s="158" t="s">
        <v>1460</v>
      </c>
      <c r="I1665" s="239" t="s">
        <v>21</v>
      </c>
      <c r="J1665" s="150" t="s">
        <v>1343</v>
      </c>
      <c r="K1665" s="150" t="s">
        <v>1343</v>
      </c>
      <c r="L1665" s="150"/>
      <c r="M1665" s="153"/>
      <c r="N1665" s="153"/>
      <c r="O1665" s="153"/>
      <c r="P1665" s="203" t="e">
        <f>#REF!+#REF!</f>
        <v>#REF!</v>
      </c>
      <c r="Q1665" s="204" t="e">
        <f>#REF!+M1665</f>
        <v>#REF!</v>
      </c>
      <c r="R1665" s="370" t="s">
        <v>461</v>
      </c>
    </row>
    <row r="1666" spans="1:18" ht="12.95" customHeight="1">
      <c r="A1666" s="147">
        <v>1482</v>
      </c>
      <c r="B1666" s="148"/>
      <c r="C1666" s="149" t="s">
        <v>1911</v>
      </c>
      <c r="D1666" s="149" t="s">
        <v>1913</v>
      </c>
      <c r="E1666" s="149" t="s">
        <v>1907</v>
      </c>
      <c r="F1666" s="149" t="s">
        <v>1544</v>
      </c>
      <c r="G1666" s="149" t="s">
        <v>1433</v>
      </c>
      <c r="H1666" s="158" t="s">
        <v>1461</v>
      </c>
      <c r="I1666" s="239" t="s">
        <v>21</v>
      </c>
      <c r="J1666" s="150" t="s">
        <v>1343</v>
      </c>
      <c r="K1666" s="150" t="s">
        <v>1343</v>
      </c>
      <c r="L1666" s="150"/>
      <c r="M1666" s="153"/>
      <c r="N1666" s="153"/>
      <c r="O1666" s="153"/>
      <c r="P1666" s="203" t="e">
        <f>#REF!+#REF!</f>
        <v>#REF!</v>
      </c>
      <c r="Q1666" s="204" t="e">
        <f>#REF!+M1666</f>
        <v>#REF!</v>
      </c>
      <c r="R1666" s="370" t="s">
        <v>443</v>
      </c>
    </row>
    <row r="1667" spans="1:18" ht="12.95" customHeight="1">
      <c r="A1667" s="198">
        <v>1483</v>
      </c>
      <c r="B1667" s="148"/>
      <c r="C1667" s="149" t="s">
        <v>1911</v>
      </c>
      <c r="D1667" s="149" t="s">
        <v>1913</v>
      </c>
      <c r="E1667" s="149" t="s">
        <v>1907</v>
      </c>
      <c r="F1667" s="149" t="s">
        <v>1909</v>
      </c>
      <c r="G1667" s="149" t="s">
        <v>1425</v>
      </c>
      <c r="H1667" s="158" t="s">
        <v>13</v>
      </c>
      <c r="I1667" s="239" t="s">
        <v>832</v>
      </c>
      <c r="J1667" s="150" t="s">
        <v>1343</v>
      </c>
      <c r="K1667" s="150" t="s">
        <v>1343</v>
      </c>
      <c r="L1667" s="150"/>
      <c r="M1667" s="153"/>
      <c r="N1667" s="153"/>
      <c r="O1667" s="153"/>
      <c r="P1667" s="203" t="e">
        <f>#REF!+#REF!</f>
        <v>#REF!</v>
      </c>
      <c r="Q1667" s="204" t="e">
        <f>#REF!+M1667</f>
        <v>#REF!</v>
      </c>
      <c r="R1667" s="370" t="s">
        <v>112</v>
      </c>
    </row>
    <row r="1668" spans="1:18" ht="12.95" customHeight="1">
      <c r="A1668" s="147">
        <v>1484</v>
      </c>
      <c r="B1668" s="148"/>
      <c r="C1668" s="149" t="s">
        <v>1911</v>
      </c>
      <c r="D1668" s="149" t="s">
        <v>1913</v>
      </c>
      <c r="E1668" s="149" t="s">
        <v>1907</v>
      </c>
      <c r="F1668" s="149" t="s">
        <v>1909</v>
      </c>
      <c r="G1668" s="149" t="s">
        <v>1425</v>
      </c>
      <c r="H1668" s="158" t="s">
        <v>1425</v>
      </c>
      <c r="I1668" s="239" t="s">
        <v>64</v>
      </c>
      <c r="J1668" s="150" t="s">
        <v>1343</v>
      </c>
      <c r="K1668" s="150" t="s">
        <v>1343</v>
      </c>
      <c r="L1668" s="150"/>
      <c r="M1668" s="153"/>
      <c r="N1668" s="153"/>
      <c r="O1668" s="153"/>
      <c r="P1668" s="203" t="e">
        <f>#REF!+#REF!</f>
        <v>#REF!</v>
      </c>
      <c r="Q1668" s="204" t="e">
        <f>#REF!+M1668</f>
        <v>#REF!</v>
      </c>
      <c r="R1668" s="370" t="s">
        <v>480</v>
      </c>
    </row>
    <row r="1669" spans="1:18" ht="12.95" customHeight="1">
      <c r="A1669" s="198">
        <v>1485</v>
      </c>
      <c r="B1669" s="148"/>
      <c r="C1669" s="149" t="s">
        <v>1911</v>
      </c>
      <c r="D1669" s="149" t="s">
        <v>1913</v>
      </c>
      <c r="E1669" s="149" t="s">
        <v>1907</v>
      </c>
      <c r="F1669" s="149" t="s">
        <v>1909</v>
      </c>
      <c r="G1669" s="149" t="s">
        <v>1425</v>
      </c>
      <c r="H1669" s="158" t="s">
        <v>1426</v>
      </c>
      <c r="I1669" s="239" t="s">
        <v>64</v>
      </c>
      <c r="J1669" s="150" t="s">
        <v>1343</v>
      </c>
      <c r="K1669" s="150" t="s">
        <v>1343</v>
      </c>
      <c r="L1669" s="150"/>
      <c r="M1669" s="153"/>
      <c r="N1669" s="153"/>
      <c r="O1669" s="153"/>
      <c r="P1669" s="203" t="e">
        <f>#REF!+#REF!</f>
        <v>#REF!</v>
      </c>
      <c r="Q1669" s="204" t="e">
        <f>#REF!+M1669</f>
        <v>#REF!</v>
      </c>
      <c r="R1669" s="370" t="s">
        <v>443</v>
      </c>
    </row>
    <row r="1670" spans="1:18" ht="12.95" customHeight="1">
      <c r="A1670" s="147">
        <v>1486</v>
      </c>
      <c r="B1670" s="148"/>
      <c r="C1670" s="149" t="s">
        <v>1911</v>
      </c>
      <c r="D1670" s="149" t="s">
        <v>1913</v>
      </c>
      <c r="E1670" s="149" t="s">
        <v>1907</v>
      </c>
      <c r="F1670" s="149" t="s">
        <v>1909</v>
      </c>
      <c r="G1670" s="149" t="s">
        <v>1425</v>
      </c>
      <c r="H1670" s="158" t="s">
        <v>1427</v>
      </c>
      <c r="I1670" s="239" t="s">
        <v>64</v>
      </c>
      <c r="J1670" s="150" t="s">
        <v>1343</v>
      </c>
      <c r="K1670" s="150" t="s">
        <v>1343</v>
      </c>
      <c r="L1670" s="150"/>
      <c r="M1670" s="153"/>
      <c r="N1670" s="153"/>
      <c r="O1670" s="153"/>
      <c r="P1670" s="203" t="e">
        <f>#REF!+#REF!</f>
        <v>#REF!</v>
      </c>
      <c r="Q1670" s="204" t="e">
        <f>#REF!+M1670</f>
        <v>#REF!</v>
      </c>
      <c r="R1670" s="370" t="s">
        <v>459</v>
      </c>
    </row>
    <row r="1671" spans="1:18" ht="12.95" customHeight="1">
      <c r="A1671" s="198">
        <v>1487</v>
      </c>
      <c r="B1671" s="148"/>
      <c r="C1671" s="149" t="s">
        <v>1911</v>
      </c>
      <c r="D1671" s="149" t="s">
        <v>1914</v>
      </c>
      <c r="E1671" s="149" t="s">
        <v>1543</v>
      </c>
      <c r="F1671" s="149" t="s">
        <v>1908</v>
      </c>
      <c r="G1671" s="149" t="s">
        <v>1453</v>
      </c>
      <c r="H1671" s="158" t="s">
        <v>1425</v>
      </c>
      <c r="I1671" s="239" t="s">
        <v>833</v>
      </c>
      <c r="J1671" s="150" t="s">
        <v>1343</v>
      </c>
      <c r="K1671" s="150" t="s">
        <v>1343</v>
      </c>
      <c r="L1671" s="150"/>
      <c r="M1671" s="153"/>
      <c r="N1671" s="153"/>
      <c r="O1671" s="153"/>
      <c r="P1671" s="203" t="e">
        <f>#REF!+#REF!</f>
        <v>#REF!</v>
      </c>
      <c r="Q1671" s="204" t="e">
        <f>#REF!+M1671</f>
        <v>#REF!</v>
      </c>
      <c r="R1671" s="370" t="s">
        <v>297</v>
      </c>
    </row>
    <row r="1672" spans="1:18" ht="12.95" customHeight="1">
      <c r="A1672" s="147">
        <v>1488</v>
      </c>
      <c r="B1672" s="148"/>
      <c r="C1672" s="149" t="s">
        <v>1911</v>
      </c>
      <c r="D1672" s="149" t="s">
        <v>1914</v>
      </c>
      <c r="E1672" s="149" t="s">
        <v>1543</v>
      </c>
      <c r="F1672" s="149" t="s">
        <v>1908</v>
      </c>
      <c r="G1672" s="149" t="s">
        <v>1453</v>
      </c>
      <c r="H1672" s="158" t="s">
        <v>1426</v>
      </c>
      <c r="I1672" s="253" t="s">
        <v>834</v>
      </c>
      <c r="J1672" s="150" t="s">
        <v>1343</v>
      </c>
      <c r="K1672" s="150" t="s">
        <v>1343</v>
      </c>
      <c r="L1672" s="150"/>
      <c r="M1672" s="153"/>
      <c r="N1672" s="153"/>
      <c r="O1672" s="153"/>
      <c r="P1672" s="203" t="e">
        <f>#REF!+#REF!</f>
        <v>#REF!</v>
      </c>
      <c r="Q1672" s="204" t="e">
        <f>#REF!+M1672</f>
        <v>#REF!</v>
      </c>
      <c r="R1672" s="370" t="s">
        <v>442</v>
      </c>
    </row>
    <row r="1673" spans="1:18" ht="12.95" customHeight="1">
      <c r="A1673" s="198">
        <v>1489</v>
      </c>
      <c r="B1673" s="148"/>
      <c r="C1673" s="149" t="s">
        <v>1911</v>
      </c>
      <c r="D1673" s="149" t="s">
        <v>1914</v>
      </c>
      <c r="E1673" s="149" t="s">
        <v>1543</v>
      </c>
      <c r="F1673" s="149" t="s">
        <v>1908</v>
      </c>
      <c r="G1673" s="149" t="s">
        <v>1453</v>
      </c>
      <c r="H1673" s="158" t="s">
        <v>1427</v>
      </c>
      <c r="I1673" s="239" t="s">
        <v>835</v>
      </c>
      <c r="J1673" s="150" t="s">
        <v>1343</v>
      </c>
      <c r="K1673" s="150" t="s">
        <v>1343</v>
      </c>
      <c r="L1673" s="150"/>
      <c r="M1673" s="153"/>
      <c r="N1673" s="153"/>
      <c r="O1673" s="153"/>
      <c r="P1673" s="203" t="e">
        <f>#REF!+#REF!</f>
        <v>#REF!</v>
      </c>
      <c r="Q1673" s="204" t="e">
        <f>#REF!+M1673</f>
        <v>#REF!</v>
      </c>
      <c r="R1673" s="370" t="s">
        <v>445</v>
      </c>
    </row>
    <row r="1674" spans="1:18" ht="12.95" customHeight="1">
      <c r="A1674" s="147">
        <v>1490</v>
      </c>
      <c r="B1674" s="148"/>
      <c r="C1674" s="149" t="s">
        <v>1911</v>
      </c>
      <c r="D1674" s="149" t="s">
        <v>1914</v>
      </c>
      <c r="E1674" s="149" t="s">
        <v>1543</v>
      </c>
      <c r="F1674" s="149" t="s">
        <v>1908</v>
      </c>
      <c r="G1674" s="149" t="s">
        <v>1453</v>
      </c>
      <c r="H1674" s="158" t="s">
        <v>1428</v>
      </c>
      <c r="I1674" s="239" t="s">
        <v>835</v>
      </c>
      <c r="J1674" s="150" t="s">
        <v>1343</v>
      </c>
      <c r="K1674" s="150" t="s">
        <v>1343</v>
      </c>
      <c r="L1674" s="150"/>
      <c r="M1674" s="153"/>
      <c r="N1674" s="153"/>
      <c r="O1674" s="153"/>
      <c r="P1674" s="203" t="e">
        <f>#REF!+#REF!</f>
        <v>#REF!</v>
      </c>
      <c r="Q1674" s="204" t="e">
        <f>#REF!+M1674</f>
        <v>#REF!</v>
      </c>
      <c r="R1674" s="370" t="s">
        <v>456</v>
      </c>
    </row>
    <row r="1675" spans="1:18" ht="12.95" customHeight="1">
      <c r="A1675" s="198">
        <v>1491</v>
      </c>
      <c r="B1675" s="148"/>
      <c r="C1675" s="149" t="s">
        <v>1911</v>
      </c>
      <c r="D1675" s="149" t="s">
        <v>1914</v>
      </c>
      <c r="E1675" s="149" t="s">
        <v>1543</v>
      </c>
      <c r="F1675" s="149" t="s">
        <v>1908</v>
      </c>
      <c r="G1675" s="149" t="s">
        <v>1453</v>
      </c>
      <c r="H1675" s="158" t="s">
        <v>1429</v>
      </c>
      <c r="I1675" s="239" t="s">
        <v>835</v>
      </c>
      <c r="J1675" s="150" t="s">
        <v>1343</v>
      </c>
      <c r="K1675" s="150" t="s">
        <v>1343</v>
      </c>
      <c r="L1675" s="150"/>
      <c r="M1675" s="153"/>
      <c r="N1675" s="153"/>
      <c r="O1675" s="153"/>
      <c r="P1675" s="203" t="e">
        <f>#REF!+#REF!</f>
        <v>#REF!</v>
      </c>
      <c r="Q1675" s="204" t="e">
        <f>#REF!+M1675</f>
        <v>#REF!</v>
      </c>
      <c r="R1675" s="370" t="s">
        <v>477</v>
      </c>
    </row>
    <row r="1676" spans="1:18" ht="12.95" customHeight="1">
      <c r="A1676" s="147">
        <v>1492</v>
      </c>
      <c r="B1676" s="148"/>
      <c r="C1676" s="149" t="s">
        <v>1911</v>
      </c>
      <c r="D1676" s="149" t="s">
        <v>1914</v>
      </c>
      <c r="E1676" s="149" t="s">
        <v>1543</v>
      </c>
      <c r="F1676" s="149" t="s">
        <v>1908</v>
      </c>
      <c r="G1676" s="149" t="s">
        <v>1453</v>
      </c>
      <c r="H1676" s="158" t="s">
        <v>1433</v>
      </c>
      <c r="I1676" s="239" t="s">
        <v>835</v>
      </c>
      <c r="J1676" s="150" t="s">
        <v>1343</v>
      </c>
      <c r="K1676" s="150" t="s">
        <v>1343</v>
      </c>
      <c r="L1676" s="150"/>
      <c r="M1676" s="153"/>
      <c r="N1676" s="153"/>
      <c r="O1676" s="153"/>
      <c r="P1676" s="203" t="e">
        <f>#REF!+#REF!</f>
        <v>#REF!</v>
      </c>
      <c r="Q1676" s="204" t="e">
        <f>#REF!+M1676</f>
        <v>#REF!</v>
      </c>
      <c r="R1676" s="370" t="s">
        <v>524</v>
      </c>
    </row>
    <row r="1677" spans="1:18" ht="12.95" customHeight="1">
      <c r="A1677" s="198">
        <v>1493</v>
      </c>
      <c r="B1677" s="148"/>
      <c r="C1677" s="149" t="s">
        <v>1911</v>
      </c>
      <c r="D1677" s="149" t="s">
        <v>1914</v>
      </c>
      <c r="E1677" s="149" t="s">
        <v>1543</v>
      </c>
      <c r="F1677" s="149" t="s">
        <v>1908</v>
      </c>
      <c r="G1677" s="149" t="s">
        <v>1453</v>
      </c>
      <c r="H1677" s="158" t="s">
        <v>1435</v>
      </c>
      <c r="I1677" s="239" t="s">
        <v>835</v>
      </c>
      <c r="J1677" s="150" t="s">
        <v>1343</v>
      </c>
      <c r="K1677" s="150" t="s">
        <v>1343</v>
      </c>
      <c r="L1677" s="150"/>
      <c r="M1677" s="153"/>
      <c r="N1677" s="153"/>
      <c r="O1677" s="153"/>
      <c r="P1677" s="203" t="e">
        <f>#REF!+#REF!</f>
        <v>#REF!</v>
      </c>
      <c r="Q1677" s="204" t="e">
        <f>#REF!+M1677</f>
        <v>#REF!</v>
      </c>
      <c r="R1677" s="370" t="s">
        <v>480</v>
      </c>
    </row>
    <row r="1678" spans="1:18" ht="12.95" customHeight="1">
      <c r="A1678" s="147">
        <v>1494</v>
      </c>
      <c r="B1678" s="148"/>
      <c r="C1678" s="149" t="s">
        <v>1911</v>
      </c>
      <c r="D1678" s="149" t="s">
        <v>1914</v>
      </c>
      <c r="E1678" s="149" t="s">
        <v>1543</v>
      </c>
      <c r="F1678" s="149" t="s">
        <v>1908</v>
      </c>
      <c r="G1678" s="149" t="s">
        <v>1453</v>
      </c>
      <c r="H1678" s="158" t="s">
        <v>1436</v>
      </c>
      <c r="I1678" s="239" t="s">
        <v>835</v>
      </c>
      <c r="J1678" s="150" t="s">
        <v>1343</v>
      </c>
      <c r="K1678" s="150" t="s">
        <v>1343</v>
      </c>
      <c r="L1678" s="150"/>
      <c r="M1678" s="153"/>
      <c r="N1678" s="153"/>
      <c r="O1678" s="153"/>
      <c r="P1678" s="203" t="e">
        <f>#REF!+#REF!</f>
        <v>#REF!</v>
      </c>
      <c r="Q1678" s="204" t="e">
        <f>#REF!+M1678</f>
        <v>#REF!</v>
      </c>
      <c r="R1678" s="370" t="s">
        <v>459</v>
      </c>
    </row>
    <row r="1679" spans="1:18" ht="12.95" customHeight="1">
      <c r="A1679" s="198">
        <v>1495</v>
      </c>
      <c r="B1679" s="148"/>
      <c r="C1679" s="149" t="s">
        <v>1911</v>
      </c>
      <c r="D1679" s="149" t="s">
        <v>1914</v>
      </c>
      <c r="E1679" s="149" t="s">
        <v>1543</v>
      </c>
      <c r="F1679" s="149" t="s">
        <v>1908</v>
      </c>
      <c r="G1679" s="149" t="s">
        <v>1453</v>
      </c>
      <c r="H1679" s="158" t="s">
        <v>1437</v>
      </c>
      <c r="I1679" s="239" t="s">
        <v>835</v>
      </c>
      <c r="J1679" s="150" t="s">
        <v>1343</v>
      </c>
      <c r="K1679" s="150" t="s">
        <v>1343</v>
      </c>
      <c r="L1679" s="150"/>
      <c r="M1679" s="153"/>
      <c r="N1679" s="153"/>
      <c r="O1679" s="153"/>
      <c r="P1679" s="203" t="e">
        <f>#REF!+#REF!</f>
        <v>#REF!</v>
      </c>
      <c r="Q1679" s="204" t="e">
        <f>#REF!+M1679</f>
        <v>#REF!</v>
      </c>
      <c r="R1679" s="370" t="s">
        <v>459</v>
      </c>
    </row>
    <row r="1680" spans="1:18" ht="12.95" customHeight="1">
      <c r="A1680" s="147">
        <v>1496</v>
      </c>
      <c r="B1680" s="148"/>
      <c r="C1680" s="149" t="s">
        <v>1911</v>
      </c>
      <c r="D1680" s="149" t="s">
        <v>1914</v>
      </c>
      <c r="E1680" s="149" t="s">
        <v>1543</v>
      </c>
      <c r="F1680" s="149" t="s">
        <v>1908</v>
      </c>
      <c r="G1680" s="149" t="s">
        <v>1453</v>
      </c>
      <c r="H1680" s="158" t="s">
        <v>1438</v>
      </c>
      <c r="I1680" s="239" t="s">
        <v>835</v>
      </c>
      <c r="J1680" s="150" t="s">
        <v>1343</v>
      </c>
      <c r="K1680" s="150" t="s">
        <v>1343</v>
      </c>
      <c r="L1680" s="150"/>
      <c r="M1680" s="153"/>
      <c r="N1680" s="153"/>
      <c r="O1680" s="153"/>
      <c r="P1680" s="203" t="e">
        <f>#REF!+#REF!</f>
        <v>#REF!</v>
      </c>
      <c r="Q1680" s="204" t="e">
        <f>#REF!+M1680</f>
        <v>#REF!</v>
      </c>
      <c r="R1680" s="370" t="s">
        <v>562</v>
      </c>
    </row>
    <row r="1681" spans="1:18" ht="12.95" customHeight="1">
      <c r="A1681" s="198">
        <v>1497</v>
      </c>
      <c r="B1681" s="148"/>
      <c r="C1681" s="149" t="s">
        <v>1911</v>
      </c>
      <c r="D1681" s="149" t="s">
        <v>1914</v>
      </c>
      <c r="E1681" s="149" t="s">
        <v>1543</v>
      </c>
      <c r="F1681" s="149" t="s">
        <v>1908</v>
      </c>
      <c r="G1681" s="149" t="s">
        <v>1453</v>
      </c>
      <c r="H1681" s="158" t="s">
        <v>1439</v>
      </c>
      <c r="I1681" s="239" t="s">
        <v>835</v>
      </c>
      <c r="J1681" s="150" t="s">
        <v>1343</v>
      </c>
      <c r="K1681" s="150" t="s">
        <v>1343</v>
      </c>
      <c r="L1681" s="150"/>
      <c r="M1681" s="153"/>
      <c r="N1681" s="153"/>
      <c r="O1681" s="153"/>
      <c r="P1681" s="203" t="e">
        <f>#REF!+#REF!</f>
        <v>#REF!</v>
      </c>
      <c r="Q1681" s="204" t="e">
        <f>#REF!+M1681</f>
        <v>#REF!</v>
      </c>
      <c r="R1681" s="370" t="s">
        <v>449</v>
      </c>
    </row>
    <row r="1682" spans="1:18" ht="12.95" customHeight="1">
      <c r="A1682" s="147">
        <v>1498</v>
      </c>
      <c r="B1682" s="148"/>
      <c r="C1682" s="149" t="s">
        <v>1911</v>
      </c>
      <c r="D1682" s="149" t="s">
        <v>1914</v>
      </c>
      <c r="E1682" s="149" t="s">
        <v>1543</v>
      </c>
      <c r="F1682" s="149" t="s">
        <v>1908</v>
      </c>
      <c r="G1682" s="149" t="s">
        <v>1453</v>
      </c>
      <c r="H1682" s="158" t="s">
        <v>1440</v>
      </c>
      <c r="I1682" s="239" t="s">
        <v>835</v>
      </c>
      <c r="J1682" s="150" t="s">
        <v>1343</v>
      </c>
      <c r="K1682" s="150" t="s">
        <v>1343</v>
      </c>
      <c r="L1682" s="150"/>
      <c r="M1682" s="153"/>
      <c r="N1682" s="153"/>
      <c r="O1682" s="153"/>
      <c r="P1682" s="203" t="e">
        <f>#REF!+#REF!</f>
        <v>#REF!</v>
      </c>
      <c r="Q1682" s="204" t="e">
        <f>#REF!+M1682</f>
        <v>#REF!</v>
      </c>
      <c r="R1682" s="370" t="s">
        <v>528</v>
      </c>
    </row>
    <row r="1683" spans="1:18" ht="12.95" customHeight="1">
      <c r="A1683" s="198">
        <v>1499</v>
      </c>
      <c r="B1683" s="148"/>
      <c r="C1683" s="149" t="s">
        <v>1911</v>
      </c>
      <c r="D1683" s="149" t="s">
        <v>1914</v>
      </c>
      <c r="E1683" s="149" t="s">
        <v>1543</v>
      </c>
      <c r="F1683" s="149" t="s">
        <v>1908</v>
      </c>
      <c r="G1683" s="149" t="s">
        <v>1453</v>
      </c>
      <c r="H1683" s="158" t="s">
        <v>1441</v>
      </c>
      <c r="I1683" s="239" t="s">
        <v>835</v>
      </c>
      <c r="J1683" s="150" t="s">
        <v>1343</v>
      </c>
      <c r="K1683" s="150" t="s">
        <v>1343</v>
      </c>
      <c r="L1683" s="150"/>
      <c r="M1683" s="153"/>
      <c r="N1683" s="153"/>
      <c r="O1683" s="153"/>
      <c r="P1683" s="203" t="e">
        <f>#REF!+#REF!</f>
        <v>#REF!</v>
      </c>
      <c r="Q1683" s="204" t="e">
        <f>#REF!+M1683</f>
        <v>#REF!</v>
      </c>
      <c r="R1683" s="370" t="s">
        <v>443</v>
      </c>
    </row>
    <row r="1684" spans="1:18" ht="12.95" customHeight="1">
      <c r="A1684" s="147">
        <v>1500</v>
      </c>
      <c r="B1684" s="148"/>
      <c r="C1684" s="149" t="s">
        <v>1911</v>
      </c>
      <c r="D1684" s="149" t="s">
        <v>1913</v>
      </c>
      <c r="E1684" s="149" t="s">
        <v>1907</v>
      </c>
      <c r="F1684" s="149" t="s">
        <v>1909</v>
      </c>
      <c r="G1684" s="149" t="s">
        <v>1435</v>
      </c>
      <c r="H1684" s="158" t="s">
        <v>1425</v>
      </c>
      <c r="I1684" s="239" t="s">
        <v>836</v>
      </c>
      <c r="J1684" s="150" t="s">
        <v>1343</v>
      </c>
      <c r="K1684" s="150" t="s">
        <v>1343</v>
      </c>
      <c r="L1684" s="150"/>
      <c r="M1684" s="153"/>
      <c r="N1684" s="153"/>
      <c r="O1684" s="153"/>
      <c r="P1684" s="203" t="e">
        <f>#REF!+#REF!</f>
        <v>#REF!</v>
      </c>
      <c r="Q1684" s="204" t="e">
        <f>#REF!+M1684</f>
        <v>#REF!</v>
      </c>
      <c r="R1684" s="370" t="s">
        <v>445</v>
      </c>
    </row>
    <row r="1685" spans="1:18" ht="12.95" customHeight="1">
      <c r="A1685" s="198">
        <v>1501</v>
      </c>
      <c r="B1685" s="148"/>
      <c r="C1685" s="149" t="s">
        <v>1911</v>
      </c>
      <c r="D1685" s="149" t="s">
        <v>1913</v>
      </c>
      <c r="E1685" s="149" t="s">
        <v>1907</v>
      </c>
      <c r="F1685" s="149" t="s">
        <v>1909</v>
      </c>
      <c r="G1685" s="149" t="s">
        <v>1435</v>
      </c>
      <c r="H1685" s="158" t="s">
        <v>1426</v>
      </c>
      <c r="I1685" s="239" t="s">
        <v>837</v>
      </c>
      <c r="J1685" s="150" t="s">
        <v>1343</v>
      </c>
      <c r="K1685" s="150" t="s">
        <v>1343</v>
      </c>
      <c r="L1685" s="150"/>
      <c r="M1685" s="153"/>
      <c r="N1685" s="153"/>
      <c r="O1685" s="153"/>
      <c r="P1685" s="203" t="e">
        <f>#REF!+#REF!</f>
        <v>#REF!</v>
      </c>
      <c r="Q1685" s="204" t="e">
        <f>#REF!+M1685</f>
        <v>#REF!</v>
      </c>
      <c r="R1685" s="370" t="s">
        <v>473</v>
      </c>
    </row>
    <row r="1686" spans="1:18" ht="12.95" customHeight="1">
      <c r="A1686" s="147">
        <v>1502</v>
      </c>
      <c r="B1686" s="148"/>
      <c r="C1686" s="149" t="s">
        <v>1911</v>
      </c>
      <c r="D1686" s="149" t="s">
        <v>1913</v>
      </c>
      <c r="E1686" s="149" t="s">
        <v>1907</v>
      </c>
      <c r="F1686" s="149" t="s">
        <v>1909</v>
      </c>
      <c r="G1686" s="149" t="s">
        <v>1435</v>
      </c>
      <c r="H1686" s="158" t="s">
        <v>1427</v>
      </c>
      <c r="I1686" s="239" t="s">
        <v>836</v>
      </c>
      <c r="J1686" s="150" t="s">
        <v>1343</v>
      </c>
      <c r="K1686" s="150" t="s">
        <v>1343</v>
      </c>
      <c r="L1686" s="150"/>
      <c r="M1686" s="153"/>
      <c r="N1686" s="153"/>
      <c r="O1686" s="153"/>
      <c r="P1686" s="203" t="e">
        <f>#REF!+#REF!</f>
        <v>#REF!</v>
      </c>
      <c r="Q1686" s="204" t="e">
        <f>#REF!+M1686</f>
        <v>#REF!</v>
      </c>
      <c r="R1686" s="370" t="s">
        <v>473</v>
      </c>
    </row>
    <row r="1687" spans="1:18" ht="12.95" customHeight="1">
      <c r="A1687" s="198">
        <v>1503</v>
      </c>
      <c r="B1687" s="148"/>
      <c r="C1687" s="149" t="s">
        <v>1911</v>
      </c>
      <c r="D1687" s="149" t="s">
        <v>1913</v>
      </c>
      <c r="E1687" s="149" t="s">
        <v>1907</v>
      </c>
      <c r="F1687" s="149" t="s">
        <v>1909</v>
      </c>
      <c r="G1687" s="149" t="s">
        <v>1435</v>
      </c>
      <c r="H1687" s="158" t="s">
        <v>1428</v>
      </c>
      <c r="I1687" s="239" t="s">
        <v>836</v>
      </c>
      <c r="J1687" s="150" t="s">
        <v>1343</v>
      </c>
      <c r="K1687" s="150" t="s">
        <v>1343</v>
      </c>
      <c r="L1687" s="150"/>
      <c r="M1687" s="153"/>
      <c r="N1687" s="153"/>
      <c r="O1687" s="153"/>
      <c r="P1687" s="203" t="e">
        <f>#REF!+#REF!</f>
        <v>#REF!</v>
      </c>
      <c r="Q1687" s="204" t="e">
        <f>#REF!+M1687</f>
        <v>#REF!</v>
      </c>
      <c r="R1687" s="370" t="s">
        <v>456</v>
      </c>
    </row>
    <row r="1688" spans="1:18" ht="12.95" customHeight="1">
      <c r="A1688" s="147">
        <v>1504</v>
      </c>
      <c r="B1688" s="148"/>
      <c r="C1688" s="149" t="s">
        <v>1911</v>
      </c>
      <c r="D1688" s="149" t="s">
        <v>1913</v>
      </c>
      <c r="E1688" s="149" t="s">
        <v>1907</v>
      </c>
      <c r="F1688" s="149" t="s">
        <v>1909</v>
      </c>
      <c r="G1688" s="149" t="s">
        <v>1435</v>
      </c>
      <c r="H1688" s="158" t="s">
        <v>1429</v>
      </c>
      <c r="I1688" s="239" t="s">
        <v>836</v>
      </c>
      <c r="J1688" s="150" t="s">
        <v>1343</v>
      </c>
      <c r="K1688" s="150" t="s">
        <v>1343</v>
      </c>
      <c r="L1688" s="150"/>
      <c r="M1688" s="153"/>
      <c r="N1688" s="153"/>
      <c r="O1688" s="153"/>
      <c r="P1688" s="203" t="e">
        <f>#REF!+#REF!</f>
        <v>#REF!</v>
      </c>
      <c r="Q1688" s="204" t="e">
        <f>#REF!+M1688</f>
        <v>#REF!</v>
      </c>
      <c r="R1688" s="370" t="s">
        <v>477</v>
      </c>
    </row>
    <row r="1689" spans="1:18" ht="12.95" customHeight="1">
      <c r="A1689" s="198">
        <v>1505</v>
      </c>
      <c r="B1689" s="148"/>
      <c r="C1689" s="149" t="s">
        <v>1911</v>
      </c>
      <c r="D1689" s="149" t="s">
        <v>1913</v>
      </c>
      <c r="E1689" s="149" t="s">
        <v>1907</v>
      </c>
      <c r="F1689" s="149" t="s">
        <v>1909</v>
      </c>
      <c r="G1689" s="149" t="s">
        <v>1435</v>
      </c>
      <c r="H1689" s="158" t="s">
        <v>1430</v>
      </c>
      <c r="I1689" s="239" t="s">
        <v>836</v>
      </c>
      <c r="J1689" s="150" t="s">
        <v>1343</v>
      </c>
      <c r="K1689" s="150" t="s">
        <v>1343</v>
      </c>
      <c r="L1689" s="150"/>
      <c r="M1689" s="153"/>
      <c r="N1689" s="153"/>
      <c r="O1689" s="153"/>
      <c r="P1689" s="203" t="e">
        <f>#REF!+#REF!</f>
        <v>#REF!</v>
      </c>
      <c r="Q1689" s="204" t="e">
        <f>#REF!+M1689</f>
        <v>#REF!</v>
      </c>
      <c r="R1689" s="370" t="s">
        <v>114</v>
      </c>
    </row>
    <row r="1690" spans="1:18" ht="12.95" customHeight="1">
      <c r="A1690" s="147">
        <v>1506</v>
      </c>
      <c r="B1690" s="148"/>
      <c r="C1690" s="149" t="s">
        <v>1911</v>
      </c>
      <c r="D1690" s="149" t="s">
        <v>1913</v>
      </c>
      <c r="E1690" s="149" t="s">
        <v>1907</v>
      </c>
      <c r="F1690" s="149" t="s">
        <v>1909</v>
      </c>
      <c r="G1690" s="149" t="s">
        <v>1435</v>
      </c>
      <c r="H1690" s="158" t="s">
        <v>1433</v>
      </c>
      <c r="I1690" s="239" t="s">
        <v>838</v>
      </c>
      <c r="J1690" s="150" t="s">
        <v>1343</v>
      </c>
      <c r="K1690" s="150" t="s">
        <v>1343</v>
      </c>
      <c r="L1690" s="150"/>
      <c r="M1690" s="153"/>
      <c r="N1690" s="153"/>
      <c r="O1690" s="153"/>
      <c r="P1690" s="203" t="e">
        <f>#REF!+#REF!</f>
        <v>#REF!</v>
      </c>
      <c r="Q1690" s="204" t="e">
        <f>#REF!+M1690</f>
        <v>#REF!</v>
      </c>
      <c r="R1690" s="370" t="s">
        <v>114</v>
      </c>
    </row>
    <row r="1691" spans="1:18" ht="12.95" customHeight="1">
      <c r="A1691" s="198">
        <v>1507</v>
      </c>
      <c r="B1691" s="148"/>
      <c r="C1691" s="149" t="s">
        <v>1911</v>
      </c>
      <c r="D1691" s="149" t="s">
        <v>1913</v>
      </c>
      <c r="E1691" s="149" t="s">
        <v>1907</v>
      </c>
      <c r="F1691" s="149" t="s">
        <v>1909</v>
      </c>
      <c r="G1691" s="149" t="s">
        <v>1435</v>
      </c>
      <c r="H1691" s="123" t="s">
        <v>1434</v>
      </c>
      <c r="I1691" s="239" t="s">
        <v>836</v>
      </c>
      <c r="J1691" s="150" t="s">
        <v>1343</v>
      </c>
      <c r="K1691" s="150" t="s">
        <v>1343</v>
      </c>
      <c r="L1691" s="150"/>
      <c r="M1691" s="153"/>
      <c r="N1691" s="153"/>
      <c r="O1691" s="153"/>
      <c r="P1691" s="203" t="e">
        <f>#REF!+#REF!</f>
        <v>#REF!</v>
      </c>
      <c r="Q1691" s="204" t="e">
        <f>#REF!+M1691</f>
        <v>#REF!</v>
      </c>
      <c r="R1691" s="370" t="s">
        <v>114</v>
      </c>
    </row>
    <row r="1692" spans="1:18" ht="12.95" customHeight="1">
      <c r="A1692" s="147">
        <v>1508</v>
      </c>
      <c r="B1692" s="148"/>
      <c r="C1692" s="149" t="s">
        <v>1911</v>
      </c>
      <c r="D1692" s="149" t="s">
        <v>1913</v>
      </c>
      <c r="E1692" s="149" t="s">
        <v>1907</v>
      </c>
      <c r="F1692" s="149" t="s">
        <v>1909</v>
      </c>
      <c r="G1692" s="149" t="s">
        <v>1435</v>
      </c>
      <c r="H1692" s="158" t="s">
        <v>1435</v>
      </c>
      <c r="I1692" s="239" t="s">
        <v>836</v>
      </c>
      <c r="J1692" s="150" t="s">
        <v>1343</v>
      </c>
      <c r="K1692" s="150" t="s">
        <v>1343</v>
      </c>
      <c r="L1692" s="150"/>
      <c r="M1692" s="153"/>
      <c r="N1692" s="153"/>
      <c r="O1692" s="153"/>
      <c r="P1692" s="203" t="e">
        <f>#REF!+#REF!</f>
        <v>#REF!</v>
      </c>
      <c r="Q1692" s="204" t="e">
        <f>#REF!+M1692</f>
        <v>#REF!</v>
      </c>
      <c r="R1692" s="370" t="s">
        <v>114</v>
      </c>
    </row>
    <row r="1693" spans="1:18" ht="12.95" customHeight="1">
      <c r="A1693" s="198">
        <v>1509</v>
      </c>
      <c r="B1693" s="148"/>
      <c r="C1693" s="149" t="s">
        <v>1911</v>
      </c>
      <c r="D1693" s="149" t="s">
        <v>1913</v>
      </c>
      <c r="E1693" s="149" t="s">
        <v>1907</v>
      </c>
      <c r="F1693" s="149" t="s">
        <v>1909</v>
      </c>
      <c r="G1693" s="149" t="s">
        <v>1435</v>
      </c>
      <c r="H1693" s="158" t="s">
        <v>1436</v>
      </c>
      <c r="I1693" s="239" t="s">
        <v>839</v>
      </c>
      <c r="J1693" s="150" t="s">
        <v>1343</v>
      </c>
      <c r="K1693" s="150" t="s">
        <v>1343</v>
      </c>
      <c r="L1693" s="150"/>
      <c r="M1693" s="153"/>
      <c r="N1693" s="153"/>
      <c r="O1693" s="153"/>
      <c r="P1693" s="203" t="e">
        <f>#REF!+#REF!</f>
        <v>#REF!</v>
      </c>
      <c r="Q1693" s="204" t="e">
        <f>#REF!+M1693</f>
        <v>#REF!</v>
      </c>
      <c r="R1693" s="370" t="s">
        <v>114</v>
      </c>
    </row>
    <row r="1694" spans="1:18" ht="12.95" customHeight="1">
      <c r="A1694" s="147">
        <v>1510</v>
      </c>
      <c r="B1694" s="148"/>
      <c r="C1694" s="149" t="s">
        <v>1911</v>
      </c>
      <c r="D1694" s="149" t="s">
        <v>1913</v>
      </c>
      <c r="E1694" s="149" t="s">
        <v>1907</v>
      </c>
      <c r="F1694" s="149" t="s">
        <v>1909</v>
      </c>
      <c r="G1694" s="149" t="s">
        <v>1435</v>
      </c>
      <c r="H1694" s="158" t="s">
        <v>1437</v>
      </c>
      <c r="I1694" s="239" t="s">
        <v>836</v>
      </c>
      <c r="J1694" s="150" t="s">
        <v>1343</v>
      </c>
      <c r="K1694" s="150" t="s">
        <v>1343</v>
      </c>
      <c r="L1694" s="150"/>
      <c r="M1694" s="153"/>
      <c r="N1694" s="153"/>
      <c r="O1694" s="153"/>
      <c r="P1694" s="203" t="e">
        <f>#REF!+#REF!</f>
        <v>#REF!</v>
      </c>
      <c r="Q1694" s="204" t="e">
        <f>#REF!+M1694</f>
        <v>#REF!</v>
      </c>
      <c r="R1694" s="370" t="s">
        <v>114</v>
      </c>
    </row>
    <row r="1695" spans="1:18" ht="12.95" customHeight="1">
      <c r="A1695" s="198">
        <v>1511</v>
      </c>
      <c r="B1695" s="148"/>
      <c r="C1695" s="149" t="s">
        <v>1911</v>
      </c>
      <c r="D1695" s="149" t="s">
        <v>1913</v>
      </c>
      <c r="E1695" s="149" t="s">
        <v>1907</v>
      </c>
      <c r="F1695" s="149" t="s">
        <v>1909</v>
      </c>
      <c r="G1695" s="149" t="s">
        <v>1435</v>
      </c>
      <c r="H1695" s="158" t="s">
        <v>1438</v>
      </c>
      <c r="I1695" s="239" t="s">
        <v>840</v>
      </c>
      <c r="J1695" s="150" t="s">
        <v>1343</v>
      </c>
      <c r="K1695" s="150" t="s">
        <v>1343</v>
      </c>
      <c r="L1695" s="150"/>
      <c r="M1695" s="153"/>
      <c r="N1695" s="153"/>
      <c r="O1695" s="153"/>
      <c r="P1695" s="203" t="e">
        <f>#REF!+#REF!</f>
        <v>#REF!</v>
      </c>
      <c r="Q1695" s="204" t="e">
        <f>#REF!+M1695</f>
        <v>#REF!</v>
      </c>
      <c r="R1695" s="370" t="s">
        <v>114</v>
      </c>
    </row>
    <row r="1696" spans="1:18" ht="12.95" customHeight="1">
      <c r="A1696" s="147">
        <v>1512</v>
      </c>
      <c r="B1696" s="148"/>
      <c r="C1696" s="149" t="s">
        <v>1911</v>
      </c>
      <c r="D1696" s="149" t="s">
        <v>1913</v>
      </c>
      <c r="E1696" s="149" t="s">
        <v>1907</v>
      </c>
      <c r="F1696" s="149" t="s">
        <v>1909</v>
      </c>
      <c r="G1696" s="149" t="s">
        <v>1435</v>
      </c>
      <c r="H1696" s="158" t="s">
        <v>1439</v>
      </c>
      <c r="I1696" s="239" t="s">
        <v>836</v>
      </c>
      <c r="J1696" s="150" t="s">
        <v>1343</v>
      </c>
      <c r="K1696" s="150" t="s">
        <v>1343</v>
      </c>
      <c r="L1696" s="150"/>
      <c r="M1696" s="153"/>
      <c r="N1696" s="153"/>
      <c r="O1696" s="153"/>
      <c r="P1696" s="203" t="e">
        <f>#REF!+#REF!</f>
        <v>#REF!</v>
      </c>
      <c r="Q1696" s="204" t="e">
        <f>#REF!+M1696</f>
        <v>#REF!</v>
      </c>
      <c r="R1696" s="370" t="s">
        <v>114</v>
      </c>
    </row>
    <row r="1697" spans="1:18" ht="12.95" customHeight="1">
      <c r="A1697" s="198">
        <v>1513</v>
      </c>
      <c r="B1697" s="148"/>
      <c r="C1697" s="149" t="s">
        <v>1911</v>
      </c>
      <c r="D1697" s="149" t="s">
        <v>1913</v>
      </c>
      <c r="E1697" s="149" t="s">
        <v>1907</v>
      </c>
      <c r="F1697" s="149" t="s">
        <v>1909</v>
      </c>
      <c r="G1697" s="149" t="s">
        <v>1435</v>
      </c>
      <c r="H1697" s="158" t="s">
        <v>1440</v>
      </c>
      <c r="I1697" s="239" t="s">
        <v>841</v>
      </c>
      <c r="J1697" s="150" t="s">
        <v>1343</v>
      </c>
      <c r="K1697" s="150" t="s">
        <v>1343</v>
      </c>
      <c r="L1697" s="150"/>
      <c r="M1697" s="153"/>
      <c r="N1697" s="153"/>
      <c r="O1697" s="153"/>
      <c r="P1697" s="203" t="e">
        <f>#REF!+#REF!</f>
        <v>#REF!</v>
      </c>
      <c r="Q1697" s="204" t="e">
        <f>#REF!+M1697</f>
        <v>#REF!</v>
      </c>
      <c r="R1697" s="370" t="s">
        <v>114</v>
      </c>
    </row>
    <row r="1698" spans="1:18" ht="12.95" customHeight="1">
      <c r="A1698" s="147">
        <v>1514</v>
      </c>
      <c r="B1698" s="148"/>
      <c r="C1698" s="149" t="s">
        <v>1911</v>
      </c>
      <c r="D1698" s="149" t="s">
        <v>1913</v>
      </c>
      <c r="E1698" s="149" t="s">
        <v>1907</v>
      </c>
      <c r="F1698" s="149" t="s">
        <v>1909</v>
      </c>
      <c r="G1698" s="149" t="s">
        <v>1435</v>
      </c>
      <c r="H1698" s="158" t="s">
        <v>1441</v>
      </c>
      <c r="I1698" s="239" t="s">
        <v>838</v>
      </c>
      <c r="J1698" s="150" t="s">
        <v>1343</v>
      </c>
      <c r="K1698" s="150" t="s">
        <v>1343</v>
      </c>
      <c r="L1698" s="150"/>
      <c r="M1698" s="153"/>
      <c r="N1698" s="153"/>
      <c r="O1698" s="153"/>
      <c r="P1698" s="203" t="e">
        <f>#REF!+#REF!</f>
        <v>#REF!</v>
      </c>
      <c r="Q1698" s="204" t="e">
        <f>#REF!+M1698</f>
        <v>#REF!</v>
      </c>
      <c r="R1698" s="370" t="s">
        <v>114</v>
      </c>
    </row>
    <row r="1699" spans="1:18" ht="12.95" customHeight="1">
      <c r="A1699" s="198">
        <v>1515</v>
      </c>
      <c r="B1699" s="148"/>
      <c r="C1699" s="149" t="s">
        <v>1911</v>
      </c>
      <c r="D1699" s="149" t="s">
        <v>1913</v>
      </c>
      <c r="E1699" s="149" t="s">
        <v>1907</v>
      </c>
      <c r="F1699" s="149" t="s">
        <v>1909</v>
      </c>
      <c r="G1699" s="149" t="s">
        <v>1434</v>
      </c>
      <c r="H1699" s="158" t="s">
        <v>13</v>
      </c>
      <c r="I1699" s="239" t="s">
        <v>842</v>
      </c>
      <c r="J1699" s="150" t="s">
        <v>1343</v>
      </c>
      <c r="K1699" s="150" t="s">
        <v>1343</v>
      </c>
      <c r="L1699" s="150"/>
      <c r="M1699" s="153"/>
      <c r="N1699" s="153"/>
      <c r="O1699" s="153"/>
      <c r="P1699" s="203" t="e">
        <f>#REF!+#REF!</f>
        <v>#REF!</v>
      </c>
      <c r="Q1699" s="204" t="e">
        <f>#REF!+M1699</f>
        <v>#REF!</v>
      </c>
      <c r="R1699" s="370" t="s">
        <v>481</v>
      </c>
    </row>
    <row r="1700" spans="1:18" ht="12.95" customHeight="1">
      <c r="A1700" s="147">
        <v>1516</v>
      </c>
      <c r="B1700" s="148"/>
      <c r="C1700" s="149" t="s">
        <v>1911</v>
      </c>
      <c r="D1700" s="149" t="s">
        <v>1913</v>
      </c>
      <c r="E1700" s="149" t="s">
        <v>1907</v>
      </c>
      <c r="F1700" s="149" t="s">
        <v>1909</v>
      </c>
      <c r="G1700" s="149" t="s">
        <v>1435</v>
      </c>
      <c r="H1700" s="158" t="s">
        <v>1442</v>
      </c>
      <c r="I1700" s="239" t="s">
        <v>837</v>
      </c>
      <c r="J1700" s="150" t="s">
        <v>1343</v>
      </c>
      <c r="K1700" s="150" t="s">
        <v>1343</v>
      </c>
      <c r="L1700" s="150"/>
      <c r="M1700" s="153"/>
      <c r="N1700" s="153"/>
      <c r="O1700" s="153"/>
      <c r="P1700" s="203" t="e">
        <f>#REF!+#REF!</f>
        <v>#REF!</v>
      </c>
      <c r="Q1700" s="204" t="e">
        <f>#REF!+M1700</f>
        <v>#REF!</v>
      </c>
      <c r="R1700" s="370" t="s">
        <v>481</v>
      </c>
    </row>
    <row r="1701" spans="1:18" ht="12.95" customHeight="1">
      <c r="A1701" s="198">
        <v>1517</v>
      </c>
      <c r="B1701" s="148"/>
      <c r="C1701" s="149" t="s">
        <v>1911</v>
      </c>
      <c r="D1701" s="149" t="s">
        <v>1913</v>
      </c>
      <c r="E1701" s="149" t="s">
        <v>1907</v>
      </c>
      <c r="F1701" s="149" t="s">
        <v>1909</v>
      </c>
      <c r="G1701" s="149" t="s">
        <v>1435</v>
      </c>
      <c r="H1701" s="158" t="s">
        <v>1443</v>
      </c>
      <c r="I1701" s="239" t="s">
        <v>843</v>
      </c>
      <c r="J1701" s="150" t="s">
        <v>1343</v>
      </c>
      <c r="K1701" s="150" t="s">
        <v>1343</v>
      </c>
      <c r="L1701" s="150"/>
      <c r="M1701" s="153"/>
      <c r="N1701" s="153"/>
      <c r="O1701" s="153"/>
      <c r="P1701" s="203" t="e">
        <f>#REF!+#REF!</f>
        <v>#REF!</v>
      </c>
      <c r="Q1701" s="204" t="e">
        <f>#REF!+M1701</f>
        <v>#REF!</v>
      </c>
      <c r="R1701" s="370" t="s">
        <v>481</v>
      </c>
    </row>
    <row r="1702" spans="1:18" ht="12.95" customHeight="1">
      <c r="A1702" s="147">
        <v>1518</v>
      </c>
      <c r="B1702" s="148"/>
      <c r="C1702" s="149" t="s">
        <v>1911</v>
      </c>
      <c r="D1702" s="149" t="s">
        <v>1913</v>
      </c>
      <c r="E1702" s="149" t="s">
        <v>1907</v>
      </c>
      <c r="F1702" s="149" t="s">
        <v>1909</v>
      </c>
      <c r="G1702" s="149" t="s">
        <v>1435</v>
      </c>
      <c r="H1702" s="158" t="s">
        <v>1444</v>
      </c>
      <c r="I1702" s="239" t="s">
        <v>844</v>
      </c>
      <c r="J1702" s="150" t="s">
        <v>1343</v>
      </c>
      <c r="K1702" s="150" t="s">
        <v>1343</v>
      </c>
      <c r="L1702" s="150"/>
      <c r="M1702" s="153"/>
      <c r="N1702" s="153"/>
      <c r="O1702" s="153"/>
      <c r="P1702" s="203" t="e">
        <f>#REF!+#REF!</f>
        <v>#REF!</v>
      </c>
      <c r="Q1702" s="204" t="e">
        <f>#REF!+M1702</f>
        <v>#REF!</v>
      </c>
      <c r="R1702" s="370" t="s">
        <v>481</v>
      </c>
    </row>
    <row r="1703" spans="1:18" ht="12.95" customHeight="1">
      <c r="A1703" s="198">
        <v>1519</v>
      </c>
      <c r="B1703" s="148"/>
      <c r="C1703" s="149" t="s">
        <v>1911</v>
      </c>
      <c r="D1703" s="149" t="s">
        <v>1913</v>
      </c>
      <c r="E1703" s="149" t="s">
        <v>1907</v>
      </c>
      <c r="F1703" s="149" t="s">
        <v>1909</v>
      </c>
      <c r="G1703" s="149" t="s">
        <v>1435</v>
      </c>
      <c r="H1703" s="158" t="s">
        <v>1445</v>
      </c>
      <c r="I1703" s="239" t="s">
        <v>845</v>
      </c>
      <c r="J1703" s="150" t="s">
        <v>1343</v>
      </c>
      <c r="K1703" s="150" t="s">
        <v>1343</v>
      </c>
      <c r="L1703" s="150"/>
      <c r="M1703" s="153"/>
      <c r="N1703" s="153"/>
      <c r="O1703" s="153"/>
      <c r="P1703" s="203" t="e">
        <f>#REF!+#REF!</f>
        <v>#REF!</v>
      </c>
      <c r="Q1703" s="204" t="e">
        <f>#REF!+M1703</f>
        <v>#REF!</v>
      </c>
      <c r="R1703" s="370" t="s">
        <v>481</v>
      </c>
    </row>
    <row r="1704" spans="1:18" ht="12.95" customHeight="1">
      <c r="A1704" s="147">
        <v>1520</v>
      </c>
      <c r="B1704" s="148"/>
      <c r="C1704" s="149" t="s">
        <v>1911</v>
      </c>
      <c r="D1704" s="149" t="s">
        <v>1913</v>
      </c>
      <c r="E1704" s="149" t="s">
        <v>1907</v>
      </c>
      <c r="F1704" s="149" t="s">
        <v>1909</v>
      </c>
      <c r="G1704" s="149" t="s">
        <v>1435</v>
      </c>
      <c r="H1704" s="158" t="s">
        <v>1446</v>
      </c>
      <c r="I1704" s="239" t="s">
        <v>845</v>
      </c>
      <c r="J1704" s="150" t="s">
        <v>1343</v>
      </c>
      <c r="K1704" s="150" t="s">
        <v>1343</v>
      </c>
      <c r="L1704" s="150"/>
      <c r="M1704" s="153"/>
      <c r="N1704" s="153"/>
      <c r="O1704" s="153"/>
      <c r="P1704" s="203" t="e">
        <f>#REF!+#REF!</f>
        <v>#REF!</v>
      </c>
      <c r="Q1704" s="204" t="e">
        <f>#REF!+M1704</f>
        <v>#REF!</v>
      </c>
      <c r="R1704" s="370" t="s">
        <v>481</v>
      </c>
    </row>
    <row r="1705" spans="1:18" ht="12.95" customHeight="1">
      <c r="A1705" s="198">
        <v>1521</v>
      </c>
      <c r="B1705" s="148"/>
      <c r="C1705" s="149" t="s">
        <v>1911</v>
      </c>
      <c r="D1705" s="149" t="s">
        <v>1913</v>
      </c>
      <c r="E1705" s="149" t="s">
        <v>1907</v>
      </c>
      <c r="F1705" s="149" t="s">
        <v>1909</v>
      </c>
      <c r="G1705" s="149" t="s">
        <v>1435</v>
      </c>
      <c r="H1705" s="158" t="s">
        <v>1447</v>
      </c>
      <c r="I1705" s="239" t="s">
        <v>843</v>
      </c>
      <c r="J1705" s="150" t="s">
        <v>1343</v>
      </c>
      <c r="K1705" s="150" t="s">
        <v>1343</v>
      </c>
      <c r="L1705" s="150"/>
      <c r="M1705" s="153"/>
      <c r="N1705" s="153"/>
      <c r="O1705" s="153"/>
      <c r="P1705" s="203" t="e">
        <f>#REF!+#REF!</f>
        <v>#REF!</v>
      </c>
      <c r="Q1705" s="204" t="e">
        <f>#REF!+M1705</f>
        <v>#REF!</v>
      </c>
      <c r="R1705" s="370" t="s">
        <v>481</v>
      </c>
    </row>
    <row r="1706" spans="1:18" ht="12.95" customHeight="1">
      <c r="A1706" s="147">
        <v>1522</v>
      </c>
      <c r="B1706" s="148"/>
      <c r="C1706" s="149" t="s">
        <v>1911</v>
      </c>
      <c r="D1706" s="149" t="s">
        <v>1913</v>
      </c>
      <c r="E1706" s="149" t="s">
        <v>1907</v>
      </c>
      <c r="F1706" s="149" t="s">
        <v>1909</v>
      </c>
      <c r="G1706" s="149" t="s">
        <v>1435</v>
      </c>
      <c r="H1706" s="158" t="s">
        <v>1448</v>
      </c>
      <c r="I1706" s="239" t="s">
        <v>844</v>
      </c>
      <c r="J1706" s="150" t="s">
        <v>1343</v>
      </c>
      <c r="K1706" s="150" t="s">
        <v>1343</v>
      </c>
      <c r="L1706" s="150"/>
      <c r="M1706" s="153"/>
      <c r="N1706" s="153"/>
      <c r="O1706" s="153"/>
      <c r="P1706" s="203" t="e">
        <f>#REF!+#REF!</f>
        <v>#REF!</v>
      </c>
      <c r="Q1706" s="204" t="e">
        <f>#REF!+M1706</f>
        <v>#REF!</v>
      </c>
      <c r="R1706" s="370" t="s">
        <v>481</v>
      </c>
    </row>
    <row r="1707" spans="1:18" ht="12.95" customHeight="1">
      <c r="A1707" s="198">
        <v>1523</v>
      </c>
      <c r="B1707" s="148"/>
      <c r="C1707" s="149" t="s">
        <v>1911</v>
      </c>
      <c r="D1707" s="149" t="s">
        <v>1913</v>
      </c>
      <c r="E1707" s="149" t="s">
        <v>1907</v>
      </c>
      <c r="F1707" s="149" t="s">
        <v>1909</v>
      </c>
      <c r="G1707" s="149" t="s">
        <v>1435</v>
      </c>
      <c r="H1707" s="158" t="s">
        <v>1449</v>
      </c>
      <c r="I1707" s="239" t="s">
        <v>843</v>
      </c>
      <c r="J1707" s="150" t="s">
        <v>1343</v>
      </c>
      <c r="K1707" s="150" t="s">
        <v>1343</v>
      </c>
      <c r="L1707" s="150"/>
      <c r="M1707" s="153"/>
      <c r="N1707" s="153"/>
      <c r="O1707" s="153"/>
      <c r="P1707" s="203" t="e">
        <f>#REF!+#REF!</f>
        <v>#REF!</v>
      </c>
      <c r="Q1707" s="204" t="e">
        <f>#REF!+M1707</f>
        <v>#REF!</v>
      </c>
      <c r="R1707" s="370" t="s">
        <v>481</v>
      </c>
    </row>
    <row r="1708" spans="1:18" ht="12.95" customHeight="1">
      <c r="A1708" s="147">
        <v>1524</v>
      </c>
      <c r="B1708" s="148"/>
      <c r="C1708" s="149" t="s">
        <v>1911</v>
      </c>
      <c r="D1708" s="149" t="s">
        <v>1913</v>
      </c>
      <c r="E1708" s="149" t="s">
        <v>1907</v>
      </c>
      <c r="F1708" s="149" t="s">
        <v>1909</v>
      </c>
      <c r="G1708" s="149" t="s">
        <v>1435</v>
      </c>
      <c r="H1708" s="158" t="s">
        <v>1450</v>
      </c>
      <c r="I1708" s="239" t="s">
        <v>844</v>
      </c>
      <c r="J1708" s="150" t="s">
        <v>1343</v>
      </c>
      <c r="K1708" s="150" t="s">
        <v>1343</v>
      </c>
      <c r="L1708" s="150"/>
      <c r="M1708" s="153"/>
      <c r="N1708" s="153"/>
      <c r="O1708" s="153"/>
      <c r="P1708" s="203" t="e">
        <f>#REF!+#REF!</f>
        <v>#REF!</v>
      </c>
      <c r="Q1708" s="204" t="e">
        <f>#REF!+M1708</f>
        <v>#REF!</v>
      </c>
      <c r="R1708" s="370" t="s">
        <v>481</v>
      </c>
    </row>
    <row r="1709" spans="1:18" ht="12.95" customHeight="1">
      <c r="A1709" s="198">
        <v>1525</v>
      </c>
      <c r="B1709" s="148"/>
      <c r="C1709" s="149" t="s">
        <v>1911</v>
      </c>
      <c r="D1709" s="149" t="s">
        <v>1913</v>
      </c>
      <c r="E1709" s="149" t="s">
        <v>1907</v>
      </c>
      <c r="F1709" s="149" t="s">
        <v>1909</v>
      </c>
      <c r="G1709" s="149" t="s">
        <v>1435</v>
      </c>
      <c r="H1709" s="158" t="s">
        <v>1451</v>
      </c>
      <c r="I1709" s="239" t="s">
        <v>837</v>
      </c>
      <c r="J1709" s="150" t="s">
        <v>1343</v>
      </c>
      <c r="K1709" s="150" t="s">
        <v>1343</v>
      </c>
      <c r="L1709" s="150"/>
      <c r="M1709" s="153"/>
      <c r="N1709" s="153"/>
      <c r="O1709" s="153"/>
      <c r="P1709" s="203" t="e">
        <f>#REF!+#REF!</f>
        <v>#REF!</v>
      </c>
      <c r="Q1709" s="204" t="e">
        <f>#REF!+M1709</f>
        <v>#REF!</v>
      </c>
      <c r="R1709" s="370" t="s">
        <v>481</v>
      </c>
    </row>
    <row r="1710" spans="1:18" ht="12.95" customHeight="1">
      <c r="A1710" s="147">
        <v>1526</v>
      </c>
      <c r="B1710" s="148"/>
      <c r="C1710" s="149" t="s">
        <v>1911</v>
      </c>
      <c r="D1710" s="149" t="s">
        <v>1913</v>
      </c>
      <c r="E1710" s="149" t="s">
        <v>1907</v>
      </c>
      <c r="F1710" s="149" t="s">
        <v>1909</v>
      </c>
      <c r="G1710" s="149" t="s">
        <v>1435</v>
      </c>
      <c r="H1710" s="158" t="s">
        <v>1452</v>
      </c>
      <c r="I1710" s="239" t="s">
        <v>845</v>
      </c>
      <c r="J1710" s="150" t="s">
        <v>1343</v>
      </c>
      <c r="K1710" s="150" t="s">
        <v>1343</v>
      </c>
      <c r="L1710" s="150"/>
      <c r="M1710" s="153"/>
      <c r="N1710" s="153"/>
      <c r="O1710" s="153"/>
      <c r="P1710" s="203" t="e">
        <f>#REF!+#REF!</f>
        <v>#REF!</v>
      </c>
      <c r="Q1710" s="204" t="e">
        <f>#REF!+M1710</f>
        <v>#REF!</v>
      </c>
      <c r="R1710" s="370" t="s">
        <v>481</v>
      </c>
    </row>
    <row r="1711" spans="1:18" ht="12.95" customHeight="1">
      <c r="A1711" s="198">
        <v>1527</v>
      </c>
      <c r="B1711" s="148"/>
      <c r="C1711" s="149" t="s">
        <v>1911</v>
      </c>
      <c r="D1711" s="149" t="s">
        <v>1913</v>
      </c>
      <c r="E1711" s="149" t="s">
        <v>1907</v>
      </c>
      <c r="F1711" s="149" t="s">
        <v>1909</v>
      </c>
      <c r="G1711" s="149" t="s">
        <v>1435</v>
      </c>
      <c r="H1711" s="158" t="s">
        <v>1453</v>
      </c>
      <c r="I1711" s="239" t="s">
        <v>837</v>
      </c>
      <c r="J1711" s="150" t="s">
        <v>1343</v>
      </c>
      <c r="K1711" s="150" t="s">
        <v>1343</v>
      </c>
      <c r="L1711" s="150"/>
      <c r="M1711" s="153"/>
      <c r="N1711" s="153"/>
      <c r="O1711" s="153"/>
      <c r="P1711" s="203" t="e">
        <f>#REF!+#REF!</f>
        <v>#REF!</v>
      </c>
      <c r="Q1711" s="204" t="e">
        <f>#REF!+M1711</f>
        <v>#REF!</v>
      </c>
      <c r="R1711" s="370" t="s">
        <v>562</v>
      </c>
    </row>
    <row r="1712" spans="1:18" ht="12.95" customHeight="1">
      <c r="A1712" s="147">
        <v>1528</v>
      </c>
      <c r="B1712" s="148"/>
      <c r="C1712" s="149" t="s">
        <v>1911</v>
      </c>
      <c r="D1712" s="149" t="s">
        <v>1913</v>
      </c>
      <c r="E1712" s="149" t="s">
        <v>1907</v>
      </c>
      <c r="F1712" s="149" t="s">
        <v>1909</v>
      </c>
      <c r="G1712" s="149" t="s">
        <v>1435</v>
      </c>
      <c r="H1712" s="158" t="s">
        <v>1454</v>
      </c>
      <c r="I1712" s="239" t="s">
        <v>836</v>
      </c>
      <c r="J1712" s="150" t="s">
        <v>1343</v>
      </c>
      <c r="K1712" s="150" t="s">
        <v>1343</v>
      </c>
      <c r="L1712" s="150"/>
      <c r="M1712" s="153"/>
      <c r="N1712" s="153"/>
      <c r="O1712" s="153"/>
      <c r="P1712" s="203" t="e">
        <f>#REF!+#REF!</f>
        <v>#REF!</v>
      </c>
      <c r="Q1712" s="204" t="e">
        <f>#REF!+M1712</f>
        <v>#REF!</v>
      </c>
      <c r="R1712" s="370" t="s">
        <v>562</v>
      </c>
    </row>
    <row r="1713" spans="1:18" ht="12.95" customHeight="1">
      <c r="A1713" s="198">
        <v>1529</v>
      </c>
      <c r="B1713" s="148"/>
      <c r="C1713" s="149" t="s">
        <v>1911</v>
      </c>
      <c r="D1713" s="149" t="s">
        <v>1913</v>
      </c>
      <c r="E1713" s="149" t="s">
        <v>1907</v>
      </c>
      <c r="F1713" s="149" t="s">
        <v>1909</v>
      </c>
      <c r="G1713" s="149" t="s">
        <v>1435</v>
      </c>
      <c r="H1713" s="158" t="s">
        <v>1455</v>
      </c>
      <c r="I1713" s="239" t="s">
        <v>846</v>
      </c>
      <c r="J1713" s="150" t="s">
        <v>1343</v>
      </c>
      <c r="K1713" s="150" t="s">
        <v>1343</v>
      </c>
      <c r="L1713" s="150"/>
      <c r="M1713" s="153"/>
      <c r="N1713" s="153"/>
      <c r="O1713" s="153"/>
      <c r="P1713" s="203" t="e">
        <f>#REF!+#REF!</f>
        <v>#REF!</v>
      </c>
      <c r="Q1713" s="204" t="e">
        <f>#REF!+M1713</f>
        <v>#REF!</v>
      </c>
      <c r="R1713" s="370" t="s">
        <v>485</v>
      </c>
    </row>
    <row r="1714" spans="1:18" ht="12.95" customHeight="1">
      <c r="A1714" s="147">
        <v>1530</v>
      </c>
      <c r="B1714" s="148"/>
      <c r="C1714" s="149" t="s">
        <v>1911</v>
      </c>
      <c r="D1714" s="149" t="s">
        <v>1913</v>
      </c>
      <c r="E1714" s="149" t="s">
        <v>1907</v>
      </c>
      <c r="F1714" s="149" t="s">
        <v>1909</v>
      </c>
      <c r="G1714" s="149" t="s">
        <v>1435</v>
      </c>
      <c r="H1714" s="158" t="s">
        <v>1456</v>
      </c>
      <c r="I1714" s="239" t="s">
        <v>836</v>
      </c>
      <c r="J1714" s="150" t="s">
        <v>1343</v>
      </c>
      <c r="K1714" s="150" t="s">
        <v>1343</v>
      </c>
      <c r="L1714" s="150"/>
      <c r="M1714" s="153"/>
      <c r="N1714" s="153"/>
      <c r="O1714" s="153"/>
      <c r="P1714" s="203" t="e">
        <f>#REF!+#REF!</f>
        <v>#REF!</v>
      </c>
      <c r="Q1714" s="204" t="e">
        <f>#REF!+M1714</f>
        <v>#REF!</v>
      </c>
      <c r="R1714" s="370" t="s">
        <v>461</v>
      </c>
    </row>
    <row r="1715" spans="1:18" ht="12.95" customHeight="1">
      <c r="A1715" s="198">
        <v>1531</v>
      </c>
      <c r="B1715" s="148"/>
      <c r="C1715" s="149" t="s">
        <v>1911</v>
      </c>
      <c r="D1715" s="149" t="s">
        <v>1913</v>
      </c>
      <c r="E1715" s="149" t="s">
        <v>1907</v>
      </c>
      <c r="F1715" s="149" t="s">
        <v>1909</v>
      </c>
      <c r="G1715" s="149" t="s">
        <v>1435</v>
      </c>
      <c r="H1715" s="158" t="s">
        <v>1457</v>
      </c>
      <c r="I1715" s="239" t="s">
        <v>837</v>
      </c>
      <c r="J1715" s="150" t="s">
        <v>1343</v>
      </c>
      <c r="K1715" s="150" t="s">
        <v>1343</v>
      </c>
      <c r="L1715" s="150"/>
      <c r="M1715" s="153"/>
      <c r="N1715" s="153"/>
      <c r="O1715" s="153"/>
      <c r="P1715" s="203" t="e">
        <f>#REF!+#REF!</f>
        <v>#REF!</v>
      </c>
      <c r="Q1715" s="204" t="e">
        <f>#REF!+M1715</f>
        <v>#REF!</v>
      </c>
      <c r="R1715" s="370" t="s">
        <v>461</v>
      </c>
    </row>
    <row r="1716" spans="1:18" ht="12.95" customHeight="1">
      <c r="A1716" s="147">
        <v>1532</v>
      </c>
      <c r="B1716" s="148"/>
      <c r="C1716" s="149" t="s">
        <v>1911</v>
      </c>
      <c r="D1716" s="149" t="s">
        <v>1913</v>
      </c>
      <c r="E1716" s="149" t="s">
        <v>1907</v>
      </c>
      <c r="F1716" s="149" t="s">
        <v>1909</v>
      </c>
      <c r="G1716" s="149" t="s">
        <v>1434</v>
      </c>
      <c r="H1716" s="158" t="s">
        <v>1425</v>
      </c>
      <c r="I1716" s="239" t="s">
        <v>842</v>
      </c>
      <c r="J1716" s="150" t="s">
        <v>1343</v>
      </c>
      <c r="K1716" s="150" t="s">
        <v>1343</v>
      </c>
      <c r="L1716" s="150"/>
      <c r="M1716" s="153"/>
      <c r="N1716" s="153"/>
      <c r="O1716" s="153"/>
      <c r="P1716" s="203" t="e">
        <f>#REF!+#REF!</f>
        <v>#REF!</v>
      </c>
      <c r="Q1716" s="204" t="e">
        <f>#REF!+M1716</f>
        <v>#REF!</v>
      </c>
      <c r="R1716" s="370" t="s">
        <v>461</v>
      </c>
    </row>
    <row r="1717" spans="1:18" ht="12.95" customHeight="1">
      <c r="A1717" s="198">
        <v>1533</v>
      </c>
      <c r="B1717" s="148"/>
      <c r="C1717" s="149" t="s">
        <v>1911</v>
      </c>
      <c r="D1717" s="149" t="s">
        <v>1913</v>
      </c>
      <c r="E1717" s="149" t="s">
        <v>1907</v>
      </c>
      <c r="F1717" s="149" t="s">
        <v>1909</v>
      </c>
      <c r="G1717" s="149" t="s">
        <v>1434</v>
      </c>
      <c r="H1717" s="158" t="s">
        <v>1426</v>
      </c>
      <c r="I1717" s="239" t="s">
        <v>842</v>
      </c>
      <c r="J1717" s="150" t="s">
        <v>1343</v>
      </c>
      <c r="K1717" s="150" t="s">
        <v>1343</v>
      </c>
      <c r="L1717" s="150"/>
      <c r="M1717" s="153"/>
      <c r="N1717" s="153"/>
      <c r="O1717" s="153"/>
      <c r="P1717" s="203" t="e">
        <f>#REF!+#REF!</f>
        <v>#REF!</v>
      </c>
      <c r="Q1717" s="204" t="e">
        <f>#REF!+M1717</f>
        <v>#REF!</v>
      </c>
      <c r="R1717" s="370" t="s">
        <v>481</v>
      </c>
    </row>
    <row r="1718" spans="1:18" ht="12.95" customHeight="1">
      <c r="A1718" s="147">
        <v>1534</v>
      </c>
      <c r="B1718" s="148"/>
      <c r="C1718" s="149" t="s">
        <v>1911</v>
      </c>
      <c r="D1718" s="149" t="s">
        <v>1913</v>
      </c>
      <c r="E1718" s="149" t="s">
        <v>1907</v>
      </c>
      <c r="F1718" s="149" t="s">
        <v>1909</v>
      </c>
      <c r="G1718" s="149" t="s">
        <v>1435</v>
      </c>
      <c r="H1718" s="158" t="s">
        <v>1458</v>
      </c>
      <c r="I1718" s="239" t="s">
        <v>837</v>
      </c>
      <c r="J1718" s="150" t="s">
        <v>1343</v>
      </c>
      <c r="K1718" s="150" t="s">
        <v>1343</v>
      </c>
      <c r="L1718" s="150"/>
      <c r="M1718" s="153"/>
      <c r="N1718" s="153"/>
      <c r="O1718" s="153"/>
      <c r="P1718" s="203" t="e">
        <f>#REF!+#REF!</f>
        <v>#REF!</v>
      </c>
      <c r="Q1718" s="204" t="e">
        <f>#REF!+M1718</f>
        <v>#REF!</v>
      </c>
      <c r="R1718" s="370" t="s">
        <v>481</v>
      </c>
    </row>
    <row r="1719" spans="1:18" ht="12.95" customHeight="1">
      <c r="A1719" s="198">
        <v>1535</v>
      </c>
      <c r="B1719" s="148"/>
      <c r="C1719" s="149" t="s">
        <v>1911</v>
      </c>
      <c r="D1719" s="149" t="s">
        <v>1913</v>
      </c>
      <c r="E1719" s="149" t="s">
        <v>1907</v>
      </c>
      <c r="F1719" s="149" t="s">
        <v>1909</v>
      </c>
      <c r="G1719" s="149" t="s">
        <v>1435</v>
      </c>
      <c r="H1719" s="158" t="s">
        <v>1459</v>
      </c>
      <c r="I1719" s="239" t="s">
        <v>843</v>
      </c>
      <c r="J1719" s="150" t="s">
        <v>1343</v>
      </c>
      <c r="K1719" s="150" t="s">
        <v>1343</v>
      </c>
      <c r="L1719" s="150"/>
      <c r="M1719" s="153"/>
      <c r="N1719" s="153"/>
      <c r="O1719" s="153"/>
      <c r="P1719" s="203" t="e">
        <f>#REF!+#REF!</f>
        <v>#REF!</v>
      </c>
      <c r="Q1719" s="204" t="e">
        <f>#REF!+M1719</f>
        <v>#REF!</v>
      </c>
      <c r="R1719" s="370" t="s">
        <v>481</v>
      </c>
    </row>
    <row r="1720" spans="1:18" ht="12.95" customHeight="1">
      <c r="A1720" s="147">
        <v>1536</v>
      </c>
      <c r="B1720" s="148"/>
      <c r="C1720" s="149" t="s">
        <v>1911</v>
      </c>
      <c r="D1720" s="149" t="s">
        <v>1913</v>
      </c>
      <c r="E1720" s="149" t="s">
        <v>1907</v>
      </c>
      <c r="F1720" s="149" t="s">
        <v>1909</v>
      </c>
      <c r="G1720" s="149" t="s">
        <v>1435</v>
      </c>
      <c r="H1720" s="158" t="s">
        <v>1460</v>
      </c>
      <c r="I1720" s="239" t="s">
        <v>847</v>
      </c>
      <c r="J1720" s="150" t="s">
        <v>1343</v>
      </c>
      <c r="K1720" s="150" t="s">
        <v>1343</v>
      </c>
      <c r="L1720" s="150"/>
      <c r="M1720" s="153"/>
      <c r="N1720" s="153"/>
      <c r="O1720" s="153"/>
      <c r="P1720" s="203" t="e">
        <f>#REF!+#REF!</f>
        <v>#REF!</v>
      </c>
      <c r="Q1720" s="204" t="e">
        <f>#REF!+M1720</f>
        <v>#REF!</v>
      </c>
      <c r="R1720" s="370" t="s">
        <v>481</v>
      </c>
    </row>
    <row r="1721" spans="1:18" ht="12.95" customHeight="1">
      <c r="A1721" s="198">
        <v>1537</v>
      </c>
      <c r="B1721" s="148"/>
      <c r="C1721" s="149" t="s">
        <v>1911</v>
      </c>
      <c r="D1721" s="149" t="s">
        <v>1913</v>
      </c>
      <c r="E1721" s="149" t="s">
        <v>1907</v>
      </c>
      <c r="F1721" s="149" t="s">
        <v>1909</v>
      </c>
      <c r="G1721" s="149" t="s">
        <v>1435</v>
      </c>
      <c r="H1721" s="158" t="s">
        <v>1461</v>
      </c>
      <c r="I1721" s="239" t="s">
        <v>836</v>
      </c>
      <c r="J1721" s="150" t="s">
        <v>1343</v>
      </c>
      <c r="K1721" s="150" t="s">
        <v>1343</v>
      </c>
      <c r="L1721" s="150"/>
      <c r="M1721" s="153"/>
      <c r="N1721" s="153"/>
      <c r="O1721" s="153"/>
      <c r="P1721" s="203" t="e">
        <f>#REF!+#REF!</f>
        <v>#REF!</v>
      </c>
      <c r="Q1721" s="204" t="e">
        <f>#REF!+M1721</f>
        <v>#REF!</v>
      </c>
      <c r="R1721" s="370" t="s">
        <v>448</v>
      </c>
    </row>
    <row r="1722" spans="1:18" ht="12.95" customHeight="1">
      <c r="A1722" s="147">
        <v>1538</v>
      </c>
      <c r="B1722" s="148"/>
      <c r="C1722" s="149" t="s">
        <v>1911</v>
      </c>
      <c r="D1722" s="149" t="s">
        <v>1913</v>
      </c>
      <c r="E1722" s="149" t="s">
        <v>1907</v>
      </c>
      <c r="F1722" s="149" t="s">
        <v>1909</v>
      </c>
      <c r="G1722" s="149" t="s">
        <v>1435</v>
      </c>
      <c r="H1722" s="158" t="s">
        <v>1462</v>
      </c>
      <c r="I1722" s="239" t="s">
        <v>836</v>
      </c>
      <c r="J1722" s="150" t="s">
        <v>1343</v>
      </c>
      <c r="K1722" s="150" t="s">
        <v>1343</v>
      </c>
      <c r="L1722" s="150"/>
      <c r="M1722" s="153"/>
      <c r="N1722" s="153"/>
      <c r="O1722" s="153"/>
      <c r="P1722" s="203" t="e">
        <f>#REF!+#REF!</f>
        <v>#REF!</v>
      </c>
      <c r="Q1722" s="204" t="e">
        <f>#REF!+M1722</f>
        <v>#REF!</v>
      </c>
      <c r="R1722" s="370" t="s">
        <v>528</v>
      </c>
    </row>
    <row r="1723" spans="1:18" ht="12.95" customHeight="1">
      <c r="A1723" s="198">
        <v>1539</v>
      </c>
      <c r="B1723" s="148"/>
      <c r="C1723" s="149" t="s">
        <v>1911</v>
      </c>
      <c r="D1723" s="149" t="s">
        <v>1913</v>
      </c>
      <c r="E1723" s="149" t="s">
        <v>1907</v>
      </c>
      <c r="F1723" s="149" t="s">
        <v>1909</v>
      </c>
      <c r="G1723" s="149" t="s">
        <v>1435</v>
      </c>
      <c r="H1723" s="158" t="s">
        <v>1463</v>
      </c>
      <c r="I1723" s="239" t="s">
        <v>837</v>
      </c>
      <c r="J1723" s="150" t="s">
        <v>1343</v>
      </c>
      <c r="K1723" s="150" t="s">
        <v>1343</v>
      </c>
      <c r="L1723" s="150"/>
      <c r="M1723" s="153"/>
      <c r="N1723" s="153"/>
      <c r="O1723" s="153"/>
      <c r="P1723" s="203" t="e">
        <f>#REF!+#REF!</f>
        <v>#REF!</v>
      </c>
      <c r="Q1723" s="204" t="e">
        <f>#REF!+M1723</f>
        <v>#REF!</v>
      </c>
      <c r="R1723" s="370" t="s">
        <v>528</v>
      </c>
    </row>
    <row r="1724" spans="1:18" ht="12.95" customHeight="1">
      <c r="A1724" s="147">
        <v>1540</v>
      </c>
      <c r="B1724" s="148"/>
      <c r="C1724" s="149" t="s">
        <v>1911</v>
      </c>
      <c r="D1724" s="149" t="s">
        <v>1913</v>
      </c>
      <c r="E1724" s="149" t="s">
        <v>1907</v>
      </c>
      <c r="F1724" s="149" t="s">
        <v>1909</v>
      </c>
      <c r="G1724" s="149" t="s">
        <v>1434</v>
      </c>
      <c r="H1724" s="158" t="s">
        <v>1427</v>
      </c>
      <c r="I1724" s="239" t="s">
        <v>842</v>
      </c>
      <c r="J1724" s="150" t="s">
        <v>1343</v>
      </c>
      <c r="K1724" s="150" t="s">
        <v>1343</v>
      </c>
      <c r="L1724" s="150"/>
      <c r="M1724" s="153"/>
      <c r="N1724" s="153"/>
      <c r="O1724" s="153"/>
      <c r="P1724" s="203" t="e">
        <f>#REF!+#REF!</f>
        <v>#REF!</v>
      </c>
      <c r="Q1724" s="204" t="e">
        <f>#REF!+M1724</f>
        <v>#REF!</v>
      </c>
      <c r="R1724" s="370" t="s">
        <v>528</v>
      </c>
    </row>
    <row r="1725" spans="1:18" ht="12.95" customHeight="1">
      <c r="A1725" s="198">
        <v>1541</v>
      </c>
      <c r="B1725" s="148"/>
      <c r="C1725" s="149" t="s">
        <v>1911</v>
      </c>
      <c r="D1725" s="149" t="s">
        <v>1913</v>
      </c>
      <c r="E1725" s="149" t="s">
        <v>1907</v>
      </c>
      <c r="F1725" s="149" t="s">
        <v>1909</v>
      </c>
      <c r="G1725" s="149" t="s">
        <v>1434</v>
      </c>
      <c r="H1725" s="158" t="s">
        <v>1428</v>
      </c>
      <c r="I1725" s="239" t="s">
        <v>842</v>
      </c>
      <c r="J1725" s="150" t="s">
        <v>1343</v>
      </c>
      <c r="K1725" s="150" t="s">
        <v>1343</v>
      </c>
      <c r="L1725" s="150"/>
      <c r="M1725" s="153"/>
      <c r="N1725" s="153"/>
      <c r="O1725" s="153"/>
      <c r="P1725" s="203" t="e">
        <f>#REF!+#REF!</f>
        <v>#REF!</v>
      </c>
      <c r="Q1725" s="204" t="e">
        <f>#REF!+M1725</f>
        <v>#REF!</v>
      </c>
      <c r="R1725" s="370" t="s">
        <v>848</v>
      </c>
    </row>
    <row r="1726" spans="1:18" ht="12.95" customHeight="1">
      <c r="A1726" s="147">
        <v>1542</v>
      </c>
      <c r="B1726" s="148"/>
      <c r="C1726" s="149" t="s">
        <v>1911</v>
      </c>
      <c r="D1726" s="149" t="s">
        <v>1913</v>
      </c>
      <c r="E1726" s="149" t="s">
        <v>1907</v>
      </c>
      <c r="F1726" s="149" t="s">
        <v>1909</v>
      </c>
      <c r="G1726" s="149" t="s">
        <v>1435</v>
      </c>
      <c r="H1726" s="158" t="s">
        <v>1464</v>
      </c>
      <c r="I1726" s="239" t="s">
        <v>837</v>
      </c>
      <c r="J1726" s="150" t="s">
        <v>1343</v>
      </c>
      <c r="K1726" s="150" t="s">
        <v>1343</v>
      </c>
      <c r="L1726" s="150"/>
      <c r="M1726" s="153"/>
      <c r="N1726" s="153"/>
      <c r="O1726" s="153"/>
      <c r="P1726" s="203" t="e">
        <f>#REF!+#REF!</f>
        <v>#REF!</v>
      </c>
      <c r="Q1726" s="204" t="e">
        <f>#REF!+M1726</f>
        <v>#REF!</v>
      </c>
      <c r="R1726" s="370" t="s">
        <v>848</v>
      </c>
    </row>
    <row r="1727" spans="1:18" ht="12.95" customHeight="1">
      <c r="A1727" s="198">
        <v>1543</v>
      </c>
      <c r="B1727" s="148"/>
      <c r="C1727" s="149" t="s">
        <v>1911</v>
      </c>
      <c r="D1727" s="149" t="s">
        <v>1913</v>
      </c>
      <c r="E1727" s="149" t="s">
        <v>1907</v>
      </c>
      <c r="F1727" s="149" t="s">
        <v>1909</v>
      </c>
      <c r="G1727" s="149" t="s">
        <v>1435</v>
      </c>
      <c r="H1727" s="158" t="s">
        <v>1465</v>
      </c>
      <c r="I1727" s="239" t="s">
        <v>836</v>
      </c>
      <c r="J1727" s="150" t="s">
        <v>1343</v>
      </c>
      <c r="K1727" s="150" t="s">
        <v>1343</v>
      </c>
      <c r="L1727" s="150"/>
      <c r="M1727" s="153"/>
      <c r="N1727" s="153"/>
      <c r="O1727" s="153"/>
      <c r="P1727" s="203" t="e">
        <f>#REF!+#REF!</f>
        <v>#REF!</v>
      </c>
      <c r="Q1727" s="204" t="e">
        <f>#REF!+M1727</f>
        <v>#REF!</v>
      </c>
      <c r="R1727" s="370" t="s">
        <v>848</v>
      </c>
    </row>
    <row r="1728" spans="1:18" ht="12.95" customHeight="1">
      <c r="A1728" s="147">
        <v>1544</v>
      </c>
      <c r="B1728" s="148"/>
      <c r="C1728" s="149" t="s">
        <v>1911</v>
      </c>
      <c r="D1728" s="149" t="s">
        <v>1913</v>
      </c>
      <c r="E1728" s="149" t="s">
        <v>1907</v>
      </c>
      <c r="F1728" s="149" t="s">
        <v>1909</v>
      </c>
      <c r="G1728" s="149" t="s">
        <v>1435</v>
      </c>
      <c r="H1728" s="158" t="s">
        <v>1466</v>
      </c>
      <c r="I1728" s="239" t="s">
        <v>849</v>
      </c>
      <c r="J1728" s="150" t="s">
        <v>1343</v>
      </c>
      <c r="K1728" s="150" t="s">
        <v>1343</v>
      </c>
      <c r="L1728" s="150"/>
      <c r="M1728" s="153"/>
      <c r="N1728" s="153"/>
      <c r="O1728" s="153"/>
      <c r="P1728" s="203" t="e">
        <f>#REF!+#REF!</f>
        <v>#REF!</v>
      </c>
      <c r="Q1728" s="204" t="e">
        <f>#REF!+M1728</f>
        <v>#REF!</v>
      </c>
      <c r="R1728" s="370" t="s">
        <v>481</v>
      </c>
    </row>
    <row r="1729" spans="1:18" ht="12.95" customHeight="1">
      <c r="A1729" s="198">
        <v>1545</v>
      </c>
      <c r="B1729" s="148"/>
      <c r="C1729" s="149" t="s">
        <v>1911</v>
      </c>
      <c r="D1729" s="149" t="s">
        <v>1913</v>
      </c>
      <c r="E1729" s="149" t="s">
        <v>1907</v>
      </c>
      <c r="F1729" s="149" t="s">
        <v>1909</v>
      </c>
      <c r="G1729" s="149" t="s">
        <v>1435</v>
      </c>
      <c r="H1729" s="158" t="s">
        <v>1467</v>
      </c>
      <c r="I1729" s="239" t="s">
        <v>850</v>
      </c>
      <c r="J1729" s="150" t="s">
        <v>1343</v>
      </c>
      <c r="K1729" s="150" t="s">
        <v>1343</v>
      </c>
      <c r="L1729" s="150"/>
      <c r="M1729" s="153"/>
      <c r="N1729" s="153"/>
      <c r="O1729" s="153"/>
      <c r="P1729" s="203" t="e">
        <f>#REF!+#REF!</f>
        <v>#REF!</v>
      </c>
      <c r="Q1729" s="204" t="e">
        <f>#REF!+M1729</f>
        <v>#REF!</v>
      </c>
      <c r="R1729" s="370" t="s">
        <v>528</v>
      </c>
    </row>
    <row r="1730" spans="1:18" ht="12.95" customHeight="1">
      <c r="A1730" s="147">
        <v>1546</v>
      </c>
      <c r="B1730" s="148"/>
      <c r="C1730" s="149" t="s">
        <v>1911</v>
      </c>
      <c r="D1730" s="149" t="s">
        <v>1913</v>
      </c>
      <c r="E1730" s="149" t="s">
        <v>1907</v>
      </c>
      <c r="F1730" s="149" t="s">
        <v>1909</v>
      </c>
      <c r="G1730" s="149" t="s">
        <v>1435</v>
      </c>
      <c r="H1730" s="158" t="s">
        <v>1468</v>
      </c>
      <c r="I1730" s="239" t="s">
        <v>851</v>
      </c>
      <c r="J1730" s="150" t="s">
        <v>1343</v>
      </c>
      <c r="K1730" s="150" t="s">
        <v>1343</v>
      </c>
      <c r="L1730" s="150"/>
      <c r="M1730" s="153"/>
      <c r="N1730" s="153"/>
      <c r="O1730" s="153"/>
      <c r="P1730" s="203" t="e">
        <f>#REF!+#REF!</f>
        <v>#REF!</v>
      </c>
      <c r="Q1730" s="204" t="e">
        <f>#REF!+M1730</f>
        <v>#REF!</v>
      </c>
      <c r="R1730" s="370" t="s">
        <v>528</v>
      </c>
    </row>
    <row r="1731" spans="1:18" ht="12.95" customHeight="1">
      <c r="A1731" s="198">
        <v>1547</v>
      </c>
      <c r="B1731" s="148"/>
      <c r="C1731" s="149" t="s">
        <v>1911</v>
      </c>
      <c r="D1731" s="149" t="s">
        <v>1913</v>
      </c>
      <c r="E1731" s="149" t="s">
        <v>1907</v>
      </c>
      <c r="F1731" s="149" t="s">
        <v>1544</v>
      </c>
      <c r="G1731" s="149" t="s">
        <v>1433</v>
      </c>
      <c r="H1731" s="158" t="s">
        <v>1462</v>
      </c>
      <c r="I1731" s="239" t="s">
        <v>21</v>
      </c>
      <c r="J1731" s="150" t="s">
        <v>1343</v>
      </c>
      <c r="K1731" s="150" t="s">
        <v>1343</v>
      </c>
      <c r="L1731" s="150"/>
      <c r="M1731" s="153"/>
      <c r="N1731" s="153"/>
      <c r="O1731" s="153"/>
      <c r="P1731" s="203" t="e">
        <f>#REF!+#REF!</f>
        <v>#REF!</v>
      </c>
      <c r="Q1731" s="204" t="e">
        <f>#REF!+M1731</f>
        <v>#REF!</v>
      </c>
      <c r="R1731" s="370" t="s">
        <v>679</v>
      </c>
    </row>
    <row r="1732" spans="1:18" ht="12.95" customHeight="1">
      <c r="A1732" s="147">
        <v>1548</v>
      </c>
      <c r="B1732" s="148"/>
      <c r="C1732" s="149" t="s">
        <v>1911</v>
      </c>
      <c r="D1732" s="149" t="s">
        <v>1913</v>
      </c>
      <c r="E1732" s="149" t="s">
        <v>1907</v>
      </c>
      <c r="F1732" s="149" t="s">
        <v>1909</v>
      </c>
      <c r="G1732" s="149" t="s">
        <v>1435</v>
      </c>
      <c r="H1732" s="158" t="s">
        <v>1469</v>
      </c>
      <c r="I1732" s="239" t="s">
        <v>852</v>
      </c>
      <c r="J1732" s="150" t="s">
        <v>1343</v>
      </c>
      <c r="K1732" s="150" t="s">
        <v>1343</v>
      </c>
      <c r="L1732" s="150"/>
      <c r="M1732" s="153"/>
      <c r="N1732" s="153"/>
      <c r="O1732" s="153"/>
      <c r="P1732" s="203" t="e">
        <f>#REF!+#REF!</f>
        <v>#REF!</v>
      </c>
      <c r="Q1732" s="204" t="e">
        <f>#REF!+M1732</f>
        <v>#REF!</v>
      </c>
      <c r="R1732" s="370" t="s">
        <v>581</v>
      </c>
    </row>
    <row r="1733" spans="1:18" ht="12.95" customHeight="1">
      <c r="A1733" s="198">
        <v>1549</v>
      </c>
      <c r="B1733" s="148"/>
      <c r="C1733" s="149" t="s">
        <v>1911</v>
      </c>
      <c r="D1733" s="149" t="s">
        <v>1913</v>
      </c>
      <c r="E1733" s="149" t="s">
        <v>1907</v>
      </c>
      <c r="F1733" s="149" t="s">
        <v>1909</v>
      </c>
      <c r="G1733" s="149" t="s">
        <v>1435</v>
      </c>
      <c r="H1733" s="158" t="s">
        <v>1470</v>
      </c>
      <c r="I1733" s="239" t="s">
        <v>837</v>
      </c>
      <c r="J1733" s="150" t="s">
        <v>1343</v>
      </c>
      <c r="K1733" s="150" t="s">
        <v>1343</v>
      </c>
      <c r="L1733" s="150"/>
      <c r="M1733" s="153"/>
      <c r="N1733" s="153"/>
      <c r="O1733" s="153"/>
      <c r="P1733" s="203" t="e">
        <f>#REF!+#REF!</f>
        <v>#REF!</v>
      </c>
      <c r="Q1733" s="204" t="e">
        <f>#REF!+M1733</f>
        <v>#REF!</v>
      </c>
      <c r="R1733" s="370" t="s">
        <v>581</v>
      </c>
    </row>
    <row r="1734" spans="1:18" ht="12.95" customHeight="1">
      <c r="A1734" s="147">
        <v>1550</v>
      </c>
      <c r="B1734" s="148"/>
      <c r="C1734" s="149" t="s">
        <v>1911</v>
      </c>
      <c r="D1734" s="149" t="s">
        <v>1913</v>
      </c>
      <c r="E1734" s="149" t="s">
        <v>1907</v>
      </c>
      <c r="F1734" s="149" t="s">
        <v>1909</v>
      </c>
      <c r="G1734" s="149" t="s">
        <v>1435</v>
      </c>
      <c r="H1734" s="158" t="s">
        <v>1471</v>
      </c>
      <c r="I1734" s="239" t="s">
        <v>852</v>
      </c>
      <c r="J1734" s="150" t="s">
        <v>1343</v>
      </c>
      <c r="K1734" s="150" t="s">
        <v>1343</v>
      </c>
      <c r="L1734" s="150"/>
      <c r="M1734" s="153"/>
      <c r="N1734" s="153"/>
      <c r="O1734" s="153"/>
      <c r="P1734" s="203" t="e">
        <f>#REF!+#REF!</f>
        <v>#REF!</v>
      </c>
      <c r="Q1734" s="204" t="e">
        <f>#REF!+M1734</f>
        <v>#REF!</v>
      </c>
      <c r="R1734" s="370" t="s">
        <v>588</v>
      </c>
    </row>
    <row r="1735" spans="1:18" ht="12.95" customHeight="1">
      <c r="A1735" s="198">
        <v>1551</v>
      </c>
      <c r="B1735" s="148"/>
      <c r="C1735" s="149" t="s">
        <v>1911</v>
      </c>
      <c r="D1735" s="149" t="s">
        <v>1913</v>
      </c>
      <c r="E1735" s="149" t="s">
        <v>1907</v>
      </c>
      <c r="F1735" s="149" t="s">
        <v>1544</v>
      </c>
      <c r="G1735" s="149" t="s">
        <v>1433</v>
      </c>
      <c r="H1735" s="158" t="s">
        <v>1463</v>
      </c>
      <c r="I1735" s="239" t="s">
        <v>21</v>
      </c>
      <c r="J1735" s="150" t="s">
        <v>1343</v>
      </c>
      <c r="K1735" s="150" t="s">
        <v>1343</v>
      </c>
      <c r="L1735" s="150"/>
      <c r="M1735" s="153"/>
      <c r="N1735" s="153"/>
      <c r="O1735" s="153"/>
      <c r="P1735" s="203" t="e">
        <f>#REF!+#REF!</f>
        <v>#REF!</v>
      </c>
      <c r="Q1735" s="204" t="e">
        <f>#REF!+M1735</f>
        <v>#REF!</v>
      </c>
      <c r="R1735" s="370" t="s">
        <v>721</v>
      </c>
    </row>
    <row r="1736" spans="1:18" ht="12.95" customHeight="1">
      <c r="A1736" s="147">
        <v>1552</v>
      </c>
      <c r="B1736" s="148"/>
      <c r="C1736" s="149" t="s">
        <v>1911</v>
      </c>
      <c r="D1736" s="149" t="s">
        <v>1913</v>
      </c>
      <c r="E1736" s="149" t="s">
        <v>1907</v>
      </c>
      <c r="F1736" s="149" t="s">
        <v>1909</v>
      </c>
      <c r="G1736" s="149" t="s">
        <v>1435</v>
      </c>
      <c r="H1736" s="158" t="s">
        <v>1472</v>
      </c>
      <c r="I1736" s="239" t="s">
        <v>852</v>
      </c>
      <c r="J1736" s="150" t="s">
        <v>1343</v>
      </c>
      <c r="K1736" s="150" t="s">
        <v>1343</v>
      </c>
      <c r="L1736" s="150"/>
      <c r="M1736" s="153"/>
      <c r="N1736" s="153"/>
      <c r="O1736" s="153"/>
      <c r="P1736" s="203" t="e">
        <f>#REF!+#REF!</f>
        <v>#REF!</v>
      </c>
      <c r="Q1736" s="204" t="e">
        <f>#REF!+M1736</f>
        <v>#REF!</v>
      </c>
      <c r="R1736" s="370" t="s">
        <v>721</v>
      </c>
    </row>
    <row r="1737" spans="1:18" ht="12.95" customHeight="1">
      <c r="A1737" s="198">
        <v>1553</v>
      </c>
      <c r="B1737" s="148"/>
      <c r="C1737" s="149" t="s">
        <v>1911</v>
      </c>
      <c r="D1737" s="149" t="s">
        <v>1913</v>
      </c>
      <c r="E1737" s="149" t="s">
        <v>1907</v>
      </c>
      <c r="F1737" s="149" t="s">
        <v>1911</v>
      </c>
      <c r="G1737" s="149" t="s">
        <v>1426</v>
      </c>
      <c r="H1737" s="158" t="s">
        <v>1429</v>
      </c>
      <c r="I1737" s="239" t="s">
        <v>853</v>
      </c>
      <c r="J1737" s="150" t="s">
        <v>1343</v>
      </c>
      <c r="K1737" s="150" t="s">
        <v>1343</v>
      </c>
      <c r="L1737" s="150"/>
      <c r="M1737" s="153"/>
      <c r="N1737" s="153"/>
      <c r="O1737" s="153"/>
      <c r="P1737" s="203" t="e">
        <f>#REF!+#REF!</f>
        <v>#REF!</v>
      </c>
      <c r="Q1737" s="204" t="e">
        <f>#REF!+M1737</f>
        <v>#REF!</v>
      </c>
      <c r="R1737" s="370" t="s">
        <v>297</v>
      </c>
    </row>
    <row r="1738" spans="1:18" ht="12.95" customHeight="1">
      <c r="A1738" s="147">
        <v>1554</v>
      </c>
      <c r="B1738" s="148"/>
      <c r="C1738" s="149" t="s">
        <v>1911</v>
      </c>
      <c r="D1738" s="149" t="s">
        <v>1913</v>
      </c>
      <c r="E1738" s="149" t="s">
        <v>1907</v>
      </c>
      <c r="F1738" s="149" t="s">
        <v>1544</v>
      </c>
      <c r="G1738" s="149" t="s">
        <v>1436</v>
      </c>
      <c r="H1738" s="158" t="s">
        <v>1478</v>
      </c>
      <c r="I1738" s="239" t="s">
        <v>787</v>
      </c>
      <c r="J1738" s="150" t="s">
        <v>1343</v>
      </c>
      <c r="K1738" s="150" t="s">
        <v>1343</v>
      </c>
      <c r="L1738" s="150"/>
      <c r="M1738" s="153"/>
      <c r="N1738" s="153"/>
      <c r="O1738" s="153"/>
      <c r="P1738" s="203" t="e">
        <f>#REF!+#REF!</f>
        <v>#REF!</v>
      </c>
      <c r="Q1738" s="204" t="e">
        <f>#REF!+M1738</f>
        <v>#REF!</v>
      </c>
      <c r="R1738" s="370" t="s">
        <v>609</v>
      </c>
    </row>
    <row r="1739" spans="1:18" ht="12.95" customHeight="1">
      <c r="A1739" s="198">
        <v>1555</v>
      </c>
      <c r="B1739" s="148"/>
      <c r="C1739" s="149" t="s">
        <v>1911</v>
      </c>
      <c r="D1739" s="149" t="s">
        <v>1913</v>
      </c>
      <c r="E1739" s="149" t="s">
        <v>1907</v>
      </c>
      <c r="F1739" s="149" t="s">
        <v>1911</v>
      </c>
      <c r="G1739" s="149" t="s">
        <v>1426</v>
      </c>
      <c r="H1739" s="158" t="s">
        <v>1430</v>
      </c>
      <c r="I1739" s="239" t="s">
        <v>854</v>
      </c>
      <c r="J1739" s="150" t="s">
        <v>1343</v>
      </c>
      <c r="K1739" s="150" t="s">
        <v>1343</v>
      </c>
      <c r="L1739" s="150"/>
      <c r="M1739" s="153"/>
      <c r="N1739" s="153"/>
      <c r="O1739" s="153"/>
      <c r="P1739" s="203" t="e">
        <f>#REF!+#REF!</f>
        <v>#REF!</v>
      </c>
      <c r="Q1739" s="204" t="e">
        <f>#REF!+M1739</f>
        <v>#REF!</v>
      </c>
      <c r="R1739" s="370" t="s">
        <v>609</v>
      </c>
    </row>
    <row r="1740" spans="1:18" ht="12.95" customHeight="1">
      <c r="A1740" s="147">
        <v>1556</v>
      </c>
      <c r="B1740" s="148"/>
      <c r="C1740" s="149" t="s">
        <v>1911</v>
      </c>
      <c r="D1740" s="149" t="s">
        <v>1913</v>
      </c>
      <c r="E1740" s="149" t="s">
        <v>1907</v>
      </c>
      <c r="F1740" s="149" t="s">
        <v>1544</v>
      </c>
      <c r="G1740" s="149" t="s">
        <v>1433</v>
      </c>
      <c r="H1740" s="158" t="s">
        <v>1465</v>
      </c>
      <c r="I1740" s="239" t="s">
        <v>21</v>
      </c>
      <c r="J1740" s="150" t="s">
        <v>1343</v>
      </c>
      <c r="K1740" s="150" t="s">
        <v>1343</v>
      </c>
      <c r="L1740" s="150"/>
      <c r="M1740" s="153"/>
      <c r="N1740" s="153"/>
      <c r="O1740" s="153"/>
      <c r="P1740" s="203" t="e">
        <f>#REF!+#REF!</f>
        <v>#REF!</v>
      </c>
      <c r="Q1740" s="204" t="e">
        <f>#REF!+M1740</f>
        <v>#REF!</v>
      </c>
      <c r="R1740" s="370" t="s">
        <v>609</v>
      </c>
    </row>
    <row r="1741" spans="1:18" ht="12.95" customHeight="1">
      <c r="A1741" s="198">
        <v>1557</v>
      </c>
      <c r="B1741" s="148"/>
      <c r="C1741" s="149" t="s">
        <v>1911</v>
      </c>
      <c r="D1741" s="149" t="s">
        <v>1913</v>
      </c>
      <c r="E1741" s="149" t="s">
        <v>1907</v>
      </c>
      <c r="F1741" s="149" t="s">
        <v>1544</v>
      </c>
      <c r="G1741" s="149" t="s">
        <v>1433</v>
      </c>
      <c r="H1741" s="158" t="s">
        <v>1466</v>
      </c>
      <c r="I1741" s="239" t="s">
        <v>21</v>
      </c>
      <c r="J1741" s="150" t="s">
        <v>1343</v>
      </c>
      <c r="K1741" s="150" t="s">
        <v>1343</v>
      </c>
      <c r="L1741" s="150"/>
      <c r="M1741" s="153"/>
      <c r="N1741" s="153"/>
      <c r="O1741" s="153"/>
      <c r="P1741" s="203" t="e">
        <f>#REF!+#REF!</f>
        <v>#REF!</v>
      </c>
      <c r="Q1741" s="204" t="e">
        <f>#REF!+M1741</f>
        <v>#REF!</v>
      </c>
      <c r="R1741" s="370" t="s">
        <v>609</v>
      </c>
    </row>
    <row r="1742" spans="1:18" ht="12.95" customHeight="1">
      <c r="A1742" s="147">
        <v>1558</v>
      </c>
      <c r="B1742" s="148"/>
      <c r="C1742" s="149" t="s">
        <v>1911</v>
      </c>
      <c r="D1742" s="149" t="s">
        <v>1913</v>
      </c>
      <c r="E1742" s="149" t="s">
        <v>1907</v>
      </c>
      <c r="F1742" s="149" t="s">
        <v>1909</v>
      </c>
      <c r="G1742" s="149" t="s">
        <v>1435</v>
      </c>
      <c r="H1742" s="158" t="s">
        <v>1473</v>
      </c>
      <c r="I1742" s="239" t="s">
        <v>852</v>
      </c>
      <c r="J1742" s="150" t="s">
        <v>1343</v>
      </c>
      <c r="K1742" s="150" t="s">
        <v>1343</v>
      </c>
      <c r="L1742" s="150"/>
      <c r="M1742" s="153"/>
      <c r="N1742" s="153"/>
      <c r="O1742" s="153"/>
      <c r="P1742" s="203" t="e">
        <f>#REF!+#REF!</f>
        <v>#REF!</v>
      </c>
      <c r="Q1742" s="204" t="e">
        <f>#REF!+M1742</f>
        <v>#REF!</v>
      </c>
      <c r="R1742" s="370" t="s">
        <v>601</v>
      </c>
    </row>
    <row r="1743" spans="1:18" ht="12.95" customHeight="1">
      <c r="A1743" s="198">
        <v>1559</v>
      </c>
      <c r="B1743" s="148"/>
      <c r="C1743" s="149" t="s">
        <v>1911</v>
      </c>
      <c r="D1743" s="149" t="s">
        <v>1913</v>
      </c>
      <c r="E1743" s="149" t="s">
        <v>1907</v>
      </c>
      <c r="F1743" s="149" t="s">
        <v>1909</v>
      </c>
      <c r="G1743" s="149" t="s">
        <v>1435</v>
      </c>
      <c r="H1743" s="158" t="s">
        <v>1474</v>
      </c>
      <c r="I1743" s="239" t="s">
        <v>837</v>
      </c>
      <c r="J1743" s="150" t="s">
        <v>1343</v>
      </c>
      <c r="K1743" s="150" t="s">
        <v>1343</v>
      </c>
      <c r="L1743" s="150"/>
      <c r="M1743" s="153"/>
      <c r="N1743" s="153"/>
      <c r="O1743" s="153"/>
      <c r="P1743" s="203" t="e">
        <f>#REF!+#REF!</f>
        <v>#REF!</v>
      </c>
      <c r="Q1743" s="204" t="e">
        <f>#REF!+M1743</f>
        <v>#REF!</v>
      </c>
      <c r="R1743" s="370" t="s">
        <v>601</v>
      </c>
    </row>
    <row r="1744" spans="1:18" ht="12.95" customHeight="1">
      <c r="A1744" s="147">
        <v>1560</v>
      </c>
      <c r="B1744" s="148"/>
      <c r="C1744" s="149" t="s">
        <v>1911</v>
      </c>
      <c r="D1744" s="149" t="s">
        <v>1913</v>
      </c>
      <c r="E1744" s="149" t="s">
        <v>1907</v>
      </c>
      <c r="F1744" s="149" t="s">
        <v>1544</v>
      </c>
      <c r="G1744" s="149" t="s">
        <v>1436</v>
      </c>
      <c r="H1744" s="158" t="s">
        <v>1479</v>
      </c>
      <c r="I1744" s="239" t="s">
        <v>855</v>
      </c>
      <c r="J1744" s="150" t="s">
        <v>1343</v>
      </c>
      <c r="K1744" s="150" t="s">
        <v>1343</v>
      </c>
      <c r="L1744" s="150"/>
      <c r="M1744" s="153"/>
      <c r="N1744" s="153"/>
      <c r="O1744" s="153"/>
      <c r="P1744" s="203" t="e">
        <f>#REF!+#REF!</f>
        <v>#REF!</v>
      </c>
      <c r="Q1744" s="204" t="e">
        <f>#REF!+M1744</f>
        <v>#REF!</v>
      </c>
      <c r="R1744" s="370" t="s">
        <v>620</v>
      </c>
    </row>
    <row r="1745" spans="1:18" ht="12.95" customHeight="1">
      <c r="A1745" s="198">
        <v>1561</v>
      </c>
      <c r="B1745" s="148"/>
      <c r="C1745" s="149" t="s">
        <v>1911</v>
      </c>
      <c r="D1745" s="149" t="s">
        <v>1913</v>
      </c>
      <c r="E1745" s="149" t="s">
        <v>1907</v>
      </c>
      <c r="F1745" s="149" t="s">
        <v>1544</v>
      </c>
      <c r="G1745" s="149" t="s">
        <v>1433</v>
      </c>
      <c r="H1745" s="158" t="s">
        <v>1467</v>
      </c>
      <c r="I1745" s="239" t="s">
        <v>21</v>
      </c>
      <c r="J1745" s="150" t="s">
        <v>1343</v>
      </c>
      <c r="K1745" s="150" t="s">
        <v>1343</v>
      </c>
      <c r="L1745" s="150"/>
      <c r="M1745" s="153"/>
      <c r="N1745" s="153"/>
      <c r="O1745" s="153"/>
      <c r="P1745" s="203" t="e">
        <f>#REF!+#REF!</f>
        <v>#REF!</v>
      </c>
      <c r="Q1745" s="204" t="e">
        <f>#REF!+M1745</f>
        <v>#REF!</v>
      </c>
      <c r="R1745" s="370" t="s">
        <v>620</v>
      </c>
    </row>
    <row r="1746" spans="1:18" ht="12.95" customHeight="1">
      <c r="A1746" s="147">
        <v>1562</v>
      </c>
      <c r="B1746" s="148"/>
      <c r="C1746" s="149" t="s">
        <v>1911</v>
      </c>
      <c r="D1746" s="149" t="s">
        <v>1913</v>
      </c>
      <c r="E1746" s="149" t="s">
        <v>1907</v>
      </c>
      <c r="F1746" s="149" t="s">
        <v>1544</v>
      </c>
      <c r="G1746" s="149" t="s">
        <v>1433</v>
      </c>
      <c r="H1746" s="158" t="s">
        <v>1468</v>
      </c>
      <c r="I1746" s="239" t="s">
        <v>21</v>
      </c>
      <c r="J1746" s="150" t="s">
        <v>1343</v>
      </c>
      <c r="K1746" s="150" t="s">
        <v>1343</v>
      </c>
      <c r="L1746" s="150"/>
      <c r="M1746" s="153"/>
      <c r="N1746" s="153"/>
      <c r="O1746" s="153"/>
      <c r="P1746" s="203" t="e">
        <f>#REF!+#REF!</f>
        <v>#REF!</v>
      </c>
      <c r="Q1746" s="204" t="e">
        <f>#REF!+M1746</f>
        <v>#REF!</v>
      </c>
      <c r="R1746" s="370" t="s">
        <v>601</v>
      </c>
    </row>
    <row r="1747" spans="1:18" ht="12.95" customHeight="1">
      <c r="A1747" s="198">
        <v>1563</v>
      </c>
      <c r="B1747" s="148"/>
      <c r="C1747" s="149" t="s">
        <v>1911</v>
      </c>
      <c r="D1747" s="149" t="s">
        <v>1913</v>
      </c>
      <c r="E1747" s="149" t="s">
        <v>1907</v>
      </c>
      <c r="F1747" s="149" t="s">
        <v>1909</v>
      </c>
      <c r="G1747" s="149" t="s">
        <v>1435</v>
      </c>
      <c r="H1747" s="158" t="s">
        <v>1475</v>
      </c>
      <c r="I1747" s="239" t="s">
        <v>837</v>
      </c>
      <c r="J1747" s="150" t="s">
        <v>1343</v>
      </c>
      <c r="K1747" s="150" t="s">
        <v>1343</v>
      </c>
      <c r="L1747" s="150"/>
      <c r="M1747" s="153"/>
      <c r="N1747" s="153"/>
      <c r="O1747" s="153"/>
      <c r="P1747" s="203" t="e">
        <f>#REF!+#REF!</f>
        <v>#REF!</v>
      </c>
      <c r="Q1747" s="204" t="e">
        <f>#REF!+M1747</f>
        <v>#REF!</v>
      </c>
      <c r="R1747" s="370" t="s">
        <v>590</v>
      </c>
    </row>
    <row r="1748" spans="1:18" ht="12.95" customHeight="1">
      <c r="A1748" s="147">
        <v>1564</v>
      </c>
      <c r="B1748" s="148"/>
      <c r="C1748" s="149" t="s">
        <v>1911</v>
      </c>
      <c r="D1748" s="149" t="s">
        <v>1913</v>
      </c>
      <c r="E1748" s="149" t="s">
        <v>1907</v>
      </c>
      <c r="F1748" s="149" t="s">
        <v>1909</v>
      </c>
      <c r="G1748" s="149" t="s">
        <v>1435</v>
      </c>
      <c r="H1748" s="158" t="s">
        <v>1476</v>
      </c>
      <c r="I1748" s="239" t="s">
        <v>856</v>
      </c>
      <c r="J1748" s="150" t="s">
        <v>1343</v>
      </c>
      <c r="K1748" s="150" t="s">
        <v>1343</v>
      </c>
      <c r="L1748" s="150"/>
      <c r="M1748" s="153"/>
      <c r="N1748" s="153"/>
      <c r="O1748" s="153"/>
      <c r="P1748" s="203" t="e">
        <f>#REF!+#REF!</f>
        <v>#REF!</v>
      </c>
      <c r="Q1748" s="204" t="e">
        <f>#REF!+M1748</f>
        <v>#REF!</v>
      </c>
      <c r="R1748" s="370" t="s">
        <v>590</v>
      </c>
    </row>
    <row r="1749" spans="1:18" ht="12.95" customHeight="1">
      <c r="A1749" s="198">
        <v>1565</v>
      </c>
      <c r="B1749" s="148"/>
      <c r="C1749" s="149" t="s">
        <v>1911</v>
      </c>
      <c r="D1749" s="149" t="s">
        <v>1913</v>
      </c>
      <c r="E1749" s="149" t="s">
        <v>1907</v>
      </c>
      <c r="F1749" s="149" t="s">
        <v>1909</v>
      </c>
      <c r="G1749" s="149" t="s">
        <v>1435</v>
      </c>
      <c r="H1749" s="158" t="s">
        <v>1477</v>
      </c>
      <c r="I1749" s="239" t="s">
        <v>856</v>
      </c>
      <c r="J1749" s="150" t="s">
        <v>1343</v>
      </c>
      <c r="K1749" s="150" t="s">
        <v>1343</v>
      </c>
      <c r="L1749" s="150"/>
      <c r="M1749" s="153"/>
      <c r="N1749" s="153"/>
      <c r="O1749" s="153"/>
      <c r="P1749" s="203" t="e">
        <f>#REF!+#REF!</f>
        <v>#REF!</v>
      </c>
      <c r="Q1749" s="204" t="e">
        <f>#REF!+M1749</f>
        <v>#REF!</v>
      </c>
      <c r="R1749" s="370" t="s">
        <v>590</v>
      </c>
    </row>
    <row r="1750" spans="1:18" ht="12.95" customHeight="1">
      <c r="A1750" s="147">
        <v>1566</v>
      </c>
      <c r="B1750" s="148"/>
      <c r="C1750" s="149" t="s">
        <v>1911</v>
      </c>
      <c r="D1750" s="149" t="s">
        <v>1913</v>
      </c>
      <c r="E1750" s="149" t="s">
        <v>1907</v>
      </c>
      <c r="F1750" s="149" t="s">
        <v>1907</v>
      </c>
      <c r="G1750" s="149" t="s">
        <v>1437</v>
      </c>
      <c r="H1750" s="158" t="s">
        <v>13</v>
      </c>
      <c r="I1750" s="239" t="s">
        <v>847</v>
      </c>
      <c r="J1750" s="150" t="s">
        <v>1343</v>
      </c>
      <c r="K1750" s="150" t="s">
        <v>1343</v>
      </c>
      <c r="L1750" s="150"/>
      <c r="M1750" s="153"/>
      <c r="N1750" s="153"/>
      <c r="O1750" s="153"/>
      <c r="P1750" s="203" t="e">
        <f>#REF!+#REF!</f>
        <v>#REF!</v>
      </c>
      <c r="Q1750" s="204" t="e">
        <f>#REF!+M1750</f>
        <v>#REF!</v>
      </c>
      <c r="R1750" s="370" t="s">
        <v>590</v>
      </c>
    </row>
    <row r="1751" spans="1:18" ht="12.95" customHeight="1">
      <c r="A1751" s="198">
        <v>1567</v>
      </c>
      <c r="B1751" s="148"/>
      <c r="C1751" s="149" t="s">
        <v>1911</v>
      </c>
      <c r="D1751" s="149" t="s">
        <v>1913</v>
      </c>
      <c r="E1751" s="149" t="s">
        <v>1907</v>
      </c>
      <c r="F1751" s="149" t="s">
        <v>1909</v>
      </c>
      <c r="G1751" s="149" t="s">
        <v>1435</v>
      </c>
      <c r="H1751" s="158" t="s">
        <v>1478</v>
      </c>
      <c r="I1751" s="239" t="s">
        <v>843</v>
      </c>
      <c r="J1751" s="150" t="s">
        <v>1343</v>
      </c>
      <c r="K1751" s="150" t="s">
        <v>1343</v>
      </c>
      <c r="L1751" s="150"/>
      <c r="M1751" s="153"/>
      <c r="N1751" s="153"/>
      <c r="O1751" s="153"/>
      <c r="P1751" s="203" t="e">
        <f>#REF!+#REF!</f>
        <v>#REF!</v>
      </c>
      <c r="Q1751" s="204" t="e">
        <f>#REF!+M1751</f>
        <v>#REF!</v>
      </c>
      <c r="R1751" s="370" t="s">
        <v>590</v>
      </c>
    </row>
    <row r="1752" spans="1:18" ht="12.95" customHeight="1">
      <c r="A1752" s="147">
        <v>1568</v>
      </c>
      <c r="B1752" s="148"/>
      <c r="C1752" s="149" t="s">
        <v>1911</v>
      </c>
      <c r="D1752" s="149" t="s">
        <v>1913</v>
      </c>
      <c r="E1752" s="149" t="s">
        <v>1907</v>
      </c>
      <c r="F1752" s="149" t="s">
        <v>1544</v>
      </c>
      <c r="G1752" s="149" t="s">
        <v>1433</v>
      </c>
      <c r="H1752" s="158" t="s">
        <v>1469</v>
      </c>
      <c r="I1752" s="239" t="s">
        <v>21</v>
      </c>
      <c r="J1752" s="150" t="s">
        <v>1343</v>
      </c>
      <c r="K1752" s="150" t="s">
        <v>1343</v>
      </c>
      <c r="L1752" s="150"/>
      <c r="M1752" s="153"/>
      <c r="N1752" s="153"/>
      <c r="O1752" s="153"/>
      <c r="P1752" s="203" t="e">
        <f>#REF!+#REF!</f>
        <v>#REF!</v>
      </c>
      <c r="Q1752" s="204" t="e">
        <f>#REF!+M1752</f>
        <v>#REF!</v>
      </c>
      <c r="R1752" s="370" t="s">
        <v>658</v>
      </c>
    </row>
    <row r="1753" spans="1:18" ht="12.95" customHeight="1">
      <c r="A1753" s="198">
        <v>1569</v>
      </c>
      <c r="B1753" s="148"/>
      <c r="C1753" s="149" t="s">
        <v>1911</v>
      </c>
      <c r="D1753" s="149" t="s">
        <v>1913</v>
      </c>
      <c r="E1753" s="149" t="s">
        <v>1907</v>
      </c>
      <c r="F1753" s="149" t="s">
        <v>1909</v>
      </c>
      <c r="G1753" s="149" t="s">
        <v>1435</v>
      </c>
      <c r="H1753" s="158" t="s">
        <v>1479</v>
      </c>
      <c r="I1753" s="239" t="s">
        <v>857</v>
      </c>
      <c r="J1753" s="150" t="s">
        <v>1343</v>
      </c>
      <c r="K1753" s="150" t="s">
        <v>1343</v>
      </c>
      <c r="L1753" s="150"/>
      <c r="M1753" s="153"/>
      <c r="N1753" s="153"/>
      <c r="O1753" s="153"/>
      <c r="P1753" s="203" t="e">
        <f>#REF!+#REF!</f>
        <v>#REF!</v>
      </c>
      <c r="Q1753" s="204" t="e">
        <f>#REF!+M1753</f>
        <v>#REF!</v>
      </c>
      <c r="R1753" s="370" t="s">
        <v>618</v>
      </c>
    </row>
    <row r="1754" spans="1:18" ht="12.95" customHeight="1">
      <c r="A1754" s="147">
        <v>1570</v>
      </c>
      <c r="B1754" s="148"/>
      <c r="C1754" s="149" t="s">
        <v>1911</v>
      </c>
      <c r="D1754" s="149" t="s">
        <v>1913</v>
      </c>
      <c r="E1754" s="149" t="s">
        <v>1907</v>
      </c>
      <c r="F1754" s="149" t="s">
        <v>1544</v>
      </c>
      <c r="G1754" s="149" t="s">
        <v>1433</v>
      </c>
      <c r="H1754" s="158" t="s">
        <v>1470</v>
      </c>
      <c r="I1754" s="239" t="s">
        <v>21</v>
      </c>
      <c r="J1754" s="150" t="s">
        <v>1343</v>
      </c>
      <c r="K1754" s="150" t="s">
        <v>1343</v>
      </c>
      <c r="L1754" s="150"/>
      <c r="M1754" s="153"/>
      <c r="N1754" s="153"/>
      <c r="O1754" s="153"/>
      <c r="P1754" s="203" t="e">
        <f>#REF!+#REF!</f>
        <v>#REF!</v>
      </c>
      <c r="Q1754" s="204" t="e">
        <f>#REF!+M1754</f>
        <v>#REF!</v>
      </c>
      <c r="R1754" s="370" t="s">
        <v>606</v>
      </c>
    </row>
    <row r="1755" spans="1:18" ht="12.95" customHeight="1">
      <c r="A1755" s="198">
        <v>1571</v>
      </c>
      <c r="B1755" s="148"/>
      <c r="C1755" s="149" t="s">
        <v>1911</v>
      </c>
      <c r="D1755" s="149" t="s">
        <v>1913</v>
      </c>
      <c r="E1755" s="149" t="s">
        <v>1907</v>
      </c>
      <c r="F1755" s="149" t="s">
        <v>1544</v>
      </c>
      <c r="G1755" s="149" t="s">
        <v>1433</v>
      </c>
      <c r="H1755" s="158" t="s">
        <v>1471</v>
      </c>
      <c r="I1755" s="239" t="s">
        <v>21</v>
      </c>
      <c r="J1755" s="150" t="s">
        <v>1343</v>
      </c>
      <c r="K1755" s="150" t="s">
        <v>1343</v>
      </c>
      <c r="L1755" s="150"/>
      <c r="M1755" s="153"/>
      <c r="N1755" s="153"/>
      <c r="O1755" s="153"/>
      <c r="P1755" s="203" t="e">
        <f>#REF!+#REF!</f>
        <v>#REF!</v>
      </c>
      <c r="Q1755" s="204" t="e">
        <f>#REF!+M1755</f>
        <v>#REF!</v>
      </c>
      <c r="R1755" s="370" t="s">
        <v>634</v>
      </c>
    </row>
    <row r="1756" spans="1:18" ht="12.95" customHeight="1">
      <c r="A1756" s="147">
        <v>1572</v>
      </c>
      <c r="B1756" s="148"/>
      <c r="C1756" s="149" t="s">
        <v>1911</v>
      </c>
      <c r="D1756" s="149" t="s">
        <v>1913</v>
      </c>
      <c r="E1756" s="149" t="s">
        <v>1907</v>
      </c>
      <c r="F1756" s="149" t="s">
        <v>1909</v>
      </c>
      <c r="G1756" s="149" t="s">
        <v>1435</v>
      </c>
      <c r="H1756" s="158" t="s">
        <v>1480</v>
      </c>
      <c r="I1756" s="239" t="s">
        <v>837</v>
      </c>
      <c r="J1756" s="150" t="s">
        <v>1343</v>
      </c>
      <c r="K1756" s="150" t="s">
        <v>1343</v>
      </c>
      <c r="L1756" s="150"/>
      <c r="M1756" s="153"/>
      <c r="N1756" s="153"/>
      <c r="O1756" s="153"/>
      <c r="P1756" s="203" t="e">
        <f>#REF!+#REF!</f>
        <v>#REF!</v>
      </c>
      <c r="Q1756" s="204" t="e">
        <f>#REF!+M1756</f>
        <v>#REF!</v>
      </c>
      <c r="R1756" s="370" t="s">
        <v>634</v>
      </c>
    </row>
    <row r="1757" spans="1:18" ht="12.95" customHeight="1">
      <c r="A1757" s="198">
        <v>1573</v>
      </c>
      <c r="B1757" s="148"/>
      <c r="C1757" s="149" t="s">
        <v>1911</v>
      </c>
      <c r="D1757" s="149" t="s">
        <v>1913</v>
      </c>
      <c r="E1757" s="149" t="s">
        <v>1907</v>
      </c>
      <c r="F1757" s="149" t="s">
        <v>1909</v>
      </c>
      <c r="G1757" s="149" t="s">
        <v>1435</v>
      </c>
      <c r="H1757" s="158" t="s">
        <v>1482</v>
      </c>
      <c r="I1757" s="239" t="s">
        <v>852</v>
      </c>
      <c r="J1757" s="150" t="s">
        <v>1343</v>
      </c>
      <c r="K1757" s="150" t="s">
        <v>1343</v>
      </c>
      <c r="L1757" s="150"/>
      <c r="M1757" s="153"/>
      <c r="N1757" s="153"/>
      <c r="O1757" s="153"/>
      <c r="P1757" s="203" t="e">
        <f>#REF!+#REF!</f>
        <v>#REF!</v>
      </c>
      <c r="Q1757" s="204" t="e">
        <f>#REF!+M1757</f>
        <v>#REF!</v>
      </c>
      <c r="R1757" s="370" t="s">
        <v>634</v>
      </c>
    </row>
    <row r="1758" spans="1:18" ht="12.95" customHeight="1">
      <c r="A1758" s="147">
        <v>1574</v>
      </c>
      <c r="B1758" s="148"/>
      <c r="C1758" s="149" t="s">
        <v>1911</v>
      </c>
      <c r="D1758" s="149" t="s">
        <v>1913</v>
      </c>
      <c r="E1758" s="149" t="s">
        <v>1907</v>
      </c>
      <c r="F1758" s="149" t="s">
        <v>1911</v>
      </c>
      <c r="G1758" s="149" t="s">
        <v>1426</v>
      </c>
      <c r="H1758" s="158" t="s">
        <v>1433</v>
      </c>
      <c r="I1758" s="239" t="s">
        <v>61</v>
      </c>
      <c r="J1758" s="150" t="s">
        <v>1343</v>
      </c>
      <c r="K1758" s="150" t="s">
        <v>1343</v>
      </c>
      <c r="L1758" s="150"/>
      <c r="M1758" s="153"/>
      <c r="N1758" s="153"/>
      <c r="O1758" s="153"/>
      <c r="P1758" s="203" t="e">
        <f>#REF!+#REF!</f>
        <v>#REF!</v>
      </c>
      <c r="Q1758" s="204" t="e">
        <f>#REF!+M1758</f>
        <v>#REF!</v>
      </c>
      <c r="R1758" s="370" t="s">
        <v>608</v>
      </c>
    </row>
    <row r="1759" spans="1:18" ht="12.95" customHeight="1">
      <c r="A1759" s="198">
        <v>1575</v>
      </c>
      <c r="B1759" s="148"/>
      <c r="C1759" s="149" t="s">
        <v>1911</v>
      </c>
      <c r="D1759" s="149" t="s">
        <v>1913</v>
      </c>
      <c r="E1759" s="149" t="s">
        <v>1907</v>
      </c>
      <c r="F1759" s="149" t="s">
        <v>1544</v>
      </c>
      <c r="G1759" s="149" t="s">
        <v>1433</v>
      </c>
      <c r="H1759" s="158" t="s">
        <v>1472</v>
      </c>
      <c r="I1759" s="239" t="s">
        <v>858</v>
      </c>
      <c r="J1759" s="150" t="s">
        <v>1343</v>
      </c>
      <c r="K1759" s="150" t="s">
        <v>1343</v>
      </c>
      <c r="L1759" s="150"/>
      <c r="M1759" s="153"/>
      <c r="N1759" s="153"/>
      <c r="O1759" s="153"/>
      <c r="P1759" s="203" t="e">
        <f>#REF!+#REF!</f>
        <v>#REF!</v>
      </c>
      <c r="Q1759" s="204" t="e">
        <f>#REF!+M1759</f>
        <v>#REF!</v>
      </c>
      <c r="R1759" s="370" t="s">
        <v>641</v>
      </c>
    </row>
    <row r="1760" spans="1:18" ht="12.95" customHeight="1">
      <c r="A1760" s="147">
        <v>1576</v>
      </c>
      <c r="B1760" s="148"/>
      <c r="C1760" s="149" t="s">
        <v>1911</v>
      </c>
      <c r="D1760" s="149" t="s">
        <v>1913</v>
      </c>
      <c r="E1760" s="149" t="s">
        <v>1907</v>
      </c>
      <c r="F1760" s="149" t="s">
        <v>1909</v>
      </c>
      <c r="G1760" s="149" t="s">
        <v>1435</v>
      </c>
      <c r="H1760" s="158" t="s">
        <v>1483</v>
      </c>
      <c r="I1760" s="239" t="s">
        <v>852</v>
      </c>
      <c r="J1760" s="150" t="s">
        <v>1343</v>
      </c>
      <c r="K1760" s="150" t="s">
        <v>1343</v>
      </c>
      <c r="L1760" s="150"/>
      <c r="M1760" s="153"/>
      <c r="N1760" s="153"/>
      <c r="O1760" s="153"/>
      <c r="P1760" s="203" t="e">
        <f>#REF!+#REF!</f>
        <v>#REF!</v>
      </c>
      <c r="Q1760" s="204" t="e">
        <f>#REF!+M1760</f>
        <v>#REF!</v>
      </c>
      <c r="R1760" s="370" t="s">
        <v>604</v>
      </c>
    </row>
    <row r="1761" spans="1:18" ht="12.95" customHeight="1">
      <c r="A1761" s="198">
        <v>1577</v>
      </c>
      <c r="B1761" s="148"/>
      <c r="C1761" s="149" t="s">
        <v>1911</v>
      </c>
      <c r="D1761" s="149" t="s">
        <v>1913</v>
      </c>
      <c r="E1761" s="149" t="s">
        <v>1907</v>
      </c>
      <c r="F1761" s="149" t="s">
        <v>1544</v>
      </c>
      <c r="G1761" s="149" t="s">
        <v>1433</v>
      </c>
      <c r="H1761" s="158" t="s">
        <v>1473</v>
      </c>
      <c r="I1761" s="239" t="s">
        <v>21</v>
      </c>
      <c r="J1761" s="150" t="s">
        <v>1343</v>
      </c>
      <c r="K1761" s="150" t="s">
        <v>1343</v>
      </c>
      <c r="L1761" s="150"/>
      <c r="M1761" s="153"/>
      <c r="N1761" s="153"/>
      <c r="O1761" s="153"/>
      <c r="P1761" s="203" t="e">
        <f>#REF!+#REF!</f>
        <v>#REF!</v>
      </c>
      <c r="Q1761" s="204" t="e">
        <f>#REF!+M1761</f>
        <v>#REF!</v>
      </c>
      <c r="R1761" s="370" t="s">
        <v>639</v>
      </c>
    </row>
    <row r="1762" spans="1:18" ht="12.95" customHeight="1">
      <c r="A1762" s="147">
        <v>1578</v>
      </c>
      <c r="B1762" s="148"/>
      <c r="C1762" s="149" t="s">
        <v>1911</v>
      </c>
      <c r="D1762" s="149" t="s">
        <v>1913</v>
      </c>
      <c r="E1762" s="149" t="s">
        <v>1907</v>
      </c>
      <c r="F1762" s="149" t="s">
        <v>1544</v>
      </c>
      <c r="G1762" s="149" t="s">
        <v>1433</v>
      </c>
      <c r="H1762" s="158" t="s">
        <v>1474</v>
      </c>
      <c r="I1762" s="239" t="s">
        <v>21</v>
      </c>
      <c r="J1762" s="150" t="s">
        <v>1343</v>
      </c>
      <c r="K1762" s="150" t="s">
        <v>1343</v>
      </c>
      <c r="L1762" s="150"/>
      <c r="M1762" s="153"/>
      <c r="N1762" s="153"/>
      <c r="O1762" s="153"/>
      <c r="P1762" s="203" t="e">
        <f>#REF!+#REF!</f>
        <v>#REF!</v>
      </c>
      <c r="Q1762" s="204" t="e">
        <f>#REF!+M1762</f>
        <v>#REF!</v>
      </c>
      <c r="R1762" s="370" t="s">
        <v>648</v>
      </c>
    </row>
    <row r="1763" spans="1:18" ht="12.95" customHeight="1">
      <c r="A1763" s="198">
        <v>1579</v>
      </c>
      <c r="B1763" s="148"/>
      <c r="C1763" s="149" t="s">
        <v>1911</v>
      </c>
      <c r="D1763" s="149" t="s">
        <v>1913</v>
      </c>
      <c r="E1763" s="149" t="s">
        <v>1907</v>
      </c>
      <c r="F1763" s="149" t="s">
        <v>1911</v>
      </c>
      <c r="G1763" s="149" t="s">
        <v>1426</v>
      </c>
      <c r="H1763" s="158" t="s">
        <v>1434</v>
      </c>
      <c r="I1763" s="239" t="s">
        <v>859</v>
      </c>
      <c r="J1763" s="150" t="s">
        <v>1343</v>
      </c>
      <c r="K1763" s="150" t="s">
        <v>1343</v>
      </c>
      <c r="L1763" s="150"/>
      <c r="M1763" s="153"/>
      <c r="N1763" s="153"/>
      <c r="O1763" s="153"/>
      <c r="P1763" s="203" t="e">
        <f>#REF!+#REF!</f>
        <v>#REF!</v>
      </c>
      <c r="Q1763" s="204" t="e">
        <f>#REF!+M1763</f>
        <v>#REF!</v>
      </c>
      <c r="R1763" s="370" t="s">
        <v>658</v>
      </c>
    </row>
    <row r="1764" spans="1:18" ht="12.95" customHeight="1">
      <c r="A1764" s="147">
        <v>1580</v>
      </c>
      <c r="B1764" s="148"/>
      <c r="C1764" s="149" t="s">
        <v>1911</v>
      </c>
      <c r="D1764" s="149" t="s">
        <v>1913</v>
      </c>
      <c r="E1764" s="149" t="s">
        <v>1907</v>
      </c>
      <c r="F1764" s="149" t="s">
        <v>1544</v>
      </c>
      <c r="G1764" s="149" t="s">
        <v>1436</v>
      </c>
      <c r="H1764" s="158" t="s">
        <v>1480</v>
      </c>
      <c r="I1764" s="239" t="s">
        <v>787</v>
      </c>
      <c r="J1764" s="150" t="s">
        <v>1343</v>
      </c>
      <c r="K1764" s="150" t="s">
        <v>1343</v>
      </c>
      <c r="L1764" s="150"/>
      <c r="M1764" s="153"/>
      <c r="N1764" s="153"/>
      <c r="O1764" s="153"/>
      <c r="P1764" s="203" t="e">
        <f>#REF!+#REF!</f>
        <v>#REF!</v>
      </c>
      <c r="Q1764" s="204" t="e">
        <f>#REF!+M1764</f>
        <v>#REF!</v>
      </c>
      <c r="R1764" s="370" t="s">
        <v>629</v>
      </c>
    </row>
    <row r="1765" spans="1:18" ht="12.95" customHeight="1">
      <c r="A1765" s="198">
        <v>1581</v>
      </c>
      <c r="B1765" s="148"/>
      <c r="C1765" s="149" t="s">
        <v>1911</v>
      </c>
      <c r="D1765" s="149" t="s">
        <v>1914</v>
      </c>
      <c r="E1765" s="149" t="s">
        <v>1543</v>
      </c>
      <c r="F1765" s="149" t="s">
        <v>1908</v>
      </c>
      <c r="G1765" s="149" t="s">
        <v>1453</v>
      </c>
      <c r="H1765" s="158" t="s">
        <v>1442</v>
      </c>
      <c r="I1765" s="239" t="s">
        <v>825</v>
      </c>
      <c r="J1765" s="150" t="s">
        <v>1343</v>
      </c>
      <c r="K1765" s="150" t="s">
        <v>1343</v>
      </c>
      <c r="L1765" s="150"/>
      <c r="M1765" s="153"/>
      <c r="N1765" s="151"/>
      <c r="O1765" s="153"/>
      <c r="P1765" s="203" t="e">
        <f>#REF!+#REF!</f>
        <v>#REF!</v>
      </c>
      <c r="Q1765" s="204" t="e">
        <f>#REF!+M1765</f>
        <v>#REF!</v>
      </c>
      <c r="R1765" s="11" t="s">
        <v>593</v>
      </c>
    </row>
    <row r="1766" spans="1:18" ht="12.95" customHeight="1">
      <c r="A1766" s="147">
        <v>1582</v>
      </c>
      <c r="B1766" s="148"/>
      <c r="C1766" s="149" t="s">
        <v>1911</v>
      </c>
      <c r="D1766" s="149" t="s">
        <v>1913</v>
      </c>
      <c r="E1766" s="149" t="s">
        <v>1907</v>
      </c>
      <c r="F1766" s="149" t="s">
        <v>1544</v>
      </c>
      <c r="G1766" s="149" t="s">
        <v>1433</v>
      </c>
      <c r="H1766" s="158" t="s">
        <v>1475</v>
      </c>
      <c r="I1766" s="239" t="s">
        <v>21</v>
      </c>
      <c r="J1766" s="150" t="s">
        <v>1343</v>
      </c>
      <c r="K1766" s="150" t="s">
        <v>1343</v>
      </c>
      <c r="L1766" s="150"/>
      <c r="M1766" s="153"/>
      <c r="N1766" s="151"/>
      <c r="O1766" s="153"/>
      <c r="P1766" s="203" t="e">
        <f>#REF!+#REF!</f>
        <v>#REF!</v>
      </c>
      <c r="Q1766" s="204" t="e">
        <f>#REF!+M1766</f>
        <v>#REF!</v>
      </c>
      <c r="R1766" s="11" t="s">
        <v>650</v>
      </c>
    </row>
    <row r="1767" spans="1:18" ht="12.95" customHeight="1">
      <c r="A1767" s="198">
        <v>1583</v>
      </c>
      <c r="B1767" s="148"/>
      <c r="C1767" s="149" t="s">
        <v>1911</v>
      </c>
      <c r="D1767" s="149" t="s">
        <v>1913</v>
      </c>
      <c r="E1767" s="149" t="s">
        <v>1907</v>
      </c>
      <c r="F1767" s="149" t="s">
        <v>1544</v>
      </c>
      <c r="G1767" s="149" t="s">
        <v>1436</v>
      </c>
      <c r="H1767" s="158" t="s">
        <v>1481</v>
      </c>
      <c r="I1767" s="239" t="s">
        <v>787</v>
      </c>
      <c r="J1767" s="150" t="s">
        <v>1343</v>
      </c>
      <c r="K1767" s="150" t="s">
        <v>1343</v>
      </c>
      <c r="L1767" s="150"/>
      <c r="M1767" s="153"/>
      <c r="N1767" s="151"/>
      <c r="O1767" s="153"/>
      <c r="P1767" s="203" t="e">
        <f>#REF!+#REF!</f>
        <v>#REF!</v>
      </c>
      <c r="Q1767" s="204" t="e">
        <f>#REF!+M1767</f>
        <v>#REF!</v>
      </c>
      <c r="R1767" s="11" t="s">
        <v>639</v>
      </c>
    </row>
    <row r="1768" spans="1:18" ht="12.95" customHeight="1">
      <c r="A1768" s="147">
        <v>1584</v>
      </c>
      <c r="B1768" s="148"/>
      <c r="C1768" s="149" t="s">
        <v>1911</v>
      </c>
      <c r="D1768" s="149" t="s">
        <v>1913</v>
      </c>
      <c r="E1768" s="149" t="s">
        <v>1907</v>
      </c>
      <c r="F1768" s="149" t="s">
        <v>1909</v>
      </c>
      <c r="G1768" s="149" t="s">
        <v>1435</v>
      </c>
      <c r="H1768" s="158" t="s">
        <v>1484</v>
      </c>
      <c r="I1768" s="239" t="s">
        <v>836</v>
      </c>
      <c r="J1768" s="150" t="s">
        <v>1343</v>
      </c>
      <c r="K1768" s="150" t="s">
        <v>1343</v>
      </c>
      <c r="L1768" s="150"/>
      <c r="M1768" s="153"/>
      <c r="N1768" s="151"/>
      <c r="O1768" s="153"/>
      <c r="P1768" s="203" t="e">
        <f>#REF!+#REF!</f>
        <v>#REF!</v>
      </c>
      <c r="Q1768" s="204" t="e">
        <f>#REF!+M1768</f>
        <v>#REF!</v>
      </c>
      <c r="R1768" s="11" t="s">
        <v>672</v>
      </c>
    </row>
    <row r="1769" spans="1:18" ht="12.95" customHeight="1">
      <c r="A1769" s="198">
        <v>1585</v>
      </c>
      <c r="B1769" s="148"/>
      <c r="C1769" s="149" t="s">
        <v>1911</v>
      </c>
      <c r="D1769" s="149" t="s">
        <v>1913</v>
      </c>
      <c r="E1769" s="149" t="s">
        <v>1907</v>
      </c>
      <c r="F1769" s="149" t="s">
        <v>1544</v>
      </c>
      <c r="G1769" s="149" t="s">
        <v>1436</v>
      </c>
      <c r="H1769" s="158" t="s">
        <v>1482</v>
      </c>
      <c r="I1769" s="239" t="s">
        <v>787</v>
      </c>
      <c r="J1769" s="150" t="s">
        <v>1343</v>
      </c>
      <c r="K1769" s="150" t="s">
        <v>1343</v>
      </c>
      <c r="L1769" s="150"/>
      <c r="M1769" s="153"/>
      <c r="N1769" s="151"/>
      <c r="O1769" s="153"/>
      <c r="P1769" s="203" t="e">
        <f>#REF!+#REF!</f>
        <v>#REF!</v>
      </c>
      <c r="Q1769" s="204" t="e">
        <f>#REF!+M1769</f>
        <v>#REF!</v>
      </c>
      <c r="R1769" s="13" t="s">
        <v>644</v>
      </c>
    </row>
    <row r="1770" spans="1:18" ht="12.95" customHeight="1">
      <c r="A1770" s="147">
        <v>1586</v>
      </c>
      <c r="B1770" s="148"/>
      <c r="C1770" s="149" t="s">
        <v>1911</v>
      </c>
      <c r="D1770" s="149" t="s">
        <v>1913</v>
      </c>
      <c r="E1770" s="149" t="s">
        <v>1907</v>
      </c>
      <c r="F1770" s="149" t="s">
        <v>1544</v>
      </c>
      <c r="G1770" s="149" t="s">
        <v>1433</v>
      </c>
      <c r="H1770" s="158" t="s">
        <v>1476</v>
      </c>
      <c r="I1770" s="239" t="s">
        <v>860</v>
      </c>
      <c r="J1770" s="150" t="s">
        <v>1343</v>
      </c>
      <c r="K1770" s="150" t="s">
        <v>1343</v>
      </c>
      <c r="L1770" s="150"/>
      <c r="M1770" s="153"/>
      <c r="N1770" s="151"/>
      <c r="O1770" s="153"/>
      <c r="P1770" s="203" t="e">
        <f>#REF!+#REF!</f>
        <v>#REF!</v>
      </c>
      <c r="Q1770" s="204" t="e">
        <f>#REF!+M1770</f>
        <v>#REF!</v>
      </c>
      <c r="R1770" s="11" t="s">
        <v>644</v>
      </c>
    </row>
    <row r="1771" spans="1:18" ht="12.95" customHeight="1">
      <c r="A1771" s="198">
        <v>1587</v>
      </c>
      <c r="B1771" s="148"/>
      <c r="C1771" s="149" t="s">
        <v>1911</v>
      </c>
      <c r="D1771" s="149" t="s">
        <v>1913</v>
      </c>
      <c r="E1771" s="149" t="s">
        <v>1907</v>
      </c>
      <c r="F1771" s="149" t="s">
        <v>1544</v>
      </c>
      <c r="G1771" s="149" t="s">
        <v>1433</v>
      </c>
      <c r="H1771" s="158" t="s">
        <v>1477</v>
      </c>
      <c r="I1771" s="239" t="s">
        <v>21</v>
      </c>
      <c r="J1771" s="150" t="s">
        <v>1343</v>
      </c>
      <c r="K1771" s="150" t="s">
        <v>1343</v>
      </c>
      <c r="L1771" s="150"/>
      <c r="M1771" s="153"/>
      <c r="N1771" s="151"/>
      <c r="O1771" s="153"/>
      <c r="P1771" s="203" t="e">
        <f>#REF!+#REF!</f>
        <v>#REF!</v>
      </c>
      <c r="Q1771" s="204" t="e">
        <f>#REF!+M1771</f>
        <v>#REF!</v>
      </c>
      <c r="R1771" s="11" t="s">
        <v>593</v>
      </c>
    </row>
    <row r="1772" spans="1:18" ht="12.95" customHeight="1">
      <c r="A1772" s="147">
        <v>1588</v>
      </c>
      <c r="B1772" s="148"/>
      <c r="C1772" s="149" t="s">
        <v>1911</v>
      </c>
      <c r="D1772" s="149" t="s">
        <v>1913</v>
      </c>
      <c r="E1772" s="149" t="s">
        <v>1907</v>
      </c>
      <c r="F1772" s="149" t="s">
        <v>1544</v>
      </c>
      <c r="G1772" s="149" t="s">
        <v>1433</v>
      </c>
      <c r="H1772" s="158" t="s">
        <v>1478</v>
      </c>
      <c r="I1772" s="239" t="s">
        <v>21</v>
      </c>
      <c r="J1772" s="150" t="s">
        <v>1343</v>
      </c>
      <c r="K1772" s="150" t="s">
        <v>1343</v>
      </c>
      <c r="L1772" s="150"/>
      <c r="M1772" s="153"/>
      <c r="N1772" s="151"/>
      <c r="O1772" s="153"/>
      <c r="P1772" s="203" t="e">
        <f>#REF!+#REF!</f>
        <v>#REF!</v>
      </c>
      <c r="Q1772" s="204" t="e">
        <f>#REF!+M1772</f>
        <v>#REF!</v>
      </c>
      <c r="R1772" s="11" t="s">
        <v>588</v>
      </c>
    </row>
    <row r="1773" spans="1:18" ht="12.95" customHeight="1">
      <c r="A1773" s="198">
        <v>1589</v>
      </c>
      <c r="B1773" s="148"/>
      <c r="C1773" s="149" t="s">
        <v>1911</v>
      </c>
      <c r="D1773" s="149" t="s">
        <v>1913</v>
      </c>
      <c r="E1773" s="149" t="s">
        <v>1907</v>
      </c>
      <c r="F1773" s="149" t="s">
        <v>1544</v>
      </c>
      <c r="G1773" s="149" t="s">
        <v>1433</v>
      </c>
      <c r="H1773" s="158" t="s">
        <v>1479</v>
      </c>
      <c r="I1773" s="239" t="s">
        <v>861</v>
      </c>
      <c r="J1773" s="150" t="s">
        <v>1343</v>
      </c>
      <c r="K1773" s="150" t="s">
        <v>1343</v>
      </c>
      <c r="L1773" s="150"/>
      <c r="M1773" s="153"/>
      <c r="N1773" s="151"/>
      <c r="O1773" s="153"/>
      <c r="P1773" s="203" t="e">
        <f>#REF!+#REF!</f>
        <v>#REF!</v>
      </c>
      <c r="Q1773" s="204" t="e">
        <f>#REF!+M1773</f>
        <v>#REF!</v>
      </c>
      <c r="R1773" s="11" t="s">
        <v>593</v>
      </c>
    </row>
    <row r="1774" spans="1:18" ht="12.95" customHeight="1">
      <c r="A1774" s="147">
        <v>1590</v>
      </c>
      <c r="B1774" s="148"/>
      <c r="C1774" s="149" t="s">
        <v>1911</v>
      </c>
      <c r="D1774" s="149" t="s">
        <v>1913</v>
      </c>
      <c r="E1774" s="149" t="s">
        <v>1907</v>
      </c>
      <c r="F1774" s="149" t="s">
        <v>1544</v>
      </c>
      <c r="G1774" s="149" t="s">
        <v>1433</v>
      </c>
      <c r="H1774" s="158" t="s">
        <v>1480</v>
      </c>
      <c r="I1774" s="239" t="s">
        <v>21</v>
      </c>
      <c r="J1774" s="150" t="s">
        <v>1343</v>
      </c>
      <c r="K1774" s="150" t="s">
        <v>1343</v>
      </c>
      <c r="L1774" s="150"/>
      <c r="M1774" s="153"/>
      <c r="N1774" s="151"/>
      <c r="O1774" s="153"/>
      <c r="P1774" s="203" t="e">
        <f>#REF!+#REF!</f>
        <v>#REF!</v>
      </c>
      <c r="Q1774" s="204" t="e">
        <f>#REF!+M1774</f>
        <v>#REF!</v>
      </c>
      <c r="R1774" s="11" t="s">
        <v>629</v>
      </c>
    </row>
    <row r="1775" spans="1:18" ht="12.95" customHeight="1">
      <c r="A1775" s="198">
        <v>1591</v>
      </c>
      <c r="B1775" s="148"/>
      <c r="C1775" s="149" t="s">
        <v>1911</v>
      </c>
      <c r="D1775" s="149" t="s">
        <v>1913</v>
      </c>
      <c r="E1775" s="149" t="s">
        <v>1907</v>
      </c>
      <c r="F1775" s="149" t="s">
        <v>1909</v>
      </c>
      <c r="G1775" s="149" t="s">
        <v>1435</v>
      </c>
      <c r="H1775" s="158" t="s">
        <v>1485</v>
      </c>
      <c r="I1775" s="239" t="s">
        <v>862</v>
      </c>
      <c r="J1775" s="150" t="s">
        <v>1343</v>
      </c>
      <c r="K1775" s="150" t="s">
        <v>1343</v>
      </c>
      <c r="L1775" s="150"/>
      <c r="M1775" s="153"/>
      <c r="N1775" s="151"/>
      <c r="O1775" s="153"/>
      <c r="P1775" s="203" t="e">
        <f>#REF!+#REF!</f>
        <v>#REF!</v>
      </c>
      <c r="Q1775" s="204" t="e">
        <f>#REF!+M1775</f>
        <v>#REF!</v>
      </c>
      <c r="R1775" s="11" t="s">
        <v>618</v>
      </c>
    </row>
    <row r="1776" spans="1:18" ht="12.95" customHeight="1">
      <c r="A1776" s="147">
        <v>1592</v>
      </c>
      <c r="B1776" s="148"/>
      <c r="C1776" s="149" t="s">
        <v>1911</v>
      </c>
      <c r="D1776" s="149" t="s">
        <v>1913</v>
      </c>
      <c r="E1776" s="149" t="s">
        <v>1907</v>
      </c>
      <c r="F1776" s="149" t="s">
        <v>1909</v>
      </c>
      <c r="G1776" s="149" t="s">
        <v>1435</v>
      </c>
      <c r="H1776" s="158" t="s">
        <v>1486</v>
      </c>
      <c r="I1776" s="239" t="s">
        <v>862</v>
      </c>
      <c r="J1776" s="150" t="s">
        <v>1343</v>
      </c>
      <c r="K1776" s="150" t="s">
        <v>1343</v>
      </c>
      <c r="L1776" s="150"/>
      <c r="M1776" s="153"/>
      <c r="N1776" s="151"/>
      <c r="O1776" s="153"/>
      <c r="P1776" s="203" t="e">
        <f>#REF!+#REF!</f>
        <v>#REF!</v>
      </c>
      <c r="Q1776" s="204" t="e">
        <f>#REF!+M1776</f>
        <v>#REF!</v>
      </c>
      <c r="R1776" s="11" t="s">
        <v>618</v>
      </c>
    </row>
    <row r="1777" spans="1:18" ht="12.95" customHeight="1">
      <c r="A1777" s="198">
        <v>1593</v>
      </c>
      <c r="B1777" s="148"/>
      <c r="C1777" s="149" t="s">
        <v>1911</v>
      </c>
      <c r="D1777" s="149" t="s">
        <v>1913</v>
      </c>
      <c r="E1777" s="149" t="s">
        <v>1907</v>
      </c>
      <c r="F1777" s="149" t="s">
        <v>1909</v>
      </c>
      <c r="G1777" s="149" t="s">
        <v>1435</v>
      </c>
      <c r="H1777" s="158" t="s">
        <v>1487</v>
      </c>
      <c r="I1777" s="239" t="s">
        <v>862</v>
      </c>
      <c r="J1777" s="150" t="s">
        <v>1343</v>
      </c>
      <c r="K1777" s="150" t="s">
        <v>1343</v>
      </c>
      <c r="L1777" s="150"/>
      <c r="M1777" s="153"/>
      <c r="N1777" s="151"/>
      <c r="O1777" s="153"/>
      <c r="P1777" s="203" t="e">
        <f>#REF!+#REF!</f>
        <v>#REF!</v>
      </c>
      <c r="Q1777" s="204" t="e">
        <f>#REF!+M1777</f>
        <v>#REF!</v>
      </c>
      <c r="R1777" s="11" t="s">
        <v>618</v>
      </c>
    </row>
    <row r="1778" spans="1:18" ht="12.95" customHeight="1">
      <c r="A1778" s="147">
        <v>1594</v>
      </c>
      <c r="B1778" s="148"/>
      <c r="C1778" s="149" t="s">
        <v>1911</v>
      </c>
      <c r="D1778" s="149" t="s">
        <v>1914</v>
      </c>
      <c r="E1778" s="149" t="s">
        <v>1543</v>
      </c>
      <c r="F1778" s="149" t="s">
        <v>1908</v>
      </c>
      <c r="G1778" s="149" t="s">
        <v>1453</v>
      </c>
      <c r="H1778" s="158" t="s">
        <v>1443</v>
      </c>
      <c r="I1778" s="239" t="s">
        <v>825</v>
      </c>
      <c r="J1778" s="150" t="s">
        <v>1343</v>
      </c>
      <c r="K1778" s="150" t="s">
        <v>1343</v>
      </c>
      <c r="L1778" s="150"/>
      <c r="M1778" s="153"/>
      <c r="N1778" s="151"/>
      <c r="O1778" s="153"/>
      <c r="P1778" s="203" t="e">
        <f>#REF!+#REF!</f>
        <v>#REF!</v>
      </c>
      <c r="Q1778" s="204" t="e">
        <f>#REF!+M1778</f>
        <v>#REF!</v>
      </c>
      <c r="R1778" s="11" t="s">
        <v>650</v>
      </c>
    </row>
    <row r="1779" spans="1:18" ht="12.95" customHeight="1">
      <c r="A1779" s="198">
        <v>1595</v>
      </c>
      <c r="B1779" s="148"/>
      <c r="C1779" s="149" t="s">
        <v>1911</v>
      </c>
      <c r="D1779" s="149" t="s">
        <v>1913</v>
      </c>
      <c r="E1779" s="149" t="s">
        <v>1907</v>
      </c>
      <c r="F1779" s="149" t="s">
        <v>1544</v>
      </c>
      <c r="G1779" s="149" t="s">
        <v>1433</v>
      </c>
      <c r="H1779" s="158" t="s">
        <v>1481</v>
      </c>
      <c r="I1779" s="239" t="s">
        <v>21</v>
      </c>
      <c r="J1779" s="150" t="s">
        <v>1343</v>
      </c>
      <c r="K1779" s="150" t="s">
        <v>1343</v>
      </c>
      <c r="L1779" s="150"/>
      <c r="M1779" s="153"/>
      <c r="N1779" s="151"/>
      <c r="O1779" s="153"/>
      <c r="P1779" s="203" t="e">
        <f>#REF!+#REF!</f>
        <v>#REF!</v>
      </c>
      <c r="Q1779" s="204" t="e">
        <f>#REF!+M1779</f>
        <v>#REF!</v>
      </c>
      <c r="R1779" s="364" t="s">
        <v>650</v>
      </c>
    </row>
    <row r="1780" spans="1:18" ht="12.95" customHeight="1">
      <c r="A1780" s="147">
        <v>1596</v>
      </c>
      <c r="B1780" s="148"/>
      <c r="C1780" s="149" t="s">
        <v>1911</v>
      </c>
      <c r="D1780" s="149" t="s">
        <v>1913</v>
      </c>
      <c r="E1780" s="149" t="s">
        <v>1907</v>
      </c>
      <c r="F1780" s="149" t="s">
        <v>1911</v>
      </c>
      <c r="G1780" s="149" t="s">
        <v>1426</v>
      </c>
      <c r="H1780" s="158" t="s">
        <v>1435</v>
      </c>
      <c r="I1780" s="239" t="s">
        <v>859</v>
      </c>
      <c r="J1780" s="150" t="s">
        <v>1343</v>
      </c>
      <c r="K1780" s="150" t="s">
        <v>1343</v>
      </c>
      <c r="L1780" s="150"/>
      <c r="M1780" s="153"/>
      <c r="N1780" s="151"/>
      <c r="O1780" s="153"/>
      <c r="P1780" s="203" t="e">
        <f>#REF!+#REF!</f>
        <v>#REF!</v>
      </c>
      <c r="Q1780" s="204" t="e">
        <f>#REF!+M1780</f>
        <v>#REF!</v>
      </c>
      <c r="R1780" s="364" t="s">
        <v>576</v>
      </c>
    </row>
    <row r="1781" spans="1:18" ht="12.95" customHeight="1">
      <c r="A1781" s="198">
        <v>1597</v>
      </c>
      <c r="B1781" s="148"/>
      <c r="C1781" s="149" t="s">
        <v>1911</v>
      </c>
      <c r="D1781" s="149" t="s">
        <v>1913</v>
      </c>
      <c r="E1781" s="149" t="s">
        <v>1907</v>
      </c>
      <c r="F1781" s="149" t="s">
        <v>1544</v>
      </c>
      <c r="G1781" s="149" t="s">
        <v>1433</v>
      </c>
      <c r="H1781" s="158" t="s">
        <v>1482</v>
      </c>
      <c r="I1781" s="239" t="s">
        <v>21</v>
      </c>
      <c r="J1781" s="150" t="s">
        <v>1343</v>
      </c>
      <c r="K1781" s="150" t="s">
        <v>1343</v>
      </c>
      <c r="L1781" s="150"/>
      <c r="M1781" s="153"/>
      <c r="N1781" s="151"/>
      <c r="O1781" s="153"/>
      <c r="P1781" s="203" t="e">
        <f>#REF!+#REF!</f>
        <v>#REF!</v>
      </c>
      <c r="Q1781" s="204" t="e">
        <f>#REF!+M1781</f>
        <v>#REF!</v>
      </c>
      <c r="R1781" s="13" t="s">
        <v>604</v>
      </c>
    </row>
    <row r="1782" spans="1:18" ht="12.95" customHeight="1">
      <c r="A1782" s="147">
        <v>1598</v>
      </c>
      <c r="B1782" s="148"/>
      <c r="C1782" s="149" t="s">
        <v>1911</v>
      </c>
      <c r="D1782" s="149" t="s">
        <v>1913</v>
      </c>
      <c r="E1782" s="149" t="s">
        <v>1907</v>
      </c>
      <c r="F1782" s="149" t="s">
        <v>1544</v>
      </c>
      <c r="G1782" s="149" t="s">
        <v>1436</v>
      </c>
      <c r="H1782" s="158" t="s">
        <v>1483</v>
      </c>
      <c r="I1782" s="239" t="s">
        <v>863</v>
      </c>
      <c r="J1782" s="150" t="s">
        <v>1343</v>
      </c>
      <c r="K1782" s="150" t="s">
        <v>1343</v>
      </c>
      <c r="L1782" s="150"/>
      <c r="M1782" s="153"/>
      <c r="N1782" s="151"/>
      <c r="O1782" s="153"/>
      <c r="P1782" s="203" t="e">
        <f>#REF!+#REF!</f>
        <v>#REF!</v>
      </c>
      <c r="Q1782" s="204" t="e">
        <f>#REF!+M1782</f>
        <v>#REF!</v>
      </c>
      <c r="R1782" s="11" t="s">
        <v>606</v>
      </c>
    </row>
    <row r="1783" spans="1:18" ht="12.95" customHeight="1">
      <c r="A1783" s="198">
        <v>1599</v>
      </c>
      <c r="B1783" s="148"/>
      <c r="C1783" s="149" t="s">
        <v>1911</v>
      </c>
      <c r="D1783" s="149" t="s">
        <v>1913</v>
      </c>
      <c r="E1783" s="149" t="s">
        <v>1907</v>
      </c>
      <c r="F1783" s="149" t="s">
        <v>1544</v>
      </c>
      <c r="G1783" s="149" t="s">
        <v>1436</v>
      </c>
      <c r="H1783" s="158" t="s">
        <v>1484</v>
      </c>
      <c r="I1783" s="239" t="s">
        <v>787</v>
      </c>
      <c r="J1783" s="150" t="s">
        <v>1343</v>
      </c>
      <c r="K1783" s="150" t="s">
        <v>1343</v>
      </c>
      <c r="L1783" s="150"/>
      <c r="M1783" s="153"/>
      <c r="N1783" s="151"/>
      <c r="O1783" s="153"/>
      <c r="P1783" s="203" t="e">
        <f>#REF!+#REF!</f>
        <v>#REF!</v>
      </c>
      <c r="Q1783" s="204" t="e">
        <f>#REF!+M1783</f>
        <v>#REF!</v>
      </c>
      <c r="R1783" s="11" t="s">
        <v>604</v>
      </c>
    </row>
    <row r="1784" spans="1:18" ht="12.95" customHeight="1">
      <c r="A1784" s="147">
        <v>1600</v>
      </c>
      <c r="B1784" s="148"/>
      <c r="C1784" s="149" t="s">
        <v>1911</v>
      </c>
      <c r="D1784" s="149" t="s">
        <v>1913</v>
      </c>
      <c r="E1784" s="149" t="s">
        <v>1907</v>
      </c>
      <c r="F1784" s="149" t="s">
        <v>1544</v>
      </c>
      <c r="G1784" s="149" t="s">
        <v>1433</v>
      </c>
      <c r="H1784" s="158" t="s">
        <v>1483</v>
      </c>
      <c r="I1784" s="239" t="s">
        <v>21</v>
      </c>
      <c r="J1784" s="150" t="s">
        <v>1343</v>
      </c>
      <c r="K1784" s="150" t="s">
        <v>1343</v>
      </c>
      <c r="L1784" s="150"/>
      <c r="M1784" s="153"/>
      <c r="N1784" s="151"/>
      <c r="O1784" s="153"/>
      <c r="P1784" s="203" t="e">
        <f>#REF!+#REF!</f>
        <v>#REF!</v>
      </c>
      <c r="Q1784" s="204" t="e">
        <f>#REF!+M1784</f>
        <v>#REF!</v>
      </c>
      <c r="R1784" s="13" t="s">
        <v>606</v>
      </c>
    </row>
    <row r="1785" spans="1:18" ht="12.95" customHeight="1">
      <c r="A1785" s="198">
        <v>1601</v>
      </c>
      <c r="B1785" s="148"/>
      <c r="C1785" s="149" t="s">
        <v>1911</v>
      </c>
      <c r="D1785" s="149" t="s">
        <v>1913</v>
      </c>
      <c r="E1785" s="149" t="s">
        <v>1907</v>
      </c>
      <c r="F1785" s="149" t="s">
        <v>1911</v>
      </c>
      <c r="G1785" s="149" t="s">
        <v>1426</v>
      </c>
      <c r="H1785" s="158" t="s">
        <v>1436</v>
      </c>
      <c r="I1785" s="239" t="s">
        <v>859</v>
      </c>
      <c r="J1785" s="150" t="s">
        <v>1343</v>
      </c>
      <c r="K1785" s="150" t="s">
        <v>1343</v>
      </c>
      <c r="L1785" s="150"/>
      <c r="M1785" s="153"/>
      <c r="N1785" s="151"/>
      <c r="O1785" s="153"/>
      <c r="P1785" s="203" t="e">
        <f>#REF!+#REF!</f>
        <v>#REF!</v>
      </c>
      <c r="Q1785" s="204" t="e">
        <f>#REF!+M1785</f>
        <v>#REF!</v>
      </c>
      <c r="R1785" s="11" t="s">
        <v>606</v>
      </c>
    </row>
    <row r="1786" spans="1:18" ht="12.95" customHeight="1">
      <c r="A1786" s="147">
        <v>1602</v>
      </c>
      <c r="B1786" s="148"/>
      <c r="C1786" s="149" t="s">
        <v>1911</v>
      </c>
      <c r="D1786" s="149" t="s">
        <v>1913</v>
      </c>
      <c r="E1786" s="149" t="s">
        <v>1907</v>
      </c>
      <c r="F1786" s="149" t="s">
        <v>1544</v>
      </c>
      <c r="G1786" s="149" t="s">
        <v>1433</v>
      </c>
      <c r="H1786" s="158" t="s">
        <v>1484</v>
      </c>
      <c r="I1786" s="239" t="s">
        <v>21</v>
      </c>
      <c r="J1786" s="150" t="s">
        <v>1343</v>
      </c>
      <c r="K1786" s="150" t="s">
        <v>1343</v>
      </c>
      <c r="L1786" s="150"/>
      <c r="M1786" s="153"/>
      <c r="N1786" s="151"/>
      <c r="O1786" s="153"/>
      <c r="P1786" s="203" t="e">
        <f>#REF!+#REF!</f>
        <v>#REF!</v>
      </c>
      <c r="Q1786" s="204" t="e">
        <f>#REF!+M1786</f>
        <v>#REF!</v>
      </c>
      <c r="R1786" s="11" t="s">
        <v>625</v>
      </c>
    </row>
    <row r="1787" spans="1:18" ht="12.95" customHeight="1">
      <c r="A1787" s="198">
        <v>1603</v>
      </c>
      <c r="B1787" s="148"/>
      <c r="C1787" s="149" t="s">
        <v>1911</v>
      </c>
      <c r="D1787" s="149" t="s">
        <v>1913</v>
      </c>
      <c r="E1787" s="149" t="s">
        <v>1907</v>
      </c>
      <c r="F1787" s="149" t="s">
        <v>1544</v>
      </c>
      <c r="G1787" s="149" t="s">
        <v>1436</v>
      </c>
      <c r="H1787" s="158" t="s">
        <v>1485</v>
      </c>
      <c r="I1787" s="239" t="s">
        <v>787</v>
      </c>
      <c r="J1787" s="150" t="s">
        <v>1343</v>
      </c>
      <c r="K1787" s="150" t="s">
        <v>1343</v>
      </c>
      <c r="L1787" s="150"/>
      <c r="M1787" s="153"/>
      <c r="N1787" s="151"/>
      <c r="O1787" s="153"/>
      <c r="P1787" s="203" t="e">
        <f>#REF!+#REF!</f>
        <v>#REF!</v>
      </c>
      <c r="Q1787" s="204" t="e">
        <f>#REF!+M1787</f>
        <v>#REF!</v>
      </c>
      <c r="R1787" s="11" t="s">
        <v>650</v>
      </c>
    </row>
    <row r="1788" spans="1:18" ht="12.95" customHeight="1">
      <c r="A1788" s="147">
        <v>1604</v>
      </c>
      <c r="B1788" s="148"/>
      <c r="C1788" s="149" t="s">
        <v>1911</v>
      </c>
      <c r="D1788" s="149" t="s">
        <v>1913</v>
      </c>
      <c r="E1788" s="149" t="s">
        <v>1907</v>
      </c>
      <c r="F1788" s="149" t="s">
        <v>1544</v>
      </c>
      <c r="G1788" s="149" t="s">
        <v>1436</v>
      </c>
      <c r="H1788" s="158" t="s">
        <v>1486</v>
      </c>
      <c r="I1788" s="239" t="s">
        <v>787</v>
      </c>
      <c r="J1788" s="150" t="s">
        <v>1343</v>
      </c>
      <c r="K1788" s="150" t="s">
        <v>1343</v>
      </c>
      <c r="L1788" s="150"/>
      <c r="M1788" s="153"/>
      <c r="N1788" s="151"/>
      <c r="O1788" s="153"/>
      <c r="P1788" s="203" t="e">
        <f>#REF!+#REF!</f>
        <v>#REF!</v>
      </c>
      <c r="Q1788" s="204" t="e">
        <f>#REF!+M1788</f>
        <v>#REF!</v>
      </c>
      <c r="R1788" s="11" t="s">
        <v>650</v>
      </c>
    </row>
    <row r="1789" spans="1:18" ht="12.95" customHeight="1">
      <c r="A1789" s="198">
        <v>1605</v>
      </c>
      <c r="B1789" s="148"/>
      <c r="C1789" s="149" t="s">
        <v>1911</v>
      </c>
      <c r="D1789" s="149" t="s">
        <v>1913</v>
      </c>
      <c r="E1789" s="149" t="s">
        <v>1907</v>
      </c>
      <c r="F1789" s="149" t="s">
        <v>1544</v>
      </c>
      <c r="G1789" s="149" t="s">
        <v>1433</v>
      </c>
      <c r="H1789" s="158" t="s">
        <v>1485</v>
      </c>
      <c r="I1789" s="239" t="s">
        <v>21</v>
      </c>
      <c r="J1789" s="150" t="s">
        <v>1343</v>
      </c>
      <c r="K1789" s="150" t="s">
        <v>1343</v>
      </c>
      <c r="L1789" s="150"/>
      <c r="M1789" s="153"/>
      <c r="N1789" s="151"/>
      <c r="O1789" s="153"/>
      <c r="P1789" s="203" t="e">
        <f>#REF!+#REF!</f>
        <v>#REF!</v>
      </c>
      <c r="Q1789" s="204" t="e">
        <f>#REF!+M1789</f>
        <v>#REF!</v>
      </c>
      <c r="R1789" s="11" t="s">
        <v>672</v>
      </c>
    </row>
    <row r="1790" spans="1:18" ht="12.95" customHeight="1">
      <c r="A1790" s="147">
        <v>1606</v>
      </c>
      <c r="B1790" s="148"/>
      <c r="C1790" s="149" t="s">
        <v>1911</v>
      </c>
      <c r="D1790" s="149" t="s">
        <v>1913</v>
      </c>
      <c r="E1790" s="149" t="s">
        <v>1907</v>
      </c>
      <c r="F1790" s="149" t="s">
        <v>1544</v>
      </c>
      <c r="G1790" s="149" t="s">
        <v>1436</v>
      </c>
      <c r="H1790" s="158" t="s">
        <v>1487</v>
      </c>
      <c r="I1790" s="239" t="s">
        <v>787</v>
      </c>
      <c r="J1790" s="150" t="s">
        <v>1343</v>
      </c>
      <c r="K1790" s="150" t="s">
        <v>1343</v>
      </c>
      <c r="L1790" s="150"/>
      <c r="M1790" s="153"/>
      <c r="N1790" s="151"/>
      <c r="O1790" s="153"/>
      <c r="P1790" s="203" t="e">
        <f>#REF!+#REF!</f>
        <v>#REF!</v>
      </c>
      <c r="Q1790" s="204" t="e">
        <f>#REF!+M1790</f>
        <v>#REF!</v>
      </c>
      <c r="R1790" s="11" t="s">
        <v>648</v>
      </c>
    </row>
    <row r="1791" spans="1:18" ht="12.95" customHeight="1">
      <c r="A1791" s="198">
        <v>1607</v>
      </c>
      <c r="B1791" s="148"/>
      <c r="C1791" s="149" t="s">
        <v>1911</v>
      </c>
      <c r="D1791" s="149" t="s">
        <v>1913</v>
      </c>
      <c r="E1791" s="149" t="s">
        <v>1907</v>
      </c>
      <c r="F1791" s="149" t="s">
        <v>1911</v>
      </c>
      <c r="G1791" s="149" t="s">
        <v>1425</v>
      </c>
      <c r="H1791" s="158" t="s">
        <v>1439</v>
      </c>
      <c r="I1791" s="239" t="s">
        <v>828</v>
      </c>
      <c r="J1791" s="150" t="s">
        <v>1343</v>
      </c>
      <c r="K1791" s="150" t="s">
        <v>1343</v>
      </c>
      <c r="L1791" s="150"/>
      <c r="M1791" s="153"/>
      <c r="N1791" s="151"/>
      <c r="O1791" s="153"/>
      <c r="P1791" s="203" t="e">
        <f>#REF!+#REF!</f>
        <v>#REF!</v>
      </c>
      <c r="Q1791" s="204" t="e">
        <f>#REF!+M1791</f>
        <v>#REF!</v>
      </c>
      <c r="R1791" s="11" t="s">
        <v>648</v>
      </c>
    </row>
    <row r="1792" spans="1:18" ht="12.95" customHeight="1">
      <c r="A1792" s="147">
        <v>1608</v>
      </c>
      <c r="B1792" s="148"/>
      <c r="C1792" s="149" t="s">
        <v>1911</v>
      </c>
      <c r="D1792" s="149" t="s">
        <v>1913</v>
      </c>
      <c r="E1792" s="149" t="s">
        <v>1907</v>
      </c>
      <c r="F1792" s="149" t="s">
        <v>1544</v>
      </c>
      <c r="G1792" s="149" t="s">
        <v>1433</v>
      </c>
      <c r="H1792" s="158" t="s">
        <v>1486</v>
      </c>
      <c r="I1792" s="239" t="s">
        <v>21</v>
      </c>
      <c r="J1792" s="150" t="s">
        <v>1343</v>
      </c>
      <c r="K1792" s="150" t="s">
        <v>1343</v>
      </c>
      <c r="L1792" s="150"/>
      <c r="M1792" s="153"/>
      <c r="N1792" s="151"/>
      <c r="O1792" s="153"/>
      <c r="P1792" s="203" t="e">
        <f>#REF!+#REF!</f>
        <v>#REF!</v>
      </c>
      <c r="Q1792" s="204" t="e">
        <f>#REF!+M1792</f>
        <v>#REF!</v>
      </c>
      <c r="R1792" s="11" t="s">
        <v>608</v>
      </c>
    </row>
    <row r="1793" spans="1:18" ht="12.95" customHeight="1">
      <c r="A1793" s="198">
        <v>1609</v>
      </c>
      <c r="B1793" s="148"/>
      <c r="C1793" s="149" t="s">
        <v>1911</v>
      </c>
      <c r="D1793" s="149" t="s">
        <v>1913</v>
      </c>
      <c r="E1793" s="149" t="s">
        <v>1907</v>
      </c>
      <c r="F1793" s="149" t="s">
        <v>1544</v>
      </c>
      <c r="G1793" s="149" t="s">
        <v>1433</v>
      </c>
      <c r="H1793" s="158" t="s">
        <v>1487</v>
      </c>
      <c r="I1793" s="239" t="s">
        <v>21</v>
      </c>
      <c r="J1793" s="150" t="s">
        <v>1343</v>
      </c>
      <c r="K1793" s="150" t="s">
        <v>1343</v>
      </c>
      <c r="L1793" s="150"/>
      <c r="M1793" s="153"/>
      <c r="N1793" s="151"/>
      <c r="O1793" s="153"/>
      <c r="P1793" s="203" t="e">
        <f>#REF!+#REF!</f>
        <v>#REF!</v>
      </c>
      <c r="Q1793" s="204" t="e">
        <f>#REF!+M1793</f>
        <v>#REF!</v>
      </c>
      <c r="R1793" s="11" t="s">
        <v>576</v>
      </c>
    </row>
    <row r="1794" spans="1:18" ht="12.95" customHeight="1">
      <c r="A1794" s="147">
        <v>1610</v>
      </c>
      <c r="B1794" s="148"/>
      <c r="C1794" s="149" t="s">
        <v>1911</v>
      </c>
      <c r="D1794" s="149" t="s">
        <v>1913</v>
      </c>
      <c r="E1794" s="149" t="s">
        <v>1907</v>
      </c>
      <c r="F1794" s="149" t="s">
        <v>1544</v>
      </c>
      <c r="G1794" s="149" t="s">
        <v>1433</v>
      </c>
      <c r="H1794" s="158" t="s">
        <v>1488</v>
      </c>
      <c r="I1794" s="239" t="s">
        <v>21</v>
      </c>
      <c r="J1794" s="150" t="s">
        <v>1343</v>
      </c>
      <c r="K1794" s="150" t="s">
        <v>1343</v>
      </c>
      <c r="L1794" s="150"/>
      <c r="M1794" s="153"/>
      <c r="N1794" s="151"/>
      <c r="O1794" s="153"/>
      <c r="P1794" s="203" t="e">
        <f>#REF!+#REF!</f>
        <v>#REF!</v>
      </c>
      <c r="Q1794" s="204" t="e">
        <f>#REF!+M1794</f>
        <v>#REF!</v>
      </c>
      <c r="R1794" s="11" t="s">
        <v>576</v>
      </c>
    </row>
    <row r="1795" spans="1:18" ht="12.95" customHeight="1">
      <c r="A1795" s="198">
        <v>1611</v>
      </c>
      <c r="B1795" s="148"/>
      <c r="C1795" s="149" t="s">
        <v>1911</v>
      </c>
      <c r="D1795" s="149" t="s">
        <v>1913</v>
      </c>
      <c r="E1795" s="149" t="s">
        <v>1907</v>
      </c>
      <c r="F1795" s="149" t="s">
        <v>1911</v>
      </c>
      <c r="G1795" s="149" t="s">
        <v>1426</v>
      </c>
      <c r="H1795" s="158" t="s">
        <v>1437</v>
      </c>
      <c r="I1795" s="239" t="s">
        <v>859</v>
      </c>
      <c r="J1795" s="150" t="s">
        <v>1343</v>
      </c>
      <c r="K1795" s="150" t="s">
        <v>1343</v>
      </c>
      <c r="L1795" s="150"/>
      <c r="M1795" s="153"/>
      <c r="N1795" s="151"/>
      <c r="O1795" s="153"/>
      <c r="P1795" s="203" t="e">
        <f>#REF!+#REF!</f>
        <v>#REF!</v>
      </c>
      <c r="Q1795" s="204" t="e">
        <f>#REF!+M1795</f>
        <v>#REF!</v>
      </c>
      <c r="R1795" s="11" t="s">
        <v>576</v>
      </c>
    </row>
    <row r="1796" spans="1:18" ht="12.95" customHeight="1">
      <c r="A1796" s="147">
        <v>1612</v>
      </c>
      <c r="B1796" s="148"/>
      <c r="C1796" s="149" t="s">
        <v>1911</v>
      </c>
      <c r="D1796" s="149" t="s">
        <v>1913</v>
      </c>
      <c r="E1796" s="149" t="s">
        <v>1907</v>
      </c>
      <c r="F1796" s="149" t="s">
        <v>1544</v>
      </c>
      <c r="G1796" s="149" t="s">
        <v>1436</v>
      </c>
      <c r="H1796" s="158" t="s">
        <v>1488</v>
      </c>
      <c r="I1796" s="239" t="s">
        <v>787</v>
      </c>
      <c r="J1796" s="150" t="s">
        <v>1343</v>
      </c>
      <c r="K1796" s="150" t="s">
        <v>1343</v>
      </c>
      <c r="L1796" s="150"/>
      <c r="M1796" s="153"/>
      <c r="N1796" s="151"/>
      <c r="O1796" s="153"/>
      <c r="P1796" s="203" t="e">
        <f>#REF!+#REF!</f>
        <v>#REF!</v>
      </c>
      <c r="Q1796" s="204" t="e">
        <f>#REF!+M1796</f>
        <v>#REF!</v>
      </c>
      <c r="R1796" s="11" t="s">
        <v>634</v>
      </c>
    </row>
    <row r="1797" spans="1:18" ht="12.95" customHeight="1">
      <c r="A1797" s="198">
        <v>1613</v>
      </c>
      <c r="B1797" s="148"/>
      <c r="C1797" s="149" t="s">
        <v>1911</v>
      </c>
      <c r="D1797" s="149" t="s">
        <v>1913</v>
      </c>
      <c r="E1797" s="149" t="s">
        <v>1907</v>
      </c>
      <c r="F1797" s="149" t="s">
        <v>1544</v>
      </c>
      <c r="G1797" s="149" t="s">
        <v>1433</v>
      </c>
      <c r="H1797" s="158" t="s">
        <v>1489</v>
      </c>
      <c r="I1797" s="239" t="s">
        <v>864</v>
      </c>
      <c r="J1797" s="150" t="s">
        <v>1343</v>
      </c>
      <c r="K1797" s="150" t="s">
        <v>1343</v>
      </c>
      <c r="L1797" s="150"/>
      <c r="M1797" s="153"/>
      <c r="N1797" s="151"/>
      <c r="O1797" s="153"/>
      <c r="P1797" s="203" t="e">
        <f>#REF!+#REF!</f>
        <v>#REF!</v>
      </c>
      <c r="Q1797" s="204" t="e">
        <f>#REF!+M1797</f>
        <v>#REF!</v>
      </c>
      <c r="R1797" s="11" t="s">
        <v>576</v>
      </c>
    </row>
    <row r="1798" spans="1:18" ht="12.95" customHeight="1">
      <c r="A1798" s="147">
        <v>1614</v>
      </c>
      <c r="B1798" s="148"/>
      <c r="C1798" s="149" t="s">
        <v>1911</v>
      </c>
      <c r="D1798" s="149" t="s">
        <v>1913</v>
      </c>
      <c r="E1798" s="149" t="s">
        <v>1907</v>
      </c>
      <c r="F1798" s="149" t="s">
        <v>1544</v>
      </c>
      <c r="G1798" s="149" t="s">
        <v>1433</v>
      </c>
      <c r="H1798" s="158" t="s">
        <v>1490</v>
      </c>
      <c r="I1798" s="239" t="s">
        <v>21</v>
      </c>
      <c r="J1798" s="150" t="s">
        <v>1343</v>
      </c>
      <c r="K1798" s="150" t="s">
        <v>1343</v>
      </c>
      <c r="L1798" s="150"/>
      <c r="M1798" s="153"/>
      <c r="N1798" s="151"/>
      <c r="O1798" s="153"/>
      <c r="P1798" s="203" t="e">
        <f>#REF!+#REF!</f>
        <v>#REF!</v>
      </c>
      <c r="Q1798" s="204" t="e">
        <f>#REF!+M1798</f>
        <v>#REF!</v>
      </c>
      <c r="R1798" s="11" t="s">
        <v>609</v>
      </c>
    </row>
    <row r="1799" spans="1:18" ht="12.95" customHeight="1">
      <c r="A1799" s="198">
        <v>1615</v>
      </c>
      <c r="B1799" s="148"/>
      <c r="C1799" s="149" t="s">
        <v>1911</v>
      </c>
      <c r="D1799" s="149" t="s">
        <v>1913</v>
      </c>
      <c r="E1799" s="149" t="s">
        <v>1907</v>
      </c>
      <c r="F1799" s="149" t="s">
        <v>1913</v>
      </c>
      <c r="G1799" s="149" t="s">
        <v>1429</v>
      </c>
      <c r="H1799" s="158" t="s">
        <v>13</v>
      </c>
      <c r="I1799" s="239" t="s">
        <v>865</v>
      </c>
      <c r="J1799" s="150" t="s">
        <v>1343</v>
      </c>
      <c r="K1799" s="150" t="s">
        <v>1343</v>
      </c>
      <c r="L1799" s="150"/>
      <c r="M1799" s="153"/>
      <c r="N1799" s="151"/>
      <c r="O1799" s="153"/>
      <c r="P1799" s="203" t="e">
        <f>#REF!+#REF!</f>
        <v>#REF!</v>
      </c>
      <c r="Q1799" s="204" t="e">
        <f>#REF!+M1799</f>
        <v>#REF!</v>
      </c>
      <c r="R1799" s="11" t="s">
        <v>297</v>
      </c>
    </row>
    <row r="1800" spans="1:18" ht="12.95" customHeight="1">
      <c r="A1800" s="147">
        <v>1616</v>
      </c>
      <c r="B1800" s="148"/>
      <c r="C1800" s="149" t="s">
        <v>1911</v>
      </c>
      <c r="D1800" s="149" t="s">
        <v>1913</v>
      </c>
      <c r="E1800" s="149" t="s">
        <v>1907</v>
      </c>
      <c r="F1800" s="149" t="s">
        <v>1544</v>
      </c>
      <c r="G1800" s="149" t="s">
        <v>1436</v>
      </c>
      <c r="H1800" s="158" t="s">
        <v>1489</v>
      </c>
      <c r="I1800" s="239" t="s">
        <v>787</v>
      </c>
      <c r="J1800" s="150" t="s">
        <v>1343</v>
      </c>
      <c r="K1800" s="150" t="s">
        <v>1343</v>
      </c>
      <c r="L1800" s="150"/>
      <c r="M1800" s="153"/>
      <c r="N1800" s="151"/>
      <c r="O1800" s="153"/>
      <c r="P1800" s="203" t="e">
        <f>#REF!+#REF!</f>
        <v>#REF!</v>
      </c>
      <c r="Q1800" s="204" t="e">
        <f>#REF!+M1800</f>
        <v>#REF!</v>
      </c>
      <c r="R1800" s="11" t="s">
        <v>588</v>
      </c>
    </row>
    <row r="1801" spans="1:18" ht="12.95" customHeight="1">
      <c r="A1801" s="198">
        <v>1617</v>
      </c>
      <c r="B1801" s="148"/>
      <c r="C1801" s="149" t="s">
        <v>1911</v>
      </c>
      <c r="D1801" s="149" t="s">
        <v>1913</v>
      </c>
      <c r="E1801" s="149" t="s">
        <v>1907</v>
      </c>
      <c r="F1801" s="149" t="s">
        <v>1544</v>
      </c>
      <c r="G1801" s="149" t="s">
        <v>1436</v>
      </c>
      <c r="H1801" s="158" t="s">
        <v>1490</v>
      </c>
      <c r="I1801" s="239" t="s">
        <v>787</v>
      </c>
      <c r="J1801" s="150" t="s">
        <v>1343</v>
      </c>
      <c r="K1801" s="150" t="s">
        <v>1343</v>
      </c>
      <c r="L1801" s="150"/>
      <c r="M1801" s="153"/>
      <c r="N1801" s="151"/>
      <c r="O1801" s="153"/>
      <c r="P1801" s="203" t="e">
        <f>#REF!+#REF!</f>
        <v>#REF!</v>
      </c>
      <c r="Q1801" s="204" t="e">
        <f>#REF!+M1801</f>
        <v>#REF!</v>
      </c>
      <c r="R1801" s="11" t="s">
        <v>718</v>
      </c>
    </row>
    <row r="1802" spans="1:18" ht="12.95" customHeight="1">
      <c r="A1802" s="147">
        <v>1618</v>
      </c>
      <c r="B1802" s="148"/>
      <c r="C1802" s="149" t="s">
        <v>1911</v>
      </c>
      <c r="D1802" s="149" t="s">
        <v>1913</v>
      </c>
      <c r="E1802" s="149" t="s">
        <v>1907</v>
      </c>
      <c r="F1802" s="149" t="s">
        <v>1544</v>
      </c>
      <c r="G1802" s="149" t="s">
        <v>1436</v>
      </c>
      <c r="H1802" s="158" t="s">
        <v>1491</v>
      </c>
      <c r="I1802" s="239" t="s">
        <v>787</v>
      </c>
      <c r="J1802" s="150" t="s">
        <v>1343</v>
      </c>
      <c r="K1802" s="150" t="s">
        <v>1343</v>
      </c>
      <c r="L1802" s="150"/>
      <c r="M1802" s="153"/>
      <c r="N1802" s="151"/>
      <c r="O1802" s="153"/>
      <c r="P1802" s="203" t="e">
        <f>#REF!+#REF!</f>
        <v>#REF!</v>
      </c>
      <c r="Q1802" s="204" t="e">
        <f>#REF!+M1802</f>
        <v>#REF!</v>
      </c>
      <c r="R1802" s="11" t="s">
        <v>152</v>
      </c>
    </row>
    <row r="1803" spans="1:18" ht="12.95" customHeight="1">
      <c r="A1803" s="198">
        <v>1619</v>
      </c>
      <c r="B1803" s="148"/>
      <c r="C1803" s="149" t="s">
        <v>1911</v>
      </c>
      <c r="D1803" s="149" t="s">
        <v>1913</v>
      </c>
      <c r="E1803" s="149" t="s">
        <v>1907</v>
      </c>
      <c r="F1803" s="149" t="s">
        <v>1544</v>
      </c>
      <c r="G1803" s="149" t="s">
        <v>1436</v>
      </c>
      <c r="H1803" s="158" t="s">
        <v>1492</v>
      </c>
      <c r="I1803" s="239" t="s">
        <v>787</v>
      </c>
      <c r="J1803" s="150" t="s">
        <v>1343</v>
      </c>
      <c r="K1803" s="150" t="s">
        <v>1343</v>
      </c>
      <c r="L1803" s="150"/>
      <c r="M1803" s="153"/>
      <c r="N1803" s="151"/>
      <c r="O1803" s="153"/>
      <c r="P1803" s="203" t="e">
        <f>#REF!+#REF!</f>
        <v>#REF!</v>
      </c>
      <c r="Q1803" s="204" t="e">
        <f>#REF!+M1803</f>
        <v>#REF!</v>
      </c>
      <c r="R1803" s="11" t="s">
        <v>639</v>
      </c>
    </row>
    <row r="1804" spans="1:18" ht="12.95" customHeight="1">
      <c r="A1804" s="147">
        <v>1620</v>
      </c>
      <c r="B1804" s="148"/>
      <c r="C1804" s="149" t="s">
        <v>1911</v>
      </c>
      <c r="D1804" s="149" t="s">
        <v>1913</v>
      </c>
      <c r="E1804" s="149" t="s">
        <v>1907</v>
      </c>
      <c r="F1804" s="149" t="s">
        <v>1544</v>
      </c>
      <c r="G1804" s="149" t="s">
        <v>1433</v>
      </c>
      <c r="H1804" s="158" t="s">
        <v>1491</v>
      </c>
      <c r="I1804" s="239" t="s">
        <v>21</v>
      </c>
      <c r="J1804" s="150" t="s">
        <v>1343</v>
      </c>
      <c r="K1804" s="150" t="s">
        <v>1343</v>
      </c>
      <c r="L1804" s="150"/>
      <c r="M1804" s="153"/>
      <c r="N1804" s="151"/>
      <c r="O1804" s="153"/>
      <c r="P1804" s="203" t="e">
        <f>#REF!+#REF!</f>
        <v>#REF!</v>
      </c>
      <c r="Q1804" s="204" t="e">
        <f>#REF!+M1804</f>
        <v>#REF!</v>
      </c>
      <c r="R1804" s="11" t="s">
        <v>718</v>
      </c>
    </row>
    <row r="1805" spans="1:18" ht="12.95" customHeight="1">
      <c r="A1805" s="198">
        <v>1621</v>
      </c>
      <c r="B1805" s="148"/>
      <c r="C1805" s="149" t="s">
        <v>1911</v>
      </c>
      <c r="D1805" s="149" t="s">
        <v>1913</v>
      </c>
      <c r="E1805" s="149" t="s">
        <v>1907</v>
      </c>
      <c r="F1805" s="149" t="s">
        <v>1544</v>
      </c>
      <c r="G1805" s="149" t="s">
        <v>1433</v>
      </c>
      <c r="H1805" s="158" t="s">
        <v>1492</v>
      </c>
      <c r="I1805" s="239" t="s">
        <v>21</v>
      </c>
      <c r="J1805" s="150" t="s">
        <v>1343</v>
      </c>
      <c r="K1805" s="150" t="s">
        <v>1343</v>
      </c>
      <c r="L1805" s="150"/>
      <c r="M1805" s="153"/>
      <c r="N1805" s="151"/>
      <c r="O1805" s="153"/>
      <c r="P1805" s="203" t="e">
        <f>#REF!+#REF!</f>
        <v>#REF!</v>
      </c>
      <c r="Q1805" s="204" t="e">
        <f>#REF!+M1805</f>
        <v>#REF!</v>
      </c>
      <c r="R1805" s="11" t="s">
        <v>152</v>
      </c>
    </row>
    <row r="1806" spans="1:18" ht="12.95" customHeight="1">
      <c r="A1806" s="147">
        <v>1622</v>
      </c>
      <c r="B1806" s="148"/>
      <c r="C1806" s="149" t="s">
        <v>1911</v>
      </c>
      <c r="D1806" s="149" t="s">
        <v>1913</v>
      </c>
      <c r="E1806" s="149" t="s">
        <v>1907</v>
      </c>
      <c r="F1806" s="149" t="s">
        <v>1544</v>
      </c>
      <c r="G1806" s="149" t="s">
        <v>1436</v>
      </c>
      <c r="H1806" s="158" t="s">
        <v>1493</v>
      </c>
      <c r="I1806" s="239" t="s">
        <v>863</v>
      </c>
      <c r="J1806" s="150" t="s">
        <v>1343</v>
      </c>
      <c r="K1806" s="150" t="s">
        <v>1343</v>
      </c>
      <c r="L1806" s="150"/>
      <c r="M1806" s="153"/>
      <c r="N1806" s="151"/>
      <c r="O1806" s="153"/>
      <c r="P1806" s="203" t="e">
        <f>#REF!+#REF!</f>
        <v>#REF!</v>
      </c>
      <c r="Q1806" s="204" t="e">
        <f>#REF!+M1806</f>
        <v>#REF!</v>
      </c>
      <c r="R1806" s="364" t="s">
        <v>578</v>
      </c>
    </row>
    <row r="1807" spans="1:18" ht="12.95" customHeight="1">
      <c r="A1807" s="198">
        <v>1623</v>
      </c>
      <c r="B1807" s="148"/>
      <c r="C1807" s="149" t="s">
        <v>1911</v>
      </c>
      <c r="D1807" s="149" t="s">
        <v>1913</v>
      </c>
      <c r="E1807" s="149" t="s">
        <v>1907</v>
      </c>
      <c r="F1807" s="149" t="s">
        <v>1911</v>
      </c>
      <c r="G1807" s="149" t="s">
        <v>1426</v>
      </c>
      <c r="H1807" s="158" t="s">
        <v>1437</v>
      </c>
      <c r="I1807" s="239" t="s">
        <v>61</v>
      </c>
      <c r="J1807" s="150" t="s">
        <v>1343</v>
      </c>
      <c r="K1807" s="150" t="s">
        <v>1343</v>
      </c>
      <c r="L1807" s="150"/>
      <c r="M1807" s="153"/>
      <c r="N1807" s="151"/>
      <c r="O1807" s="153"/>
      <c r="P1807" s="203" t="e">
        <f>#REF!+#REF!</f>
        <v>#REF!</v>
      </c>
      <c r="Q1807" s="204" t="e">
        <f>#REF!+M1807</f>
        <v>#REF!</v>
      </c>
      <c r="R1807" s="364" t="s">
        <v>152</v>
      </c>
    </row>
    <row r="1808" spans="1:18" ht="12.95" customHeight="1">
      <c r="A1808" s="147">
        <v>1624</v>
      </c>
      <c r="B1808" s="148"/>
      <c r="C1808" s="149" t="s">
        <v>1911</v>
      </c>
      <c r="D1808" s="149" t="s">
        <v>1913</v>
      </c>
      <c r="E1808" s="149" t="s">
        <v>1907</v>
      </c>
      <c r="F1808" s="149" t="s">
        <v>1911</v>
      </c>
      <c r="G1808" s="149" t="s">
        <v>1426</v>
      </c>
      <c r="H1808" s="158" t="s">
        <v>1438</v>
      </c>
      <c r="I1808" s="239" t="s">
        <v>859</v>
      </c>
      <c r="J1808" s="150" t="s">
        <v>1343</v>
      </c>
      <c r="K1808" s="150" t="s">
        <v>1343</v>
      </c>
      <c r="L1808" s="150"/>
      <c r="M1808" s="153"/>
      <c r="N1808" s="151"/>
      <c r="O1808" s="153"/>
      <c r="P1808" s="203" t="e">
        <f>#REF!+#REF!</f>
        <v>#REF!</v>
      </c>
      <c r="Q1808" s="204" t="e">
        <f>#REF!+M1808</f>
        <v>#REF!</v>
      </c>
      <c r="R1808" s="364" t="s">
        <v>601</v>
      </c>
    </row>
    <row r="1809" spans="1:18" ht="12.95" customHeight="1">
      <c r="A1809" s="198">
        <v>1625</v>
      </c>
      <c r="B1809" s="148"/>
      <c r="C1809" s="149" t="s">
        <v>1911</v>
      </c>
      <c r="D1809" s="149" t="s">
        <v>1913</v>
      </c>
      <c r="E1809" s="149" t="s">
        <v>1907</v>
      </c>
      <c r="F1809" s="149" t="s">
        <v>1911</v>
      </c>
      <c r="G1809" s="149" t="s">
        <v>1426</v>
      </c>
      <c r="H1809" s="158" t="s">
        <v>1439</v>
      </c>
      <c r="I1809" s="239" t="s">
        <v>859</v>
      </c>
      <c r="J1809" s="150" t="s">
        <v>1343</v>
      </c>
      <c r="K1809" s="150" t="s">
        <v>1343</v>
      </c>
      <c r="L1809" s="150"/>
      <c r="M1809" s="153"/>
      <c r="N1809" s="151"/>
      <c r="O1809" s="153"/>
      <c r="P1809" s="203" t="e">
        <f>#REF!+#REF!</f>
        <v>#REF!</v>
      </c>
      <c r="Q1809" s="204" t="e">
        <f>#REF!+M1809</f>
        <v>#REF!</v>
      </c>
      <c r="R1809" s="13" t="s">
        <v>629</v>
      </c>
    </row>
    <row r="1810" spans="1:18" ht="12.95" customHeight="1">
      <c r="A1810" s="147">
        <v>1626</v>
      </c>
      <c r="B1810" s="148"/>
      <c r="C1810" s="149" t="s">
        <v>1911</v>
      </c>
      <c r="D1810" s="149" t="s">
        <v>1913</v>
      </c>
      <c r="E1810" s="149" t="s">
        <v>1907</v>
      </c>
      <c r="F1810" s="149" t="s">
        <v>1909</v>
      </c>
      <c r="G1810" s="149" t="s">
        <v>1435</v>
      </c>
      <c r="H1810" s="158" t="s">
        <v>1488</v>
      </c>
      <c r="I1810" s="239" t="s">
        <v>837</v>
      </c>
      <c r="J1810" s="150" t="s">
        <v>1343</v>
      </c>
      <c r="K1810" s="150" t="s">
        <v>1343</v>
      </c>
      <c r="L1810" s="150"/>
      <c r="M1810" s="153"/>
      <c r="N1810" s="151"/>
      <c r="O1810" s="153"/>
      <c r="P1810" s="203" t="e">
        <f>#REF!+#REF!</f>
        <v>#REF!</v>
      </c>
      <c r="Q1810" s="204" t="e">
        <f>#REF!+M1810</f>
        <v>#REF!</v>
      </c>
      <c r="R1810" s="13" t="s">
        <v>593</v>
      </c>
    </row>
    <row r="1811" spans="1:18" ht="12.95" customHeight="1">
      <c r="A1811" s="198">
        <v>1627</v>
      </c>
      <c r="B1811" s="148"/>
      <c r="C1811" s="149" t="s">
        <v>1911</v>
      </c>
      <c r="D1811" s="149" t="s">
        <v>1913</v>
      </c>
      <c r="E1811" s="149" t="s">
        <v>1907</v>
      </c>
      <c r="F1811" s="149" t="s">
        <v>1909</v>
      </c>
      <c r="G1811" s="149" t="s">
        <v>1435</v>
      </c>
      <c r="H1811" s="158" t="s">
        <v>1489</v>
      </c>
      <c r="I1811" s="239" t="s">
        <v>856</v>
      </c>
      <c r="J1811" s="150" t="s">
        <v>1343</v>
      </c>
      <c r="K1811" s="150" t="s">
        <v>1343</v>
      </c>
      <c r="L1811" s="150"/>
      <c r="M1811" s="153"/>
      <c r="N1811" s="151"/>
      <c r="O1811" s="153"/>
      <c r="P1811" s="203" t="e">
        <f>#REF!+#REF!</f>
        <v>#REF!</v>
      </c>
      <c r="Q1811" s="204" t="e">
        <f>#REF!+M1811</f>
        <v>#REF!</v>
      </c>
      <c r="R1811" s="13" t="s">
        <v>593</v>
      </c>
    </row>
    <row r="1812" spans="1:18" ht="12.95" customHeight="1">
      <c r="A1812" s="147">
        <v>1628</v>
      </c>
      <c r="B1812" s="148"/>
      <c r="C1812" s="149" t="s">
        <v>1911</v>
      </c>
      <c r="D1812" s="149" t="s">
        <v>1913</v>
      </c>
      <c r="E1812" s="149" t="s">
        <v>1907</v>
      </c>
      <c r="F1812" s="149" t="s">
        <v>1909</v>
      </c>
      <c r="G1812" s="149" t="s">
        <v>1434</v>
      </c>
      <c r="H1812" s="158" t="s">
        <v>1429</v>
      </c>
      <c r="I1812" s="239" t="s">
        <v>866</v>
      </c>
      <c r="J1812" s="150" t="s">
        <v>1343</v>
      </c>
      <c r="K1812" s="150" t="s">
        <v>1343</v>
      </c>
      <c r="L1812" s="150"/>
      <c r="M1812" s="153"/>
      <c r="N1812" s="151"/>
      <c r="O1812" s="153"/>
      <c r="P1812" s="203" t="e">
        <f>#REF!+#REF!</f>
        <v>#REF!</v>
      </c>
      <c r="Q1812" s="204" t="e">
        <f>#REF!+M1812</f>
        <v>#REF!</v>
      </c>
      <c r="R1812" s="13" t="s">
        <v>593</v>
      </c>
    </row>
    <row r="1813" spans="1:18" ht="12.95" customHeight="1">
      <c r="A1813" s="198">
        <v>1629</v>
      </c>
      <c r="B1813" s="148"/>
      <c r="C1813" s="149" t="s">
        <v>1911</v>
      </c>
      <c r="D1813" s="149" t="s">
        <v>1913</v>
      </c>
      <c r="E1813" s="149" t="s">
        <v>1907</v>
      </c>
      <c r="F1813" s="149" t="s">
        <v>1909</v>
      </c>
      <c r="G1813" s="149" t="s">
        <v>1435</v>
      </c>
      <c r="H1813" s="158" t="s">
        <v>1490</v>
      </c>
      <c r="I1813" s="239" t="s">
        <v>837</v>
      </c>
      <c r="J1813" s="150" t="s">
        <v>1343</v>
      </c>
      <c r="K1813" s="150" t="s">
        <v>1343</v>
      </c>
      <c r="L1813" s="150"/>
      <c r="M1813" s="153"/>
      <c r="N1813" s="151"/>
      <c r="O1813" s="153"/>
      <c r="P1813" s="203" t="e">
        <f>#REF!+#REF!</f>
        <v>#REF!</v>
      </c>
      <c r="Q1813" s="204" t="e">
        <f>#REF!+M1813</f>
        <v>#REF!</v>
      </c>
      <c r="R1813" s="13" t="s">
        <v>672</v>
      </c>
    </row>
    <row r="1814" spans="1:18" ht="12.95" customHeight="1">
      <c r="A1814" s="147">
        <v>1630</v>
      </c>
      <c r="B1814" s="148"/>
      <c r="C1814" s="149" t="s">
        <v>1911</v>
      </c>
      <c r="D1814" s="149" t="s">
        <v>1913</v>
      </c>
      <c r="E1814" s="149" t="s">
        <v>1907</v>
      </c>
      <c r="F1814" s="149" t="s">
        <v>1909</v>
      </c>
      <c r="G1814" s="149" t="s">
        <v>1434</v>
      </c>
      <c r="H1814" s="158" t="s">
        <v>1430</v>
      </c>
      <c r="I1814" s="239" t="s">
        <v>63</v>
      </c>
      <c r="J1814" s="150" t="s">
        <v>1343</v>
      </c>
      <c r="K1814" s="150" t="s">
        <v>1343</v>
      </c>
      <c r="L1814" s="150"/>
      <c r="M1814" s="153"/>
      <c r="N1814" s="151"/>
      <c r="O1814" s="153"/>
      <c r="P1814" s="203" t="e">
        <f>#REF!+#REF!</f>
        <v>#REF!</v>
      </c>
      <c r="Q1814" s="204" t="e">
        <f>#REF!+M1814</f>
        <v>#REF!</v>
      </c>
      <c r="R1814" s="13" t="s">
        <v>672</v>
      </c>
    </row>
    <row r="1815" spans="1:18" ht="12.95" customHeight="1">
      <c r="A1815" s="198">
        <v>1631</v>
      </c>
      <c r="B1815" s="148"/>
      <c r="C1815" s="149" t="s">
        <v>1911</v>
      </c>
      <c r="D1815" s="149" t="s">
        <v>1913</v>
      </c>
      <c r="E1815" s="149" t="s">
        <v>1907</v>
      </c>
      <c r="F1815" s="149" t="s">
        <v>1544</v>
      </c>
      <c r="G1815" s="149" t="s">
        <v>1433</v>
      </c>
      <c r="H1815" s="158" t="s">
        <v>1493</v>
      </c>
      <c r="I1815" s="239" t="s">
        <v>21</v>
      </c>
      <c r="J1815" s="150" t="s">
        <v>1343</v>
      </c>
      <c r="K1815" s="150" t="s">
        <v>1343</v>
      </c>
      <c r="L1815" s="150"/>
      <c r="M1815" s="153"/>
      <c r="N1815" s="151"/>
      <c r="O1815" s="153"/>
      <c r="P1815" s="203" t="e">
        <f>#REF!+#REF!</f>
        <v>#REF!</v>
      </c>
      <c r="Q1815" s="204" t="e">
        <f>#REF!+M1815</f>
        <v>#REF!</v>
      </c>
      <c r="R1815" s="11" t="s">
        <v>672</v>
      </c>
    </row>
    <row r="1816" spans="1:18" ht="12.95" customHeight="1">
      <c r="A1816" s="147">
        <v>1632</v>
      </c>
      <c r="B1816" s="148"/>
      <c r="C1816" s="149" t="s">
        <v>1911</v>
      </c>
      <c r="D1816" s="149" t="s">
        <v>1913</v>
      </c>
      <c r="E1816" s="149" t="s">
        <v>1907</v>
      </c>
      <c r="F1816" s="149" t="s">
        <v>1544</v>
      </c>
      <c r="G1816" s="149" t="s">
        <v>1433</v>
      </c>
      <c r="H1816" s="158" t="s">
        <v>1494</v>
      </c>
      <c r="I1816" s="239" t="s">
        <v>21</v>
      </c>
      <c r="J1816" s="150" t="s">
        <v>1343</v>
      </c>
      <c r="K1816" s="150" t="s">
        <v>1343</v>
      </c>
      <c r="L1816" s="150"/>
      <c r="M1816" s="153"/>
      <c r="N1816" s="151"/>
      <c r="O1816" s="153"/>
      <c r="P1816" s="203" t="e">
        <f>#REF!+#REF!</f>
        <v>#REF!</v>
      </c>
      <c r="Q1816" s="204" t="e">
        <f>#REF!+M1816</f>
        <v>#REF!</v>
      </c>
      <c r="R1816" s="11" t="s">
        <v>609</v>
      </c>
    </row>
    <row r="1817" spans="1:18" ht="12.95" customHeight="1">
      <c r="A1817" s="198">
        <v>1633</v>
      </c>
      <c r="B1817" s="148"/>
      <c r="C1817" s="149" t="s">
        <v>1911</v>
      </c>
      <c r="D1817" s="149" t="s">
        <v>1913</v>
      </c>
      <c r="E1817" s="149" t="s">
        <v>1907</v>
      </c>
      <c r="F1817" s="149" t="s">
        <v>1544</v>
      </c>
      <c r="G1817" s="149" t="s">
        <v>1433</v>
      </c>
      <c r="H1817" s="158" t="s">
        <v>1568</v>
      </c>
      <c r="I1817" s="239" t="s">
        <v>21</v>
      </c>
      <c r="J1817" s="150" t="s">
        <v>1343</v>
      </c>
      <c r="K1817" s="150" t="s">
        <v>1343</v>
      </c>
      <c r="L1817" s="150"/>
      <c r="M1817" s="153"/>
      <c r="N1817" s="151"/>
      <c r="O1817" s="153"/>
      <c r="P1817" s="203" t="e">
        <f>#REF!+#REF!</f>
        <v>#REF!</v>
      </c>
      <c r="Q1817" s="204" t="e">
        <f>#REF!+M1817</f>
        <v>#REF!</v>
      </c>
      <c r="R1817" s="11" t="s">
        <v>629</v>
      </c>
    </row>
    <row r="1818" spans="1:18" ht="12.95" customHeight="1">
      <c r="A1818" s="147">
        <v>1634</v>
      </c>
      <c r="B1818" s="148"/>
      <c r="C1818" s="149" t="s">
        <v>1911</v>
      </c>
      <c r="D1818" s="149" t="s">
        <v>1913</v>
      </c>
      <c r="E1818" s="149" t="s">
        <v>1907</v>
      </c>
      <c r="F1818" s="149" t="s">
        <v>1544</v>
      </c>
      <c r="G1818" s="149" t="s">
        <v>1433</v>
      </c>
      <c r="H1818" s="158" t="s">
        <v>1496</v>
      </c>
      <c r="I1818" s="239" t="s">
        <v>21</v>
      </c>
      <c r="J1818" s="150" t="s">
        <v>1343</v>
      </c>
      <c r="K1818" s="150" t="s">
        <v>1343</v>
      </c>
      <c r="L1818" s="150"/>
      <c r="M1818" s="153"/>
      <c r="N1818" s="151"/>
      <c r="O1818" s="153"/>
      <c r="P1818" s="203" t="e">
        <f>#REF!+#REF!</f>
        <v>#REF!</v>
      </c>
      <c r="Q1818" s="204" t="e">
        <f>#REF!+M1818</f>
        <v>#REF!</v>
      </c>
      <c r="R1818" s="11" t="s">
        <v>618</v>
      </c>
    </row>
    <row r="1819" spans="1:18" ht="12.95" customHeight="1">
      <c r="A1819" s="198">
        <v>1635</v>
      </c>
      <c r="B1819" s="148"/>
      <c r="C1819" s="149" t="s">
        <v>1911</v>
      </c>
      <c r="D1819" s="149" t="s">
        <v>1913</v>
      </c>
      <c r="E1819" s="149" t="s">
        <v>1907</v>
      </c>
      <c r="F1819" s="149" t="s">
        <v>1909</v>
      </c>
      <c r="G1819" s="149" t="s">
        <v>1425</v>
      </c>
      <c r="H1819" s="158" t="s">
        <v>1428</v>
      </c>
      <c r="I1819" s="239" t="s">
        <v>867</v>
      </c>
      <c r="J1819" s="150" t="s">
        <v>1343</v>
      </c>
      <c r="K1819" s="150" t="s">
        <v>1343</v>
      </c>
      <c r="L1819" s="150"/>
      <c r="M1819" s="153"/>
      <c r="N1819" s="151"/>
      <c r="O1819" s="153"/>
      <c r="P1819" s="203" t="e">
        <f>#REF!+#REF!</f>
        <v>#REF!</v>
      </c>
      <c r="Q1819" s="204" t="e">
        <f>#REF!+M1819</f>
        <v>#REF!</v>
      </c>
      <c r="R1819" s="11" t="s">
        <v>625</v>
      </c>
    </row>
    <row r="1820" spans="1:18" ht="12.95" customHeight="1">
      <c r="A1820" s="147">
        <v>1636</v>
      </c>
      <c r="B1820" s="148"/>
      <c r="C1820" s="149" t="s">
        <v>1911</v>
      </c>
      <c r="D1820" s="149" t="s">
        <v>1914</v>
      </c>
      <c r="E1820" s="149" t="s">
        <v>1543</v>
      </c>
      <c r="F1820" s="149" t="s">
        <v>1908</v>
      </c>
      <c r="G1820" s="149" t="s">
        <v>1453</v>
      </c>
      <c r="H1820" s="158" t="s">
        <v>1444</v>
      </c>
      <c r="I1820" s="239" t="s">
        <v>825</v>
      </c>
      <c r="J1820" s="150" t="s">
        <v>1343</v>
      </c>
      <c r="K1820" s="150" t="s">
        <v>1343</v>
      </c>
      <c r="L1820" s="150"/>
      <c r="M1820" s="153"/>
      <c r="N1820" s="151"/>
      <c r="O1820" s="153"/>
      <c r="P1820" s="203" t="e">
        <f>#REF!+#REF!</f>
        <v>#REF!</v>
      </c>
      <c r="Q1820" s="204" t="e">
        <f>#REF!+M1820</f>
        <v>#REF!</v>
      </c>
      <c r="R1820" s="11" t="s">
        <v>593</v>
      </c>
    </row>
    <row r="1821" spans="1:18" ht="12.95" customHeight="1">
      <c r="A1821" s="198">
        <v>1637</v>
      </c>
      <c r="B1821" s="148"/>
      <c r="C1821" s="149" t="s">
        <v>1911</v>
      </c>
      <c r="D1821" s="149" t="s">
        <v>1913</v>
      </c>
      <c r="E1821" s="149" t="s">
        <v>1907</v>
      </c>
      <c r="F1821" s="149" t="s">
        <v>1544</v>
      </c>
      <c r="G1821" s="149" t="s">
        <v>1436</v>
      </c>
      <c r="H1821" s="158" t="s">
        <v>1494</v>
      </c>
      <c r="I1821" s="239" t="s">
        <v>787</v>
      </c>
      <c r="J1821" s="150" t="s">
        <v>1343</v>
      </c>
      <c r="K1821" s="150" t="s">
        <v>1343</v>
      </c>
      <c r="L1821" s="150"/>
      <c r="M1821" s="153"/>
      <c r="N1821" s="151"/>
      <c r="O1821" s="153"/>
      <c r="P1821" s="203" t="e">
        <f>#REF!+#REF!</f>
        <v>#REF!</v>
      </c>
      <c r="Q1821" s="204" t="e">
        <f>#REF!+M1821</f>
        <v>#REF!</v>
      </c>
      <c r="R1821" s="11" t="s">
        <v>297</v>
      </c>
    </row>
    <row r="1822" spans="1:18" ht="12.95" customHeight="1">
      <c r="A1822" s="147">
        <v>1638</v>
      </c>
      <c r="B1822" s="148"/>
      <c r="C1822" s="149" t="s">
        <v>1911</v>
      </c>
      <c r="D1822" s="149" t="s">
        <v>1913</v>
      </c>
      <c r="E1822" s="149" t="s">
        <v>1907</v>
      </c>
      <c r="F1822" s="149" t="s">
        <v>1544</v>
      </c>
      <c r="G1822" s="149" t="s">
        <v>1433</v>
      </c>
      <c r="H1822" s="158" t="s">
        <v>1497</v>
      </c>
      <c r="I1822" s="247" t="s">
        <v>21</v>
      </c>
      <c r="J1822" s="150" t="s">
        <v>1343</v>
      </c>
      <c r="K1822" s="150" t="s">
        <v>1343</v>
      </c>
      <c r="L1822" s="150"/>
      <c r="M1822" s="153"/>
      <c r="N1822" s="151"/>
      <c r="O1822" s="153"/>
      <c r="P1822" s="203" t="e">
        <f>#REF!+#REF!</f>
        <v>#REF!</v>
      </c>
      <c r="Q1822" s="204" t="e">
        <f>#REF!+M1822</f>
        <v>#REF!</v>
      </c>
      <c r="R1822" s="11" t="s">
        <v>725</v>
      </c>
    </row>
    <row r="1823" spans="1:18" ht="12.95" customHeight="1">
      <c r="A1823" s="198">
        <v>1639</v>
      </c>
      <c r="B1823" s="148"/>
      <c r="C1823" s="149" t="s">
        <v>1911</v>
      </c>
      <c r="D1823" s="149" t="s">
        <v>1913</v>
      </c>
      <c r="E1823" s="149" t="s">
        <v>1907</v>
      </c>
      <c r="F1823" s="149" t="s">
        <v>1544</v>
      </c>
      <c r="G1823" s="149" t="s">
        <v>1436</v>
      </c>
      <c r="H1823" s="158" t="s">
        <v>1495</v>
      </c>
      <c r="I1823" s="247" t="s">
        <v>787</v>
      </c>
      <c r="J1823" s="150" t="s">
        <v>1343</v>
      </c>
      <c r="K1823" s="150" t="s">
        <v>1343</v>
      </c>
      <c r="L1823" s="150"/>
      <c r="M1823" s="153"/>
      <c r="N1823" s="151"/>
      <c r="O1823" s="153"/>
      <c r="P1823" s="203" t="e">
        <f>#REF!+#REF!</f>
        <v>#REF!</v>
      </c>
      <c r="Q1823" s="204" t="e">
        <f>#REF!+M1823</f>
        <v>#REF!</v>
      </c>
      <c r="R1823" s="11" t="s">
        <v>725</v>
      </c>
    </row>
    <row r="1824" spans="1:18" ht="12.95" customHeight="1">
      <c r="A1824" s="147">
        <v>1640</v>
      </c>
      <c r="B1824" s="148"/>
      <c r="C1824" s="149" t="s">
        <v>1911</v>
      </c>
      <c r="D1824" s="149" t="s">
        <v>1914</v>
      </c>
      <c r="E1824" s="149" t="s">
        <v>1543</v>
      </c>
      <c r="F1824" s="149" t="s">
        <v>1908</v>
      </c>
      <c r="G1824" s="149" t="s">
        <v>1453</v>
      </c>
      <c r="H1824" s="158" t="s">
        <v>1445</v>
      </c>
      <c r="I1824" s="247" t="s">
        <v>868</v>
      </c>
      <c r="J1824" s="150" t="s">
        <v>1343</v>
      </c>
      <c r="K1824" s="150" t="s">
        <v>1343</v>
      </c>
      <c r="L1824" s="150"/>
      <c r="M1824" s="153"/>
      <c r="N1824" s="151"/>
      <c r="O1824" s="153"/>
      <c r="P1824" s="203" t="e">
        <f>#REF!+#REF!</f>
        <v>#REF!</v>
      </c>
      <c r="Q1824" s="204" t="e">
        <f>#REF!+M1824</f>
        <v>#REF!</v>
      </c>
      <c r="R1824" s="11" t="s">
        <v>604</v>
      </c>
    </row>
    <row r="1825" spans="1:18" ht="12.95" customHeight="1">
      <c r="A1825" s="198">
        <v>1641</v>
      </c>
      <c r="B1825" s="148"/>
      <c r="C1825" s="149" t="s">
        <v>1911</v>
      </c>
      <c r="D1825" s="149" t="s">
        <v>1913</v>
      </c>
      <c r="E1825" s="149" t="s">
        <v>1907</v>
      </c>
      <c r="F1825" s="149" t="s">
        <v>1544</v>
      </c>
      <c r="G1825" s="149" t="s">
        <v>1433</v>
      </c>
      <c r="H1825" s="158" t="s">
        <v>1498</v>
      </c>
      <c r="I1825" s="247" t="s">
        <v>21</v>
      </c>
      <c r="J1825" s="150" t="s">
        <v>1343</v>
      </c>
      <c r="K1825" s="150" t="s">
        <v>1343</v>
      </c>
      <c r="L1825" s="150"/>
      <c r="M1825" s="153"/>
      <c r="N1825" s="151"/>
      <c r="O1825" s="153"/>
      <c r="P1825" s="203" t="e">
        <f>#REF!+#REF!</f>
        <v>#REF!</v>
      </c>
      <c r="Q1825" s="204" t="e">
        <f>#REF!+M1825</f>
        <v>#REF!</v>
      </c>
      <c r="R1825" s="11" t="s">
        <v>728</v>
      </c>
    </row>
    <row r="1826" spans="1:18" ht="12.95" customHeight="1">
      <c r="A1826" s="147">
        <v>1642</v>
      </c>
      <c r="B1826" s="148"/>
      <c r="C1826" s="149" t="s">
        <v>1911</v>
      </c>
      <c r="D1826" s="149" t="s">
        <v>1913</v>
      </c>
      <c r="E1826" s="149" t="s">
        <v>1907</v>
      </c>
      <c r="F1826" s="149" t="s">
        <v>1544</v>
      </c>
      <c r="G1826" s="149" t="s">
        <v>1433</v>
      </c>
      <c r="H1826" s="158" t="s">
        <v>1499</v>
      </c>
      <c r="I1826" s="247" t="s">
        <v>21</v>
      </c>
      <c r="J1826" s="150" t="s">
        <v>1343</v>
      </c>
      <c r="K1826" s="150" t="s">
        <v>1343</v>
      </c>
      <c r="L1826" s="150"/>
      <c r="M1826" s="153"/>
      <c r="N1826" s="151"/>
      <c r="O1826" s="153"/>
      <c r="P1826" s="203" t="e">
        <f>#REF!+#REF!</f>
        <v>#REF!</v>
      </c>
      <c r="Q1826" s="204" t="e">
        <f>#REF!+M1826</f>
        <v>#REF!</v>
      </c>
      <c r="R1826" s="11" t="s">
        <v>744</v>
      </c>
    </row>
    <row r="1827" spans="1:18" ht="12.95" customHeight="1">
      <c r="A1827" s="198">
        <v>1643</v>
      </c>
      <c r="B1827" s="148"/>
      <c r="C1827" s="149" t="s">
        <v>1911</v>
      </c>
      <c r="D1827" s="149" t="s">
        <v>1913</v>
      </c>
      <c r="E1827" s="149" t="s">
        <v>1907</v>
      </c>
      <c r="F1827" s="149" t="s">
        <v>1544</v>
      </c>
      <c r="G1827" s="149" t="s">
        <v>1433</v>
      </c>
      <c r="H1827" s="158" t="s">
        <v>1500</v>
      </c>
      <c r="I1827" s="247" t="s">
        <v>21</v>
      </c>
      <c r="J1827" s="150" t="s">
        <v>1343</v>
      </c>
      <c r="K1827" s="150" t="s">
        <v>1343</v>
      </c>
      <c r="L1827" s="150"/>
      <c r="M1827" s="153"/>
      <c r="N1827" s="151"/>
      <c r="O1827" s="153"/>
      <c r="P1827" s="203" t="e">
        <f>#REF!+#REF!</f>
        <v>#REF!</v>
      </c>
      <c r="Q1827" s="204" t="e">
        <f>#REF!+M1827</f>
        <v>#REF!</v>
      </c>
      <c r="R1827" s="11" t="s">
        <v>869</v>
      </c>
    </row>
    <row r="1828" spans="1:18" ht="12.95" customHeight="1">
      <c r="A1828" s="147">
        <v>1644</v>
      </c>
      <c r="B1828" s="148"/>
      <c r="C1828" s="149" t="s">
        <v>1911</v>
      </c>
      <c r="D1828" s="149" t="s">
        <v>1913</v>
      </c>
      <c r="E1828" s="149" t="s">
        <v>1907</v>
      </c>
      <c r="F1828" s="149" t="s">
        <v>1911</v>
      </c>
      <c r="G1828" s="149" t="s">
        <v>1426</v>
      </c>
      <c r="H1828" s="158" t="s">
        <v>1440</v>
      </c>
      <c r="I1828" s="247" t="s">
        <v>870</v>
      </c>
      <c r="J1828" s="150" t="s">
        <v>1343</v>
      </c>
      <c r="K1828" s="150" t="s">
        <v>1343</v>
      </c>
      <c r="L1828" s="150"/>
      <c r="M1828" s="153"/>
      <c r="N1828" s="151"/>
      <c r="O1828" s="153"/>
      <c r="P1828" s="203" t="e">
        <f>#REF!+#REF!</f>
        <v>#REF!</v>
      </c>
      <c r="Q1828" s="204" t="e">
        <f>#REF!+M1828</f>
        <v>#REF!</v>
      </c>
      <c r="R1828" s="11" t="s">
        <v>769</v>
      </c>
    </row>
    <row r="1829" spans="1:18" ht="12.95" customHeight="1">
      <c r="A1829" s="198">
        <v>1645</v>
      </c>
      <c r="B1829" s="148"/>
      <c r="C1829" s="149" t="s">
        <v>1911</v>
      </c>
      <c r="D1829" s="149" t="s">
        <v>1913</v>
      </c>
      <c r="E1829" s="149" t="s">
        <v>1907</v>
      </c>
      <c r="F1829" s="149" t="s">
        <v>1909</v>
      </c>
      <c r="G1829" s="149" t="s">
        <v>1425</v>
      </c>
      <c r="H1829" s="158" t="s">
        <v>1429</v>
      </c>
      <c r="I1829" s="247" t="s">
        <v>64</v>
      </c>
      <c r="J1829" s="150" t="s">
        <v>1343</v>
      </c>
      <c r="K1829" s="150" t="s">
        <v>1343</v>
      </c>
      <c r="L1829" s="150"/>
      <c r="M1829" s="153"/>
      <c r="N1829" s="151"/>
      <c r="O1829" s="153"/>
      <c r="P1829" s="203" t="e">
        <f>#REF!+#REF!</f>
        <v>#REF!</v>
      </c>
      <c r="Q1829" s="204" t="e">
        <f>#REF!+M1829</f>
        <v>#REF!</v>
      </c>
      <c r="R1829" s="11" t="s">
        <v>769</v>
      </c>
    </row>
    <row r="1830" spans="1:18" ht="12.95" customHeight="1">
      <c r="A1830" s="147">
        <v>1646</v>
      </c>
      <c r="B1830" s="148"/>
      <c r="C1830" s="149" t="s">
        <v>1911</v>
      </c>
      <c r="D1830" s="149" t="s">
        <v>1913</v>
      </c>
      <c r="E1830" s="149" t="s">
        <v>1907</v>
      </c>
      <c r="F1830" s="149" t="s">
        <v>1544</v>
      </c>
      <c r="G1830" s="149" t="s">
        <v>1433</v>
      </c>
      <c r="H1830" s="158" t="s">
        <v>1501</v>
      </c>
      <c r="I1830" s="247" t="s">
        <v>21</v>
      </c>
      <c r="J1830" s="150" t="s">
        <v>1343</v>
      </c>
      <c r="K1830" s="150" t="s">
        <v>1343</v>
      </c>
      <c r="L1830" s="150"/>
      <c r="M1830" s="153"/>
      <c r="N1830" s="151"/>
      <c r="O1830" s="153"/>
      <c r="P1830" s="203" t="e">
        <f>#REF!+#REF!</f>
        <v>#REF!</v>
      </c>
      <c r="Q1830" s="204" t="e">
        <f>#REF!+M1830</f>
        <v>#REF!</v>
      </c>
      <c r="R1830" s="11" t="s">
        <v>769</v>
      </c>
    </row>
    <row r="1831" spans="1:18" ht="12.95" customHeight="1">
      <c r="A1831" s="198">
        <v>1647</v>
      </c>
      <c r="B1831" s="148"/>
      <c r="C1831" s="149" t="s">
        <v>1911</v>
      </c>
      <c r="D1831" s="149" t="s">
        <v>1913</v>
      </c>
      <c r="E1831" s="149" t="s">
        <v>1907</v>
      </c>
      <c r="F1831" s="149" t="s">
        <v>1911</v>
      </c>
      <c r="G1831" s="149" t="s">
        <v>1426</v>
      </c>
      <c r="H1831" s="158" t="s">
        <v>1441</v>
      </c>
      <c r="I1831" s="247" t="s">
        <v>870</v>
      </c>
      <c r="J1831" s="150" t="s">
        <v>1343</v>
      </c>
      <c r="K1831" s="150" t="s">
        <v>1343</v>
      </c>
      <c r="L1831" s="150"/>
      <c r="M1831" s="153"/>
      <c r="N1831" s="151"/>
      <c r="O1831" s="153"/>
      <c r="P1831" s="203" t="e">
        <f>#REF!+#REF!</f>
        <v>#REF!</v>
      </c>
      <c r="Q1831" s="204" t="e">
        <f>#REF!+M1831</f>
        <v>#REF!</v>
      </c>
      <c r="R1831" s="11" t="s">
        <v>739</v>
      </c>
    </row>
    <row r="1832" spans="1:18" ht="12.95" customHeight="1">
      <c r="A1832" s="147">
        <v>1648</v>
      </c>
      <c r="B1832" s="148"/>
      <c r="C1832" s="149" t="s">
        <v>1911</v>
      </c>
      <c r="D1832" s="149" t="s">
        <v>1913</v>
      </c>
      <c r="E1832" s="149" t="s">
        <v>1907</v>
      </c>
      <c r="F1832" s="149" t="s">
        <v>1544</v>
      </c>
      <c r="G1832" s="149" t="s">
        <v>1433</v>
      </c>
      <c r="H1832" s="158" t="s">
        <v>1502</v>
      </c>
      <c r="I1832" s="247" t="s">
        <v>21</v>
      </c>
      <c r="J1832" s="150" t="s">
        <v>1343</v>
      </c>
      <c r="K1832" s="150" t="s">
        <v>1343</v>
      </c>
      <c r="L1832" s="150"/>
      <c r="M1832" s="153"/>
      <c r="N1832" s="151"/>
      <c r="O1832" s="153"/>
      <c r="P1832" s="203" t="e">
        <f>#REF!+#REF!</f>
        <v>#REF!</v>
      </c>
      <c r="Q1832" s="204" t="e">
        <f>#REF!+M1832</f>
        <v>#REF!</v>
      </c>
      <c r="R1832" s="11" t="s">
        <v>739</v>
      </c>
    </row>
    <row r="1833" spans="1:18" ht="12.95" customHeight="1">
      <c r="A1833" s="198">
        <v>1649</v>
      </c>
      <c r="B1833" s="148"/>
      <c r="C1833" s="149" t="s">
        <v>1911</v>
      </c>
      <c r="D1833" s="149" t="s">
        <v>1914</v>
      </c>
      <c r="E1833" s="149" t="s">
        <v>1543</v>
      </c>
      <c r="F1833" s="149" t="s">
        <v>1908</v>
      </c>
      <c r="G1833" s="149" t="s">
        <v>1453</v>
      </c>
      <c r="H1833" s="158" t="s">
        <v>1446</v>
      </c>
      <c r="I1833" s="247" t="s">
        <v>825</v>
      </c>
      <c r="J1833" s="150" t="s">
        <v>1343</v>
      </c>
      <c r="K1833" s="150" t="s">
        <v>1343</v>
      </c>
      <c r="L1833" s="150"/>
      <c r="M1833" s="153"/>
      <c r="N1833" s="151"/>
      <c r="O1833" s="153"/>
      <c r="P1833" s="203" t="e">
        <f>#REF!+#REF!</f>
        <v>#REF!</v>
      </c>
      <c r="Q1833" s="204" t="e">
        <f>#REF!+M1833</f>
        <v>#REF!</v>
      </c>
      <c r="R1833" s="11" t="s">
        <v>726</v>
      </c>
    </row>
    <row r="1834" spans="1:18" ht="12.95" customHeight="1">
      <c r="A1834" s="147">
        <v>1650</v>
      </c>
      <c r="B1834" s="148"/>
      <c r="C1834" s="149" t="s">
        <v>1911</v>
      </c>
      <c r="D1834" s="149" t="s">
        <v>1914</v>
      </c>
      <c r="E1834" s="149" t="s">
        <v>1543</v>
      </c>
      <c r="F1834" s="149" t="s">
        <v>1908</v>
      </c>
      <c r="G1834" s="149" t="s">
        <v>1453</v>
      </c>
      <c r="H1834" s="158" t="s">
        <v>1447</v>
      </c>
      <c r="I1834" s="247" t="s">
        <v>871</v>
      </c>
      <c r="J1834" s="150" t="s">
        <v>1343</v>
      </c>
      <c r="K1834" s="150" t="s">
        <v>1343</v>
      </c>
      <c r="L1834" s="150"/>
      <c r="M1834" s="153"/>
      <c r="N1834" s="151"/>
      <c r="O1834" s="153"/>
      <c r="P1834" s="203" t="e">
        <f>#REF!+#REF!</f>
        <v>#REF!</v>
      </c>
      <c r="Q1834" s="204" t="e">
        <f>#REF!+M1834</f>
        <v>#REF!</v>
      </c>
      <c r="R1834" s="11" t="s">
        <v>726</v>
      </c>
    </row>
    <row r="1835" spans="1:18" ht="12.95" customHeight="1">
      <c r="A1835" s="198">
        <v>1651</v>
      </c>
      <c r="B1835" s="148"/>
      <c r="C1835" s="149" t="s">
        <v>1911</v>
      </c>
      <c r="D1835" s="149" t="s">
        <v>1913</v>
      </c>
      <c r="E1835" s="149" t="s">
        <v>1907</v>
      </c>
      <c r="F1835" s="149" t="s">
        <v>1911</v>
      </c>
      <c r="G1835" s="149" t="s">
        <v>1426</v>
      </c>
      <c r="H1835" s="158" t="s">
        <v>1442</v>
      </c>
      <c r="I1835" s="247" t="s">
        <v>859</v>
      </c>
      <c r="J1835" s="150" t="s">
        <v>1343</v>
      </c>
      <c r="K1835" s="150" t="s">
        <v>1343</v>
      </c>
      <c r="L1835" s="150"/>
      <c r="M1835" s="153"/>
      <c r="N1835" s="151"/>
      <c r="O1835" s="153"/>
      <c r="P1835" s="203" t="e">
        <f>#REF!+#REF!</f>
        <v>#REF!</v>
      </c>
      <c r="Q1835" s="204" t="e">
        <f>#REF!+M1835</f>
        <v>#REF!</v>
      </c>
      <c r="R1835" s="364" t="s">
        <v>734</v>
      </c>
    </row>
    <row r="1836" spans="1:18" ht="12.95" customHeight="1">
      <c r="A1836" s="147">
        <v>1652</v>
      </c>
      <c r="B1836" s="148"/>
      <c r="C1836" s="149" t="s">
        <v>1911</v>
      </c>
      <c r="D1836" s="149" t="s">
        <v>1913</v>
      </c>
      <c r="E1836" s="149" t="s">
        <v>1907</v>
      </c>
      <c r="F1836" s="149" t="s">
        <v>1911</v>
      </c>
      <c r="G1836" s="149" t="s">
        <v>1425</v>
      </c>
      <c r="H1836" s="158" t="s">
        <v>1440</v>
      </c>
      <c r="I1836" s="247" t="s">
        <v>828</v>
      </c>
      <c r="J1836" s="150" t="s">
        <v>1343</v>
      </c>
      <c r="K1836" s="150" t="s">
        <v>1343</v>
      </c>
      <c r="L1836" s="150"/>
      <c r="M1836" s="153"/>
      <c r="N1836" s="151"/>
      <c r="O1836" s="153"/>
      <c r="P1836" s="203" t="e">
        <f>#REF!+#REF!</f>
        <v>#REF!</v>
      </c>
      <c r="Q1836" s="204" t="e">
        <f>#REF!+M1836</f>
        <v>#REF!</v>
      </c>
      <c r="R1836" s="364" t="s">
        <v>726</v>
      </c>
    </row>
    <row r="1837" spans="1:18" ht="12.95" customHeight="1">
      <c r="A1837" s="198">
        <v>1653</v>
      </c>
      <c r="B1837" s="148"/>
      <c r="C1837" s="149" t="s">
        <v>1911</v>
      </c>
      <c r="D1837" s="149" t="s">
        <v>1913</v>
      </c>
      <c r="E1837" s="149" t="s">
        <v>1907</v>
      </c>
      <c r="F1837" s="149" t="s">
        <v>1911</v>
      </c>
      <c r="G1837" s="149" t="s">
        <v>1425</v>
      </c>
      <c r="H1837" s="158" t="s">
        <v>1441</v>
      </c>
      <c r="I1837" s="247" t="s">
        <v>828</v>
      </c>
      <c r="J1837" s="150" t="s">
        <v>1343</v>
      </c>
      <c r="K1837" s="150" t="s">
        <v>1343</v>
      </c>
      <c r="L1837" s="150"/>
      <c r="M1837" s="153"/>
      <c r="N1837" s="151"/>
      <c r="O1837" s="153"/>
      <c r="P1837" s="203" t="e">
        <f>#REF!+#REF!</f>
        <v>#REF!</v>
      </c>
      <c r="Q1837" s="204" t="e">
        <f>#REF!+M1837</f>
        <v>#REF!</v>
      </c>
      <c r="R1837" s="364" t="s">
        <v>869</v>
      </c>
    </row>
    <row r="1838" spans="1:18" ht="12.95" customHeight="1">
      <c r="A1838" s="147">
        <v>1654</v>
      </c>
      <c r="B1838" s="148"/>
      <c r="C1838" s="149" t="s">
        <v>1911</v>
      </c>
      <c r="D1838" s="149" t="s">
        <v>1913</v>
      </c>
      <c r="E1838" s="149" t="s">
        <v>1907</v>
      </c>
      <c r="F1838" s="149" t="s">
        <v>1544</v>
      </c>
      <c r="G1838" s="149" t="s">
        <v>1436</v>
      </c>
      <c r="H1838" s="158" t="s">
        <v>1496</v>
      </c>
      <c r="I1838" s="247" t="s">
        <v>787</v>
      </c>
      <c r="J1838" s="150" t="s">
        <v>1343</v>
      </c>
      <c r="K1838" s="150" t="s">
        <v>1343</v>
      </c>
      <c r="L1838" s="150"/>
      <c r="M1838" s="153"/>
      <c r="N1838" s="151"/>
      <c r="O1838" s="153"/>
      <c r="P1838" s="203" t="e">
        <f>#REF!+#REF!</f>
        <v>#REF!</v>
      </c>
      <c r="Q1838" s="204" t="e">
        <f>#REF!+M1838</f>
        <v>#REF!</v>
      </c>
      <c r="R1838" s="364" t="s">
        <v>731</v>
      </c>
    </row>
    <row r="1839" spans="1:18" ht="12.95" customHeight="1">
      <c r="A1839" s="198">
        <v>1655</v>
      </c>
      <c r="B1839" s="148"/>
      <c r="C1839" s="149" t="s">
        <v>1911</v>
      </c>
      <c r="D1839" s="149" t="s">
        <v>1913</v>
      </c>
      <c r="E1839" s="149" t="s">
        <v>1907</v>
      </c>
      <c r="F1839" s="149" t="s">
        <v>1544</v>
      </c>
      <c r="G1839" s="149" t="s">
        <v>1436</v>
      </c>
      <c r="H1839" s="158" t="s">
        <v>1497</v>
      </c>
      <c r="I1839" s="247" t="s">
        <v>787</v>
      </c>
      <c r="J1839" s="150" t="s">
        <v>1343</v>
      </c>
      <c r="K1839" s="150" t="s">
        <v>1343</v>
      </c>
      <c r="L1839" s="150"/>
      <c r="M1839" s="153"/>
      <c r="N1839" s="151"/>
      <c r="O1839" s="153"/>
      <c r="P1839" s="203" t="e">
        <f>#REF!+#REF!</f>
        <v>#REF!</v>
      </c>
      <c r="Q1839" s="204" t="e">
        <f>#REF!+M1839</f>
        <v>#REF!</v>
      </c>
      <c r="R1839" s="13" t="s">
        <v>731</v>
      </c>
    </row>
    <row r="1840" spans="1:18" ht="12.95" customHeight="1">
      <c r="A1840" s="147">
        <v>1656</v>
      </c>
      <c r="B1840" s="148"/>
      <c r="C1840" s="149" t="s">
        <v>1911</v>
      </c>
      <c r="D1840" s="149" t="s">
        <v>1913</v>
      </c>
      <c r="E1840" s="149" t="s">
        <v>1907</v>
      </c>
      <c r="F1840" s="149" t="s">
        <v>1544</v>
      </c>
      <c r="G1840" s="149" t="s">
        <v>1433</v>
      </c>
      <c r="H1840" s="158" t="s">
        <v>1503</v>
      </c>
      <c r="I1840" s="247" t="s">
        <v>21</v>
      </c>
      <c r="J1840" s="150" t="s">
        <v>1343</v>
      </c>
      <c r="K1840" s="150" t="s">
        <v>1343</v>
      </c>
      <c r="L1840" s="150"/>
      <c r="M1840" s="153"/>
      <c r="N1840" s="151"/>
      <c r="O1840" s="153"/>
      <c r="P1840" s="203" t="e">
        <f>#REF!+#REF!</f>
        <v>#REF!</v>
      </c>
      <c r="Q1840" s="204" t="e">
        <f>#REF!+M1840</f>
        <v>#REF!</v>
      </c>
      <c r="R1840" s="13" t="s">
        <v>731</v>
      </c>
    </row>
    <row r="1841" spans="1:18" ht="12.95" customHeight="1">
      <c r="A1841" s="198">
        <v>1657</v>
      </c>
      <c r="B1841" s="148"/>
      <c r="C1841" s="149" t="s">
        <v>1911</v>
      </c>
      <c r="D1841" s="149" t="s">
        <v>1913</v>
      </c>
      <c r="E1841" s="149" t="s">
        <v>1907</v>
      </c>
      <c r="F1841" s="149" t="s">
        <v>1544</v>
      </c>
      <c r="G1841" s="149" t="s">
        <v>1433</v>
      </c>
      <c r="H1841" s="158" t="s">
        <v>1504</v>
      </c>
      <c r="I1841" s="247" t="s">
        <v>21</v>
      </c>
      <c r="J1841" s="150" t="s">
        <v>1343</v>
      </c>
      <c r="K1841" s="150" t="s">
        <v>1343</v>
      </c>
      <c r="L1841" s="150"/>
      <c r="M1841" s="153"/>
      <c r="N1841" s="151"/>
      <c r="O1841" s="153"/>
      <c r="P1841" s="203" t="e">
        <f>#REF!+#REF!</f>
        <v>#REF!</v>
      </c>
      <c r="Q1841" s="204" t="e">
        <f>#REF!+M1841</f>
        <v>#REF!</v>
      </c>
      <c r="R1841" s="13" t="s">
        <v>733</v>
      </c>
    </row>
    <row r="1842" spans="1:18" ht="12.95" customHeight="1">
      <c r="A1842" s="147">
        <v>1658</v>
      </c>
      <c r="B1842" s="148"/>
      <c r="C1842" s="149" t="s">
        <v>1911</v>
      </c>
      <c r="D1842" s="149" t="s">
        <v>1913</v>
      </c>
      <c r="E1842" s="149" t="s">
        <v>1907</v>
      </c>
      <c r="F1842" s="149" t="s">
        <v>1544</v>
      </c>
      <c r="G1842" s="149" t="s">
        <v>1433</v>
      </c>
      <c r="H1842" s="158" t="s">
        <v>1505</v>
      </c>
      <c r="I1842" s="247" t="s">
        <v>21</v>
      </c>
      <c r="J1842" s="150" t="s">
        <v>1343</v>
      </c>
      <c r="K1842" s="150" t="s">
        <v>1343</v>
      </c>
      <c r="L1842" s="150"/>
      <c r="M1842" s="153"/>
      <c r="N1842" s="151"/>
      <c r="O1842" s="153"/>
      <c r="P1842" s="203" t="e">
        <f>#REF!+#REF!</f>
        <v>#REF!</v>
      </c>
      <c r="Q1842" s="204" t="e">
        <f>#REF!+M1842</f>
        <v>#REF!</v>
      </c>
      <c r="R1842" s="13" t="s">
        <v>751</v>
      </c>
    </row>
    <row r="1843" spans="1:18" ht="12.95" customHeight="1">
      <c r="A1843" s="198">
        <v>1659</v>
      </c>
      <c r="B1843" s="148"/>
      <c r="C1843" s="149" t="s">
        <v>1911</v>
      </c>
      <c r="D1843" s="149" t="s">
        <v>1913</v>
      </c>
      <c r="E1843" s="149" t="s">
        <v>1907</v>
      </c>
      <c r="F1843" s="149" t="s">
        <v>1544</v>
      </c>
      <c r="G1843" s="149" t="s">
        <v>1436</v>
      </c>
      <c r="H1843" s="158" t="s">
        <v>1498</v>
      </c>
      <c r="I1843" s="247" t="s">
        <v>787</v>
      </c>
      <c r="J1843" s="150" t="s">
        <v>1343</v>
      </c>
      <c r="K1843" s="150" t="s">
        <v>1343</v>
      </c>
      <c r="L1843" s="150"/>
      <c r="M1843" s="153"/>
      <c r="N1843" s="151"/>
      <c r="O1843" s="153"/>
      <c r="P1843" s="203" t="e">
        <f>#REF!+#REF!</f>
        <v>#REF!</v>
      </c>
      <c r="Q1843" s="204" t="e">
        <f>#REF!+M1843</f>
        <v>#REF!</v>
      </c>
      <c r="R1843" s="13" t="s">
        <v>751</v>
      </c>
    </row>
    <row r="1844" spans="1:18" ht="12.95" customHeight="1">
      <c r="A1844" s="147">
        <v>1660</v>
      </c>
      <c r="B1844" s="148"/>
      <c r="C1844" s="149" t="s">
        <v>1911</v>
      </c>
      <c r="D1844" s="149" t="s">
        <v>1913</v>
      </c>
      <c r="E1844" s="149" t="s">
        <v>1907</v>
      </c>
      <c r="F1844" s="149" t="s">
        <v>1544</v>
      </c>
      <c r="G1844" s="149" t="s">
        <v>1436</v>
      </c>
      <c r="H1844" s="158" t="s">
        <v>1499</v>
      </c>
      <c r="I1844" s="247" t="s">
        <v>787</v>
      </c>
      <c r="J1844" s="150" t="s">
        <v>1343</v>
      </c>
      <c r="K1844" s="150" t="s">
        <v>1343</v>
      </c>
      <c r="L1844" s="150"/>
      <c r="M1844" s="153"/>
      <c r="N1844" s="151"/>
      <c r="O1844" s="153"/>
      <c r="P1844" s="203" t="e">
        <f>#REF!+#REF!</f>
        <v>#REF!</v>
      </c>
      <c r="Q1844" s="204" t="e">
        <f>#REF!+M1844</f>
        <v>#REF!</v>
      </c>
      <c r="R1844" s="11" t="s">
        <v>751</v>
      </c>
    </row>
    <row r="1845" spans="1:18" ht="12.95" customHeight="1">
      <c r="A1845" s="198">
        <v>1661</v>
      </c>
      <c r="B1845" s="148"/>
      <c r="C1845" s="149" t="s">
        <v>1911</v>
      </c>
      <c r="D1845" s="149" t="s">
        <v>1913</v>
      </c>
      <c r="E1845" s="149" t="s">
        <v>1907</v>
      </c>
      <c r="F1845" s="149" t="s">
        <v>1911</v>
      </c>
      <c r="G1845" s="149" t="s">
        <v>1426</v>
      </c>
      <c r="H1845" s="158" t="s">
        <v>1443</v>
      </c>
      <c r="I1845" s="247" t="s">
        <v>859</v>
      </c>
      <c r="J1845" s="150" t="s">
        <v>1343</v>
      </c>
      <c r="K1845" s="150" t="s">
        <v>1343</v>
      </c>
      <c r="L1845" s="150"/>
      <c r="M1845" s="153"/>
      <c r="N1845" s="151"/>
      <c r="O1845" s="153"/>
      <c r="P1845" s="203" t="e">
        <f>#REF!+#REF!</f>
        <v>#REF!</v>
      </c>
      <c r="Q1845" s="204" t="e">
        <f>#REF!+M1845</f>
        <v>#REF!</v>
      </c>
      <c r="R1845" s="11" t="s">
        <v>753</v>
      </c>
    </row>
    <row r="1846" spans="1:18" ht="12.95" customHeight="1">
      <c r="A1846" s="147">
        <v>1662</v>
      </c>
      <c r="B1846" s="148"/>
      <c r="C1846" s="149" t="s">
        <v>1911</v>
      </c>
      <c r="D1846" s="149" t="s">
        <v>1913</v>
      </c>
      <c r="E1846" s="149" t="s">
        <v>1907</v>
      </c>
      <c r="F1846" s="149" t="s">
        <v>1544</v>
      </c>
      <c r="G1846" s="149" t="s">
        <v>1433</v>
      </c>
      <c r="H1846" s="158" t="s">
        <v>1506</v>
      </c>
      <c r="I1846" s="247" t="s">
        <v>21</v>
      </c>
      <c r="J1846" s="150" t="s">
        <v>1343</v>
      </c>
      <c r="K1846" s="150" t="s">
        <v>1343</v>
      </c>
      <c r="L1846" s="150"/>
      <c r="M1846" s="153"/>
      <c r="N1846" s="151"/>
      <c r="O1846" s="153"/>
      <c r="P1846" s="203" t="e">
        <f>#REF!+#REF!</f>
        <v>#REF!</v>
      </c>
      <c r="Q1846" s="204" t="e">
        <f>#REF!+M1846</f>
        <v>#REF!</v>
      </c>
      <c r="R1846" s="11" t="s">
        <v>753</v>
      </c>
    </row>
    <row r="1847" spans="1:18" ht="12.95" customHeight="1">
      <c r="A1847" s="198">
        <v>1663</v>
      </c>
      <c r="B1847" s="148"/>
      <c r="C1847" s="149" t="s">
        <v>1911</v>
      </c>
      <c r="D1847" s="149" t="s">
        <v>1913</v>
      </c>
      <c r="E1847" s="149" t="s">
        <v>1907</v>
      </c>
      <c r="F1847" s="149" t="s">
        <v>1544</v>
      </c>
      <c r="G1847" s="149" t="s">
        <v>1433</v>
      </c>
      <c r="H1847" s="158" t="s">
        <v>1507</v>
      </c>
      <c r="I1847" s="247" t="s">
        <v>21</v>
      </c>
      <c r="J1847" s="150" t="s">
        <v>1343</v>
      </c>
      <c r="K1847" s="150" t="s">
        <v>1343</v>
      </c>
      <c r="L1847" s="150"/>
      <c r="M1847" s="153"/>
      <c r="N1847" s="151"/>
      <c r="O1847" s="153"/>
      <c r="P1847" s="203" t="e">
        <f>#REF!+#REF!</f>
        <v>#REF!</v>
      </c>
      <c r="Q1847" s="204" t="e">
        <f>#REF!+M1847</f>
        <v>#REF!</v>
      </c>
      <c r="R1847" s="11" t="s">
        <v>753</v>
      </c>
    </row>
    <row r="1848" spans="1:18" ht="12.95" customHeight="1">
      <c r="A1848" s="147">
        <v>1664</v>
      </c>
      <c r="B1848" s="148"/>
      <c r="C1848" s="149" t="s">
        <v>1911</v>
      </c>
      <c r="D1848" s="149" t="s">
        <v>1913</v>
      </c>
      <c r="E1848" s="149" t="s">
        <v>1907</v>
      </c>
      <c r="F1848" s="149" t="s">
        <v>1544</v>
      </c>
      <c r="G1848" s="149" t="s">
        <v>1433</v>
      </c>
      <c r="H1848" s="158" t="s">
        <v>1508</v>
      </c>
      <c r="I1848" s="247" t="s">
        <v>21</v>
      </c>
      <c r="J1848" s="150" t="s">
        <v>1343</v>
      </c>
      <c r="K1848" s="150" t="s">
        <v>1343</v>
      </c>
      <c r="L1848" s="150"/>
      <c r="M1848" s="153"/>
      <c r="N1848" s="151"/>
      <c r="O1848" s="153"/>
      <c r="P1848" s="203" t="e">
        <f>#REF!+#REF!</f>
        <v>#REF!</v>
      </c>
      <c r="Q1848" s="204" t="e">
        <f>#REF!+M1848</f>
        <v>#REF!</v>
      </c>
      <c r="R1848" s="11" t="s">
        <v>751</v>
      </c>
    </row>
    <row r="1849" spans="1:18" ht="12.95" customHeight="1">
      <c r="A1849" s="198">
        <v>1665</v>
      </c>
      <c r="B1849" s="148"/>
      <c r="C1849" s="149" t="s">
        <v>1911</v>
      </c>
      <c r="D1849" s="149" t="s">
        <v>1913</v>
      </c>
      <c r="E1849" s="149" t="s">
        <v>1907</v>
      </c>
      <c r="F1849" s="149" t="s">
        <v>1544</v>
      </c>
      <c r="G1849" s="149" t="s">
        <v>1436</v>
      </c>
      <c r="H1849" s="158" t="s">
        <v>1500</v>
      </c>
      <c r="I1849" s="247" t="s">
        <v>787</v>
      </c>
      <c r="J1849" s="150" t="s">
        <v>1343</v>
      </c>
      <c r="K1849" s="150" t="s">
        <v>1343</v>
      </c>
      <c r="L1849" s="150"/>
      <c r="M1849" s="153"/>
      <c r="N1849" s="151"/>
      <c r="O1849" s="153"/>
      <c r="P1849" s="203" t="e">
        <f>#REF!+#REF!</f>
        <v>#REF!</v>
      </c>
      <c r="Q1849" s="204" t="e">
        <f>#REF!+M1849</f>
        <v>#REF!</v>
      </c>
      <c r="R1849" s="11" t="s">
        <v>606</v>
      </c>
    </row>
    <row r="1850" spans="1:18" ht="12.95" customHeight="1">
      <c r="A1850" s="147">
        <v>1666</v>
      </c>
      <c r="B1850" s="148"/>
      <c r="C1850" s="149" t="s">
        <v>1911</v>
      </c>
      <c r="D1850" s="149" t="s">
        <v>1913</v>
      </c>
      <c r="E1850" s="149" t="s">
        <v>1907</v>
      </c>
      <c r="F1850" s="149" t="s">
        <v>1544</v>
      </c>
      <c r="G1850" s="149" t="s">
        <v>1436</v>
      </c>
      <c r="H1850" s="158" t="s">
        <v>1501</v>
      </c>
      <c r="I1850" s="247" t="s">
        <v>787</v>
      </c>
      <c r="J1850" s="150" t="s">
        <v>1343</v>
      </c>
      <c r="K1850" s="150" t="s">
        <v>1343</v>
      </c>
      <c r="L1850" s="150"/>
      <c r="M1850" s="153"/>
      <c r="N1850" s="151"/>
      <c r="O1850" s="153"/>
      <c r="P1850" s="203" t="e">
        <f>#REF!+#REF!</f>
        <v>#REF!</v>
      </c>
      <c r="Q1850" s="204" t="e">
        <f>#REF!+M1850</f>
        <v>#REF!</v>
      </c>
      <c r="R1850" s="11" t="s">
        <v>606</v>
      </c>
    </row>
    <row r="1851" spans="1:18" ht="12.95" customHeight="1">
      <c r="A1851" s="198">
        <v>1667</v>
      </c>
      <c r="B1851" s="148"/>
      <c r="C1851" s="149" t="s">
        <v>1911</v>
      </c>
      <c r="D1851" s="149" t="s">
        <v>1913</v>
      </c>
      <c r="E1851" s="149" t="s">
        <v>1907</v>
      </c>
      <c r="F1851" s="149" t="s">
        <v>1544</v>
      </c>
      <c r="G1851" s="149" t="s">
        <v>1433</v>
      </c>
      <c r="H1851" s="158" t="s">
        <v>1509</v>
      </c>
      <c r="I1851" s="247" t="s">
        <v>21</v>
      </c>
      <c r="J1851" s="150" t="s">
        <v>1343</v>
      </c>
      <c r="K1851" s="150" t="s">
        <v>1343</v>
      </c>
      <c r="L1851" s="150"/>
      <c r="M1851" s="153"/>
      <c r="N1851" s="151"/>
      <c r="O1851" s="153"/>
      <c r="P1851" s="203" t="e">
        <f>#REF!+#REF!</f>
        <v>#REF!</v>
      </c>
      <c r="Q1851" s="204" t="e">
        <f>#REF!+M1851</f>
        <v>#REF!</v>
      </c>
      <c r="R1851" s="11" t="s">
        <v>606</v>
      </c>
    </row>
    <row r="1852" spans="1:18" ht="12.95" customHeight="1">
      <c r="A1852" s="147">
        <v>1668</v>
      </c>
      <c r="B1852" s="148"/>
      <c r="C1852" s="149" t="s">
        <v>1911</v>
      </c>
      <c r="D1852" s="149" t="s">
        <v>1913</v>
      </c>
      <c r="E1852" s="149" t="s">
        <v>1907</v>
      </c>
      <c r="F1852" s="149" t="s">
        <v>1911</v>
      </c>
      <c r="G1852" s="149" t="s">
        <v>1426</v>
      </c>
      <c r="H1852" s="158" t="s">
        <v>1444</v>
      </c>
      <c r="I1852" s="247" t="s">
        <v>872</v>
      </c>
      <c r="J1852" s="150" t="s">
        <v>1343</v>
      </c>
      <c r="K1852" s="150" t="s">
        <v>1343</v>
      </c>
      <c r="L1852" s="150"/>
      <c r="M1852" s="153"/>
      <c r="N1852" s="151"/>
      <c r="O1852" s="153"/>
      <c r="P1852" s="203" t="e">
        <f>#REF!+#REF!</f>
        <v>#REF!</v>
      </c>
      <c r="Q1852" s="204" t="e">
        <f>#REF!+M1852</f>
        <v>#REF!</v>
      </c>
      <c r="R1852" s="11" t="s">
        <v>752</v>
      </c>
    </row>
    <row r="1853" spans="1:18" ht="12.95" customHeight="1">
      <c r="A1853" s="198">
        <v>1669</v>
      </c>
      <c r="B1853" s="148"/>
      <c r="C1853" s="149" t="s">
        <v>1911</v>
      </c>
      <c r="D1853" s="149" t="s">
        <v>1913</v>
      </c>
      <c r="E1853" s="149" t="s">
        <v>1907</v>
      </c>
      <c r="F1853" s="149" t="s">
        <v>1544</v>
      </c>
      <c r="G1853" s="149" t="s">
        <v>1436</v>
      </c>
      <c r="H1853" s="158" t="s">
        <v>1502</v>
      </c>
      <c r="I1853" s="239" t="s">
        <v>787</v>
      </c>
      <c r="J1853" s="150" t="s">
        <v>1343</v>
      </c>
      <c r="K1853" s="150" t="s">
        <v>1343</v>
      </c>
      <c r="L1853" s="150"/>
      <c r="M1853" s="153"/>
      <c r="N1853" s="151"/>
      <c r="O1853" s="153"/>
      <c r="P1853" s="203" t="e">
        <f>#REF!+#REF!</f>
        <v>#REF!</v>
      </c>
      <c r="Q1853" s="204" t="e">
        <f>#REF!+M1853</f>
        <v>#REF!</v>
      </c>
      <c r="R1853" s="11" t="s">
        <v>735</v>
      </c>
    </row>
    <row r="1854" spans="1:18" ht="12.95" customHeight="1">
      <c r="A1854" s="147">
        <v>1670</v>
      </c>
      <c r="B1854" s="148"/>
      <c r="C1854" s="149" t="s">
        <v>1911</v>
      </c>
      <c r="D1854" s="149" t="s">
        <v>1913</v>
      </c>
      <c r="E1854" s="149" t="s">
        <v>1907</v>
      </c>
      <c r="F1854" s="149" t="s">
        <v>1544</v>
      </c>
      <c r="G1854" s="149" t="s">
        <v>1436</v>
      </c>
      <c r="H1854" s="158" t="s">
        <v>1503</v>
      </c>
      <c r="I1854" s="239" t="s">
        <v>873</v>
      </c>
      <c r="J1854" s="150" t="s">
        <v>1343</v>
      </c>
      <c r="K1854" s="150" t="s">
        <v>1343</v>
      </c>
      <c r="L1854" s="150"/>
      <c r="M1854" s="153"/>
      <c r="N1854" s="151"/>
      <c r="O1854" s="153"/>
      <c r="P1854" s="203" t="e">
        <f>#REF!+#REF!</f>
        <v>#REF!</v>
      </c>
      <c r="Q1854" s="204" t="e">
        <f>#REF!+M1854</f>
        <v>#REF!</v>
      </c>
      <c r="R1854" s="11" t="s">
        <v>757</v>
      </c>
    </row>
    <row r="1855" spans="1:18" ht="12.95" customHeight="1">
      <c r="A1855" s="198">
        <v>1671</v>
      </c>
      <c r="B1855" s="148"/>
      <c r="C1855" s="149" t="s">
        <v>1911</v>
      </c>
      <c r="D1855" s="149" t="s">
        <v>1913</v>
      </c>
      <c r="E1855" s="149" t="s">
        <v>1907</v>
      </c>
      <c r="F1855" s="149" t="s">
        <v>1544</v>
      </c>
      <c r="G1855" s="149" t="s">
        <v>1436</v>
      </c>
      <c r="H1855" s="158" t="s">
        <v>1504</v>
      </c>
      <c r="I1855" s="239" t="s">
        <v>787</v>
      </c>
      <c r="J1855" s="150" t="s">
        <v>1343</v>
      </c>
      <c r="K1855" s="150" t="s">
        <v>1343</v>
      </c>
      <c r="L1855" s="150"/>
      <c r="M1855" s="153"/>
      <c r="N1855" s="151"/>
      <c r="O1855" s="153"/>
      <c r="P1855" s="203" t="e">
        <f>#REF!+#REF!</f>
        <v>#REF!</v>
      </c>
      <c r="Q1855" s="204" t="e">
        <f>#REF!+M1855</f>
        <v>#REF!</v>
      </c>
      <c r="R1855" s="11" t="s">
        <v>728</v>
      </c>
    </row>
    <row r="1856" spans="1:18" ht="12.95" customHeight="1">
      <c r="A1856" s="147">
        <v>1672</v>
      </c>
      <c r="B1856" s="148"/>
      <c r="C1856" s="149" t="s">
        <v>1911</v>
      </c>
      <c r="D1856" s="149" t="s">
        <v>1913</v>
      </c>
      <c r="E1856" s="149" t="s">
        <v>1907</v>
      </c>
      <c r="F1856" s="149" t="s">
        <v>1544</v>
      </c>
      <c r="G1856" s="149" t="s">
        <v>1436</v>
      </c>
      <c r="H1856" s="158" t="s">
        <v>1505</v>
      </c>
      <c r="I1856" s="239" t="s">
        <v>787</v>
      </c>
      <c r="J1856" s="150" t="s">
        <v>1343</v>
      </c>
      <c r="K1856" s="150" t="s">
        <v>1343</v>
      </c>
      <c r="L1856" s="150"/>
      <c r="M1856" s="153"/>
      <c r="N1856" s="151"/>
      <c r="O1856" s="153"/>
      <c r="P1856" s="203" t="e">
        <f>#REF!+#REF!</f>
        <v>#REF!</v>
      </c>
      <c r="Q1856" s="204" t="e">
        <f>#REF!+M1856</f>
        <v>#REF!</v>
      </c>
      <c r="R1856" s="13" t="s">
        <v>761</v>
      </c>
    </row>
    <row r="1857" spans="1:18" ht="12.95" customHeight="1">
      <c r="A1857" s="198">
        <v>1673</v>
      </c>
      <c r="B1857" s="148"/>
      <c r="C1857" s="149" t="s">
        <v>1911</v>
      </c>
      <c r="D1857" s="149" t="s">
        <v>1913</v>
      </c>
      <c r="E1857" s="149" t="s">
        <v>1907</v>
      </c>
      <c r="F1857" s="149" t="s">
        <v>1911</v>
      </c>
      <c r="G1857" s="149" t="s">
        <v>1425</v>
      </c>
      <c r="H1857" s="158" t="s">
        <v>1442</v>
      </c>
      <c r="I1857" s="239" t="s">
        <v>828</v>
      </c>
      <c r="J1857" s="150" t="s">
        <v>1343</v>
      </c>
      <c r="K1857" s="150" t="s">
        <v>1343</v>
      </c>
      <c r="L1857" s="150"/>
      <c r="M1857" s="153"/>
      <c r="N1857" s="151"/>
      <c r="O1857" s="153"/>
      <c r="P1857" s="203" t="e">
        <f>#REF!+#REF!</f>
        <v>#REF!</v>
      </c>
      <c r="Q1857" s="204" t="e">
        <f>#REF!+M1857</f>
        <v>#REF!</v>
      </c>
      <c r="R1857" s="13" t="s">
        <v>734</v>
      </c>
    </row>
    <row r="1858" spans="1:18" ht="12.95" customHeight="1">
      <c r="A1858" s="147">
        <v>1674</v>
      </c>
      <c r="B1858" s="148"/>
      <c r="C1858" s="149" t="s">
        <v>1911</v>
      </c>
      <c r="D1858" s="149" t="s">
        <v>1913</v>
      </c>
      <c r="E1858" s="149" t="s">
        <v>1907</v>
      </c>
      <c r="F1858" s="149" t="s">
        <v>1911</v>
      </c>
      <c r="G1858" s="149" t="s">
        <v>1425</v>
      </c>
      <c r="H1858" s="158" t="s">
        <v>1443</v>
      </c>
      <c r="I1858" s="239" t="s">
        <v>828</v>
      </c>
      <c r="J1858" s="150" t="s">
        <v>1343</v>
      </c>
      <c r="K1858" s="150" t="s">
        <v>1343</v>
      </c>
      <c r="L1858" s="150"/>
      <c r="M1858" s="153"/>
      <c r="N1858" s="151"/>
      <c r="O1858" s="153"/>
      <c r="P1858" s="203" t="e">
        <f>#REF!+#REF!</f>
        <v>#REF!</v>
      </c>
      <c r="Q1858" s="204" t="e">
        <f>#REF!+M1858</f>
        <v>#REF!</v>
      </c>
      <c r="R1858" s="11" t="s">
        <v>746</v>
      </c>
    </row>
    <row r="1859" spans="1:18" ht="12.95" customHeight="1">
      <c r="A1859" s="198">
        <v>1675</v>
      </c>
      <c r="B1859" s="148"/>
      <c r="C1859" s="149" t="s">
        <v>1911</v>
      </c>
      <c r="D1859" s="149" t="s">
        <v>1913</v>
      </c>
      <c r="E1859" s="149" t="s">
        <v>1907</v>
      </c>
      <c r="F1859" s="149" t="s">
        <v>1911</v>
      </c>
      <c r="G1859" s="149" t="s">
        <v>1425</v>
      </c>
      <c r="H1859" s="158" t="s">
        <v>1444</v>
      </c>
      <c r="I1859" s="239" t="s">
        <v>828</v>
      </c>
      <c r="J1859" s="150" t="s">
        <v>1343</v>
      </c>
      <c r="K1859" s="150" t="s">
        <v>1343</v>
      </c>
      <c r="L1859" s="150"/>
      <c r="M1859" s="153"/>
      <c r="N1859" s="151"/>
      <c r="O1859" s="153"/>
      <c r="P1859" s="203" t="e">
        <f>#REF!+#REF!</f>
        <v>#REF!</v>
      </c>
      <c r="Q1859" s="204" t="e">
        <f>#REF!+M1859</f>
        <v>#REF!</v>
      </c>
      <c r="R1859" s="364" t="s">
        <v>746</v>
      </c>
    </row>
    <row r="1860" spans="1:18" ht="12.95" customHeight="1">
      <c r="A1860" s="147">
        <v>1676</v>
      </c>
      <c r="B1860" s="148"/>
      <c r="C1860" s="149" t="s">
        <v>1911</v>
      </c>
      <c r="D1860" s="149" t="s">
        <v>1913</v>
      </c>
      <c r="E1860" s="149" t="s">
        <v>1907</v>
      </c>
      <c r="F1860" s="149" t="s">
        <v>1911</v>
      </c>
      <c r="G1860" s="149" t="s">
        <v>1425</v>
      </c>
      <c r="H1860" s="158" t="s">
        <v>1445</v>
      </c>
      <c r="I1860" s="239" t="s">
        <v>828</v>
      </c>
      <c r="J1860" s="150" t="s">
        <v>1343</v>
      </c>
      <c r="K1860" s="150" t="s">
        <v>1343</v>
      </c>
      <c r="L1860" s="150"/>
      <c r="M1860" s="153"/>
      <c r="N1860" s="151"/>
      <c r="O1860" s="153"/>
      <c r="P1860" s="203" t="e">
        <f>#REF!+#REF!</f>
        <v>#REF!</v>
      </c>
      <c r="Q1860" s="204" t="e">
        <f>#REF!+M1860</f>
        <v>#REF!</v>
      </c>
      <c r="R1860" s="364" t="s">
        <v>763</v>
      </c>
    </row>
    <row r="1861" spans="1:18" ht="12.95" customHeight="1">
      <c r="A1861" s="198">
        <v>1677</v>
      </c>
      <c r="B1861" s="148"/>
      <c r="C1861" s="149" t="s">
        <v>1911</v>
      </c>
      <c r="D1861" s="149" t="s">
        <v>1913</v>
      </c>
      <c r="E1861" s="149" t="s">
        <v>1907</v>
      </c>
      <c r="F1861" s="149" t="s">
        <v>1911</v>
      </c>
      <c r="G1861" s="149" t="s">
        <v>1426</v>
      </c>
      <c r="H1861" s="158" t="s">
        <v>1445</v>
      </c>
      <c r="I1861" s="239" t="s">
        <v>859</v>
      </c>
      <c r="J1861" s="150" t="s">
        <v>1343</v>
      </c>
      <c r="K1861" s="150" t="s">
        <v>1343</v>
      </c>
      <c r="L1861" s="150"/>
      <c r="M1861" s="153"/>
      <c r="N1861" s="151"/>
      <c r="O1861" s="153"/>
      <c r="P1861" s="203" t="e">
        <f>#REF!+#REF!</f>
        <v>#REF!</v>
      </c>
      <c r="Q1861" s="204" t="e">
        <f>#REF!+M1861</f>
        <v>#REF!</v>
      </c>
      <c r="R1861" s="11" t="s">
        <v>874</v>
      </c>
    </row>
    <row r="1862" spans="1:18" ht="12.95" customHeight="1">
      <c r="A1862" s="147">
        <v>1678</v>
      </c>
      <c r="B1862" s="148"/>
      <c r="C1862" s="149" t="s">
        <v>1911</v>
      </c>
      <c r="D1862" s="149" t="s">
        <v>1913</v>
      </c>
      <c r="E1862" s="149" t="s">
        <v>1907</v>
      </c>
      <c r="F1862" s="149" t="s">
        <v>1911</v>
      </c>
      <c r="G1862" s="149" t="s">
        <v>1425</v>
      </c>
      <c r="H1862" s="158" t="s">
        <v>1446</v>
      </c>
      <c r="I1862" s="239" t="s">
        <v>828</v>
      </c>
      <c r="J1862" s="150" t="s">
        <v>1343</v>
      </c>
      <c r="K1862" s="150" t="s">
        <v>1343</v>
      </c>
      <c r="L1862" s="150"/>
      <c r="M1862" s="153"/>
      <c r="N1862" s="151"/>
      <c r="O1862" s="153"/>
      <c r="P1862" s="203" t="e">
        <f>#REF!+#REF!</f>
        <v>#REF!</v>
      </c>
      <c r="Q1862" s="204" t="e">
        <f>#REF!+M1862</f>
        <v>#REF!</v>
      </c>
      <c r="R1862" s="11" t="s">
        <v>874</v>
      </c>
    </row>
    <row r="1863" spans="1:18" ht="12.95" customHeight="1">
      <c r="A1863" s="198">
        <v>1679</v>
      </c>
      <c r="B1863" s="148"/>
      <c r="C1863" s="149" t="s">
        <v>1911</v>
      </c>
      <c r="D1863" s="149" t="s">
        <v>1913</v>
      </c>
      <c r="E1863" s="149" t="s">
        <v>1907</v>
      </c>
      <c r="F1863" s="149" t="s">
        <v>1911</v>
      </c>
      <c r="G1863" s="149" t="s">
        <v>1426</v>
      </c>
      <c r="H1863" s="158" t="s">
        <v>1446</v>
      </c>
      <c r="I1863" s="239" t="s">
        <v>870</v>
      </c>
      <c r="J1863" s="150" t="s">
        <v>1343</v>
      </c>
      <c r="K1863" s="150" t="s">
        <v>1343</v>
      </c>
      <c r="L1863" s="150"/>
      <c r="M1863" s="153"/>
      <c r="N1863" s="151"/>
      <c r="O1863" s="153"/>
      <c r="P1863" s="203" t="e">
        <f>#REF!+#REF!</f>
        <v>#REF!</v>
      </c>
      <c r="Q1863" s="204" t="e">
        <f>#REF!+M1863</f>
        <v>#REF!</v>
      </c>
      <c r="R1863" s="15" t="s">
        <v>761</v>
      </c>
    </row>
    <row r="1864" spans="1:18" ht="12.95" customHeight="1">
      <c r="A1864" s="147">
        <v>1680</v>
      </c>
      <c r="B1864" s="212"/>
      <c r="C1864" s="213" t="s">
        <v>1911</v>
      </c>
      <c r="D1864" s="213" t="s">
        <v>1913</v>
      </c>
      <c r="E1864" s="213" t="s">
        <v>1907</v>
      </c>
      <c r="F1864" s="213" t="s">
        <v>1911</v>
      </c>
      <c r="G1864" s="213" t="s">
        <v>1426</v>
      </c>
      <c r="H1864" s="222" t="s">
        <v>1447</v>
      </c>
      <c r="I1864" s="239" t="s">
        <v>870</v>
      </c>
      <c r="J1864" s="216" t="s">
        <v>1343</v>
      </c>
      <c r="K1864" s="216" t="s">
        <v>1343</v>
      </c>
      <c r="L1864" s="216"/>
      <c r="M1864" s="221"/>
      <c r="N1864" s="217"/>
      <c r="O1864" s="221"/>
      <c r="P1864" s="203" t="e">
        <f>#REF!+#REF!</f>
        <v>#REF!</v>
      </c>
      <c r="Q1864" s="204" t="e">
        <f>#REF!+M1864</f>
        <v>#REF!</v>
      </c>
      <c r="R1864" s="371" t="s">
        <v>738</v>
      </c>
    </row>
    <row r="1865" spans="1:18" ht="12.95" customHeight="1">
      <c r="A1865" s="198">
        <v>1681</v>
      </c>
      <c r="B1865" s="148"/>
      <c r="C1865" s="149" t="s">
        <v>1911</v>
      </c>
      <c r="D1865" s="149" t="s">
        <v>1913</v>
      </c>
      <c r="E1865" s="149" t="s">
        <v>1907</v>
      </c>
      <c r="F1865" s="149" t="s">
        <v>1911</v>
      </c>
      <c r="G1865" s="149" t="s">
        <v>1425</v>
      </c>
      <c r="H1865" s="158" t="s">
        <v>1447</v>
      </c>
      <c r="I1865" s="239" t="s">
        <v>828</v>
      </c>
      <c r="J1865" s="150" t="s">
        <v>1343</v>
      </c>
      <c r="K1865" s="150" t="s">
        <v>1343</v>
      </c>
      <c r="L1865" s="150"/>
      <c r="M1865" s="153"/>
      <c r="N1865" s="151"/>
      <c r="O1865" s="153"/>
      <c r="P1865" s="203" t="e">
        <f>#REF!+#REF!</f>
        <v>#REF!</v>
      </c>
      <c r="Q1865" s="204" t="e">
        <f>#REF!+M1865</f>
        <v>#REF!</v>
      </c>
      <c r="R1865" s="370" t="s">
        <v>606</v>
      </c>
    </row>
    <row r="1866" spans="1:18" ht="12.95" customHeight="1">
      <c r="A1866" s="147">
        <v>1682</v>
      </c>
      <c r="B1866" s="148"/>
      <c r="C1866" s="149" t="s">
        <v>1911</v>
      </c>
      <c r="D1866" s="149" t="s">
        <v>1913</v>
      </c>
      <c r="E1866" s="149" t="s">
        <v>1907</v>
      </c>
      <c r="F1866" s="149" t="s">
        <v>1911</v>
      </c>
      <c r="G1866" s="149" t="s">
        <v>1425</v>
      </c>
      <c r="H1866" s="158" t="s">
        <v>1448</v>
      </c>
      <c r="I1866" s="239" t="s">
        <v>828</v>
      </c>
      <c r="J1866" s="150" t="s">
        <v>1343</v>
      </c>
      <c r="K1866" s="150" t="s">
        <v>1343</v>
      </c>
      <c r="L1866" s="150"/>
      <c r="M1866" s="153"/>
      <c r="N1866" s="151"/>
      <c r="O1866" s="153"/>
      <c r="P1866" s="203" t="e">
        <f>#REF!+#REF!</f>
        <v>#REF!</v>
      </c>
      <c r="Q1866" s="204" t="e">
        <f>#REF!+M1866</f>
        <v>#REF!</v>
      </c>
      <c r="R1866" s="370" t="s">
        <v>753</v>
      </c>
    </row>
    <row r="1867" spans="1:18" ht="12.95" customHeight="1">
      <c r="A1867" s="198">
        <v>1683</v>
      </c>
      <c r="B1867" s="148"/>
      <c r="C1867" s="149" t="s">
        <v>1911</v>
      </c>
      <c r="D1867" s="149" t="s">
        <v>1913</v>
      </c>
      <c r="E1867" s="149" t="s">
        <v>1907</v>
      </c>
      <c r="F1867" s="149" t="s">
        <v>1911</v>
      </c>
      <c r="G1867" s="149" t="s">
        <v>1425</v>
      </c>
      <c r="H1867" s="158" t="s">
        <v>1449</v>
      </c>
      <c r="I1867" s="239" t="s">
        <v>828</v>
      </c>
      <c r="J1867" s="150" t="s">
        <v>1343</v>
      </c>
      <c r="K1867" s="150" t="s">
        <v>1343</v>
      </c>
      <c r="L1867" s="150"/>
      <c r="M1867" s="153"/>
      <c r="N1867" s="151"/>
      <c r="O1867" s="153"/>
      <c r="P1867" s="203" t="e">
        <f>#REF!+#REF!</f>
        <v>#REF!</v>
      </c>
      <c r="Q1867" s="204" t="e">
        <f>#REF!+M1867</f>
        <v>#REF!</v>
      </c>
      <c r="R1867" s="370" t="s">
        <v>875</v>
      </c>
    </row>
    <row r="1868" spans="1:18" ht="12.95" customHeight="1">
      <c r="A1868" s="147">
        <v>1684</v>
      </c>
      <c r="B1868" s="148"/>
      <c r="C1868" s="149" t="s">
        <v>1911</v>
      </c>
      <c r="D1868" s="149" t="s">
        <v>1913</v>
      </c>
      <c r="E1868" s="149" t="s">
        <v>1907</v>
      </c>
      <c r="F1868" s="149" t="s">
        <v>1544</v>
      </c>
      <c r="G1868" s="149" t="s">
        <v>1436</v>
      </c>
      <c r="H1868" s="158" t="s">
        <v>1506</v>
      </c>
      <c r="I1868" s="239" t="s">
        <v>787</v>
      </c>
      <c r="J1868" s="150" t="s">
        <v>1343</v>
      </c>
      <c r="K1868" s="150" t="s">
        <v>1343</v>
      </c>
      <c r="L1868" s="150"/>
      <c r="M1868" s="153"/>
      <c r="N1868" s="151"/>
      <c r="O1868" s="153"/>
      <c r="P1868" s="203" t="e">
        <f>#REF!+#REF!</f>
        <v>#REF!</v>
      </c>
      <c r="Q1868" s="204" t="e">
        <f>#REF!+M1868</f>
        <v>#REF!</v>
      </c>
      <c r="R1868" s="370" t="s">
        <v>604</v>
      </c>
    </row>
    <row r="1869" spans="1:18" ht="12.95" customHeight="1" thickBot="1">
      <c r="A1869" s="198">
        <v>1685</v>
      </c>
      <c r="B1869" s="192"/>
      <c r="C1869" s="213" t="s">
        <v>1911</v>
      </c>
      <c r="D1869" s="213" t="s">
        <v>1913</v>
      </c>
      <c r="E1869" s="213" t="s">
        <v>1907</v>
      </c>
      <c r="F1869" s="213" t="s">
        <v>1544</v>
      </c>
      <c r="G1869" s="213" t="s">
        <v>1433</v>
      </c>
      <c r="H1869" s="192" t="s">
        <v>1510</v>
      </c>
      <c r="I1869" s="239" t="s">
        <v>21</v>
      </c>
      <c r="J1869" s="194" t="s">
        <v>1343</v>
      </c>
      <c r="K1869" s="195" t="s">
        <v>1343</v>
      </c>
      <c r="L1869" s="195"/>
      <c r="M1869" s="221"/>
      <c r="N1869" s="217"/>
      <c r="O1869" s="221"/>
      <c r="P1869" s="203" t="e">
        <f>#REF!+#REF!</f>
        <v>#REF!</v>
      </c>
      <c r="Q1869" s="204" t="e">
        <f>#REF!+M1869</f>
        <v>#REF!</v>
      </c>
      <c r="R1869" s="367" t="s">
        <v>735</v>
      </c>
    </row>
    <row r="1870" spans="1:18" ht="12.95" customHeight="1" thickBot="1">
      <c r="A1870" s="147">
        <v>1686</v>
      </c>
      <c r="B1870" s="189"/>
      <c r="C1870" s="207" t="s">
        <v>1911</v>
      </c>
      <c r="D1870" s="207" t="s">
        <v>1913</v>
      </c>
      <c r="E1870" s="207" t="s">
        <v>1907</v>
      </c>
      <c r="F1870" s="207" t="s">
        <v>1544</v>
      </c>
      <c r="G1870" s="207" t="s">
        <v>1433</v>
      </c>
      <c r="H1870" s="188" t="s">
        <v>1511</v>
      </c>
      <c r="I1870" s="239" t="s">
        <v>21</v>
      </c>
      <c r="J1870" s="208" t="s">
        <v>1343</v>
      </c>
      <c r="K1870" s="189" t="s">
        <v>1343</v>
      </c>
      <c r="L1870" s="189"/>
      <c r="M1870" s="210"/>
      <c r="N1870" s="210"/>
      <c r="O1870" s="210"/>
      <c r="P1870" s="203" t="e">
        <f>#REF!+#REF!</f>
        <v>#REF!</v>
      </c>
      <c r="Q1870" s="204" t="e">
        <f>#REF!+M1870</f>
        <v>#REF!</v>
      </c>
      <c r="R1870" s="368" t="s">
        <v>604</v>
      </c>
    </row>
    <row r="1871" spans="1:18" ht="12.95" customHeight="1">
      <c r="A1871" s="198">
        <v>1687</v>
      </c>
      <c r="B1871" s="199"/>
      <c r="C1871" s="200" t="s">
        <v>1911</v>
      </c>
      <c r="D1871" s="200" t="s">
        <v>1913</v>
      </c>
      <c r="E1871" s="200" t="s">
        <v>1907</v>
      </c>
      <c r="F1871" s="200" t="s">
        <v>1544</v>
      </c>
      <c r="G1871" s="200" t="s">
        <v>1433</v>
      </c>
      <c r="H1871" s="220" t="s">
        <v>1522</v>
      </c>
      <c r="I1871" s="239" t="s">
        <v>21</v>
      </c>
      <c r="J1871" s="182" t="s">
        <v>1343</v>
      </c>
      <c r="K1871" s="202" t="s">
        <v>1343</v>
      </c>
      <c r="L1871" s="202"/>
      <c r="M1871" s="204"/>
      <c r="N1871" s="203"/>
      <c r="O1871" s="204"/>
      <c r="P1871" s="203" t="e">
        <f>#REF!+#REF!</f>
        <v>#REF!</v>
      </c>
      <c r="Q1871" s="204" t="e">
        <f>#REF!+M1871</f>
        <v>#REF!</v>
      </c>
      <c r="R1871" s="358" t="s">
        <v>734</v>
      </c>
    </row>
    <row r="1872" spans="1:18" ht="12.95" customHeight="1">
      <c r="A1872" s="147">
        <v>1688</v>
      </c>
      <c r="B1872" s="148"/>
      <c r="C1872" s="149" t="s">
        <v>1911</v>
      </c>
      <c r="D1872" s="149" t="s">
        <v>1913</v>
      </c>
      <c r="E1872" s="149" t="s">
        <v>1907</v>
      </c>
      <c r="F1872" s="149" t="s">
        <v>1544</v>
      </c>
      <c r="G1872" s="149" t="s">
        <v>1433</v>
      </c>
      <c r="H1872" s="158" t="s">
        <v>1523</v>
      </c>
      <c r="I1872" s="239" t="s">
        <v>21</v>
      </c>
      <c r="J1872" s="29" t="s">
        <v>1343</v>
      </c>
      <c r="K1872" s="150" t="s">
        <v>1343</v>
      </c>
      <c r="L1872" s="150"/>
      <c r="M1872" s="153"/>
      <c r="N1872" s="151"/>
      <c r="O1872" s="153"/>
      <c r="P1872" s="203" t="e">
        <f>#REF!+#REF!</f>
        <v>#REF!</v>
      </c>
      <c r="Q1872" s="204" t="e">
        <f>#REF!+M1872</f>
        <v>#REF!</v>
      </c>
      <c r="R1872" s="359" t="s">
        <v>761</v>
      </c>
    </row>
    <row r="1873" spans="1:18" ht="12.95" customHeight="1">
      <c r="A1873" s="198">
        <v>1689</v>
      </c>
      <c r="B1873" s="148"/>
      <c r="C1873" s="149" t="s">
        <v>1911</v>
      </c>
      <c r="D1873" s="149" t="s">
        <v>1913</v>
      </c>
      <c r="E1873" s="149" t="s">
        <v>1907</v>
      </c>
      <c r="F1873" s="149" t="s">
        <v>1544</v>
      </c>
      <c r="G1873" s="149" t="s">
        <v>1433</v>
      </c>
      <c r="H1873" s="158" t="s">
        <v>1524</v>
      </c>
      <c r="I1873" s="239" t="s">
        <v>21</v>
      </c>
      <c r="J1873" s="29" t="s">
        <v>1343</v>
      </c>
      <c r="K1873" s="150" t="s">
        <v>1343</v>
      </c>
      <c r="L1873" s="150"/>
      <c r="M1873" s="153"/>
      <c r="N1873" s="151"/>
      <c r="O1873" s="153"/>
      <c r="P1873" s="203" t="e">
        <f>#REF!+#REF!</f>
        <v>#REF!</v>
      </c>
      <c r="Q1873" s="204" t="e">
        <f>#REF!+M1873</f>
        <v>#REF!</v>
      </c>
      <c r="R1873" s="359" t="s">
        <v>769</v>
      </c>
    </row>
    <row r="1874" spans="1:18" ht="12.95" customHeight="1">
      <c r="A1874" s="147">
        <v>1690</v>
      </c>
      <c r="B1874" s="148"/>
      <c r="C1874" s="149" t="s">
        <v>1911</v>
      </c>
      <c r="D1874" s="149" t="s">
        <v>1913</v>
      </c>
      <c r="E1874" s="149" t="s">
        <v>1907</v>
      </c>
      <c r="F1874" s="149" t="s">
        <v>1544</v>
      </c>
      <c r="G1874" s="149" t="s">
        <v>1433</v>
      </c>
      <c r="H1874" s="158" t="s">
        <v>1525</v>
      </c>
      <c r="I1874" s="239" t="s">
        <v>21</v>
      </c>
      <c r="J1874" s="29" t="s">
        <v>1343</v>
      </c>
      <c r="K1874" s="150" t="s">
        <v>1343</v>
      </c>
      <c r="L1874" s="150"/>
      <c r="M1874" s="153"/>
      <c r="N1874" s="151"/>
      <c r="O1874" s="153"/>
      <c r="P1874" s="203" t="e">
        <f>#REF!+#REF!</f>
        <v>#REF!</v>
      </c>
      <c r="Q1874" s="204" t="e">
        <f>#REF!+M1874</f>
        <v>#REF!</v>
      </c>
      <c r="R1874" s="359" t="s">
        <v>757</v>
      </c>
    </row>
    <row r="1875" spans="1:18" ht="12.95" customHeight="1">
      <c r="A1875" s="198">
        <v>1691</v>
      </c>
      <c r="B1875" s="148"/>
      <c r="C1875" s="149" t="s">
        <v>1911</v>
      </c>
      <c r="D1875" s="149" t="s">
        <v>1913</v>
      </c>
      <c r="E1875" s="149" t="s">
        <v>1907</v>
      </c>
      <c r="F1875" s="149" t="s">
        <v>1544</v>
      </c>
      <c r="G1875" s="149" t="s">
        <v>1433</v>
      </c>
      <c r="H1875" s="158" t="s">
        <v>1526</v>
      </c>
      <c r="I1875" s="239" t="s">
        <v>21</v>
      </c>
      <c r="J1875" s="29" t="s">
        <v>1343</v>
      </c>
      <c r="K1875" s="150" t="s">
        <v>1343</v>
      </c>
      <c r="L1875" s="150"/>
      <c r="M1875" s="153"/>
      <c r="N1875" s="151"/>
      <c r="O1875" s="153"/>
      <c r="P1875" s="203" t="e">
        <f>#REF!+#REF!</f>
        <v>#REF!</v>
      </c>
      <c r="Q1875" s="204" t="e">
        <f>#REF!+M1875</f>
        <v>#REF!</v>
      </c>
      <c r="R1875" s="359" t="s">
        <v>738</v>
      </c>
    </row>
    <row r="1876" spans="1:18" ht="12.95" customHeight="1">
      <c r="A1876" s="147">
        <v>1692</v>
      </c>
      <c r="B1876" s="148"/>
      <c r="C1876" s="149" t="s">
        <v>1911</v>
      </c>
      <c r="D1876" s="149" t="s">
        <v>1913</v>
      </c>
      <c r="E1876" s="149" t="s">
        <v>1907</v>
      </c>
      <c r="F1876" s="149" t="s">
        <v>1544</v>
      </c>
      <c r="G1876" s="149" t="s">
        <v>1433</v>
      </c>
      <c r="H1876" s="158" t="s">
        <v>1527</v>
      </c>
      <c r="I1876" s="239" t="s">
        <v>21</v>
      </c>
      <c r="J1876" s="29" t="s">
        <v>1343</v>
      </c>
      <c r="K1876" s="150" t="s">
        <v>1343</v>
      </c>
      <c r="L1876" s="150"/>
      <c r="M1876" s="153"/>
      <c r="N1876" s="151"/>
      <c r="O1876" s="153"/>
      <c r="P1876" s="203" t="e">
        <f>#REF!+#REF!</f>
        <v>#REF!</v>
      </c>
      <c r="Q1876" s="204" t="e">
        <f>#REF!+M1876</f>
        <v>#REF!</v>
      </c>
      <c r="R1876" s="359" t="s">
        <v>738</v>
      </c>
    </row>
    <row r="1877" spans="1:18" ht="12.95" customHeight="1">
      <c r="A1877" s="198">
        <v>1693</v>
      </c>
      <c r="B1877" s="148"/>
      <c r="C1877" s="149" t="s">
        <v>1911</v>
      </c>
      <c r="D1877" s="149" t="s">
        <v>1913</v>
      </c>
      <c r="E1877" s="149" t="s">
        <v>1907</v>
      </c>
      <c r="F1877" s="149" t="s">
        <v>1544</v>
      </c>
      <c r="G1877" s="149" t="s">
        <v>1433</v>
      </c>
      <c r="H1877" s="158" t="s">
        <v>1528</v>
      </c>
      <c r="I1877" s="239" t="s">
        <v>21</v>
      </c>
      <c r="J1877" s="29" t="s">
        <v>1343</v>
      </c>
      <c r="K1877" s="150" t="s">
        <v>1343</v>
      </c>
      <c r="L1877" s="150"/>
      <c r="M1877" s="153"/>
      <c r="N1877" s="151"/>
      <c r="O1877" s="153"/>
      <c r="P1877" s="203" t="e">
        <f>#REF!+#REF!</f>
        <v>#REF!</v>
      </c>
      <c r="Q1877" s="204" t="e">
        <f>#REF!+M1877</f>
        <v>#REF!</v>
      </c>
      <c r="R1877" s="359" t="s">
        <v>738</v>
      </c>
    </row>
    <row r="1878" spans="1:18" ht="12.95" customHeight="1">
      <c r="A1878" s="147">
        <v>1694</v>
      </c>
      <c r="B1878" s="148"/>
      <c r="C1878" s="149" t="s">
        <v>1911</v>
      </c>
      <c r="D1878" s="149" t="s">
        <v>1913</v>
      </c>
      <c r="E1878" s="149" t="s">
        <v>1907</v>
      </c>
      <c r="F1878" s="149" t="s">
        <v>1909</v>
      </c>
      <c r="G1878" s="149" t="s">
        <v>1425</v>
      </c>
      <c r="H1878" s="158" t="s">
        <v>1430</v>
      </c>
      <c r="I1878" s="239" t="s">
        <v>64</v>
      </c>
      <c r="J1878" s="29" t="s">
        <v>1343</v>
      </c>
      <c r="K1878" s="150" t="s">
        <v>1343</v>
      </c>
      <c r="L1878" s="150"/>
      <c r="M1878" s="153"/>
      <c r="N1878" s="151"/>
      <c r="O1878" s="153"/>
      <c r="P1878" s="203" t="e">
        <f>#REF!+#REF!</f>
        <v>#REF!</v>
      </c>
      <c r="Q1878" s="204" t="e">
        <f>#REF!+M1878</f>
        <v>#REF!</v>
      </c>
      <c r="R1878" s="359" t="s">
        <v>650</v>
      </c>
    </row>
    <row r="1879" spans="1:18" ht="12.95" customHeight="1">
      <c r="A1879" s="198">
        <v>1695</v>
      </c>
      <c r="B1879" s="148"/>
      <c r="C1879" s="149" t="s">
        <v>1911</v>
      </c>
      <c r="D1879" s="149" t="s">
        <v>1913</v>
      </c>
      <c r="E1879" s="149" t="s">
        <v>1907</v>
      </c>
      <c r="F1879" s="149" t="s">
        <v>1909</v>
      </c>
      <c r="G1879" s="149" t="s">
        <v>1425</v>
      </c>
      <c r="H1879" s="158" t="s">
        <v>1433</v>
      </c>
      <c r="I1879" s="239" t="s">
        <v>64</v>
      </c>
      <c r="J1879" s="29" t="s">
        <v>1343</v>
      </c>
      <c r="K1879" s="150" t="s">
        <v>1343</v>
      </c>
      <c r="L1879" s="150"/>
      <c r="M1879" s="153"/>
      <c r="N1879" s="151"/>
      <c r="O1879" s="153"/>
      <c r="P1879" s="203" t="e">
        <f>#REF!+#REF!</f>
        <v>#REF!</v>
      </c>
      <c r="Q1879" s="204" t="e">
        <f>#REF!+M1879</f>
        <v>#REF!</v>
      </c>
      <c r="R1879" s="359" t="s">
        <v>741</v>
      </c>
    </row>
    <row r="1880" spans="1:18" ht="12.95" customHeight="1">
      <c r="A1880" s="147">
        <v>1696</v>
      </c>
      <c r="B1880" s="148"/>
      <c r="C1880" s="149" t="s">
        <v>1911</v>
      </c>
      <c r="D1880" s="149" t="s">
        <v>1914</v>
      </c>
      <c r="E1880" s="149" t="s">
        <v>1543</v>
      </c>
      <c r="F1880" s="149" t="s">
        <v>1908</v>
      </c>
      <c r="G1880" s="149" t="s">
        <v>1453</v>
      </c>
      <c r="H1880" s="158" t="s">
        <v>1448</v>
      </c>
      <c r="I1880" s="239" t="s">
        <v>876</v>
      </c>
      <c r="J1880" s="150" t="s">
        <v>1343</v>
      </c>
      <c r="K1880" s="150" t="s">
        <v>1343</v>
      </c>
      <c r="L1880" s="150"/>
      <c r="M1880" s="153"/>
      <c r="N1880" s="151"/>
      <c r="O1880" s="153"/>
      <c r="P1880" s="203" t="e">
        <f>#REF!+#REF!</f>
        <v>#REF!</v>
      </c>
      <c r="Q1880" s="204" t="e">
        <f>#REF!+M1880</f>
        <v>#REF!</v>
      </c>
      <c r="R1880" s="359" t="s">
        <v>768</v>
      </c>
    </row>
    <row r="1881" spans="1:18" ht="12.95" customHeight="1">
      <c r="A1881" s="198">
        <v>1697</v>
      </c>
      <c r="B1881" s="148"/>
      <c r="C1881" s="149" t="s">
        <v>1911</v>
      </c>
      <c r="D1881" s="149" t="s">
        <v>1913</v>
      </c>
      <c r="E1881" s="149" t="s">
        <v>1907</v>
      </c>
      <c r="F1881" s="149" t="s">
        <v>1913</v>
      </c>
      <c r="G1881" s="149" t="s">
        <v>1429</v>
      </c>
      <c r="H1881" s="158" t="s">
        <v>1425</v>
      </c>
      <c r="I1881" s="239" t="s">
        <v>877</v>
      </c>
      <c r="J1881" s="150" t="s">
        <v>1343</v>
      </c>
      <c r="K1881" s="150" t="s">
        <v>1343</v>
      </c>
      <c r="L1881" s="150"/>
      <c r="M1881" s="153"/>
      <c r="N1881" s="151"/>
      <c r="O1881" s="153"/>
      <c r="P1881" s="203" t="e">
        <f>#REF!+#REF!</f>
        <v>#REF!</v>
      </c>
      <c r="Q1881" s="204" t="e">
        <f>#REF!+M1881</f>
        <v>#REF!</v>
      </c>
      <c r="R1881" s="359" t="s">
        <v>751</v>
      </c>
    </row>
    <row r="1882" spans="1:18" ht="12.95" customHeight="1">
      <c r="A1882" s="147">
        <v>1698</v>
      </c>
      <c r="B1882" s="148"/>
      <c r="C1882" s="149" t="s">
        <v>1911</v>
      </c>
      <c r="D1882" s="149" t="s">
        <v>1913</v>
      </c>
      <c r="E1882" s="149" t="s">
        <v>1907</v>
      </c>
      <c r="F1882" s="149" t="s">
        <v>1544</v>
      </c>
      <c r="G1882" s="149" t="s">
        <v>1436</v>
      </c>
      <c r="H1882" s="158" t="s">
        <v>1507</v>
      </c>
      <c r="I1882" s="248" t="s">
        <v>787</v>
      </c>
      <c r="J1882" s="150" t="s">
        <v>1343</v>
      </c>
      <c r="K1882" s="150" t="s">
        <v>1343</v>
      </c>
      <c r="L1882" s="150"/>
      <c r="M1882" s="153"/>
      <c r="N1882" s="151"/>
      <c r="O1882" s="153"/>
      <c r="P1882" s="203" t="e">
        <f>#REF!+#REF!</f>
        <v>#REF!</v>
      </c>
      <c r="Q1882" s="204" t="e">
        <f>#REF!+M1882</f>
        <v>#REF!</v>
      </c>
      <c r="R1882" s="359" t="s">
        <v>781</v>
      </c>
    </row>
    <row r="1883" spans="1:18" ht="12.95" customHeight="1">
      <c r="A1883" s="198">
        <v>1699</v>
      </c>
      <c r="B1883" s="148"/>
      <c r="C1883" s="149" t="s">
        <v>1911</v>
      </c>
      <c r="D1883" s="149" t="s">
        <v>1913</v>
      </c>
      <c r="E1883" s="149" t="s">
        <v>1907</v>
      </c>
      <c r="F1883" s="149" t="s">
        <v>1544</v>
      </c>
      <c r="G1883" s="149" t="s">
        <v>1433</v>
      </c>
      <c r="H1883" s="158" t="s">
        <v>1529</v>
      </c>
      <c r="I1883" s="248" t="s">
        <v>21</v>
      </c>
      <c r="J1883" s="150" t="s">
        <v>1343</v>
      </c>
      <c r="K1883" s="150" t="s">
        <v>1343</v>
      </c>
      <c r="L1883" s="150"/>
      <c r="M1883" s="153"/>
      <c r="N1883" s="151"/>
      <c r="O1883" s="153"/>
      <c r="P1883" s="203" t="e">
        <f>#REF!+#REF!</f>
        <v>#REF!</v>
      </c>
      <c r="Q1883" s="204" t="e">
        <f>#REF!+M1883</f>
        <v>#REF!</v>
      </c>
      <c r="R1883" s="359" t="s">
        <v>781</v>
      </c>
    </row>
    <row r="1884" spans="1:18" ht="12.95" customHeight="1">
      <c r="A1884" s="147">
        <v>1700</v>
      </c>
      <c r="B1884" s="148"/>
      <c r="C1884" s="149" t="s">
        <v>1911</v>
      </c>
      <c r="D1884" s="149" t="s">
        <v>1914</v>
      </c>
      <c r="E1884" s="149" t="s">
        <v>1543</v>
      </c>
      <c r="F1884" s="149" t="s">
        <v>1908</v>
      </c>
      <c r="G1884" s="149" t="s">
        <v>1453</v>
      </c>
      <c r="H1884" s="158" t="s">
        <v>1449</v>
      </c>
      <c r="I1884" s="248" t="s">
        <v>825</v>
      </c>
      <c r="J1884" s="150" t="s">
        <v>1343</v>
      </c>
      <c r="K1884" s="150" t="s">
        <v>1343</v>
      </c>
      <c r="L1884" s="150"/>
      <c r="M1884" s="153"/>
      <c r="N1884" s="151"/>
      <c r="O1884" s="153"/>
      <c r="P1884" s="203" t="e">
        <f>#REF!+#REF!</f>
        <v>#REF!</v>
      </c>
      <c r="Q1884" s="204" t="e">
        <f>#REF!+M1884</f>
        <v>#REF!</v>
      </c>
      <c r="R1884" s="359" t="s">
        <v>781</v>
      </c>
    </row>
    <row r="1885" spans="1:18" ht="12.95" customHeight="1">
      <c r="A1885" s="198">
        <v>1701</v>
      </c>
      <c r="B1885" s="148"/>
      <c r="C1885" s="149" t="s">
        <v>1911</v>
      </c>
      <c r="D1885" s="149" t="s">
        <v>1913</v>
      </c>
      <c r="E1885" s="149" t="s">
        <v>1907</v>
      </c>
      <c r="F1885" s="149" t="s">
        <v>1911</v>
      </c>
      <c r="G1885" s="149" t="s">
        <v>1426</v>
      </c>
      <c r="H1885" s="158" t="s">
        <v>1448</v>
      </c>
      <c r="I1885" s="254" t="s">
        <v>878</v>
      </c>
      <c r="J1885" s="150" t="s">
        <v>1343</v>
      </c>
      <c r="K1885" s="150" t="s">
        <v>1343</v>
      </c>
      <c r="L1885" s="150"/>
      <c r="M1885" s="153"/>
      <c r="N1885" s="151"/>
      <c r="O1885" s="153"/>
      <c r="P1885" s="203" t="e">
        <f>#REF!+#REF!</f>
        <v>#REF!</v>
      </c>
      <c r="Q1885" s="204" t="e">
        <f>#REF!+M1885</f>
        <v>#REF!</v>
      </c>
      <c r="R1885" s="359" t="s">
        <v>879</v>
      </c>
    </row>
    <row r="1886" spans="1:18" ht="12.95" customHeight="1">
      <c r="A1886" s="147">
        <v>1702</v>
      </c>
      <c r="B1886" s="148"/>
      <c r="C1886" s="149" t="s">
        <v>1911</v>
      </c>
      <c r="D1886" s="149" t="s">
        <v>1913</v>
      </c>
      <c r="E1886" s="149" t="s">
        <v>1907</v>
      </c>
      <c r="F1886" s="149" t="s">
        <v>1544</v>
      </c>
      <c r="G1886" s="149" t="s">
        <v>1433</v>
      </c>
      <c r="H1886" s="158" t="s">
        <v>1530</v>
      </c>
      <c r="I1886" s="254" t="s">
        <v>880</v>
      </c>
      <c r="J1886" s="150" t="s">
        <v>1343</v>
      </c>
      <c r="K1886" s="150" t="s">
        <v>1343</v>
      </c>
      <c r="L1886" s="150"/>
      <c r="M1886" s="153"/>
      <c r="N1886" s="151"/>
      <c r="O1886" s="153"/>
      <c r="P1886" s="203" t="e">
        <f>#REF!+#REF!</f>
        <v>#REF!</v>
      </c>
      <c r="Q1886" s="204" t="e">
        <f>#REF!+M1886</f>
        <v>#REF!</v>
      </c>
      <c r="R1886" s="359" t="s">
        <v>879</v>
      </c>
    </row>
    <row r="1887" spans="1:18" ht="12.95" customHeight="1">
      <c r="A1887" s="198">
        <v>1703</v>
      </c>
      <c r="B1887" s="148"/>
      <c r="C1887" s="149" t="s">
        <v>1911</v>
      </c>
      <c r="D1887" s="149" t="s">
        <v>1913</v>
      </c>
      <c r="E1887" s="149" t="s">
        <v>1907</v>
      </c>
      <c r="F1887" s="149" t="s">
        <v>1911</v>
      </c>
      <c r="G1887" s="149" t="s">
        <v>1426</v>
      </c>
      <c r="H1887" s="158" t="s">
        <v>1449</v>
      </c>
      <c r="I1887" s="239" t="s">
        <v>870</v>
      </c>
      <c r="J1887" s="150" t="s">
        <v>1343</v>
      </c>
      <c r="K1887" s="150" t="s">
        <v>1343</v>
      </c>
      <c r="L1887" s="150"/>
      <c r="M1887" s="153"/>
      <c r="N1887" s="151"/>
      <c r="O1887" s="153"/>
      <c r="P1887" s="203" t="e">
        <f>#REF!+#REF!</f>
        <v>#REF!</v>
      </c>
      <c r="Q1887" s="204" t="e">
        <f>#REF!+M1887</f>
        <v>#REF!</v>
      </c>
      <c r="R1887" s="359" t="s">
        <v>297</v>
      </c>
    </row>
    <row r="1888" spans="1:18" ht="12.95" customHeight="1">
      <c r="A1888" s="147">
        <v>1704</v>
      </c>
      <c r="B1888" s="148"/>
      <c r="C1888" s="149" t="s">
        <v>1911</v>
      </c>
      <c r="D1888" s="149" t="s">
        <v>1913</v>
      </c>
      <c r="E1888" s="149" t="s">
        <v>1907</v>
      </c>
      <c r="F1888" s="149" t="s">
        <v>1544</v>
      </c>
      <c r="G1888" s="149" t="s">
        <v>1433</v>
      </c>
      <c r="H1888" s="158" t="s">
        <v>1531</v>
      </c>
      <c r="I1888" s="239" t="s">
        <v>21</v>
      </c>
      <c r="J1888" s="150" t="s">
        <v>1343</v>
      </c>
      <c r="K1888" s="150" t="s">
        <v>1343</v>
      </c>
      <c r="L1888" s="150"/>
      <c r="M1888" s="153"/>
      <c r="N1888" s="151"/>
      <c r="O1888" s="153"/>
      <c r="P1888" s="203" t="e">
        <f>#REF!+#REF!</f>
        <v>#REF!</v>
      </c>
      <c r="Q1888" s="204" t="e">
        <f>#REF!+M1888</f>
        <v>#REF!</v>
      </c>
      <c r="R1888" s="359" t="s">
        <v>297</v>
      </c>
    </row>
    <row r="1889" spans="1:18" ht="12.95" customHeight="1">
      <c r="A1889" s="198">
        <v>1705</v>
      </c>
      <c r="B1889" s="148"/>
      <c r="C1889" s="149" t="s">
        <v>1911</v>
      </c>
      <c r="D1889" s="149" t="s">
        <v>1913</v>
      </c>
      <c r="E1889" s="149" t="s">
        <v>1907</v>
      </c>
      <c r="F1889" s="149" t="s">
        <v>1911</v>
      </c>
      <c r="G1889" s="149" t="s">
        <v>1426</v>
      </c>
      <c r="H1889" s="158" t="s">
        <v>1450</v>
      </c>
      <c r="I1889" s="255" t="s">
        <v>870</v>
      </c>
      <c r="J1889" s="150" t="s">
        <v>1343</v>
      </c>
      <c r="K1889" s="150" t="s">
        <v>1343</v>
      </c>
      <c r="L1889" s="150"/>
      <c r="M1889" s="153"/>
      <c r="N1889" s="151"/>
      <c r="O1889" s="153"/>
      <c r="P1889" s="203" t="e">
        <f>#REF!+#REF!</f>
        <v>#REF!</v>
      </c>
      <c r="Q1889" s="204" t="e">
        <f>#REF!+M1889</f>
        <v>#REF!</v>
      </c>
      <c r="R1889" s="359" t="s">
        <v>297</v>
      </c>
    </row>
    <row r="1890" spans="1:18" ht="12.95" customHeight="1">
      <c r="A1890" s="147">
        <v>1706</v>
      </c>
      <c r="B1890" s="148"/>
      <c r="C1890" s="149" t="s">
        <v>1911</v>
      </c>
      <c r="D1890" s="149" t="s">
        <v>1913</v>
      </c>
      <c r="E1890" s="149" t="s">
        <v>1907</v>
      </c>
      <c r="F1890" s="149" t="s">
        <v>1913</v>
      </c>
      <c r="G1890" s="149" t="s">
        <v>1427</v>
      </c>
      <c r="H1890" s="158" t="s">
        <v>13</v>
      </c>
      <c r="I1890" s="256" t="s">
        <v>881</v>
      </c>
      <c r="J1890" s="150" t="s">
        <v>1343</v>
      </c>
      <c r="K1890" s="150" t="s">
        <v>1343</v>
      </c>
      <c r="L1890" s="150"/>
      <c r="M1890" s="153"/>
      <c r="N1890" s="151"/>
      <c r="O1890" s="153"/>
      <c r="P1890" s="203" t="e">
        <f>#REF!+#REF!</f>
        <v>#REF!</v>
      </c>
      <c r="Q1890" s="204" t="e">
        <f>#REF!+M1890</f>
        <v>#REF!</v>
      </c>
      <c r="R1890" s="359" t="s">
        <v>879</v>
      </c>
    </row>
    <row r="1891" spans="1:18" ht="12.95" customHeight="1">
      <c r="A1891" s="198">
        <v>1707</v>
      </c>
      <c r="B1891" s="148"/>
      <c r="C1891" s="149" t="s">
        <v>1911</v>
      </c>
      <c r="D1891" s="149" t="s">
        <v>1913</v>
      </c>
      <c r="E1891" s="149" t="s">
        <v>1907</v>
      </c>
      <c r="F1891" s="149" t="s">
        <v>1913</v>
      </c>
      <c r="G1891" s="149" t="s">
        <v>1427</v>
      </c>
      <c r="H1891" s="158"/>
      <c r="I1891" s="249" t="s">
        <v>1705</v>
      </c>
      <c r="J1891" s="150" t="s">
        <v>1343</v>
      </c>
      <c r="K1891" s="150" t="s">
        <v>1343</v>
      </c>
      <c r="L1891" s="150"/>
      <c r="M1891" s="153"/>
      <c r="N1891" s="151"/>
      <c r="O1891" s="153"/>
      <c r="P1891" s="203" t="e">
        <f>#REF!+#REF!</f>
        <v>#REF!</v>
      </c>
      <c r="Q1891" s="204" t="e">
        <f>#REF!+M1891</f>
        <v>#REF!</v>
      </c>
      <c r="R1891" s="359" t="s">
        <v>634</v>
      </c>
    </row>
    <row r="1892" spans="1:18" ht="12.95" customHeight="1">
      <c r="A1892" s="147">
        <v>1708</v>
      </c>
      <c r="B1892" s="148"/>
      <c r="C1892" s="149" t="s">
        <v>1911</v>
      </c>
      <c r="D1892" s="149" t="s">
        <v>1913</v>
      </c>
      <c r="E1892" s="149" t="s">
        <v>1907</v>
      </c>
      <c r="F1892" s="149" t="s">
        <v>1544</v>
      </c>
      <c r="G1892" s="149" t="s">
        <v>1436</v>
      </c>
      <c r="H1892" s="158"/>
      <c r="I1892" s="249" t="s">
        <v>1706</v>
      </c>
      <c r="J1892" s="150" t="s">
        <v>1343</v>
      </c>
      <c r="K1892" s="150" t="s">
        <v>1343</v>
      </c>
      <c r="L1892" s="150"/>
      <c r="M1892" s="153"/>
      <c r="N1892" s="151"/>
      <c r="O1892" s="153"/>
      <c r="P1892" s="203" t="e">
        <f>#REF!+#REF!</f>
        <v>#REF!</v>
      </c>
      <c r="Q1892" s="204" t="e">
        <f>#REF!+M1892</f>
        <v>#REF!</v>
      </c>
      <c r="R1892" s="359" t="s">
        <v>650</v>
      </c>
    </row>
    <row r="1893" spans="1:18" ht="12.95" customHeight="1">
      <c r="A1893" s="198">
        <v>1709</v>
      </c>
      <c r="B1893" s="148"/>
      <c r="C1893" s="149" t="s">
        <v>1911</v>
      </c>
      <c r="D1893" s="149" t="s">
        <v>1913</v>
      </c>
      <c r="E1893" s="149" t="s">
        <v>1907</v>
      </c>
      <c r="F1893" s="149" t="s">
        <v>1544</v>
      </c>
      <c r="G1893" s="149" t="s">
        <v>1436</v>
      </c>
      <c r="H1893" s="158"/>
      <c r="I1893" s="249" t="s">
        <v>1706</v>
      </c>
      <c r="J1893" s="150" t="s">
        <v>1343</v>
      </c>
      <c r="K1893" s="150" t="s">
        <v>1343</v>
      </c>
      <c r="L1893" s="150"/>
      <c r="M1893" s="153"/>
      <c r="N1893" s="151"/>
      <c r="O1893" s="153"/>
      <c r="P1893" s="203" t="e">
        <f>#REF!+#REF!</f>
        <v>#REF!</v>
      </c>
      <c r="Q1893" s="204" t="e">
        <f>#REF!+M1893</f>
        <v>#REF!</v>
      </c>
      <c r="R1893" s="359" t="s">
        <v>650</v>
      </c>
    </row>
    <row r="1894" spans="1:18" ht="12.95" customHeight="1">
      <c r="A1894" s="147">
        <v>1710</v>
      </c>
      <c r="B1894" s="148"/>
      <c r="C1894" s="149" t="s">
        <v>1911</v>
      </c>
      <c r="D1894" s="149" t="s">
        <v>1913</v>
      </c>
      <c r="E1894" s="149" t="s">
        <v>1907</v>
      </c>
      <c r="F1894" s="149" t="s">
        <v>1544</v>
      </c>
      <c r="G1894" s="149" t="s">
        <v>1436</v>
      </c>
      <c r="H1894" s="158"/>
      <c r="I1894" s="249" t="s">
        <v>62</v>
      </c>
      <c r="J1894" s="150" t="s">
        <v>1343</v>
      </c>
      <c r="K1894" s="150" t="s">
        <v>1343</v>
      </c>
      <c r="L1894" s="150"/>
      <c r="M1894" s="153"/>
      <c r="N1894" s="151"/>
      <c r="O1894" s="153"/>
      <c r="P1894" s="203" t="e">
        <f>#REF!+#REF!</f>
        <v>#REF!</v>
      </c>
      <c r="Q1894" s="204" t="e">
        <f>#REF!+M1894</f>
        <v>#REF!</v>
      </c>
      <c r="R1894" s="359" t="s">
        <v>639</v>
      </c>
    </row>
    <row r="1895" spans="1:18" ht="12.95" customHeight="1">
      <c r="A1895" s="198">
        <v>1711</v>
      </c>
      <c r="B1895" s="148"/>
      <c r="C1895" s="149" t="s">
        <v>1911</v>
      </c>
      <c r="D1895" s="149" t="s">
        <v>1913</v>
      </c>
      <c r="E1895" s="149" t="s">
        <v>1907</v>
      </c>
      <c r="F1895" s="149" t="s">
        <v>1544</v>
      </c>
      <c r="G1895" s="149" t="s">
        <v>1436</v>
      </c>
      <c r="H1895" s="158"/>
      <c r="I1895" s="247" t="s">
        <v>1707</v>
      </c>
      <c r="J1895" s="150" t="s">
        <v>1343</v>
      </c>
      <c r="K1895" s="150" t="s">
        <v>1343</v>
      </c>
      <c r="L1895" s="150"/>
      <c r="M1895" s="153"/>
      <c r="N1895" s="151"/>
      <c r="O1895" s="153"/>
      <c r="P1895" s="203" t="e">
        <f>#REF!+#REF!</f>
        <v>#REF!</v>
      </c>
      <c r="Q1895" s="204" t="e">
        <f>#REF!+M1895</f>
        <v>#REF!</v>
      </c>
      <c r="R1895" s="359" t="s">
        <v>1702</v>
      </c>
    </row>
    <row r="1896" spans="1:18" ht="12.95" customHeight="1">
      <c r="A1896" s="147">
        <v>1712</v>
      </c>
      <c r="B1896" s="148"/>
      <c r="C1896" s="149" t="s">
        <v>1911</v>
      </c>
      <c r="D1896" s="149" t="s">
        <v>1913</v>
      </c>
      <c r="E1896" s="149" t="s">
        <v>1907</v>
      </c>
      <c r="F1896" s="149" t="s">
        <v>1544</v>
      </c>
      <c r="G1896" s="149" t="s">
        <v>1436</v>
      </c>
      <c r="H1896" s="158"/>
      <c r="I1896" s="249" t="s">
        <v>1708</v>
      </c>
      <c r="J1896" s="29" t="s">
        <v>1343</v>
      </c>
      <c r="K1896" s="150" t="s">
        <v>1343</v>
      </c>
      <c r="L1896" s="150"/>
      <c r="M1896" s="153"/>
      <c r="N1896" s="151"/>
      <c r="O1896" s="153"/>
      <c r="P1896" s="203" t="e">
        <f>#REF!+#REF!</f>
        <v>#REF!</v>
      </c>
      <c r="Q1896" s="204" t="e">
        <f>#REF!+M1896</f>
        <v>#REF!</v>
      </c>
      <c r="R1896" s="359" t="s">
        <v>634</v>
      </c>
    </row>
    <row r="1897" spans="1:18" ht="12.95" customHeight="1">
      <c r="A1897" s="198">
        <v>1713</v>
      </c>
      <c r="B1897" s="148"/>
      <c r="C1897" s="149" t="s">
        <v>1911</v>
      </c>
      <c r="D1897" s="149" t="s">
        <v>1913</v>
      </c>
      <c r="E1897" s="149" t="s">
        <v>1907</v>
      </c>
      <c r="F1897" s="149" t="s">
        <v>1544</v>
      </c>
      <c r="G1897" s="149" t="s">
        <v>1436</v>
      </c>
      <c r="H1897" s="158"/>
      <c r="I1897" s="249" t="s">
        <v>787</v>
      </c>
      <c r="J1897" s="29" t="s">
        <v>1343</v>
      </c>
      <c r="K1897" s="150" t="s">
        <v>1343</v>
      </c>
      <c r="L1897" s="150"/>
      <c r="M1897" s="153"/>
      <c r="N1897" s="151"/>
      <c r="O1897" s="153"/>
      <c r="P1897" s="203" t="e">
        <f>#REF!+#REF!</f>
        <v>#REF!</v>
      </c>
      <c r="Q1897" s="204" t="e">
        <f>#REF!+M1897</f>
        <v>#REF!</v>
      </c>
      <c r="R1897" s="359" t="s">
        <v>588</v>
      </c>
    </row>
    <row r="1898" spans="1:18" ht="12.95" customHeight="1">
      <c r="A1898" s="147">
        <v>1714</v>
      </c>
      <c r="B1898" s="148"/>
      <c r="C1898" s="149" t="s">
        <v>1911</v>
      </c>
      <c r="D1898" s="149" t="s">
        <v>1913</v>
      </c>
      <c r="E1898" s="149" t="s">
        <v>1907</v>
      </c>
      <c r="F1898" s="149" t="s">
        <v>1544</v>
      </c>
      <c r="G1898" s="149" t="s">
        <v>1436</v>
      </c>
      <c r="H1898" s="158"/>
      <c r="I1898" s="249" t="s">
        <v>787</v>
      </c>
      <c r="J1898" s="29" t="s">
        <v>1343</v>
      </c>
      <c r="K1898" s="150" t="s">
        <v>1343</v>
      </c>
      <c r="L1898" s="150"/>
      <c r="M1898" s="153"/>
      <c r="N1898" s="151"/>
      <c r="O1898" s="153"/>
      <c r="P1898" s="203" t="e">
        <f>#REF!+#REF!</f>
        <v>#REF!</v>
      </c>
      <c r="Q1898" s="204" t="e">
        <f>#REF!+M1898</f>
        <v>#REF!</v>
      </c>
      <c r="R1898" s="359" t="s">
        <v>608</v>
      </c>
    </row>
    <row r="1899" spans="1:18" ht="12.95" customHeight="1">
      <c r="A1899" s="198">
        <v>1715</v>
      </c>
      <c r="B1899" s="148"/>
      <c r="C1899" s="149" t="s">
        <v>1911</v>
      </c>
      <c r="D1899" s="149" t="s">
        <v>1913</v>
      </c>
      <c r="E1899" s="149" t="s">
        <v>1907</v>
      </c>
      <c r="F1899" s="149" t="s">
        <v>1544</v>
      </c>
      <c r="G1899" s="149" t="s">
        <v>1436</v>
      </c>
      <c r="H1899" s="158"/>
      <c r="I1899" s="249" t="s">
        <v>787</v>
      </c>
      <c r="J1899" s="29" t="s">
        <v>1343</v>
      </c>
      <c r="K1899" s="150" t="s">
        <v>1343</v>
      </c>
      <c r="L1899" s="150"/>
      <c r="M1899" s="153"/>
      <c r="N1899" s="151"/>
      <c r="O1899" s="153"/>
      <c r="P1899" s="203" t="e">
        <f>#REF!+#REF!</f>
        <v>#REF!</v>
      </c>
      <c r="Q1899" s="204" t="e">
        <f>#REF!+M1899</f>
        <v>#REF!</v>
      </c>
      <c r="R1899" s="359" t="s">
        <v>608</v>
      </c>
    </row>
    <row r="1900" spans="1:18" ht="12.95" customHeight="1">
      <c r="A1900" s="147">
        <v>1716</v>
      </c>
      <c r="B1900" s="148"/>
      <c r="C1900" s="149" t="s">
        <v>1911</v>
      </c>
      <c r="D1900" s="149" t="s">
        <v>1913</v>
      </c>
      <c r="E1900" s="149" t="s">
        <v>1907</v>
      </c>
      <c r="F1900" s="149" t="s">
        <v>1544</v>
      </c>
      <c r="G1900" s="149" t="s">
        <v>1436</v>
      </c>
      <c r="H1900" s="158"/>
      <c r="I1900" s="249" t="s">
        <v>787</v>
      </c>
      <c r="J1900" s="29" t="s">
        <v>1343</v>
      </c>
      <c r="K1900" s="150" t="s">
        <v>1343</v>
      </c>
      <c r="L1900" s="150"/>
      <c r="M1900" s="153"/>
      <c r="N1900" s="151"/>
      <c r="O1900" s="153"/>
      <c r="P1900" s="203" t="e">
        <f>#REF!+#REF!</f>
        <v>#REF!</v>
      </c>
      <c r="Q1900" s="204" t="e">
        <f>#REF!+M1900</f>
        <v>#REF!</v>
      </c>
      <c r="R1900" s="359" t="s">
        <v>648</v>
      </c>
    </row>
    <row r="1901" spans="1:18" ht="12.95" customHeight="1">
      <c r="A1901" s="198">
        <v>1717</v>
      </c>
      <c r="B1901" s="148"/>
      <c r="C1901" s="149" t="s">
        <v>1911</v>
      </c>
      <c r="D1901" s="149" t="s">
        <v>1913</v>
      </c>
      <c r="E1901" s="149" t="s">
        <v>1907</v>
      </c>
      <c r="F1901" s="149" t="s">
        <v>1544</v>
      </c>
      <c r="G1901" s="149" t="s">
        <v>1436</v>
      </c>
      <c r="H1901" s="158"/>
      <c r="I1901" s="249" t="s">
        <v>787</v>
      </c>
      <c r="J1901" s="29" t="s">
        <v>1343</v>
      </c>
      <c r="K1901" s="150" t="s">
        <v>1343</v>
      </c>
      <c r="L1901" s="150"/>
      <c r="M1901" s="153"/>
      <c r="N1901" s="151"/>
      <c r="O1901" s="153"/>
      <c r="P1901" s="203" t="e">
        <f>#REF!+#REF!</f>
        <v>#REF!</v>
      </c>
      <c r="Q1901" s="204" t="e">
        <f>#REF!+M1901</f>
        <v>#REF!</v>
      </c>
      <c r="R1901" s="359" t="s">
        <v>648</v>
      </c>
    </row>
    <row r="1902" spans="1:18" ht="12.95" customHeight="1">
      <c r="A1902" s="147">
        <v>1718</v>
      </c>
      <c r="B1902" s="148"/>
      <c r="C1902" s="149" t="s">
        <v>1911</v>
      </c>
      <c r="D1902" s="149" t="s">
        <v>1913</v>
      </c>
      <c r="E1902" s="149" t="s">
        <v>1907</v>
      </c>
      <c r="F1902" s="149" t="s">
        <v>1544</v>
      </c>
      <c r="G1902" s="149" t="s">
        <v>1436</v>
      </c>
      <c r="H1902" s="158"/>
      <c r="I1902" s="249" t="s">
        <v>787</v>
      </c>
      <c r="J1902" s="150" t="s">
        <v>1343</v>
      </c>
      <c r="K1902" s="150" t="s">
        <v>1343</v>
      </c>
      <c r="L1902" s="150"/>
      <c r="M1902" s="153"/>
      <c r="N1902" s="151"/>
      <c r="O1902" s="153"/>
      <c r="P1902" s="203" t="e">
        <f>#REF!+#REF!</f>
        <v>#REF!</v>
      </c>
      <c r="Q1902" s="204" t="e">
        <f>#REF!+M1902</f>
        <v>#REF!</v>
      </c>
      <c r="R1902" s="359" t="s">
        <v>606</v>
      </c>
    </row>
    <row r="1903" spans="1:18" ht="12.95" customHeight="1">
      <c r="A1903" s="198">
        <v>1719</v>
      </c>
      <c r="B1903" s="148"/>
      <c r="C1903" s="149" t="s">
        <v>1911</v>
      </c>
      <c r="D1903" s="149" t="s">
        <v>1913</v>
      </c>
      <c r="E1903" s="149" t="s">
        <v>1907</v>
      </c>
      <c r="F1903" s="149" t="s">
        <v>1544</v>
      </c>
      <c r="G1903" s="149" t="s">
        <v>1436</v>
      </c>
      <c r="H1903" s="158"/>
      <c r="I1903" s="249" t="s">
        <v>787</v>
      </c>
      <c r="J1903" s="150" t="s">
        <v>1343</v>
      </c>
      <c r="K1903" s="150" t="s">
        <v>1343</v>
      </c>
      <c r="L1903" s="150"/>
      <c r="M1903" s="153"/>
      <c r="N1903" s="151"/>
      <c r="O1903" s="153"/>
      <c r="P1903" s="203" t="e">
        <f>#REF!+#REF!</f>
        <v>#REF!</v>
      </c>
      <c r="Q1903" s="204" t="e">
        <f>#REF!+M1903</f>
        <v>#REF!</v>
      </c>
      <c r="R1903" s="359" t="s">
        <v>578</v>
      </c>
    </row>
    <row r="1904" spans="1:18" ht="12.95" customHeight="1">
      <c r="A1904" s="147">
        <v>1720</v>
      </c>
      <c r="B1904" s="148"/>
      <c r="C1904" s="149" t="s">
        <v>1911</v>
      </c>
      <c r="D1904" s="149" t="s">
        <v>1913</v>
      </c>
      <c r="E1904" s="149" t="s">
        <v>1907</v>
      </c>
      <c r="F1904" s="149" t="s">
        <v>1544</v>
      </c>
      <c r="G1904" s="149" t="s">
        <v>1436</v>
      </c>
      <c r="H1904" s="158"/>
      <c r="I1904" s="249" t="s">
        <v>787</v>
      </c>
      <c r="J1904" s="150" t="s">
        <v>1343</v>
      </c>
      <c r="K1904" s="150" t="s">
        <v>1343</v>
      </c>
      <c r="L1904" s="150"/>
      <c r="M1904" s="153"/>
      <c r="N1904" s="151"/>
      <c r="O1904" s="153"/>
      <c r="P1904" s="203" t="e">
        <f>#REF!+#REF!</f>
        <v>#REF!</v>
      </c>
      <c r="Q1904" s="204" t="e">
        <f>#REF!+M1904</f>
        <v>#REF!</v>
      </c>
      <c r="R1904" s="359" t="s">
        <v>578</v>
      </c>
    </row>
    <row r="1905" spans="1:18" ht="12.95" customHeight="1">
      <c r="A1905" s="198">
        <v>1721</v>
      </c>
      <c r="B1905" s="148"/>
      <c r="C1905" s="149" t="s">
        <v>1911</v>
      </c>
      <c r="D1905" s="149" t="s">
        <v>1913</v>
      </c>
      <c r="E1905" s="149" t="s">
        <v>1907</v>
      </c>
      <c r="F1905" s="149" t="s">
        <v>1544</v>
      </c>
      <c r="G1905" s="149" t="s">
        <v>1436</v>
      </c>
      <c r="H1905" s="158"/>
      <c r="I1905" s="239" t="s">
        <v>787</v>
      </c>
      <c r="J1905" s="150" t="s">
        <v>1343</v>
      </c>
      <c r="K1905" s="150" t="s">
        <v>1343</v>
      </c>
      <c r="L1905" s="150"/>
      <c r="M1905" s="153"/>
      <c r="N1905" s="151"/>
      <c r="O1905" s="153"/>
      <c r="P1905" s="203" t="e">
        <f>#REF!+#REF!</f>
        <v>#REF!</v>
      </c>
      <c r="Q1905" s="204" t="e">
        <f>#REF!+M1905</f>
        <v>#REF!</v>
      </c>
      <c r="R1905" s="359" t="s">
        <v>604</v>
      </c>
    </row>
    <row r="1906" spans="1:18" ht="12.95" customHeight="1">
      <c r="A1906" s="147">
        <v>1722</v>
      </c>
      <c r="B1906" s="148"/>
      <c r="C1906" s="149" t="s">
        <v>1911</v>
      </c>
      <c r="D1906" s="149" t="s">
        <v>1913</v>
      </c>
      <c r="E1906" s="149" t="s">
        <v>1907</v>
      </c>
      <c r="F1906" s="149" t="s">
        <v>1544</v>
      </c>
      <c r="G1906" s="149" t="s">
        <v>1436</v>
      </c>
      <c r="H1906" s="158"/>
      <c r="I1906" s="239" t="s">
        <v>873</v>
      </c>
      <c r="J1906" s="150" t="s">
        <v>1343</v>
      </c>
      <c r="K1906" s="150" t="s">
        <v>1343</v>
      </c>
      <c r="L1906" s="150"/>
      <c r="M1906" s="153"/>
      <c r="N1906" s="151"/>
      <c r="O1906" s="153"/>
      <c r="P1906" s="203" t="e">
        <f>#REF!+#REF!</f>
        <v>#REF!</v>
      </c>
      <c r="Q1906" s="204" t="e">
        <f>#REF!+M1906</f>
        <v>#REF!</v>
      </c>
      <c r="R1906" s="359" t="s">
        <v>768</v>
      </c>
    </row>
    <row r="1907" spans="1:18" ht="12.95" customHeight="1">
      <c r="A1907" s="198">
        <v>1723</v>
      </c>
      <c r="B1907" s="148"/>
      <c r="C1907" s="149" t="s">
        <v>1911</v>
      </c>
      <c r="D1907" s="149" t="s">
        <v>1913</v>
      </c>
      <c r="E1907" s="149" t="s">
        <v>1907</v>
      </c>
      <c r="F1907" s="149" t="s">
        <v>1544</v>
      </c>
      <c r="G1907" s="149" t="s">
        <v>1436</v>
      </c>
      <c r="H1907" s="158"/>
      <c r="I1907" s="249" t="s">
        <v>873</v>
      </c>
      <c r="J1907" s="150" t="s">
        <v>1343</v>
      </c>
      <c r="K1907" s="150" t="s">
        <v>1343</v>
      </c>
      <c r="L1907" s="150"/>
      <c r="M1907" s="153"/>
      <c r="N1907" s="151"/>
      <c r="O1907" s="153"/>
      <c r="P1907" s="203" t="e">
        <f>#REF!+#REF!</f>
        <v>#REF!</v>
      </c>
      <c r="Q1907" s="204" t="e">
        <f>#REF!+M1907</f>
        <v>#REF!</v>
      </c>
      <c r="R1907" s="359" t="s">
        <v>751</v>
      </c>
    </row>
    <row r="1908" spans="1:18" ht="12.95" customHeight="1">
      <c r="A1908" s="147">
        <v>1724</v>
      </c>
      <c r="B1908" s="148"/>
      <c r="C1908" s="149" t="s">
        <v>1911</v>
      </c>
      <c r="D1908" s="149" t="s">
        <v>1913</v>
      </c>
      <c r="E1908" s="149" t="s">
        <v>1907</v>
      </c>
      <c r="F1908" s="149" t="s">
        <v>1544</v>
      </c>
      <c r="G1908" s="149" t="s">
        <v>1436</v>
      </c>
      <c r="H1908" s="158"/>
      <c r="I1908" s="249" t="s">
        <v>787</v>
      </c>
      <c r="J1908" s="150" t="s">
        <v>1343</v>
      </c>
      <c r="K1908" s="150" t="s">
        <v>1343</v>
      </c>
      <c r="L1908" s="150"/>
      <c r="M1908" s="153"/>
      <c r="N1908" s="151"/>
      <c r="O1908" s="153"/>
      <c r="P1908" s="203" t="e">
        <f>#REF!+#REF!</f>
        <v>#REF!</v>
      </c>
      <c r="Q1908" s="204" t="e">
        <f>#REF!+M1908</f>
        <v>#REF!</v>
      </c>
      <c r="R1908" s="359" t="s">
        <v>606</v>
      </c>
    </row>
    <row r="1909" spans="1:18" ht="12.95" customHeight="1">
      <c r="A1909" s="198">
        <v>1725</v>
      </c>
      <c r="B1909" s="148"/>
      <c r="C1909" s="149" t="s">
        <v>1911</v>
      </c>
      <c r="D1909" s="149" t="s">
        <v>1913</v>
      </c>
      <c r="E1909" s="149" t="s">
        <v>1907</v>
      </c>
      <c r="F1909" s="149" t="s">
        <v>1544</v>
      </c>
      <c r="G1909" s="149" t="s">
        <v>1436</v>
      </c>
      <c r="H1909" s="158"/>
      <c r="I1909" s="249" t="s">
        <v>787</v>
      </c>
      <c r="J1909" s="150" t="s">
        <v>1343</v>
      </c>
      <c r="K1909" s="150" t="s">
        <v>1343</v>
      </c>
      <c r="L1909" s="150"/>
      <c r="M1909" s="153"/>
      <c r="N1909" s="151"/>
      <c r="O1909" s="153"/>
      <c r="P1909" s="203" t="e">
        <f>#REF!+#REF!</f>
        <v>#REF!</v>
      </c>
      <c r="Q1909" s="204" t="e">
        <f>#REF!+M1909</f>
        <v>#REF!</v>
      </c>
      <c r="R1909" s="359" t="s">
        <v>593</v>
      </c>
    </row>
    <row r="1910" spans="1:18" ht="12.95" customHeight="1">
      <c r="A1910" s="147">
        <v>1726</v>
      </c>
      <c r="B1910" s="148"/>
      <c r="C1910" s="149" t="s">
        <v>1911</v>
      </c>
      <c r="D1910" s="149" t="s">
        <v>1913</v>
      </c>
      <c r="E1910" s="149" t="s">
        <v>1907</v>
      </c>
      <c r="F1910" s="149" t="s">
        <v>1544</v>
      </c>
      <c r="G1910" s="149" t="s">
        <v>1436</v>
      </c>
      <c r="H1910" s="158"/>
      <c r="I1910" s="305" t="s">
        <v>873</v>
      </c>
      <c r="J1910" s="150"/>
      <c r="K1910" s="150"/>
      <c r="L1910" s="150"/>
      <c r="M1910" s="153">
        <v>7500000</v>
      </c>
      <c r="N1910" s="151"/>
      <c r="O1910" s="153"/>
      <c r="P1910" s="203" t="e">
        <f>#REF!+#REF!</f>
        <v>#REF!</v>
      </c>
      <c r="Q1910" s="204" t="e">
        <f>#REF!+M1910</f>
        <v>#REF!</v>
      </c>
      <c r="R1910" s="359" t="s">
        <v>2232</v>
      </c>
    </row>
    <row r="1911" spans="1:18" ht="12.95" customHeight="1">
      <c r="A1911" s="198">
        <v>1727</v>
      </c>
      <c r="B1911" s="148"/>
      <c r="C1911" s="149" t="s">
        <v>1911</v>
      </c>
      <c r="D1911" s="149" t="s">
        <v>1913</v>
      </c>
      <c r="E1911" s="149" t="s">
        <v>1907</v>
      </c>
      <c r="F1911" s="149" t="s">
        <v>1544</v>
      </c>
      <c r="G1911" s="149" t="s">
        <v>1436</v>
      </c>
      <c r="H1911" s="158"/>
      <c r="I1911" s="305" t="s">
        <v>787</v>
      </c>
      <c r="J1911" s="150"/>
      <c r="K1911" s="150"/>
      <c r="L1911" s="150"/>
      <c r="M1911" s="153">
        <v>5500000</v>
      </c>
      <c r="N1911" s="151"/>
      <c r="O1911" s="153"/>
      <c r="P1911" s="203" t="e">
        <f>#REF!+#REF!</f>
        <v>#REF!</v>
      </c>
      <c r="Q1911" s="204" t="e">
        <f>#REF!+M1911</f>
        <v>#REF!</v>
      </c>
      <c r="R1911" s="359" t="s">
        <v>2305</v>
      </c>
    </row>
    <row r="1912" spans="1:18" ht="12.95" customHeight="1">
      <c r="A1912" s="147">
        <v>1728</v>
      </c>
      <c r="B1912" s="148"/>
      <c r="C1912" s="149" t="s">
        <v>1911</v>
      </c>
      <c r="D1912" s="149" t="s">
        <v>1913</v>
      </c>
      <c r="E1912" s="149" t="s">
        <v>1907</v>
      </c>
      <c r="F1912" s="149" t="s">
        <v>1911</v>
      </c>
      <c r="G1912" s="149" t="s">
        <v>1426</v>
      </c>
      <c r="H1912" s="158"/>
      <c r="I1912" s="249" t="s">
        <v>870</v>
      </c>
      <c r="J1912" s="150" t="s">
        <v>1343</v>
      </c>
      <c r="K1912" s="150" t="s">
        <v>1343</v>
      </c>
      <c r="L1912" s="150"/>
      <c r="M1912" s="153"/>
      <c r="N1912" s="151"/>
      <c r="O1912" s="153"/>
      <c r="P1912" s="203" t="e">
        <f>#REF!+#REF!</f>
        <v>#REF!</v>
      </c>
      <c r="Q1912" s="204" t="e">
        <f>#REF!+M1912</f>
        <v>#REF!</v>
      </c>
      <c r="R1912" s="359" t="s">
        <v>751</v>
      </c>
    </row>
    <row r="1913" spans="1:18" ht="12.95" customHeight="1">
      <c r="A1913" s="198">
        <v>1729</v>
      </c>
      <c r="B1913" s="148"/>
      <c r="C1913" s="149" t="s">
        <v>1911</v>
      </c>
      <c r="D1913" s="149" t="s">
        <v>1913</v>
      </c>
      <c r="E1913" s="149" t="s">
        <v>1907</v>
      </c>
      <c r="F1913" s="149" t="s">
        <v>1911</v>
      </c>
      <c r="G1913" s="149" t="s">
        <v>1425</v>
      </c>
      <c r="H1913" s="158"/>
      <c r="I1913" s="249" t="s">
        <v>828</v>
      </c>
      <c r="J1913" s="150" t="s">
        <v>1343</v>
      </c>
      <c r="K1913" s="150" t="s">
        <v>1343</v>
      </c>
      <c r="L1913" s="150"/>
      <c r="M1913" s="153"/>
      <c r="N1913" s="151"/>
      <c r="O1913" s="153"/>
      <c r="P1913" s="203" t="e">
        <f>#REF!+#REF!</f>
        <v>#REF!</v>
      </c>
      <c r="Q1913" s="204" t="e">
        <f>#REF!+M1913</f>
        <v>#REF!</v>
      </c>
      <c r="R1913" s="359" t="s">
        <v>625</v>
      </c>
    </row>
    <row r="1914" spans="1:18" ht="12.95" customHeight="1">
      <c r="A1914" s="147">
        <v>1730</v>
      </c>
      <c r="B1914" s="148"/>
      <c r="C1914" s="149" t="s">
        <v>1911</v>
      </c>
      <c r="D1914" s="149" t="s">
        <v>1913</v>
      </c>
      <c r="E1914" s="149" t="s">
        <v>1907</v>
      </c>
      <c r="F1914" s="149" t="s">
        <v>1911</v>
      </c>
      <c r="G1914" s="149" t="s">
        <v>1426</v>
      </c>
      <c r="H1914" s="158"/>
      <c r="I1914" s="249" t="s">
        <v>870</v>
      </c>
      <c r="J1914" s="150" t="s">
        <v>1343</v>
      </c>
      <c r="K1914" s="150" t="s">
        <v>1343</v>
      </c>
      <c r="L1914" s="150"/>
      <c r="M1914" s="153"/>
      <c r="N1914" s="151"/>
      <c r="O1914" s="153"/>
      <c r="P1914" s="203" t="e">
        <f>#REF!+#REF!</f>
        <v>#REF!</v>
      </c>
      <c r="Q1914" s="204" t="e">
        <f>#REF!+M1914</f>
        <v>#REF!</v>
      </c>
      <c r="R1914" s="359" t="s">
        <v>650</v>
      </c>
    </row>
    <row r="1915" spans="1:18" ht="12.95" customHeight="1">
      <c r="A1915" s="198">
        <v>1731</v>
      </c>
      <c r="B1915" s="148"/>
      <c r="C1915" s="149" t="s">
        <v>1911</v>
      </c>
      <c r="D1915" s="149" t="s">
        <v>1913</v>
      </c>
      <c r="E1915" s="149" t="s">
        <v>1907</v>
      </c>
      <c r="F1915" s="149" t="s">
        <v>1911</v>
      </c>
      <c r="G1915" s="149" t="s">
        <v>1426</v>
      </c>
      <c r="H1915" s="158"/>
      <c r="I1915" s="249" t="s">
        <v>870</v>
      </c>
      <c r="J1915" s="150" t="s">
        <v>1343</v>
      </c>
      <c r="K1915" s="150" t="s">
        <v>1343</v>
      </c>
      <c r="L1915" s="150"/>
      <c r="M1915" s="153"/>
      <c r="N1915" s="151"/>
      <c r="O1915" s="153"/>
      <c r="P1915" s="203" t="e">
        <f>#REF!+#REF!</f>
        <v>#REF!</v>
      </c>
      <c r="Q1915" s="204" t="e">
        <f>#REF!+M1915</f>
        <v>#REF!</v>
      </c>
      <c r="R1915" s="359" t="s">
        <v>634</v>
      </c>
    </row>
    <row r="1916" spans="1:18" ht="12.95" customHeight="1">
      <c r="A1916" s="147">
        <v>1732</v>
      </c>
      <c r="B1916" s="148"/>
      <c r="C1916" s="149" t="s">
        <v>1911</v>
      </c>
      <c r="D1916" s="149" t="s">
        <v>1913</v>
      </c>
      <c r="E1916" s="149" t="s">
        <v>1907</v>
      </c>
      <c r="F1916" s="149" t="s">
        <v>1911</v>
      </c>
      <c r="G1916" s="149" t="s">
        <v>1425</v>
      </c>
      <c r="H1916" s="158"/>
      <c r="I1916" s="249" t="s">
        <v>1709</v>
      </c>
      <c r="J1916" s="150" t="s">
        <v>1343</v>
      </c>
      <c r="K1916" s="150" t="s">
        <v>1343</v>
      </c>
      <c r="L1916" s="150"/>
      <c r="M1916" s="153"/>
      <c r="N1916" s="151"/>
      <c r="O1916" s="153"/>
      <c r="P1916" s="203" t="e">
        <f>#REF!+#REF!</f>
        <v>#REF!</v>
      </c>
      <c r="Q1916" s="204" t="e">
        <f>#REF!+M1916</f>
        <v>#REF!</v>
      </c>
      <c r="R1916" s="359" t="s">
        <v>634</v>
      </c>
    </row>
    <row r="1917" spans="1:18" ht="12.95" customHeight="1">
      <c r="A1917" s="198">
        <v>1733</v>
      </c>
      <c r="B1917" s="148"/>
      <c r="C1917" s="149" t="s">
        <v>1911</v>
      </c>
      <c r="D1917" s="149" t="s">
        <v>1913</v>
      </c>
      <c r="E1917" s="149" t="s">
        <v>1907</v>
      </c>
      <c r="F1917" s="149" t="s">
        <v>1911</v>
      </c>
      <c r="G1917" s="149" t="s">
        <v>1426</v>
      </c>
      <c r="H1917" s="158"/>
      <c r="I1917" s="249" t="s">
        <v>870</v>
      </c>
      <c r="J1917" s="150" t="s">
        <v>1343</v>
      </c>
      <c r="K1917" s="150" t="s">
        <v>1343</v>
      </c>
      <c r="L1917" s="150"/>
      <c r="M1917" s="153"/>
      <c r="N1917" s="151"/>
      <c r="O1917" s="153"/>
      <c r="P1917" s="203" t="e">
        <f>#REF!+#REF!</f>
        <v>#REF!</v>
      </c>
      <c r="Q1917" s="204" t="e">
        <f>#REF!+M1917</f>
        <v>#REF!</v>
      </c>
      <c r="R1917" s="359" t="s">
        <v>641</v>
      </c>
    </row>
    <row r="1918" spans="1:18" ht="12.95" customHeight="1">
      <c r="A1918" s="147">
        <v>1734</v>
      </c>
      <c r="B1918" s="148"/>
      <c r="C1918" s="149" t="s">
        <v>1911</v>
      </c>
      <c r="D1918" s="149" t="s">
        <v>1913</v>
      </c>
      <c r="E1918" s="149" t="s">
        <v>1907</v>
      </c>
      <c r="F1918" s="149" t="s">
        <v>1911</v>
      </c>
      <c r="G1918" s="149" t="s">
        <v>1425</v>
      </c>
      <c r="H1918" s="158"/>
      <c r="I1918" s="249" t="s">
        <v>1710</v>
      </c>
      <c r="J1918" s="150" t="s">
        <v>1343</v>
      </c>
      <c r="K1918" s="150" t="s">
        <v>1343</v>
      </c>
      <c r="L1918" s="150"/>
      <c r="M1918" s="153"/>
      <c r="N1918" s="151"/>
      <c r="O1918" s="153"/>
      <c r="P1918" s="203" t="e">
        <f>#REF!+#REF!</f>
        <v>#REF!</v>
      </c>
      <c r="Q1918" s="204" t="e">
        <f>#REF!+M1918</f>
        <v>#REF!</v>
      </c>
      <c r="R1918" s="359" t="s">
        <v>641</v>
      </c>
    </row>
    <row r="1919" spans="1:18" ht="12.95" customHeight="1">
      <c r="A1919" s="198">
        <v>1735</v>
      </c>
      <c r="B1919" s="148"/>
      <c r="C1919" s="149" t="s">
        <v>1911</v>
      </c>
      <c r="D1919" s="149" t="s">
        <v>1913</v>
      </c>
      <c r="E1919" s="149" t="s">
        <v>1907</v>
      </c>
      <c r="F1919" s="149" t="s">
        <v>1911</v>
      </c>
      <c r="G1919" s="149" t="s">
        <v>1425</v>
      </c>
      <c r="H1919" s="158"/>
      <c r="I1919" s="249" t="s">
        <v>1711</v>
      </c>
      <c r="J1919" s="150" t="s">
        <v>1343</v>
      </c>
      <c r="K1919" s="150" t="s">
        <v>1343</v>
      </c>
      <c r="L1919" s="150"/>
      <c r="M1919" s="153"/>
      <c r="N1919" s="151"/>
      <c r="O1919" s="153"/>
      <c r="P1919" s="203" t="e">
        <f>#REF!+#REF!</f>
        <v>#REF!</v>
      </c>
      <c r="Q1919" s="204" t="e">
        <f>#REF!+M1919</f>
        <v>#REF!</v>
      </c>
      <c r="R1919" s="359" t="s">
        <v>641</v>
      </c>
    </row>
    <row r="1920" spans="1:18" ht="12.95" customHeight="1">
      <c r="A1920" s="147">
        <v>1736</v>
      </c>
      <c r="B1920" s="148"/>
      <c r="C1920" s="149" t="s">
        <v>1911</v>
      </c>
      <c r="D1920" s="149" t="s">
        <v>1913</v>
      </c>
      <c r="E1920" s="149" t="s">
        <v>1907</v>
      </c>
      <c r="F1920" s="149" t="s">
        <v>1911</v>
      </c>
      <c r="G1920" s="149" t="s">
        <v>1425</v>
      </c>
      <c r="H1920" s="158"/>
      <c r="I1920" s="249" t="s">
        <v>1712</v>
      </c>
      <c r="J1920" s="150" t="s">
        <v>1343</v>
      </c>
      <c r="K1920" s="150" t="s">
        <v>1343</v>
      </c>
      <c r="L1920" s="150"/>
      <c r="M1920" s="153"/>
      <c r="N1920" s="151"/>
      <c r="O1920" s="153"/>
      <c r="P1920" s="203" t="e">
        <f>#REF!+#REF!</f>
        <v>#REF!</v>
      </c>
      <c r="Q1920" s="204" t="e">
        <f>#REF!+M1920</f>
        <v>#REF!</v>
      </c>
      <c r="R1920" s="359" t="s">
        <v>581</v>
      </c>
    </row>
    <row r="1921" spans="1:18" ht="12.95" customHeight="1">
      <c r="A1921" s="198">
        <v>1737</v>
      </c>
      <c r="B1921" s="148"/>
      <c r="C1921" s="149" t="s">
        <v>1911</v>
      </c>
      <c r="D1921" s="149" t="s">
        <v>1913</v>
      </c>
      <c r="E1921" s="149" t="s">
        <v>1907</v>
      </c>
      <c r="F1921" s="149" t="s">
        <v>1911</v>
      </c>
      <c r="G1921" s="149" t="s">
        <v>1426</v>
      </c>
      <c r="H1921" s="158"/>
      <c r="I1921" s="249" t="s">
        <v>1713</v>
      </c>
      <c r="J1921" s="150" t="s">
        <v>1343</v>
      </c>
      <c r="K1921" s="150" t="s">
        <v>1343</v>
      </c>
      <c r="L1921" s="150"/>
      <c r="M1921" s="153"/>
      <c r="N1921" s="151"/>
      <c r="O1921" s="153"/>
      <c r="P1921" s="203" t="e">
        <f>#REF!+#REF!</f>
        <v>#REF!</v>
      </c>
      <c r="Q1921" s="204" t="e">
        <f>#REF!+M1921</f>
        <v>#REF!</v>
      </c>
      <c r="R1921" s="359" t="s">
        <v>620</v>
      </c>
    </row>
    <row r="1922" spans="1:18" ht="12.95" customHeight="1">
      <c r="A1922" s="147">
        <v>1738</v>
      </c>
      <c r="B1922" s="148"/>
      <c r="C1922" s="149" t="s">
        <v>1911</v>
      </c>
      <c r="D1922" s="149" t="s">
        <v>1913</v>
      </c>
      <c r="E1922" s="149" t="s">
        <v>1907</v>
      </c>
      <c r="F1922" s="149" t="s">
        <v>1911</v>
      </c>
      <c r="G1922" s="149" t="s">
        <v>1425</v>
      </c>
      <c r="H1922" s="158"/>
      <c r="I1922" s="249" t="s">
        <v>1714</v>
      </c>
      <c r="J1922" s="150" t="s">
        <v>1343</v>
      </c>
      <c r="K1922" s="150" t="s">
        <v>1343</v>
      </c>
      <c r="L1922" s="150"/>
      <c r="M1922" s="153"/>
      <c r="N1922" s="151"/>
      <c r="O1922" s="153"/>
      <c r="P1922" s="203" t="e">
        <f>#REF!+#REF!</f>
        <v>#REF!</v>
      </c>
      <c r="Q1922" s="204" t="e">
        <f>#REF!+M1922</f>
        <v>#REF!</v>
      </c>
      <c r="R1922" s="359" t="s">
        <v>644</v>
      </c>
    </row>
    <row r="1923" spans="1:18" ht="12.95" customHeight="1">
      <c r="A1923" s="198">
        <v>1739</v>
      </c>
      <c r="B1923" s="148"/>
      <c r="C1923" s="149" t="s">
        <v>1911</v>
      </c>
      <c r="D1923" s="149" t="s">
        <v>1913</v>
      </c>
      <c r="E1923" s="149" t="s">
        <v>1907</v>
      </c>
      <c r="F1923" s="149" t="s">
        <v>1911</v>
      </c>
      <c r="G1923" s="149" t="s">
        <v>1426</v>
      </c>
      <c r="H1923" s="158"/>
      <c r="I1923" s="249" t="s">
        <v>870</v>
      </c>
      <c r="J1923" s="150" t="s">
        <v>1343</v>
      </c>
      <c r="K1923" s="150" t="s">
        <v>1343</v>
      </c>
      <c r="L1923" s="150"/>
      <c r="M1923" s="153"/>
      <c r="N1923" s="151"/>
      <c r="O1923" s="153"/>
      <c r="P1923" s="203" t="e">
        <f>#REF!+#REF!</f>
        <v>#REF!</v>
      </c>
      <c r="Q1923" s="204" t="e">
        <f>#REF!+M1923</f>
        <v>#REF!</v>
      </c>
      <c r="R1923" s="359" t="s">
        <v>721</v>
      </c>
    </row>
    <row r="1924" spans="1:18" ht="12.95" customHeight="1">
      <c r="A1924" s="147">
        <v>1740</v>
      </c>
      <c r="B1924" s="148"/>
      <c r="C1924" s="149" t="s">
        <v>1911</v>
      </c>
      <c r="D1924" s="149" t="s">
        <v>1913</v>
      </c>
      <c r="E1924" s="149" t="s">
        <v>1907</v>
      </c>
      <c r="F1924" s="149" t="s">
        <v>1911</v>
      </c>
      <c r="G1924" s="149" t="s">
        <v>1426</v>
      </c>
      <c r="H1924" s="158"/>
      <c r="I1924" s="249" t="s">
        <v>870</v>
      </c>
      <c r="J1924" s="150" t="s">
        <v>1343</v>
      </c>
      <c r="K1924" s="150" t="s">
        <v>1343</v>
      </c>
      <c r="L1924" s="150"/>
      <c r="M1924" s="153"/>
      <c r="N1924" s="151"/>
      <c r="O1924" s="153"/>
      <c r="P1924" s="203" t="e">
        <f>#REF!+#REF!</f>
        <v>#REF!</v>
      </c>
      <c r="Q1924" s="204" t="e">
        <f>#REF!+M1924</f>
        <v>#REF!</v>
      </c>
      <c r="R1924" s="359" t="s">
        <v>721</v>
      </c>
    </row>
    <row r="1925" spans="1:18" ht="12.95" customHeight="1">
      <c r="A1925" s="198">
        <v>1741</v>
      </c>
      <c r="B1925" s="148"/>
      <c r="C1925" s="149" t="s">
        <v>1911</v>
      </c>
      <c r="D1925" s="149" t="s">
        <v>1913</v>
      </c>
      <c r="E1925" s="149" t="s">
        <v>1907</v>
      </c>
      <c r="F1925" s="149" t="s">
        <v>1911</v>
      </c>
      <c r="G1925" s="149" t="s">
        <v>1425</v>
      </c>
      <c r="H1925" s="158"/>
      <c r="I1925" s="249" t="s">
        <v>828</v>
      </c>
      <c r="J1925" s="150" t="s">
        <v>1343</v>
      </c>
      <c r="K1925" s="150" t="s">
        <v>1343</v>
      </c>
      <c r="L1925" s="150"/>
      <c r="M1925" s="153"/>
      <c r="N1925" s="151"/>
      <c r="O1925" s="153"/>
      <c r="P1925" s="203" t="e">
        <f>#REF!+#REF!</f>
        <v>#REF!</v>
      </c>
      <c r="Q1925" s="204" t="e">
        <f>#REF!+M1925</f>
        <v>#REF!</v>
      </c>
      <c r="R1925" s="359" t="s">
        <v>721</v>
      </c>
    </row>
    <row r="1926" spans="1:18" ht="12.95" customHeight="1">
      <c r="A1926" s="147">
        <v>1742</v>
      </c>
      <c r="B1926" s="148"/>
      <c r="C1926" s="149" t="s">
        <v>1911</v>
      </c>
      <c r="D1926" s="149" t="s">
        <v>1913</v>
      </c>
      <c r="E1926" s="149" t="s">
        <v>1907</v>
      </c>
      <c r="F1926" s="149" t="s">
        <v>1911</v>
      </c>
      <c r="G1926" s="149" t="s">
        <v>1425</v>
      </c>
      <c r="H1926" s="158"/>
      <c r="I1926" s="249" t="s">
        <v>1715</v>
      </c>
      <c r="J1926" s="150" t="s">
        <v>1343</v>
      </c>
      <c r="K1926" s="150" t="s">
        <v>1343</v>
      </c>
      <c r="L1926" s="150"/>
      <c r="M1926" s="153"/>
      <c r="N1926" s="151"/>
      <c r="O1926" s="153"/>
      <c r="P1926" s="203" t="e">
        <f>#REF!+#REF!</f>
        <v>#REF!</v>
      </c>
      <c r="Q1926" s="204" t="e">
        <f>#REF!+M1926</f>
        <v>#REF!</v>
      </c>
      <c r="R1926" s="359" t="s">
        <v>658</v>
      </c>
    </row>
    <row r="1927" spans="1:18" ht="12.95" customHeight="1">
      <c r="A1927" s="198">
        <v>1743</v>
      </c>
      <c r="B1927" s="148"/>
      <c r="C1927" s="149" t="s">
        <v>1911</v>
      </c>
      <c r="D1927" s="149" t="s">
        <v>1913</v>
      </c>
      <c r="E1927" s="149" t="s">
        <v>1907</v>
      </c>
      <c r="F1927" s="149" t="s">
        <v>1911</v>
      </c>
      <c r="G1927" s="149" t="s">
        <v>1426</v>
      </c>
      <c r="H1927" s="158"/>
      <c r="I1927" s="249" t="s">
        <v>870</v>
      </c>
      <c r="J1927" s="150" t="s">
        <v>1343</v>
      </c>
      <c r="K1927" s="150" t="s">
        <v>1343</v>
      </c>
      <c r="L1927" s="150"/>
      <c r="M1927" s="153"/>
      <c r="N1927" s="151"/>
      <c r="O1927" s="153"/>
      <c r="P1927" s="203" t="e">
        <f>#REF!+#REF!</f>
        <v>#REF!</v>
      </c>
      <c r="Q1927" s="204" t="e">
        <f>#REF!+M1927</f>
        <v>#REF!</v>
      </c>
      <c r="R1927" s="359" t="s">
        <v>576</v>
      </c>
    </row>
    <row r="1928" spans="1:18" ht="12.95" customHeight="1">
      <c r="A1928" s="147">
        <v>1744</v>
      </c>
      <c r="B1928" s="148"/>
      <c r="C1928" s="149" t="s">
        <v>1911</v>
      </c>
      <c r="D1928" s="149" t="s">
        <v>1913</v>
      </c>
      <c r="E1928" s="149" t="s">
        <v>1907</v>
      </c>
      <c r="F1928" s="149" t="s">
        <v>1911</v>
      </c>
      <c r="G1928" s="149" t="s">
        <v>1425</v>
      </c>
      <c r="H1928" s="158"/>
      <c r="I1928" s="249" t="s">
        <v>828</v>
      </c>
      <c r="J1928" s="150" t="s">
        <v>1343</v>
      </c>
      <c r="K1928" s="150" t="s">
        <v>1343</v>
      </c>
      <c r="L1928" s="150"/>
      <c r="M1928" s="153"/>
      <c r="N1928" s="151"/>
      <c r="O1928" s="153"/>
      <c r="P1928" s="203" t="e">
        <f>#REF!+#REF!</f>
        <v>#REF!</v>
      </c>
      <c r="Q1928" s="204" t="e">
        <f>#REF!+M1928</f>
        <v>#REF!</v>
      </c>
      <c r="R1928" s="359" t="s">
        <v>609</v>
      </c>
    </row>
    <row r="1929" spans="1:18" ht="12.95" customHeight="1">
      <c r="A1929" s="198">
        <v>1745</v>
      </c>
      <c r="B1929" s="148"/>
      <c r="C1929" s="149" t="s">
        <v>1911</v>
      </c>
      <c r="D1929" s="149" t="s">
        <v>1913</v>
      </c>
      <c r="E1929" s="149" t="s">
        <v>1907</v>
      </c>
      <c r="F1929" s="149" t="s">
        <v>1911</v>
      </c>
      <c r="G1929" s="149" t="s">
        <v>1426</v>
      </c>
      <c r="H1929" s="158"/>
      <c r="I1929" s="249" t="s">
        <v>870</v>
      </c>
      <c r="J1929" s="150" t="s">
        <v>1343</v>
      </c>
      <c r="K1929" s="150" t="s">
        <v>1343</v>
      </c>
      <c r="L1929" s="150"/>
      <c r="M1929" s="153"/>
      <c r="N1929" s="151"/>
      <c r="O1929" s="153"/>
      <c r="P1929" s="203" t="e">
        <f>#REF!+#REF!</f>
        <v>#REF!</v>
      </c>
      <c r="Q1929" s="204" t="e">
        <f>#REF!+M1929</f>
        <v>#REF!</v>
      </c>
      <c r="R1929" s="359" t="s">
        <v>606</v>
      </c>
    </row>
    <row r="1930" spans="1:18" ht="12.95" customHeight="1">
      <c r="A1930" s="147">
        <v>1746</v>
      </c>
      <c r="B1930" s="148"/>
      <c r="C1930" s="149" t="s">
        <v>1911</v>
      </c>
      <c r="D1930" s="149" t="s">
        <v>1913</v>
      </c>
      <c r="E1930" s="149" t="s">
        <v>1907</v>
      </c>
      <c r="F1930" s="149" t="s">
        <v>1911</v>
      </c>
      <c r="G1930" s="149" t="s">
        <v>1426</v>
      </c>
      <c r="H1930" s="158"/>
      <c r="I1930" s="249" t="s">
        <v>870</v>
      </c>
      <c r="J1930" s="150" t="s">
        <v>1343</v>
      </c>
      <c r="K1930" s="150" t="s">
        <v>1343</v>
      </c>
      <c r="L1930" s="150"/>
      <c r="M1930" s="153"/>
      <c r="N1930" s="151"/>
      <c r="O1930" s="153"/>
      <c r="P1930" s="203" t="e">
        <f>#REF!+#REF!</f>
        <v>#REF!</v>
      </c>
      <c r="Q1930" s="204" t="e">
        <f>#REF!+M1930</f>
        <v>#REF!</v>
      </c>
      <c r="R1930" s="359" t="s">
        <v>606</v>
      </c>
    </row>
    <row r="1931" spans="1:18" ht="12.95" customHeight="1">
      <c r="A1931" s="198">
        <v>1747</v>
      </c>
      <c r="B1931" s="148"/>
      <c r="C1931" s="149" t="s">
        <v>1911</v>
      </c>
      <c r="D1931" s="149" t="s">
        <v>1913</v>
      </c>
      <c r="E1931" s="149" t="s">
        <v>1907</v>
      </c>
      <c r="F1931" s="149" t="s">
        <v>1911</v>
      </c>
      <c r="G1931" s="149" t="s">
        <v>1426</v>
      </c>
      <c r="H1931" s="158"/>
      <c r="I1931" s="249" t="s">
        <v>870</v>
      </c>
      <c r="J1931" s="150" t="s">
        <v>1343</v>
      </c>
      <c r="K1931" s="150" t="s">
        <v>1343</v>
      </c>
      <c r="L1931" s="150"/>
      <c r="M1931" s="153"/>
      <c r="N1931" s="151"/>
      <c r="O1931" s="153"/>
      <c r="P1931" s="203" t="e">
        <f>#REF!+#REF!</f>
        <v>#REF!</v>
      </c>
      <c r="Q1931" s="204" t="e">
        <f>#REF!+M1931</f>
        <v>#REF!</v>
      </c>
      <c r="R1931" s="359" t="s">
        <v>1704</v>
      </c>
    </row>
    <row r="1932" spans="1:18" ht="12.95" customHeight="1">
      <c r="A1932" s="147">
        <v>1748</v>
      </c>
      <c r="B1932" s="148"/>
      <c r="C1932" s="149" t="s">
        <v>1911</v>
      </c>
      <c r="D1932" s="149" t="s">
        <v>1913</v>
      </c>
      <c r="E1932" s="149" t="s">
        <v>1907</v>
      </c>
      <c r="F1932" s="149" t="s">
        <v>1911</v>
      </c>
      <c r="G1932" s="149" t="s">
        <v>1425</v>
      </c>
      <c r="H1932" s="158"/>
      <c r="I1932" s="249" t="s">
        <v>828</v>
      </c>
      <c r="J1932" s="150" t="s">
        <v>1343</v>
      </c>
      <c r="K1932" s="150" t="s">
        <v>1343</v>
      </c>
      <c r="L1932" s="150"/>
      <c r="M1932" s="153"/>
      <c r="N1932" s="151"/>
      <c r="O1932" s="153"/>
      <c r="P1932" s="203" t="e">
        <f>#REF!+#REF!</f>
        <v>#REF!</v>
      </c>
      <c r="Q1932" s="204" t="e">
        <f>#REF!+M1932</f>
        <v>#REF!</v>
      </c>
      <c r="R1932" s="359" t="s">
        <v>578</v>
      </c>
    </row>
    <row r="1933" spans="1:18" ht="12.95" customHeight="1">
      <c r="A1933" s="198">
        <v>1749</v>
      </c>
      <c r="B1933" s="148"/>
      <c r="C1933" s="149" t="s">
        <v>1911</v>
      </c>
      <c r="D1933" s="149" t="s">
        <v>1913</v>
      </c>
      <c r="E1933" s="149" t="s">
        <v>1907</v>
      </c>
      <c r="F1933" s="149" t="s">
        <v>1911</v>
      </c>
      <c r="G1933" s="149" t="s">
        <v>1425</v>
      </c>
      <c r="H1933" s="158"/>
      <c r="I1933" s="249" t="s">
        <v>828</v>
      </c>
      <c r="J1933" s="150" t="s">
        <v>1343</v>
      </c>
      <c r="K1933" s="150" t="s">
        <v>1343</v>
      </c>
      <c r="L1933" s="150"/>
      <c r="M1933" s="153"/>
      <c r="N1933" s="151"/>
      <c r="O1933" s="153"/>
      <c r="P1933" s="203" t="e">
        <f>#REF!+#REF!</f>
        <v>#REF!</v>
      </c>
      <c r="Q1933" s="204" t="e">
        <f>#REF!+M1933</f>
        <v>#REF!</v>
      </c>
      <c r="R1933" s="359" t="s">
        <v>578</v>
      </c>
    </row>
    <row r="1934" spans="1:18" ht="12.95" customHeight="1">
      <c r="A1934" s="147">
        <v>1750</v>
      </c>
      <c r="B1934" s="148"/>
      <c r="C1934" s="149" t="s">
        <v>1911</v>
      </c>
      <c r="D1934" s="149" t="s">
        <v>1913</v>
      </c>
      <c r="E1934" s="149" t="s">
        <v>1907</v>
      </c>
      <c r="F1934" s="149" t="s">
        <v>1911</v>
      </c>
      <c r="G1934" s="149" t="s">
        <v>1425</v>
      </c>
      <c r="H1934" s="158"/>
      <c r="I1934" s="239" t="s">
        <v>828</v>
      </c>
      <c r="J1934" s="150" t="s">
        <v>1343</v>
      </c>
      <c r="K1934" s="150" t="s">
        <v>1343</v>
      </c>
      <c r="L1934" s="150"/>
      <c r="M1934" s="153"/>
      <c r="N1934" s="151"/>
      <c r="O1934" s="153"/>
      <c r="P1934" s="203" t="e">
        <f>#REF!+#REF!</f>
        <v>#REF!</v>
      </c>
      <c r="Q1934" s="204" t="e">
        <f>#REF!+M1934</f>
        <v>#REF!</v>
      </c>
      <c r="R1934" s="359" t="s">
        <v>604</v>
      </c>
    </row>
    <row r="1935" spans="1:18" ht="12.95" customHeight="1">
      <c r="A1935" s="198">
        <v>1751</v>
      </c>
      <c r="B1935" s="148"/>
      <c r="C1935" s="149" t="s">
        <v>1911</v>
      </c>
      <c r="D1935" s="149" t="s">
        <v>1913</v>
      </c>
      <c r="E1935" s="149" t="s">
        <v>1907</v>
      </c>
      <c r="F1935" s="149" t="s">
        <v>1911</v>
      </c>
      <c r="G1935" s="149" t="s">
        <v>1425</v>
      </c>
      <c r="H1935" s="158"/>
      <c r="I1935" s="239" t="s">
        <v>828</v>
      </c>
      <c r="J1935" s="150" t="s">
        <v>1343</v>
      </c>
      <c r="K1935" s="150" t="s">
        <v>1343</v>
      </c>
      <c r="L1935" s="150"/>
      <c r="M1935" s="153"/>
      <c r="N1935" s="151"/>
      <c r="O1935" s="153"/>
      <c r="P1935" s="203" t="e">
        <f>#REF!+#REF!</f>
        <v>#REF!</v>
      </c>
      <c r="Q1935" s="204" t="e">
        <f>#REF!+M1935</f>
        <v>#REF!</v>
      </c>
      <c r="R1935" s="359" t="s">
        <v>768</v>
      </c>
    </row>
    <row r="1936" spans="1:18" ht="12.95" customHeight="1">
      <c r="A1936" s="147">
        <v>1752</v>
      </c>
      <c r="B1936" s="148"/>
      <c r="C1936" s="149" t="s">
        <v>1911</v>
      </c>
      <c r="D1936" s="149" t="s">
        <v>1913</v>
      </c>
      <c r="E1936" s="149" t="s">
        <v>1907</v>
      </c>
      <c r="F1936" s="149" t="s">
        <v>1911</v>
      </c>
      <c r="G1936" s="149" t="s">
        <v>1425</v>
      </c>
      <c r="H1936" s="158"/>
      <c r="I1936" s="239" t="s">
        <v>828</v>
      </c>
      <c r="J1936" s="150" t="s">
        <v>1343</v>
      </c>
      <c r="K1936" s="150" t="s">
        <v>1343</v>
      </c>
      <c r="L1936" s="150"/>
      <c r="M1936" s="153"/>
      <c r="N1936" s="151"/>
      <c r="O1936" s="153"/>
      <c r="P1936" s="203" t="e">
        <f>#REF!+#REF!</f>
        <v>#REF!</v>
      </c>
      <c r="Q1936" s="204" t="e">
        <f>#REF!+M1936</f>
        <v>#REF!</v>
      </c>
      <c r="R1936" s="359" t="s">
        <v>604</v>
      </c>
    </row>
    <row r="1937" spans="1:18" ht="12.95" customHeight="1">
      <c r="A1937" s="198">
        <v>1753</v>
      </c>
      <c r="B1937" s="148"/>
      <c r="C1937" s="149" t="s">
        <v>1911</v>
      </c>
      <c r="D1937" s="149" t="s">
        <v>1913</v>
      </c>
      <c r="E1937" s="149" t="s">
        <v>1907</v>
      </c>
      <c r="F1937" s="149" t="s">
        <v>1911</v>
      </c>
      <c r="G1937" s="149" t="s">
        <v>1426</v>
      </c>
      <c r="H1937" s="158"/>
      <c r="I1937" s="249" t="s">
        <v>870</v>
      </c>
      <c r="J1937" s="150" t="s">
        <v>1343</v>
      </c>
      <c r="K1937" s="150" t="s">
        <v>1343</v>
      </c>
      <c r="L1937" s="150"/>
      <c r="M1937" s="153"/>
      <c r="N1937" s="151"/>
      <c r="O1937" s="153"/>
      <c r="P1937" s="203" t="e">
        <f>#REF!+#REF!</f>
        <v>#REF!</v>
      </c>
      <c r="Q1937" s="204" t="e">
        <f>#REF!+M1937</f>
        <v>#REF!</v>
      </c>
      <c r="R1937" s="359" t="s">
        <v>601</v>
      </c>
    </row>
    <row r="1938" spans="1:18" ht="12.95" customHeight="1">
      <c r="A1938" s="147">
        <v>1754</v>
      </c>
      <c r="B1938" s="148"/>
      <c r="C1938" s="149" t="s">
        <v>1911</v>
      </c>
      <c r="D1938" s="149" t="s">
        <v>1913</v>
      </c>
      <c r="E1938" s="149" t="s">
        <v>1907</v>
      </c>
      <c r="F1938" s="149" t="s">
        <v>1911</v>
      </c>
      <c r="G1938" s="149" t="s">
        <v>1425</v>
      </c>
      <c r="H1938" s="158"/>
      <c r="I1938" s="247" t="s">
        <v>1716</v>
      </c>
      <c r="J1938" s="150" t="s">
        <v>1343</v>
      </c>
      <c r="K1938" s="150" t="s">
        <v>1343</v>
      </c>
      <c r="L1938" s="150"/>
      <c r="M1938" s="153"/>
      <c r="N1938" s="151"/>
      <c r="O1938" s="153"/>
      <c r="P1938" s="203" t="e">
        <f>#REF!+#REF!</f>
        <v>#REF!</v>
      </c>
      <c r="Q1938" s="204" t="e">
        <f>#REF!+M1938</f>
        <v>#REF!</v>
      </c>
      <c r="R1938" s="359" t="s">
        <v>1702</v>
      </c>
    </row>
    <row r="1939" spans="1:18" ht="12.95" customHeight="1">
      <c r="A1939" s="198">
        <v>1755</v>
      </c>
      <c r="B1939" s="148"/>
      <c r="C1939" s="149" t="s">
        <v>1911</v>
      </c>
      <c r="D1939" s="149" t="s">
        <v>1913</v>
      </c>
      <c r="E1939" s="149" t="s">
        <v>1907</v>
      </c>
      <c r="F1939" s="149" t="s">
        <v>1911</v>
      </c>
      <c r="G1939" s="149" t="s">
        <v>1425</v>
      </c>
      <c r="H1939" s="158"/>
      <c r="I1939" s="247" t="s">
        <v>828</v>
      </c>
      <c r="J1939" s="150" t="s">
        <v>1343</v>
      </c>
      <c r="K1939" s="150" t="s">
        <v>1343</v>
      </c>
      <c r="L1939" s="150"/>
      <c r="M1939" s="153"/>
      <c r="N1939" s="151"/>
      <c r="O1939" s="153"/>
      <c r="P1939" s="203" t="e">
        <f>#REF!+#REF!</f>
        <v>#REF!</v>
      </c>
      <c r="Q1939" s="204" t="e">
        <f>#REF!+M1939</f>
        <v>#REF!</v>
      </c>
      <c r="R1939" s="359" t="s">
        <v>579</v>
      </c>
    </row>
    <row r="1940" spans="1:18" ht="12.95" customHeight="1">
      <c r="A1940" s="147">
        <v>1756</v>
      </c>
      <c r="B1940" s="148"/>
      <c r="C1940" s="149" t="s">
        <v>1911</v>
      </c>
      <c r="D1940" s="149" t="s">
        <v>1913</v>
      </c>
      <c r="E1940" s="149" t="s">
        <v>1907</v>
      </c>
      <c r="F1940" s="149" t="s">
        <v>1911</v>
      </c>
      <c r="G1940" s="149" t="s">
        <v>1425</v>
      </c>
      <c r="H1940" s="158"/>
      <c r="I1940" s="247" t="s">
        <v>828</v>
      </c>
      <c r="J1940" s="150" t="s">
        <v>1343</v>
      </c>
      <c r="K1940" s="150" t="s">
        <v>1343</v>
      </c>
      <c r="L1940" s="150"/>
      <c r="M1940" s="153"/>
      <c r="N1940" s="151"/>
      <c r="O1940" s="153"/>
      <c r="P1940" s="203" t="e">
        <f>#REF!+#REF!</f>
        <v>#REF!</v>
      </c>
      <c r="Q1940" s="204" t="e">
        <f>#REF!+M1940</f>
        <v>#REF!</v>
      </c>
      <c r="R1940" s="359" t="s">
        <v>1735</v>
      </c>
    </row>
    <row r="1941" spans="1:18" ht="12.95" customHeight="1">
      <c r="A1941" s="198">
        <v>1757</v>
      </c>
      <c r="B1941" s="148"/>
      <c r="C1941" s="149" t="s">
        <v>1911</v>
      </c>
      <c r="D1941" s="149" t="s">
        <v>1913</v>
      </c>
      <c r="E1941" s="149" t="s">
        <v>1907</v>
      </c>
      <c r="F1941" s="149" t="s">
        <v>1911</v>
      </c>
      <c r="G1941" s="149" t="s">
        <v>1425</v>
      </c>
      <c r="H1941" s="158"/>
      <c r="I1941" s="247" t="s">
        <v>828</v>
      </c>
      <c r="J1941" s="150" t="s">
        <v>1343</v>
      </c>
      <c r="K1941" s="150" t="s">
        <v>1343</v>
      </c>
      <c r="L1941" s="150"/>
      <c r="M1941" s="153"/>
      <c r="N1941" s="151"/>
      <c r="O1941" s="153"/>
      <c r="P1941" s="203" t="e">
        <f>#REF!+#REF!</f>
        <v>#REF!</v>
      </c>
      <c r="Q1941" s="204" t="e">
        <f>#REF!+M1941</f>
        <v>#REF!</v>
      </c>
      <c r="R1941" s="359" t="s">
        <v>588</v>
      </c>
    </row>
    <row r="1942" spans="1:18" ht="12.95" customHeight="1">
      <c r="A1942" s="147">
        <v>1758</v>
      </c>
      <c r="B1942" s="148"/>
      <c r="C1942" s="149" t="s">
        <v>1911</v>
      </c>
      <c r="D1942" s="149" t="s">
        <v>1913</v>
      </c>
      <c r="E1942" s="149" t="s">
        <v>1907</v>
      </c>
      <c r="F1942" s="149" t="s">
        <v>1911</v>
      </c>
      <c r="G1942" s="149" t="s">
        <v>1425</v>
      </c>
      <c r="H1942" s="158"/>
      <c r="I1942" s="247" t="s">
        <v>828</v>
      </c>
      <c r="J1942" s="150" t="s">
        <v>1343</v>
      </c>
      <c r="K1942" s="150" t="s">
        <v>1343</v>
      </c>
      <c r="L1942" s="150"/>
      <c r="M1942" s="153"/>
      <c r="N1942" s="151"/>
      <c r="O1942" s="153"/>
      <c r="P1942" s="203" t="e">
        <f>#REF!+#REF!</f>
        <v>#REF!</v>
      </c>
      <c r="Q1942" s="204" t="e">
        <f>#REF!+M1942</f>
        <v>#REF!</v>
      </c>
      <c r="R1942" s="359" t="s">
        <v>679</v>
      </c>
    </row>
    <row r="1943" spans="1:18" ht="12.95" customHeight="1">
      <c r="A1943" s="198">
        <v>1759</v>
      </c>
      <c r="B1943" s="148"/>
      <c r="C1943" s="149" t="s">
        <v>1911</v>
      </c>
      <c r="D1943" s="149" t="s">
        <v>1913</v>
      </c>
      <c r="E1943" s="149" t="s">
        <v>1907</v>
      </c>
      <c r="F1943" s="149" t="s">
        <v>1911</v>
      </c>
      <c r="G1943" s="149" t="s">
        <v>1425</v>
      </c>
      <c r="H1943" s="158"/>
      <c r="I1943" s="353" t="s">
        <v>828</v>
      </c>
      <c r="J1943" s="150"/>
      <c r="K1943" s="150"/>
      <c r="L1943" s="150"/>
      <c r="M1943" s="153">
        <v>6740000</v>
      </c>
      <c r="N1943" s="151"/>
      <c r="O1943" s="153"/>
      <c r="P1943" s="203" t="e">
        <f>#REF!+#REF!</f>
        <v>#REF!</v>
      </c>
      <c r="Q1943" s="204" t="e">
        <f>#REF!+M1943</f>
        <v>#REF!</v>
      </c>
      <c r="R1943" s="359" t="s">
        <v>2324</v>
      </c>
    </row>
    <row r="1944" spans="1:18" ht="12.95" customHeight="1">
      <c r="A1944" s="147">
        <v>1760</v>
      </c>
      <c r="B1944" s="148"/>
      <c r="C1944" s="149" t="s">
        <v>1911</v>
      </c>
      <c r="D1944" s="149" t="s">
        <v>1913</v>
      </c>
      <c r="E1944" s="149" t="s">
        <v>1907</v>
      </c>
      <c r="F1944" s="149" t="s">
        <v>1911</v>
      </c>
      <c r="G1944" s="149" t="s">
        <v>1425</v>
      </c>
      <c r="H1944" s="158"/>
      <c r="I1944" s="353" t="s">
        <v>2336</v>
      </c>
      <c r="J1944" s="150" t="s">
        <v>790</v>
      </c>
      <c r="K1944" s="150"/>
      <c r="L1944" s="150"/>
      <c r="M1944" s="153">
        <v>5000000</v>
      </c>
      <c r="N1944" s="151"/>
      <c r="O1944" s="153"/>
      <c r="P1944" s="203" t="e">
        <f>#REF!+#REF!</f>
        <v>#REF!</v>
      </c>
      <c r="Q1944" s="204" t="e">
        <f>#REF!+M1944</f>
        <v>#REF!</v>
      </c>
      <c r="R1944" s="359" t="s">
        <v>2252</v>
      </c>
    </row>
    <row r="1945" spans="1:18" ht="12.95" customHeight="1">
      <c r="A1945" s="198">
        <v>1761</v>
      </c>
      <c r="B1945" s="148"/>
      <c r="C1945" s="149" t="s">
        <v>1911</v>
      </c>
      <c r="D1945" s="149" t="s">
        <v>1913</v>
      </c>
      <c r="E1945" s="149" t="s">
        <v>1907</v>
      </c>
      <c r="F1945" s="149" t="s">
        <v>1911</v>
      </c>
      <c r="G1945" s="149" t="s">
        <v>1425</v>
      </c>
      <c r="H1945" s="158"/>
      <c r="I1945" s="353" t="s">
        <v>2344</v>
      </c>
      <c r="J1945" s="150" t="s">
        <v>790</v>
      </c>
      <c r="K1945" s="150"/>
      <c r="L1945" s="150"/>
      <c r="M1945" s="153">
        <v>5000000</v>
      </c>
      <c r="N1945" s="151"/>
      <c r="O1945" s="153"/>
      <c r="P1945" s="203" t="e">
        <f>#REF!+#REF!</f>
        <v>#REF!</v>
      </c>
      <c r="Q1945" s="204" t="e">
        <f>#REF!+M1945</f>
        <v>#REF!</v>
      </c>
      <c r="R1945" s="11" t="s">
        <v>2305</v>
      </c>
    </row>
    <row r="1946" spans="1:18" ht="12.95" customHeight="1">
      <c r="A1946" s="147">
        <v>1762</v>
      </c>
      <c r="B1946" s="148"/>
      <c r="C1946" s="149" t="s">
        <v>1911</v>
      </c>
      <c r="D1946" s="149" t="s">
        <v>1913</v>
      </c>
      <c r="E1946" s="149" t="s">
        <v>1907</v>
      </c>
      <c r="F1946" s="149" t="s">
        <v>1911</v>
      </c>
      <c r="G1946" s="149" t="s">
        <v>1425</v>
      </c>
      <c r="H1946" s="158"/>
      <c r="I1946" s="353" t="s">
        <v>2350</v>
      </c>
      <c r="J1946" s="150" t="s">
        <v>2432</v>
      </c>
      <c r="K1946" s="150"/>
      <c r="L1946" s="150"/>
      <c r="M1946" s="153">
        <v>9712000</v>
      </c>
      <c r="N1946" s="151"/>
      <c r="O1946" s="153"/>
      <c r="P1946" s="203" t="e">
        <f>#REF!+#REF!</f>
        <v>#REF!</v>
      </c>
      <c r="Q1946" s="204" t="e">
        <f>#REF!+M1946</f>
        <v>#REF!</v>
      </c>
      <c r="R1946" s="11" t="s">
        <v>2320</v>
      </c>
    </row>
    <row r="1947" spans="1:18" ht="12.95" customHeight="1">
      <c r="A1947" s="198">
        <v>1763</v>
      </c>
      <c r="B1947" s="148"/>
      <c r="C1947" s="149" t="s">
        <v>1911</v>
      </c>
      <c r="D1947" s="149" t="s">
        <v>1913</v>
      </c>
      <c r="E1947" s="149" t="s">
        <v>1907</v>
      </c>
      <c r="F1947" s="149" t="s">
        <v>1911</v>
      </c>
      <c r="G1947" s="149" t="s">
        <v>1425</v>
      </c>
      <c r="H1947" s="158"/>
      <c r="I1947" s="353" t="s">
        <v>2350</v>
      </c>
      <c r="J1947" s="150" t="s">
        <v>2432</v>
      </c>
      <c r="K1947" s="150"/>
      <c r="L1947" s="150"/>
      <c r="M1947" s="153">
        <v>4856000</v>
      </c>
      <c r="N1947" s="151"/>
      <c r="O1947" s="153"/>
      <c r="P1947" s="203" t="e">
        <f>#REF!+#REF!</f>
        <v>#REF!</v>
      </c>
      <c r="Q1947" s="204" t="e">
        <f>#REF!+M1947</f>
        <v>#REF!</v>
      </c>
      <c r="R1947" s="15" t="s">
        <v>2320</v>
      </c>
    </row>
    <row r="1948" spans="1:18" ht="12.95" customHeight="1">
      <c r="A1948" s="147">
        <v>1764</v>
      </c>
      <c r="B1948" s="148"/>
      <c r="C1948" s="149" t="s">
        <v>1911</v>
      </c>
      <c r="D1948" s="149" t="s">
        <v>1913</v>
      </c>
      <c r="E1948" s="149" t="s">
        <v>1907</v>
      </c>
      <c r="F1948" s="149" t="s">
        <v>1911</v>
      </c>
      <c r="G1948" s="149" t="s">
        <v>1425</v>
      </c>
      <c r="H1948" s="158"/>
      <c r="I1948" s="353" t="s">
        <v>2356</v>
      </c>
      <c r="J1948" s="150" t="s">
        <v>2014</v>
      </c>
      <c r="K1948" s="150"/>
      <c r="L1948" s="150"/>
      <c r="M1948" s="153">
        <v>5000000</v>
      </c>
      <c r="N1948" s="151"/>
      <c r="O1948" s="153"/>
      <c r="P1948" s="203" t="e">
        <f>#REF!+#REF!</f>
        <v>#REF!</v>
      </c>
      <c r="Q1948" s="204" t="e">
        <f>#REF!+M1948</f>
        <v>#REF!</v>
      </c>
      <c r="R1948" s="15" t="s">
        <v>2314</v>
      </c>
    </row>
    <row r="1949" spans="1:18" ht="12.95" customHeight="1">
      <c r="A1949" s="198">
        <v>1765</v>
      </c>
      <c r="B1949" s="148"/>
      <c r="C1949" s="149" t="s">
        <v>1911</v>
      </c>
      <c r="D1949" s="149" t="s">
        <v>1913</v>
      </c>
      <c r="E1949" s="149" t="s">
        <v>1907</v>
      </c>
      <c r="F1949" s="149" t="s">
        <v>1911</v>
      </c>
      <c r="G1949" s="149" t="s">
        <v>1426</v>
      </c>
      <c r="H1949" s="158"/>
      <c r="I1949" s="249" t="s">
        <v>870</v>
      </c>
      <c r="J1949" s="150" t="s">
        <v>1343</v>
      </c>
      <c r="K1949" s="150" t="s">
        <v>1343</v>
      </c>
      <c r="L1949" s="150"/>
      <c r="M1949" s="153"/>
      <c r="N1949" s="151"/>
      <c r="O1949" s="153"/>
      <c r="P1949" s="203" t="e">
        <f>#REF!+#REF!</f>
        <v>#REF!</v>
      </c>
      <c r="Q1949" s="204" t="e">
        <f>#REF!+M1949</f>
        <v>#REF!</v>
      </c>
      <c r="R1949" s="11" t="s">
        <v>618</v>
      </c>
    </row>
    <row r="1950" spans="1:18" ht="12.95" customHeight="1">
      <c r="A1950" s="147">
        <v>1766</v>
      </c>
      <c r="B1950" s="148"/>
      <c r="C1950" s="149" t="s">
        <v>1911</v>
      </c>
      <c r="D1950" s="149" t="s">
        <v>1913</v>
      </c>
      <c r="E1950" s="149" t="s">
        <v>1907</v>
      </c>
      <c r="F1950" s="149" t="s">
        <v>1911</v>
      </c>
      <c r="G1950" s="149" t="s">
        <v>1426</v>
      </c>
      <c r="H1950" s="158"/>
      <c r="I1950" s="305" t="s">
        <v>2333</v>
      </c>
      <c r="J1950" s="150" t="s">
        <v>2442</v>
      </c>
      <c r="K1950" s="150"/>
      <c r="L1950" s="150"/>
      <c r="M1950" s="153">
        <v>6500000</v>
      </c>
      <c r="N1950" s="151"/>
      <c r="O1950" s="153"/>
      <c r="P1950" s="203" t="e">
        <f>#REF!+#REF!</f>
        <v>#REF!</v>
      </c>
      <c r="Q1950" s="204" t="e">
        <f>#REF!+M1950</f>
        <v>#REF!</v>
      </c>
      <c r="R1950" s="11" t="s">
        <v>2246</v>
      </c>
    </row>
    <row r="1951" spans="1:18" ht="12.95" customHeight="1">
      <c r="A1951" s="198">
        <v>1767</v>
      </c>
      <c r="B1951" s="148"/>
      <c r="C1951" s="149" t="s">
        <v>1911</v>
      </c>
      <c r="D1951" s="149" t="s">
        <v>1913</v>
      </c>
      <c r="E1951" s="149" t="s">
        <v>1907</v>
      </c>
      <c r="F1951" s="149" t="s">
        <v>1911</v>
      </c>
      <c r="G1951" s="149" t="s">
        <v>1426</v>
      </c>
      <c r="H1951" s="158"/>
      <c r="I1951" s="305" t="s">
        <v>2339</v>
      </c>
      <c r="J1951" s="150" t="s">
        <v>2443</v>
      </c>
      <c r="K1951" s="150"/>
      <c r="L1951" s="150"/>
      <c r="M1951" s="153">
        <v>4800000</v>
      </c>
      <c r="N1951" s="151"/>
      <c r="O1951" s="153"/>
      <c r="P1951" s="203" t="e">
        <f>#REF!+#REF!</f>
        <v>#REF!</v>
      </c>
      <c r="Q1951" s="204" t="e">
        <f>#REF!+M1951</f>
        <v>#REF!</v>
      </c>
      <c r="R1951" s="13" t="s">
        <v>2261</v>
      </c>
    </row>
    <row r="1952" spans="1:18" ht="12.95" customHeight="1">
      <c r="A1952" s="147">
        <v>1768</v>
      </c>
      <c r="B1952" s="148"/>
      <c r="C1952" s="149" t="s">
        <v>1911</v>
      </c>
      <c r="D1952" s="149" t="s">
        <v>1913</v>
      </c>
      <c r="E1952" s="149" t="s">
        <v>1907</v>
      </c>
      <c r="F1952" s="149" t="s">
        <v>1911</v>
      </c>
      <c r="G1952" s="149" t="s">
        <v>1426</v>
      </c>
      <c r="H1952" s="158"/>
      <c r="I1952" s="306" t="s">
        <v>2357</v>
      </c>
      <c r="J1952" s="150" t="s">
        <v>2444</v>
      </c>
      <c r="K1952" s="150"/>
      <c r="L1952" s="150"/>
      <c r="M1952" s="153">
        <v>3500000</v>
      </c>
      <c r="N1952" s="151"/>
      <c r="O1952" s="153"/>
      <c r="P1952" s="203" t="e">
        <f>#REF!+#REF!</f>
        <v>#REF!</v>
      </c>
      <c r="Q1952" s="204" t="e">
        <f>#REF!+M1952</f>
        <v>#REF!</v>
      </c>
      <c r="R1952" s="13" t="s">
        <v>2314</v>
      </c>
    </row>
    <row r="1953" spans="1:18" ht="12.95" customHeight="1">
      <c r="A1953" s="198">
        <v>1769</v>
      </c>
      <c r="B1953" s="148"/>
      <c r="C1953" s="149" t="s">
        <v>1911</v>
      </c>
      <c r="D1953" s="149" t="s">
        <v>1913</v>
      </c>
      <c r="E1953" s="149" t="s">
        <v>1907</v>
      </c>
      <c r="F1953" s="149" t="s">
        <v>1911</v>
      </c>
      <c r="G1953" s="149" t="s">
        <v>1426</v>
      </c>
      <c r="H1953" s="158"/>
      <c r="I1953" s="305" t="s">
        <v>870</v>
      </c>
      <c r="J1953" s="150"/>
      <c r="K1953" s="150"/>
      <c r="L1953" s="150"/>
      <c r="M1953" s="153">
        <v>4795000</v>
      </c>
      <c r="N1953" s="151"/>
      <c r="O1953" s="153"/>
      <c r="P1953" s="203" t="e">
        <f>#REF!+#REF!</f>
        <v>#REF!</v>
      </c>
      <c r="Q1953" s="204" t="e">
        <f>#REF!+M1953</f>
        <v>#REF!</v>
      </c>
      <c r="R1953" s="11" t="s">
        <v>2284</v>
      </c>
    </row>
    <row r="1954" spans="1:18" ht="12.95" customHeight="1">
      <c r="A1954" s="147">
        <v>1770</v>
      </c>
      <c r="B1954" s="148"/>
      <c r="C1954" s="149" t="s">
        <v>1911</v>
      </c>
      <c r="D1954" s="149" t="s">
        <v>1913</v>
      </c>
      <c r="E1954" s="149" t="s">
        <v>1907</v>
      </c>
      <c r="F1954" s="149" t="s">
        <v>1544</v>
      </c>
      <c r="G1954" s="149" t="s">
        <v>1433</v>
      </c>
      <c r="H1954" s="158"/>
      <c r="I1954" s="249" t="s">
        <v>1717</v>
      </c>
      <c r="J1954" s="150" t="s">
        <v>1343</v>
      </c>
      <c r="K1954" s="150" t="s">
        <v>1343</v>
      </c>
      <c r="L1954" s="150"/>
      <c r="M1954" s="153"/>
      <c r="N1954" s="151"/>
      <c r="O1954" s="153"/>
      <c r="P1954" s="203" t="e">
        <f>#REF!+#REF!</f>
        <v>#REF!</v>
      </c>
      <c r="Q1954" s="204" t="e">
        <f>#REF!+M1954</f>
        <v>#REF!</v>
      </c>
      <c r="R1954" s="13" t="s">
        <v>620</v>
      </c>
    </row>
    <row r="1955" spans="1:18" ht="12.95" customHeight="1">
      <c r="A1955" s="198">
        <v>1771</v>
      </c>
      <c r="B1955" s="148"/>
      <c r="C1955" s="149" t="s">
        <v>1911</v>
      </c>
      <c r="D1955" s="149" t="s">
        <v>1913</v>
      </c>
      <c r="E1955" s="149" t="s">
        <v>1907</v>
      </c>
      <c r="F1955" s="149" t="s">
        <v>1544</v>
      </c>
      <c r="G1955" s="149" t="s">
        <v>1433</v>
      </c>
      <c r="H1955" s="158"/>
      <c r="I1955" s="249" t="s">
        <v>1718</v>
      </c>
      <c r="J1955" s="150" t="s">
        <v>1343</v>
      </c>
      <c r="K1955" s="150" t="s">
        <v>1343</v>
      </c>
      <c r="L1955" s="150"/>
      <c r="M1955" s="153"/>
      <c r="N1955" s="151"/>
      <c r="O1955" s="153"/>
      <c r="P1955" s="203" t="e">
        <f>#REF!+#REF!</f>
        <v>#REF!</v>
      </c>
      <c r="Q1955" s="204" t="e">
        <f>#REF!+M1955</f>
        <v>#REF!</v>
      </c>
      <c r="R1955" s="11" t="s">
        <v>648</v>
      </c>
    </row>
    <row r="1956" spans="1:18" ht="12.95" customHeight="1">
      <c r="A1956" s="147">
        <v>1772</v>
      </c>
      <c r="B1956" s="148"/>
      <c r="C1956" s="149" t="s">
        <v>1911</v>
      </c>
      <c r="D1956" s="149" t="s">
        <v>1913</v>
      </c>
      <c r="E1956" s="149" t="s">
        <v>1907</v>
      </c>
      <c r="F1956" s="149" t="s">
        <v>1544</v>
      </c>
      <c r="G1956" s="149" t="s">
        <v>1433</v>
      </c>
      <c r="H1956" s="158"/>
      <c r="I1956" s="249" t="s">
        <v>1719</v>
      </c>
      <c r="J1956" s="150" t="s">
        <v>1343</v>
      </c>
      <c r="K1956" s="150" t="s">
        <v>1343</v>
      </c>
      <c r="L1956" s="150"/>
      <c r="M1956" s="153"/>
      <c r="N1956" s="151"/>
      <c r="O1956" s="153"/>
      <c r="P1956" s="203" t="e">
        <f>#REF!+#REF!</f>
        <v>#REF!</v>
      </c>
      <c r="Q1956" s="204" t="e">
        <f>#REF!+M1956</f>
        <v>#REF!</v>
      </c>
      <c r="R1956" s="11" t="s">
        <v>648</v>
      </c>
    </row>
    <row r="1957" spans="1:18" ht="12.95" customHeight="1">
      <c r="A1957" s="198">
        <v>1773</v>
      </c>
      <c r="B1957" s="148"/>
      <c r="C1957" s="149" t="s">
        <v>1911</v>
      </c>
      <c r="D1957" s="149" t="s">
        <v>1913</v>
      </c>
      <c r="E1957" s="149" t="s">
        <v>1907</v>
      </c>
      <c r="F1957" s="149" t="s">
        <v>1544</v>
      </c>
      <c r="G1957" s="149" t="s">
        <v>1433</v>
      </c>
      <c r="H1957" s="158"/>
      <c r="I1957" s="249" t="s">
        <v>1717</v>
      </c>
      <c r="J1957" s="150" t="s">
        <v>1343</v>
      </c>
      <c r="K1957" s="150" t="s">
        <v>1343</v>
      </c>
      <c r="L1957" s="150"/>
      <c r="M1957" s="153"/>
      <c r="N1957" s="151"/>
      <c r="O1957" s="153"/>
      <c r="P1957" s="203" t="e">
        <f>#REF!+#REF!</f>
        <v>#REF!</v>
      </c>
      <c r="Q1957" s="204" t="e">
        <f>#REF!+M1957</f>
        <v>#REF!</v>
      </c>
      <c r="R1957" s="11" t="s">
        <v>1703</v>
      </c>
    </row>
    <row r="1958" spans="1:18" ht="12.95" customHeight="1">
      <c r="A1958" s="147">
        <v>1774</v>
      </c>
      <c r="B1958" s="148"/>
      <c r="C1958" s="149" t="s">
        <v>1911</v>
      </c>
      <c r="D1958" s="149" t="s">
        <v>1913</v>
      </c>
      <c r="E1958" s="149" t="s">
        <v>1907</v>
      </c>
      <c r="F1958" s="149" t="s">
        <v>1544</v>
      </c>
      <c r="G1958" s="149" t="s">
        <v>1433</v>
      </c>
      <c r="H1958" s="158"/>
      <c r="I1958" s="249" t="s">
        <v>1720</v>
      </c>
      <c r="J1958" s="150" t="s">
        <v>1343</v>
      </c>
      <c r="K1958" s="150" t="s">
        <v>1343</v>
      </c>
      <c r="L1958" s="150"/>
      <c r="M1958" s="153"/>
      <c r="N1958" s="151"/>
      <c r="O1958" s="153"/>
      <c r="P1958" s="203" t="e">
        <f>#REF!+#REF!</f>
        <v>#REF!</v>
      </c>
      <c r="Q1958" s="204" t="e">
        <f>#REF!+M1958</f>
        <v>#REF!</v>
      </c>
      <c r="R1958" s="11" t="s">
        <v>1703</v>
      </c>
    </row>
    <row r="1959" spans="1:18" ht="12.95" customHeight="1">
      <c r="A1959" s="198">
        <v>1775</v>
      </c>
      <c r="B1959" s="148"/>
      <c r="C1959" s="149" t="s">
        <v>1911</v>
      </c>
      <c r="D1959" s="149" t="s">
        <v>1913</v>
      </c>
      <c r="E1959" s="149" t="s">
        <v>1907</v>
      </c>
      <c r="F1959" s="149" t="s">
        <v>1544</v>
      </c>
      <c r="G1959" s="149" t="s">
        <v>1433</v>
      </c>
      <c r="H1959" s="158"/>
      <c r="I1959" s="249" t="s">
        <v>1721</v>
      </c>
      <c r="J1959" s="150" t="s">
        <v>1343</v>
      </c>
      <c r="K1959" s="150" t="s">
        <v>1343</v>
      </c>
      <c r="L1959" s="150"/>
      <c r="M1959" s="153"/>
      <c r="N1959" s="151"/>
      <c r="O1959" s="153"/>
      <c r="P1959" s="203" t="e">
        <f>#REF!+#REF!</f>
        <v>#REF!</v>
      </c>
      <c r="Q1959" s="204" t="e">
        <f>#REF!+M1959</f>
        <v>#REF!</v>
      </c>
      <c r="R1959" s="364" t="s">
        <v>644</v>
      </c>
    </row>
    <row r="1960" spans="1:18" ht="12.95" customHeight="1">
      <c r="A1960" s="147">
        <v>1776</v>
      </c>
      <c r="B1960" s="148"/>
      <c r="C1960" s="149" t="s">
        <v>1911</v>
      </c>
      <c r="D1960" s="149" t="s">
        <v>1913</v>
      </c>
      <c r="E1960" s="149" t="s">
        <v>1907</v>
      </c>
      <c r="F1960" s="149" t="s">
        <v>1544</v>
      </c>
      <c r="G1960" s="149" t="s">
        <v>1433</v>
      </c>
      <c r="H1960" s="158"/>
      <c r="I1960" s="249" t="s">
        <v>1722</v>
      </c>
      <c r="J1960" s="150" t="s">
        <v>1343</v>
      </c>
      <c r="K1960" s="150" t="s">
        <v>1343</v>
      </c>
      <c r="L1960" s="150"/>
      <c r="M1960" s="153"/>
      <c r="N1960" s="151"/>
      <c r="O1960" s="153"/>
      <c r="P1960" s="203" t="e">
        <f>#REF!+#REF!</f>
        <v>#REF!</v>
      </c>
      <c r="Q1960" s="204" t="e">
        <f>#REF!+M1960</f>
        <v>#REF!</v>
      </c>
      <c r="R1960" s="13" t="s">
        <v>625</v>
      </c>
    </row>
    <row r="1961" spans="1:18" ht="12.95" customHeight="1">
      <c r="A1961" s="198">
        <v>1777</v>
      </c>
      <c r="B1961" s="148"/>
      <c r="C1961" s="149" t="s">
        <v>1911</v>
      </c>
      <c r="D1961" s="149" t="s">
        <v>1913</v>
      </c>
      <c r="E1961" s="149" t="s">
        <v>1907</v>
      </c>
      <c r="F1961" s="149" t="s">
        <v>1544</v>
      </c>
      <c r="G1961" s="149" t="s">
        <v>1433</v>
      </c>
      <c r="H1961" s="158"/>
      <c r="I1961" s="249" t="s">
        <v>21</v>
      </c>
      <c r="J1961" s="150" t="s">
        <v>1343</v>
      </c>
      <c r="K1961" s="150" t="s">
        <v>1343</v>
      </c>
      <c r="L1961" s="150"/>
      <c r="M1961" s="153"/>
      <c r="N1961" s="151"/>
      <c r="O1961" s="153"/>
      <c r="P1961" s="203" t="e">
        <f>#REF!+#REF!</f>
        <v>#REF!</v>
      </c>
      <c r="Q1961" s="204" t="e">
        <f>#REF!+M1961</f>
        <v>#REF!</v>
      </c>
      <c r="R1961" s="13" t="s">
        <v>721</v>
      </c>
    </row>
    <row r="1962" spans="1:18" ht="12.95" customHeight="1">
      <c r="A1962" s="147">
        <v>1778</v>
      </c>
      <c r="B1962" s="212"/>
      <c r="C1962" s="213" t="s">
        <v>1911</v>
      </c>
      <c r="D1962" s="213" t="s">
        <v>1913</v>
      </c>
      <c r="E1962" s="213" t="s">
        <v>1907</v>
      </c>
      <c r="F1962" s="213" t="s">
        <v>1544</v>
      </c>
      <c r="G1962" s="213" t="s">
        <v>1433</v>
      </c>
      <c r="H1962" s="222"/>
      <c r="I1962" s="249" t="s">
        <v>1723</v>
      </c>
      <c r="J1962" s="216" t="s">
        <v>1343</v>
      </c>
      <c r="K1962" s="216" t="s">
        <v>1343</v>
      </c>
      <c r="L1962" s="216"/>
      <c r="M1962" s="221"/>
      <c r="N1962" s="217"/>
      <c r="O1962" s="221"/>
      <c r="P1962" s="203" t="e">
        <f>#REF!+#REF!</f>
        <v>#REF!</v>
      </c>
      <c r="Q1962" s="204" t="e">
        <f>#REF!+M1962</f>
        <v>#REF!</v>
      </c>
      <c r="R1962" s="365" t="s">
        <v>658</v>
      </c>
    </row>
    <row r="1963" spans="1:18" ht="12.95" customHeight="1">
      <c r="A1963" s="198">
        <v>1779</v>
      </c>
      <c r="B1963" s="148"/>
      <c r="C1963" s="149" t="s">
        <v>1911</v>
      </c>
      <c r="D1963" s="149" t="s">
        <v>1913</v>
      </c>
      <c r="E1963" s="149" t="s">
        <v>1907</v>
      </c>
      <c r="F1963" s="149" t="s">
        <v>1544</v>
      </c>
      <c r="G1963" s="149" t="s">
        <v>1433</v>
      </c>
      <c r="H1963" s="158"/>
      <c r="I1963" s="249" t="s">
        <v>1724</v>
      </c>
      <c r="J1963" s="150" t="s">
        <v>1343</v>
      </c>
      <c r="K1963" s="150" t="s">
        <v>1343</v>
      </c>
      <c r="L1963" s="150"/>
      <c r="M1963" s="153"/>
      <c r="N1963" s="151"/>
      <c r="O1963" s="153"/>
      <c r="P1963" s="203" t="e">
        <f>#REF!+#REF!</f>
        <v>#REF!</v>
      </c>
      <c r="Q1963" s="204" t="e">
        <f>#REF!+M1963</f>
        <v>#REF!</v>
      </c>
      <c r="R1963" s="359" t="s">
        <v>593</v>
      </c>
    </row>
    <row r="1964" spans="1:18" ht="12.95" customHeight="1">
      <c r="A1964" s="147">
        <v>1780</v>
      </c>
      <c r="B1964" s="212"/>
      <c r="C1964" s="213" t="s">
        <v>1911</v>
      </c>
      <c r="D1964" s="213" t="s">
        <v>1913</v>
      </c>
      <c r="E1964" s="213" t="s">
        <v>1907</v>
      </c>
      <c r="F1964" s="213" t="s">
        <v>1544</v>
      </c>
      <c r="G1964" s="213" t="s">
        <v>1433</v>
      </c>
      <c r="H1964" s="222"/>
      <c r="I1964" s="249" t="s">
        <v>1725</v>
      </c>
      <c r="J1964" s="216" t="s">
        <v>1343</v>
      </c>
      <c r="K1964" s="216" t="s">
        <v>1343</v>
      </c>
      <c r="L1964" s="216"/>
      <c r="M1964" s="221"/>
      <c r="N1964" s="217"/>
      <c r="O1964" s="221"/>
      <c r="P1964" s="203" t="e">
        <f>#REF!+#REF!</f>
        <v>#REF!</v>
      </c>
      <c r="Q1964" s="204" t="e">
        <f>#REF!+M1964</f>
        <v>#REF!</v>
      </c>
      <c r="R1964" s="365" t="s">
        <v>618</v>
      </c>
    </row>
    <row r="1965" spans="1:18" ht="12.95" customHeight="1" thickBot="1">
      <c r="A1965" s="198">
        <v>1781</v>
      </c>
      <c r="B1965" s="195"/>
      <c r="C1965" s="213" t="s">
        <v>1911</v>
      </c>
      <c r="D1965" s="213" t="s">
        <v>1913</v>
      </c>
      <c r="E1965" s="213" t="s">
        <v>1907</v>
      </c>
      <c r="F1965" s="213" t="s">
        <v>1544</v>
      </c>
      <c r="G1965" s="213" t="s">
        <v>1433</v>
      </c>
      <c r="H1965" s="194"/>
      <c r="I1965" s="372" t="s">
        <v>21</v>
      </c>
      <c r="J1965" s="195" t="s">
        <v>1343</v>
      </c>
      <c r="K1965" s="195" t="s">
        <v>1343</v>
      </c>
      <c r="L1965" s="195"/>
      <c r="M1965" s="221"/>
      <c r="N1965" s="217"/>
      <c r="O1965" s="221"/>
      <c r="P1965" s="203" t="e">
        <f>#REF!+#REF!</f>
        <v>#REF!</v>
      </c>
      <c r="Q1965" s="204" t="e">
        <f>#REF!+M1965</f>
        <v>#REF!</v>
      </c>
      <c r="R1965" s="367" t="s">
        <v>618</v>
      </c>
    </row>
    <row r="1966" spans="1:18" ht="12.95" customHeight="1" thickBot="1">
      <c r="A1966" s="147">
        <v>1782</v>
      </c>
      <c r="B1966" s="189"/>
      <c r="C1966" s="374" t="s">
        <v>1911</v>
      </c>
      <c r="D1966" s="374" t="s">
        <v>1913</v>
      </c>
      <c r="E1966" s="374" t="s">
        <v>1907</v>
      </c>
      <c r="F1966" s="374" t="s">
        <v>1544</v>
      </c>
      <c r="G1966" s="374" t="s">
        <v>1433</v>
      </c>
      <c r="H1966" s="380"/>
      <c r="I1966" s="376" t="s">
        <v>21</v>
      </c>
      <c r="J1966" s="385" t="s">
        <v>1343</v>
      </c>
      <c r="K1966" s="379" t="s">
        <v>1343</v>
      </c>
      <c r="L1966" s="379"/>
      <c r="M1966" s="387"/>
      <c r="N1966" s="387"/>
      <c r="O1966" s="387"/>
      <c r="P1966" s="203" t="e">
        <f>#REF!+#REF!</f>
        <v>#REF!</v>
      </c>
      <c r="Q1966" s="204" t="e">
        <f>#REF!+M1966</f>
        <v>#REF!</v>
      </c>
      <c r="R1966" s="388" t="s">
        <v>576</v>
      </c>
    </row>
    <row r="1967" spans="1:18" ht="12.95" customHeight="1">
      <c r="A1967" s="198">
        <v>1783</v>
      </c>
      <c r="B1967" s="199"/>
      <c r="C1967" s="200" t="s">
        <v>1911</v>
      </c>
      <c r="D1967" s="200" t="s">
        <v>1913</v>
      </c>
      <c r="E1967" s="200" t="s">
        <v>1907</v>
      </c>
      <c r="F1967" s="200" t="s">
        <v>1544</v>
      </c>
      <c r="G1967" s="200" t="s">
        <v>1433</v>
      </c>
      <c r="H1967" s="220"/>
      <c r="I1967" s="373" t="s">
        <v>21</v>
      </c>
      <c r="J1967" s="182" t="s">
        <v>1343</v>
      </c>
      <c r="K1967" s="202" t="s">
        <v>1343</v>
      </c>
      <c r="L1967" s="202"/>
      <c r="M1967" s="204"/>
      <c r="N1967" s="203"/>
      <c r="O1967" s="204"/>
      <c r="P1967" s="203" t="e">
        <f>#REF!+#REF!</f>
        <v>#REF!</v>
      </c>
      <c r="Q1967" s="204" t="e">
        <f>#REF!+M1967</f>
        <v>#REF!</v>
      </c>
      <c r="R1967" s="358" t="s">
        <v>576</v>
      </c>
    </row>
    <row r="1968" spans="1:18" ht="12.95" customHeight="1">
      <c r="A1968" s="147">
        <v>1784</v>
      </c>
      <c r="B1968" s="148"/>
      <c r="C1968" s="149" t="s">
        <v>1911</v>
      </c>
      <c r="D1968" s="149" t="s">
        <v>1913</v>
      </c>
      <c r="E1968" s="149" t="s">
        <v>1907</v>
      </c>
      <c r="F1968" s="149" t="s">
        <v>1544</v>
      </c>
      <c r="G1968" s="149" t="s">
        <v>1433</v>
      </c>
      <c r="H1968" s="158"/>
      <c r="I1968" s="249" t="s">
        <v>21</v>
      </c>
      <c r="J1968" s="29" t="s">
        <v>1343</v>
      </c>
      <c r="K1968" s="150" t="s">
        <v>1343</v>
      </c>
      <c r="L1968" s="150"/>
      <c r="M1968" s="153"/>
      <c r="N1968" s="151"/>
      <c r="O1968" s="153"/>
      <c r="P1968" s="203" t="e">
        <f>#REF!+#REF!</f>
        <v>#REF!</v>
      </c>
      <c r="Q1968" s="204" t="e">
        <f>#REF!+M1968</f>
        <v>#REF!</v>
      </c>
      <c r="R1968" s="359" t="s">
        <v>609</v>
      </c>
    </row>
    <row r="1969" spans="1:18" ht="12.95" customHeight="1">
      <c r="A1969" s="198">
        <v>1785</v>
      </c>
      <c r="B1969" s="148"/>
      <c r="C1969" s="149" t="s">
        <v>1911</v>
      </c>
      <c r="D1969" s="149" t="s">
        <v>1913</v>
      </c>
      <c r="E1969" s="149" t="s">
        <v>1907</v>
      </c>
      <c r="F1969" s="149" t="s">
        <v>1544</v>
      </c>
      <c r="G1969" s="149" t="s">
        <v>1433</v>
      </c>
      <c r="H1969" s="158"/>
      <c r="I1969" s="249" t="s">
        <v>21</v>
      </c>
      <c r="J1969" s="29" t="s">
        <v>1343</v>
      </c>
      <c r="K1969" s="150" t="s">
        <v>1343</v>
      </c>
      <c r="L1969" s="150"/>
      <c r="M1969" s="153"/>
      <c r="N1969" s="151"/>
      <c r="O1969" s="153"/>
      <c r="P1969" s="203" t="e">
        <f>#REF!+#REF!</f>
        <v>#REF!</v>
      </c>
      <c r="Q1969" s="204" t="e">
        <f>#REF!+M1969</f>
        <v>#REF!</v>
      </c>
      <c r="R1969" s="359" t="s">
        <v>609</v>
      </c>
    </row>
    <row r="1970" spans="1:18" ht="12.95" customHeight="1">
      <c r="A1970" s="147">
        <v>1786</v>
      </c>
      <c r="B1970" s="148"/>
      <c r="C1970" s="149" t="s">
        <v>1911</v>
      </c>
      <c r="D1970" s="149" t="s">
        <v>1913</v>
      </c>
      <c r="E1970" s="149" t="s">
        <v>1907</v>
      </c>
      <c r="F1970" s="149" t="s">
        <v>1544</v>
      </c>
      <c r="G1970" s="149" t="s">
        <v>1433</v>
      </c>
      <c r="H1970" s="158"/>
      <c r="I1970" s="249" t="s">
        <v>21</v>
      </c>
      <c r="J1970" s="29" t="s">
        <v>1343</v>
      </c>
      <c r="K1970" s="150" t="s">
        <v>1343</v>
      </c>
      <c r="L1970" s="150"/>
      <c r="M1970" s="153"/>
      <c r="N1970" s="151"/>
      <c r="O1970" s="153"/>
      <c r="P1970" s="203" t="e">
        <f>#REF!+#REF!</f>
        <v>#REF!</v>
      </c>
      <c r="Q1970" s="204" t="e">
        <f>#REF!+M1970</f>
        <v>#REF!</v>
      </c>
      <c r="R1970" s="359" t="s">
        <v>606</v>
      </c>
    </row>
    <row r="1971" spans="1:18" ht="12.95" customHeight="1">
      <c r="A1971" s="198">
        <v>1787</v>
      </c>
      <c r="B1971" s="148"/>
      <c r="C1971" s="149" t="s">
        <v>1911</v>
      </c>
      <c r="D1971" s="149" t="s">
        <v>1913</v>
      </c>
      <c r="E1971" s="149" t="s">
        <v>1907</v>
      </c>
      <c r="F1971" s="149" t="s">
        <v>1544</v>
      </c>
      <c r="G1971" s="149" t="s">
        <v>1433</v>
      </c>
      <c r="H1971" s="158"/>
      <c r="I1971" s="249" t="s">
        <v>21</v>
      </c>
      <c r="J1971" s="29" t="s">
        <v>1343</v>
      </c>
      <c r="K1971" s="150" t="s">
        <v>1343</v>
      </c>
      <c r="L1971" s="150"/>
      <c r="M1971" s="153"/>
      <c r="N1971" s="151"/>
      <c r="O1971" s="153"/>
      <c r="P1971" s="203" t="e">
        <f>#REF!+#REF!</f>
        <v>#REF!</v>
      </c>
      <c r="Q1971" s="204" t="e">
        <f>#REF!+M1971</f>
        <v>#REF!</v>
      </c>
      <c r="R1971" s="359" t="s">
        <v>1704</v>
      </c>
    </row>
    <row r="1972" spans="1:18" ht="12.95" customHeight="1">
      <c r="A1972" s="147">
        <v>1788</v>
      </c>
      <c r="B1972" s="148"/>
      <c r="C1972" s="149" t="s">
        <v>1911</v>
      </c>
      <c r="D1972" s="149" t="s">
        <v>1913</v>
      </c>
      <c r="E1972" s="149" t="s">
        <v>1907</v>
      </c>
      <c r="F1972" s="149" t="s">
        <v>1544</v>
      </c>
      <c r="G1972" s="149" t="s">
        <v>1433</v>
      </c>
      <c r="H1972" s="158"/>
      <c r="I1972" s="249" t="s">
        <v>21</v>
      </c>
      <c r="J1972" s="29" t="s">
        <v>1343</v>
      </c>
      <c r="K1972" s="150" t="s">
        <v>1343</v>
      </c>
      <c r="L1972" s="150"/>
      <c r="M1972" s="153"/>
      <c r="N1972" s="151"/>
      <c r="O1972" s="153"/>
      <c r="P1972" s="203" t="e">
        <f>#REF!+#REF!</f>
        <v>#REF!</v>
      </c>
      <c r="Q1972" s="204" t="e">
        <f>#REF!+M1972</f>
        <v>#REF!</v>
      </c>
      <c r="R1972" s="359" t="s">
        <v>1704</v>
      </c>
    </row>
    <row r="1973" spans="1:18" ht="12.95" customHeight="1">
      <c r="A1973" s="198">
        <v>1789</v>
      </c>
      <c r="B1973" s="148"/>
      <c r="C1973" s="149" t="s">
        <v>1911</v>
      </c>
      <c r="D1973" s="149" t="s">
        <v>1913</v>
      </c>
      <c r="E1973" s="149" t="s">
        <v>1907</v>
      </c>
      <c r="F1973" s="149" t="s">
        <v>1544</v>
      </c>
      <c r="G1973" s="149" t="s">
        <v>1433</v>
      </c>
      <c r="H1973" s="158"/>
      <c r="I1973" s="239" t="s">
        <v>21</v>
      </c>
      <c r="J1973" s="29" t="s">
        <v>1343</v>
      </c>
      <c r="K1973" s="150" t="s">
        <v>1343</v>
      </c>
      <c r="L1973" s="150"/>
      <c r="M1973" s="153"/>
      <c r="N1973" s="151"/>
      <c r="O1973" s="153"/>
      <c r="P1973" s="203" t="e">
        <f>#REF!+#REF!</f>
        <v>#REF!</v>
      </c>
      <c r="Q1973" s="204" t="e">
        <f>#REF!+M1973</f>
        <v>#REF!</v>
      </c>
      <c r="R1973" s="359" t="s">
        <v>604</v>
      </c>
    </row>
    <row r="1974" spans="1:18" ht="12.95" customHeight="1">
      <c r="A1974" s="147">
        <v>1790</v>
      </c>
      <c r="B1974" s="148"/>
      <c r="C1974" s="149" t="s">
        <v>1911</v>
      </c>
      <c r="D1974" s="149" t="s">
        <v>1913</v>
      </c>
      <c r="E1974" s="149" t="s">
        <v>1907</v>
      </c>
      <c r="F1974" s="149" t="s">
        <v>1544</v>
      </c>
      <c r="G1974" s="149" t="s">
        <v>1433</v>
      </c>
      <c r="H1974" s="158"/>
      <c r="I1974" s="239" t="s">
        <v>21</v>
      </c>
      <c r="J1974" s="29" t="s">
        <v>1343</v>
      </c>
      <c r="K1974" s="150" t="s">
        <v>1343</v>
      </c>
      <c r="L1974" s="150"/>
      <c r="M1974" s="153"/>
      <c r="N1974" s="151"/>
      <c r="O1974" s="153"/>
      <c r="P1974" s="203" t="e">
        <f>#REF!+#REF!</f>
        <v>#REF!</v>
      </c>
      <c r="Q1974" s="204" t="e">
        <f>#REF!+M1974</f>
        <v>#REF!</v>
      </c>
      <c r="R1974" s="359" t="s">
        <v>604</v>
      </c>
    </row>
    <row r="1975" spans="1:18" ht="12.95" customHeight="1">
      <c r="A1975" s="198">
        <v>1791</v>
      </c>
      <c r="B1975" s="148"/>
      <c r="C1975" s="149" t="s">
        <v>1911</v>
      </c>
      <c r="D1975" s="149" t="s">
        <v>1913</v>
      </c>
      <c r="E1975" s="149" t="s">
        <v>1907</v>
      </c>
      <c r="F1975" s="149" t="s">
        <v>1544</v>
      </c>
      <c r="G1975" s="149" t="s">
        <v>1433</v>
      </c>
      <c r="H1975" s="158"/>
      <c r="I1975" s="239" t="s">
        <v>21</v>
      </c>
      <c r="J1975" s="29" t="s">
        <v>1343</v>
      </c>
      <c r="K1975" s="150" t="s">
        <v>1343</v>
      </c>
      <c r="L1975" s="150"/>
      <c r="M1975" s="153"/>
      <c r="N1975" s="151"/>
      <c r="O1975" s="153"/>
      <c r="P1975" s="203" t="e">
        <f>#REF!+#REF!</f>
        <v>#REF!</v>
      </c>
      <c r="Q1975" s="204" t="e">
        <f>#REF!+M1975</f>
        <v>#REF!</v>
      </c>
      <c r="R1975" s="359" t="s">
        <v>604</v>
      </c>
    </row>
    <row r="1976" spans="1:18" ht="12.95" customHeight="1">
      <c r="A1976" s="147">
        <v>1792</v>
      </c>
      <c r="B1976" s="148"/>
      <c r="C1976" s="149" t="s">
        <v>1911</v>
      </c>
      <c r="D1976" s="149" t="s">
        <v>1913</v>
      </c>
      <c r="E1976" s="149" t="s">
        <v>1907</v>
      </c>
      <c r="F1976" s="149" t="s">
        <v>1544</v>
      </c>
      <c r="G1976" s="149" t="s">
        <v>1433</v>
      </c>
      <c r="H1976" s="158"/>
      <c r="I1976" s="239" t="s">
        <v>21</v>
      </c>
      <c r="J1976" s="29" t="s">
        <v>1343</v>
      </c>
      <c r="K1976" s="150" t="s">
        <v>1343</v>
      </c>
      <c r="L1976" s="150"/>
      <c r="M1976" s="153"/>
      <c r="N1976" s="151"/>
      <c r="O1976" s="153"/>
      <c r="P1976" s="203" t="e">
        <f>#REF!+#REF!</f>
        <v>#REF!</v>
      </c>
      <c r="Q1976" s="204" t="e">
        <f>#REF!+M1976</f>
        <v>#REF!</v>
      </c>
      <c r="R1976" s="359" t="s">
        <v>768</v>
      </c>
    </row>
    <row r="1977" spans="1:18" ht="12.95" customHeight="1">
      <c r="A1977" s="198">
        <v>1793</v>
      </c>
      <c r="B1977" s="148"/>
      <c r="C1977" s="149" t="s">
        <v>1911</v>
      </c>
      <c r="D1977" s="149" t="s">
        <v>1913</v>
      </c>
      <c r="E1977" s="149" t="s">
        <v>1907</v>
      </c>
      <c r="F1977" s="149" t="s">
        <v>1544</v>
      </c>
      <c r="G1977" s="149" t="s">
        <v>1433</v>
      </c>
      <c r="H1977" s="158"/>
      <c r="I1977" s="249" t="s">
        <v>21</v>
      </c>
      <c r="J1977" s="29" t="s">
        <v>1343</v>
      </c>
      <c r="K1977" s="150" t="s">
        <v>1343</v>
      </c>
      <c r="L1977" s="150"/>
      <c r="M1977" s="153"/>
      <c r="N1977" s="151"/>
      <c r="O1977" s="153"/>
      <c r="P1977" s="203" t="e">
        <f>#REF!+#REF!</f>
        <v>#REF!</v>
      </c>
      <c r="Q1977" s="204" t="e">
        <f>#REF!+M1977</f>
        <v>#REF!</v>
      </c>
      <c r="R1977" s="359" t="s">
        <v>751</v>
      </c>
    </row>
    <row r="1978" spans="1:18" ht="12.95" customHeight="1">
      <c r="A1978" s="147">
        <v>1794</v>
      </c>
      <c r="B1978" s="148"/>
      <c r="C1978" s="149" t="s">
        <v>1911</v>
      </c>
      <c r="D1978" s="149" t="s">
        <v>1913</v>
      </c>
      <c r="E1978" s="149" t="s">
        <v>1907</v>
      </c>
      <c r="F1978" s="149" t="s">
        <v>1544</v>
      </c>
      <c r="G1978" s="149" t="s">
        <v>1433</v>
      </c>
      <c r="H1978" s="158"/>
      <c r="I1978" s="249" t="s">
        <v>21</v>
      </c>
      <c r="J1978" s="29" t="s">
        <v>1343</v>
      </c>
      <c r="K1978" s="150" t="s">
        <v>1343</v>
      </c>
      <c r="L1978" s="150"/>
      <c r="M1978" s="153"/>
      <c r="N1978" s="151"/>
      <c r="O1978" s="153"/>
      <c r="P1978" s="203" t="e">
        <f>#REF!+#REF!</f>
        <v>#REF!</v>
      </c>
      <c r="Q1978" s="204" t="e">
        <f>#REF!+M1978</f>
        <v>#REF!</v>
      </c>
      <c r="R1978" s="359" t="s">
        <v>751</v>
      </c>
    </row>
    <row r="1979" spans="1:18" ht="12.95" customHeight="1">
      <c r="A1979" s="198">
        <v>1795</v>
      </c>
      <c r="B1979" s="148"/>
      <c r="C1979" s="149" t="s">
        <v>1911</v>
      </c>
      <c r="D1979" s="149" t="s">
        <v>1913</v>
      </c>
      <c r="E1979" s="149" t="s">
        <v>1907</v>
      </c>
      <c r="F1979" s="149" t="s">
        <v>1544</v>
      </c>
      <c r="G1979" s="149" t="s">
        <v>1433</v>
      </c>
      <c r="H1979" s="158"/>
      <c r="I1979" s="249" t="s">
        <v>21</v>
      </c>
      <c r="J1979" s="29" t="s">
        <v>1343</v>
      </c>
      <c r="K1979" s="150" t="s">
        <v>1343</v>
      </c>
      <c r="L1979" s="150"/>
      <c r="M1979" s="153"/>
      <c r="N1979" s="151"/>
      <c r="O1979" s="153"/>
      <c r="P1979" s="203" t="e">
        <f>#REF!+#REF!</f>
        <v>#REF!</v>
      </c>
      <c r="Q1979" s="204" t="e">
        <f>#REF!+M1979</f>
        <v>#REF!</v>
      </c>
      <c r="R1979" s="359" t="s">
        <v>751</v>
      </c>
    </row>
    <row r="1980" spans="1:18" ht="12.95" customHeight="1">
      <c r="A1980" s="147">
        <v>1796</v>
      </c>
      <c r="B1980" s="148"/>
      <c r="C1980" s="149" t="s">
        <v>1911</v>
      </c>
      <c r="D1980" s="149" t="s">
        <v>1913</v>
      </c>
      <c r="E1980" s="149" t="s">
        <v>1907</v>
      </c>
      <c r="F1980" s="149" t="s">
        <v>1544</v>
      </c>
      <c r="G1980" s="149" t="s">
        <v>1433</v>
      </c>
      <c r="H1980" s="158"/>
      <c r="I1980" s="249" t="s">
        <v>21</v>
      </c>
      <c r="J1980" s="29" t="s">
        <v>1343</v>
      </c>
      <c r="K1980" s="150" t="s">
        <v>1343</v>
      </c>
      <c r="L1980" s="150"/>
      <c r="M1980" s="153"/>
      <c r="N1980" s="151"/>
      <c r="O1980" s="153"/>
      <c r="P1980" s="203" t="e">
        <f>#REF!+#REF!</f>
        <v>#REF!</v>
      </c>
      <c r="Q1980" s="204" t="e">
        <f>#REF!+M1980</f>
        <v>#REF!</v>
      </c>
      <c r="R1980" s="359" t="s">
        <v>601</v>
      </c>
    </row>
    <row r="1981" spans="1:18" ht="12.95" customHeight="1">
      <c r="A1981" s="198">
        <v>1797</v>
      </c>
      <c r="B1981" s="148"/>
      <c r="C1981" s="149" t="s">
        <v>1911</v>
      </c>
      <c r="D1981" s="149" t="s">
        <v>1913</v>
      </c>
      <c r="E1981" s="149" t="s">
        <v>1907</v>
      </c>
      <c r="F1981" s="149" t="s">
        <v>1544</v>
      </c>
      <c r="G1981" s="149" t="s">
        <v>1433</v>
      </c>
      <c r="H1981" s="158"/>
      <c r="I1981" s="247" t="s">
        <v>1726</v>
      </c>
      <c r="J1981" s="29" t="s">
        <v>1343</v>
      </c>
      <c r="K1981" s="150" t="s">
        <v>1343</v>
      </c>
      <c r="L1981" s="150"/>
      <c r="M1981" s="153"/>
      <c r="N1981" s="151"/>
      <c r="O1981" s="153"/>
      <c r="P1981" s="203" t="e">
        <f>#REF!+#REF!</f>
        <v>#REF!</v>
      </c>
      <c r="Q1981" s="204" t="e">
        <f>#REF!+M1981</f>
        <v>#REF!</v>
      </c>
      <c r="R1981" s="359" t="s">
        <v>1702</v>
      </c>
    </row>
    <row r="1982" spans="1:18" ht="12.95" customHeight="1">
      <c r="A1982" s="147">
        <v>1798</v>
      </c>
      <c r="B1982" s="148"/>
      <c r="C1982" s="149" t="s">
        <v>1911</v>
      </c>
      <c r="D1982" s="149" t="s">
        <v>1913</v>
      </c>
      <c r="E1982" s="149" t="s">
        <v>1907</v>
      </c>
      <c r="F1982" s="149" t="s">
        <v>1544</v>
      </c>
      <c r="G1982" s="149" t="s">
        <v>1433</v>
      </c>
      <c r="H1982" s="158"/>
      <c r="I1982" s="249" t="s">
        <v>21</v>
      </c>
      <c r="J1982" s="29" t="s">
        <v>1343</v>
      </c>
      <c r="K1982" s="150" t="s">
        <v>1343</v>
      </c>
      <c r="L1982" s="150"/>
      <c r="M1982" s="153"/>
      <c r="N1982" s="151"/>
      <c r="O1982" s="153"/>
      <c r="P1982" s="203" t="e">
        <f>#REF!+#REF!</f>
        <v>#REF!</v>
      </c>
      <c r="Q1982" s="204" t="e">
        <f>#REF!+M1982</f>
        <v>#REF!</v>
      </c>
      <c r="R1982" s="359" t="s">
        <v>650</v>
      </c>
    </row>
    <row r="1983" spans="1:18" ht="12.95" customHeight="1">
      <c r="A1983" s="198">
        <v>1799</v>
      </c>
      <c r="B1983" s="148"/>
      <c r="C1983" s="149" t="s">
        <v>1911</v>
      </c>
      <c r="D1983" s="149" t="s">
        <v>1913</v>
      </c>
      <c r="E1983" s="149" t="s">
        <v>1907</v>
      </c>
      <c r="F1983" s="149" t="s">
        <v>1544</v>
      </c>
      <c r="G1983" s="149" t="s">
        <v>1433</v>
      </c>
      <c r="H1983" s="158"/>
      <c r="I1983" s="249" t="s">
        <v>1727</v>
      </c>
      <c r="J1983" s="29" t="s">
        <v>1343</v>
      </c>
      <c r="K1983" s="150" t="s">
        <v>1343</v>
      </c>
      <c r="L1983" s="150"/>
      <c r="M1983" s="153"/>
      <c r="N1983" s="151"/>
      <c r="O1983" s="153"/>
      <c r="P1983" s="203" t="e">
        <f>#REF!+#REF!</f>
        <v>#REF!</v>
      </c>
      <c r="Q1983" s="204" t="e">
        <f>#REF!+M1983</f>
        <v>#REF!</v>
      </c>
      <c r="R1983" s="359" t="s">
        <v>650</v>
      </c>
    </row>
    <row r="1984" spans="1:18" ht="12.95" customHeight="1">
      <c r="A1984" s="147">
        <v>1800</v>
      </c>
      <c r="B1984" s="148"/>
      <c r="C1984" s="149" t="s">
        <v>1911</v>
      </c>
      <c r="D1984" s="149" t="s">
        <v>1913</v>
      </c>
      <c r="E1984" s="149" t="s">
        <v>1907</v>
      </c>
      <c r="F1984" s="149" t="s">
        <v>1544</v>
      </c>
      <c r="G1984" s="149" t="s">
        <v>1433</v>
      </c>
      <c r="H1984" s="158"/>
      <c r="I1984" s="249" t="s">
        <v>1728</v>
      </c>
      <c r="J1984" s="29" t="s">
        <v>1343</v>
      </c>
      <c r="K1984" s="150" t="s">
        <v>1343</v>
      </c>
      <c r="L1984" s="150"/>
      <c r="M1984" s="153"/>
      <c r="N1984" s="151"/>
      <c r="O1984" s="153"/>
      <c r="P1984" s="203" t="e">
        <f>#REF!+#REF!</f>
        <v>#REF!</v>
      </c>
      <c r="Q1984" s="204" t="e">
        <f>#REF!+M1984</f>
        <v>#REF!</v>
      </c>
      <c r="R1984" s="359" t="s">
        <v>634</v>
      </c>
    </row>
    <row r="1985" spans="1:18" ht="12.95" customHeight="1">
      <c r="A1985" s="198">
        <v>1801</v>
      </c>
      <c r="B1985" s="148"/>
      <c r="C1985" s="149" t="s">
        <v>1911</v>
      </c>
      <c r="D1985" s="149" t="s">
        <v>1913</v>
      </c>
      <c r="E1985" s="149" t="s">
        <v>1907</v>
      </c>
      <c r="F1985" s="149" t="s">
        <v>1544</v>
      </c>
      <c r="G1985" s="149" t="s">
        <v>1433</v>
      </c>
      <c r="H1985" s="158"/>
      <c r="I1985" s="249" t="s">
        <v>1729</v>
      </c>
      <c r="J1985" s="29" t="s">
        <v>1343</v>
      </c>
      <c r="K1985" s="150" t="s">
        <v>1343</v>
      </c>
      <c r="L1985" s="150"/>
      <c r="M1985" s="153"/>
      <c r="N1985" s="151"/>
      <c r="O1985" s="153"/>
      <c r="P1985" s="203" t="e">
        <f>#REF!+#REF!</f>
        <v>#REF!</v>
      </c>
      <c r="Q1985" s="204" t="e">
        <f>#REF!+M1985</f>
        <v>#REF!</v>
      </c>
      <c r="R1985" s="359" t="s">
        <v>634</v>
      </c>
    </row>
    <row r="1986" spans="1:18" ht="12.95" customHeight="1">
      <c r="A1986" s="147">
        <v>1802</v>
      </c>
      <c r="B1986" s="148"/>
      <c r="C1986" s="149" t="s">
        <v>1911</v>
      </c>
      <c r="D1986" s="149" t="s">
        <v>1913</v>
      </c>
      <c r="E1986" s="149" t="s">
        <v>1907</v>
      </c>
      <c r="F1986" s="149" t="s">
        <v>1544</v>
      </c>
      <c r="G1986" s="149" t="s">
        <v>1433</v>
      </c>
      <c r="H1986" s="158"/>
      <c r="I1986" s="249" t="s">
        <v>1730</v>
      </c>
      <c r="J1986" s="29" t="s">
        <v>1343</v>
      </c>
      <c r="K1986" s="150" t="s">
        <v>1343</v>
      </c>
      <c r="L1986" s="150"/>
      <c r="M1986" s="153"/>
      <c r="N1986" s="151"/>
      <c r="O1986" s="153"/>
      <c r="P1986" s="203" t="e">
        <f>#REF!+#REF!</f>
        <v>#REF!</v>
      </c>
      <c r="Q1986" s="204" t="e">
        <f>#REF!+M1986</f>
        <v>#REF!</v>
      </c>
      <c r="R1986" s="359" t="s">
        <v>641</v>
      </c>
    </row>
    <row r="1987" spans="1:18" ht="12.95" customHeight="1">
      <c r="A1987" s="198">
        <v>1803</v>
      </c>
      <c r="B1987" s="148"/>
      <c r="C1987" s="149" t="s">
        <v>1911</v>
      </c>
      <c r="D1987" s="149" t="s">
        <v>1913</v>
      </c>
      <c r="E1987" s="149" t="s">
        <v>1907</v>
      </c>
      <c r="F1987" s="149" t="s">
        <v>1544</v>
      </c>
      <c r="G1987" s="149" t="s">
        <v>1433</v>
      </c>
      <c r="H1987" s="158"/>
      <c r="I1987" s="249" t="s">
        <v>21</v>
      </c>
      <c r="J1987" s="29" t="s">
        <v>1343</v>
      </c>
      <c r="K1987" s="150" t="s">
        <v>1343</v>
      </c>
      <c r="L1987" s="150"/>
      <c r="M1987" s="153"/>
      <c r="N1987" s="151"/>
      <c r="O1987" s="153"/>
      <c r="P1987" s="203" t="e">
        <f>#REF!+#REF!</f>
        <v>#REF!</v>
      </c>
      <c r="Q1987" s="204" t="e">
        <f>#REF!+M1987</f>
        <v>#REF!</v>
      </c>
      <c r="R1987" s="359" t="s">
        <v>588</v>
      </c>
    </row>
    <row r="1988" spans="1:18" ht="12.95" customHeight="1">
      <c r="A1988" s="147">
        <v>1804</v>
      </c>
      <c r="B1988" s="148"/>
      <c r="C1988" s="149" t="s">
        <v>1911</v>
      </c>
      <c r="D1988" s="149" t="s">
        <v>1913</v>
      </c>
      <c r="E1988" s="149" t="s">
        <v>1907</v>
      </c>
      <c r="F1988" s="149" t="s">
        <v>1544</v>
      </c>
      <c r="G1988" s="149" t="s">
        <v>1433</v>
      </c>
      <c r="H1988" s="158"/>
      <c r="I1988" s="249" t="s">
        <v>1731</v>
      </c>
      <c r="J1988" s="29" t="s">
        <v>1343</v>
      </c>
      <c r="K1988" s="150" t="s">
        <v>1343</v>
      </c>
      <c r="L1988" s="150"/>
      <c r="M1988" s="153"/>
      <c r="N1988" s="151"/>
      <c r="O1988" s="153"/>
      <c r="P1988" s="203" t="e">
        <f>#REF!+#REF!</f>
        <v>#REF!</v>
      </c>
      <c r="Q1988" s="204" t="e">
        <f>#REF!+M1988</f>
        <v>#REF!</v>
      </c>
      <c r="R1988" s="359" t="s">
        <v>581</v>
      </c>
    </row>
    <row r="1989" spans="1:18" ht="12.95" customHeight="1">
      <c r="A1989" s="198">
        <v>1805</v>
      </c>
      <c r="B1989" s="148"/>
      <c r="C1989" s="149" t="s">
        <v>1911</v>
      </c>
      <c r="D1989" s="149" t="s">
        <v>1913</v>
      </c>
      <c r="E1989" s="149" t="s">
        <v>1907</v>
      </c>
      <c r="F1989" s="149" t="s">
        <v>1544</v>
      </c>
      <c r="G1989" s="149" t="s">
        <v>1433</v>
      </c>
      <c r="H1989" s="158"/>
      <c r="I1989" s="249" t="s">
        <v>21</v>
      </c>
      <c r="J1989" s="29" t="s">
        <v>1343</v>
      </c>
      <c r="K1989" s="150" t="s">
        <v>1343</v>
      </c>
      <c r="L1989" s="150"/>
      <c r="M1989" s="153"/>
      <c r="N1989" s="151"/>
      <c r="O1989" s="153"/>
      <c r="P1989" s="203" t="e">
        <f>#REF!+#REF!</f>
        <v>#REF!</v>
      </c>
      <c r="Q1989" s="204" t="e">
        <f>#REF!+M1989</f>
        <v>#REF!</v>
      </c>
      <c r="R1989" s="359" t="s">
        <v>679</v>
      </c>
    </row>
    <row r="1990" spans="1:18" ht="12.95" customHeight="1">
      <c r="A1990" s="147">
        <v>1806</v>
      </c>
      <c r="B1990" s="148"/>
      <c r="C1990" s="149" t="s">
        <v>1911</v>
      </c>
      <c r="D1990" s="149" t="s">
        <v>1913</v>
      </c>
      <c r="E1990" s="149" t="s">
        <v>1907</v>
      </c>
      <c r="F1990" s="149" t="s">
        <v>1544</v>
      </c>
      <c r="G1990" s="149" t="s">
        <v>1433</v>
      </c>
      <c r="H1990" s="158"/>
      <c r="I1990" s="249" t="s">
        <v>21</v>
      </c>
      <c r="J1990" s="150" t="s">
        <v>1343</v>
      </c>
      <c r="K1990" s="150" t="s">
        <v>1343</v>
      </c>
      <c r="L1990" s="150"/>
      <c r="M1990" s="153"/>
      <c r="N1990" s="151"/>
      <c r="O1990" s="153"/>
      <c r="P1990" s="203" t="e">
        <f>#REF!+#REF!</f>
        <v>#REF!</v>
      </c>
      <c r="Q1990" s="204" t="e">
        <f>#REF!+M1990</f>
        <v>#REF!</v>
      </c>
      <c r="R1990" s="359" t="s">
        <v>593</v>
      </c>
    </row>
    <row r="1991" spans="1:18" ht="12.95" customHeight="1">
      <c r="A1991" s="198">
        <v>1807</v>
      </c>
      <c r="B1991" s="148"/>
      <c r="C1991" s="149" t="s">
        <v>1911</v>
      </c>
      <c r="D1991" s="149" t="s">
        <v>1913</v>
      </c>
      <c r="E1991" s="149" t="s">
        <v>1907</v>
      </c>
      <c r="F1991" s="149" t="s">
        <v>1544</v>
      </c>
      <c r="G1991" s="149" t="s">
        <v>1433</v>
      </c>
      <c r="H1991" s="158"/>
      <c r="I1991" s="249" t="s">
        <v>21</v>
      </c>
      <c r="J1991" s="29" t="s">
        <v>1343</v>
      </c>
      <c r="K1991" s="150" t="s">
        <v>1343</v>
      </c>
      <c r="L1991" s="150"/>
      <c r="M1991" s="153"/>
      <c r="N1991" s="151"/>
      <c r="O1991" s="153"/>
      <c r="P1991" s="203" t="e">
        <f>#REF!+#REF!</f>
        <v>#REF!</v>
      </c>
      <c r="Q1991" s="204" t="e">
        <f>#REF!+M1991</f>
        <v>#REF!</v>
      </c>
      <c r="R1991" s="359" t="s">
        <v>679</v>
      </c>
    </row>
    <row r="1992" spans="1:18" ht="12.95" customHeight="1">
      <c r="A1992" s="147">
        <v>1808</v>
      </c>
      <c r="B1992" s="148"/>
      <c r="C1992" s="149" t="s">
        <v>1911</v>
      </c>
      <c r="D1992" s="149" t="s">
        <v>1913</v>
      </c>
      <c r="E1992" s="149" t="s">
        <v>1907</v>
      </c>
      <c r="F1992" s="149" t="s">
        <v>1544</v>
      </c>
      <c r="G1992" s="149" t="s">
        <v>1433</v>
      </c>
      <c r="H1992" s="158"/>
      <c r="I1992" s="249" t="s">
        <v>21</v>
      </c>
      <c r="J1992" s="29" t="s">
        <v>1343</v>
      </c>
      <c r="K1992" s="150" t="s">
        <v>1343</v>
      </c>
      <c r="L1992" s="150"/>
      <c r="M1992" s="153"/>
      <c r="N1992" s="151"/>
      <c r="O1992" s="153"/>
      <c r="P1992" s="203" t="e">
        <f>#REF!+#REF!</f>
        <v>#REF!</v>
      </c>
      <c r="Q1992" s="204" t="e">
        <f>#REF!+M1992</f>
        <v>#REF!</v>
      </c>
      <c r="R1992" s="359" t="s">
        <v>1735</v>
      </c>
    </row>
    <row r="1993" spans="1:18" ht="12.95" customHeight="1">
      <c r="A1993" s="198">
        <v>1809</v>
      </c>
      <c r="B1993" s="148"/>
      <c r="C1993" s="149" t="s">
        <v>1911</v>
      </c>
      <c r="D1993" s="149" t="s">
        <v>1913</v>
      </c>
      <c r="E1993" s="149" t="s">
        <v>1907</v>
      </c>
      <c r="F1993" s="149" t="s">
        <v>1544</v>
      </c>
      <c r="G1993" s="149" t="s">
        <v>1433</v>
      </c>
      <c r="H1993" s="158"/>
      <c r="I1993" s="309" t="s">
        <v>21</v>
      </c>
      <c r="J1993" s="29" t="s">
        <v>1343</v>
      </c>
      <c r="K1993" s="150" t="s">
        <v>1343</v>
      </c>
      <c r="L1993" s="150"/>
      <c r="M1993" s="153">
        <v>3000000</v>
      </c>
      <c r="N1993" s="151"/>
      <c r="O1993" s="153"/>
      <c r="P1993" s="203" t="e">
        <f>#REF!+#REF!</f>
        <v>#REF!</v>
      </c>
      <c r="Q1993" s="204" t="e">
        <f>#REF!+M1993</f>
        <v>#REF!</v>
      </c>
      <c r="R1993" s="359" t="s">
        <v>2324</v>
      </c>
    </row>
    <row r="1994" spans="1:18" ht="12.95" customHeight="1">
      <c r="A1994" s="147">
        <v>1810</v>
      </c>
      <c r="B1994" s="148"/>
      <c r="C1994" s="149" t="s">
        <v>1911</v>
      </c>
      <c r="D1994" s="149" t="s">
        <v>1913</v>
      </c>
      <c r="E1994" s="149" t="s">
        <v>1907</v>
      </c>
      <c r="F1994" s="149" t="s">
        <v>1544</v>
      </c>
      <c r="G1994" s="149" t="s">
        <v>1433</v>
      </c>
      <c r="H1994" s="158"/>
      <c r="I1994" s="309" t="s">
        <v>21</v>
      </c>
      <c r="J1994" s="150" t="s">
        <v>1343</v>
      </c>
      <c r="K1994" s="150" t="s">
        <v>1343</v>
      </c>
      <c r="L1994" s="150"/>
      <c r="M1994" s="153">
        <v>1000000</v>
      </c>
      <c r="N1994" s="151"/>
      <c r="O1994" s="153"/>
      <c r="P1994" s="203" t="e">
        <f>#REF!+#REF!</f>
        <v>#REF!</v>
      </c>
      <c r="Q1994" s="204" t="e">
        <f>#REF!+M1994</f>
        <v>#REF!</v>
      </c>
      <c r="R1994" s="359" t="s">
        <v>2218</v>
      </c>
    </row>
    <row r="1995" spans="1:18" ht="12.95" customHeight="1">
      <c r="A1995" s="198">
        <v>1811</v>
      </c>
      <c r="B1995" s="163"/>
      <c r="C1995" s="149" t="s">
        <v>1911</v>
      </c>
      <c r="D1995" s="149" t="s">
        <v>1913</v>
      </c>
      <c r="E1995" s="149" t="s">
        <v>1907</v>
      </c>
      <c r="F1995" s="149" t="s">
        <v>1544</v>
      </c>
      <c r="G1995" s="149" t="s">
        <v>1433</v>
      </c>
      <c r="H1995" s="123"/>
      <c r="I1995" s="309" t="s">
        <v>2329</v>
      </c>
      <c r="J1995" s="29" t="s">
        <v>2423</v>
      </c>
      <c r="K1995" s="150"/>
      <c r="L1995" s="150"/>
      <c r="M1995" s="153">
        <v>2000000</v>
      </c>
      <c r="N1995" s="151"/>
      <c r="O1995" s="153"/>
      <c r="P1995" s="203" t="e">
        <f>#REF!+#REF!</f>
        <v>#REF!</v>
      </c>
      <c r="Q1995" s="204" t="e">
        <f>#REF!+M1995</f>
        <v>#REF!</v>
      </c>
      <c r="R1995" s="359" t="s">
        <v>2232</v>
      </c>
    </row>
    <row r="1996" spans="1:18" ht="12.95" customHeight="1">
      <c r="A1996" s="147">
        <v>1812</v>
      </c>
      <c r="B1996" s="163"/>
      <c r="C1996" s="149" t="s">
        <v>1911</v>
      </c>
      <c r="D1996" s="149" t="s">
        <v>1913</v>
      </c>
      <c r="E1996" s="149" t="s">
        <v>1907</v>
      </c>
      <c r="F1996" s="149" t="s">
        <v>1544</v>
      </c>
      <c r="G1996" s="149" t="s">
        <v>1433</v>
      </c>
      <c r="H1996" s="123"/>
      <c r="I1996" s="309" t="s">
        <v>2330</v>
      </c>
      <c r="J1996" s="29" t="s">
        <v>2434</v>
      </c>
      <c r="K1996" s="150"/>
      <c r="L1996" s="150"/>
      <c r="M1996" s="153">
        <v>930000</v>
      </c>
      <c r="N1996" s="151"/>
      <c r="O1996" s="153"/>
      <c r="P1996" s="203" t="e">
        <f>#REF!+#REF!</f>
        <v>#REF!</v>
      </c>
      <c r="Q1996" s="204" t="e">
        <f>#REF!+M1996</f>
        <v>#REF!</v>
      </c>
      <c r="R1996" s="359" t="s">
        <v>2232</v>
      </c>
    </row>
    <row r="1997" spans="1:18" ht="12.95" customHeight="1">
      <c r="A1997" s="198">
        <v>1813</v>
      </c>
      <c r="B1997" s="163"/>
      <c r="C1997" s="149" t="s">
        <v>1911</v>
      </c>
      <c r="D1997" s="149" t="s">
        <v>1913</v>
      </c>
      <c r="E1997" s="149" t="s">
        <v>1907</v>
      </c>
      <c r="F1997" s="149" t="s">
        <v>1544</v>
      </c>
      <c r="G1997" s="149" t="s">
        <v>1433</v>
      </c>
      <c r="H1997" s="123"/>
      <c r="I1997" s="309" t="s">
        <v>2331</v>
      </c>
      <c r="J1997" s="29" t="s">
        <v>2435</v>
      </c>
      <c r="K1997" s="150"/>
      <c r="L1997" s="150"/>
      <c r="M1997" s="153">
        <v>1200000</v>
      </c>
      <c r="N1997" s="151"/>
      <c r="O1997" s="153"/>
      <c r="P1997" s="203" t="e">
        <f>#REF!+#REF!</f>
        <v>#REF!</v>
      </c>
      <c r="Q1997" s="204" t="e">
        <f>#REF!+M1997</f>
        <v>#REF!</v>
      </c>
      <c r="R1997" s="359" t="s">
        <v>2246</v>
      </c>
    </row>
    <row r="1998" spans="1:18" ht="12.95" customHeight="1">
      <c r="A1998" s="147">
        <v>1814</v>
      </c>
      <c r="B1998" s="163"/>
      <c r="C1998" s="149" t="s">
        <v>1911</v>
      </c>
      <c r="D1998" s="149" t="s">
        <v>1913</v>
      </c>
      <c r="E1998" s="149" t="s">
        <v>1907</v>
      </c>
      <c r="F1998" s="149" t="s">
        <v>1544</v>
      </c>
      <c r="G1998" s="149" t="s">
        <v>1433</v>
      </c>
      <c r="H1998" s="123"/>
      <c r="I1998" s="309" t="s">
        <v>2331</v>
      </c>
      <c r="J1998" s="164" t="s">
        <v>2435</v>
      </c>
      <c r="K1998" s="150"/>
      <c r="L1998" s="150"/>
      <c r="M1998" s="153">
        <v>2400000</v>
      </c>
      <c r="N1998" s="151"/>
      <c r="O1998" s="153"/>
      <c r="P1998" s="203" t="e">
        <f>#REF!+#REF!</f>
        <v>#REF!</v>
      </c>
      <c r="Q1998" s="204" t="e">
        <f>#REF!+M1998</f>
        <v>#REF!</v>
      </c>
      <c r="R1998" s="359" t="s">
        <v>2246</v>
      </c>
    </row>
    <row r="1999" spans="1:18" ht="12.95" customHeight="1">
      <c r="A1999" s="198">
        <v>1815</v>
      </c>
      <c r="B1999" s="163"/>
      <c r="C1999" s="149" t="s">
        <v>1911</v>
      </c>
      <c r="D1999" s="149" t="s">
        <v>1913</v>
      </c>
      <c r="E1999" s="149" t="s">
        <v>1907</v>
      </c>
      <c r="F1999" s="149" t="s">
        <v>1544</v>
      </c>
      <c r="G1999" s="149" t="s">
        <v>1433</v>
      </c>
      <c r="H1999" s="123"/>
      <c r="I1999" s="309" t="s">
        <v>2337</v>
      </c>
      <c r="J1999" s="29" t="s">
        <v>2436</v>
      </c>
      <c r="K1999" s="150"/>
      <c r="L1999" s="150"/>
      <c r="M1999" s="153">
        <v>475000</v>
      </c>
      <c r="N1999" s="151"/>
      <c r="O1999" s="153"/>
      <c r="P1999" s="203" t="e">
        <f>#REF!+#REF!</f>
        <v>#REF!</v>
      </c>
      <c r="Q1999" s="204" t="e">
        <f>#REF!+M1999</f>
        <v>#REF!</v>
      </c>
      <c r="R1999" s="359" t="s">
        <v>2252</v>
      </c>
    </row>
    <row r="2000" spans="1:18" ht="12.95" customHeight="1">
      <c r="A2000" s="147">
        <v>1816</v>
      </c>
      <c r="B2000" s="148"/>
      <c r="C2000" s="149" t="s">
        <v>1911</v>
      </c>
      <c r="D2000" s="149" t="s">
        <v>1913</v>
      </c>
      <c r="E2000" s="149" t="s">
        <v>1907</v>
      </c>
      <c r="F2000" s="149" t="s">
        <v>1544</v>
      </c>
      <c r="G2000" s="149" t="s">
        <v>1433</v>
      </c>
      <c r="H2000" s="158"/>
      <c r="I2000" s="309" t="s">
        <v>21</v>
      </c>
      <c r="J2000" s="29" t="s">
        <v>1343</v>
      </c>
      <c r="K2000" s="150" t="s">
        <v>1343</v>
      </c>
      <c r="L2000" s="150"/>
      <c r="M2000" s="153">
        <v>756000</v>
      </c>
      <c r="N2000" s="151"/>
      <c r="O2000" s="153"/>
      <c r="P2000" s="203" t="e">
        <f>#REF!+#REF!</f>
        <v>#REF!</v>
      </c>
      <c r="Q2000" s="204" t="e">
        <f>#REF!+M2000</f>
        <v>#REF!</v>
      </c>
      <c r="R2000" s="359" t="s">
        <v>2269</v>
      </c>
    </row>
    <row r="2001" spans="1:18" ht="12.95" customHeight="1">
      <c r="A2001" s="198">
        <v>1817</v>
      </c>
      <c r="B2001" s="148"/>
      <c r="C2001" s="149" t="s">
        <v>1911</v>
      </c>
      <c r="D2001" s="149" t="s">
        <v>1913</v>
      </c>
      <c r="E2001" s="149" t="s">
        <v>1907</v>
      </c>
      <c r="F2001" s="149" t="s">
        <v>1544</v>
      </c>
      <c r="G2001" s="149" t="s">
        <v>1433</v>
      </c>
      <c r="H2001" s="158"/>
      <c r="I2001" s="309" t="s">
        <v>21</v>
      </c>
      <c r="J2001" s="150" t="s">
        <v>1343</v>
      </c>
      <c r="K2001" s="150" t="s">
        <v>1343</v>
      </c>
      <c r="L2001" s="150"/>
      <c r="M2001" s="153">
        <v>1200000</v>
      </c>
      <c r="N2001" s="151"/>
      <c r="O2001" s="153"/>
      <c r="P2001" s="203" t="e">
        <f>#REF!+#REF!</f>
        <v>#REF!</v>
      </c>
      <c r="Q2001" s="204" t="e">
        <f>#REF!+M2001</f>
        <v>#REF!</v>
      </c>
      <c r="R2001" s="359" t="s">
        <v>2343</v>
      </c>
    </row>
    <row r="2002" spans="1:18" ht="12.95" customHeight="1">
      <c r="A2002" s="147">
        <v>1818</v>
      </c>
      <c r="B2002" s="163"/>
      <c r="C2002" s="149" t="s">
        <v>1911</v>
      </c>
      <c r="D2002" s="149" t="s">
        <v>1913</v>
      </c>
      <c r="E2002" s="149" t="s">
        <v>1907</v>
      </c>
      <c r="F2002" s="149" t="s">
        <v>1544</v>
      </c>
      <c r="G2002" s="149" t="s">
        <v>1433</v>
      </c>
      <c r="H2002" s="123"/>
      <c r="I2002" s="309" t="s">
        <v>21</v>
      </c>
      <c r="J2002" s="29" t="s">
        <v>1343</v>
      </c>
      <c r="K2002" s="150" t="s">
        <v>1343</v>
      </c>
      <c r="L2002" s="150"/>
      <c r="M2002" s="153">
        <v>600000</v>
      </c>
      <c r="N2002" s="151"/>
      <c r="O2002" s="153"/>
      <c r="P2002" s="203" t="e">
        <f>#REF!+#REF!</f>
        <v>#REF!</v>
      </c>
      <c r="Q2002" s="204" t="e">
        <f>#REF!+M2002</f>
        <v>#REF!</v>
      </c>
      <c r="R2002" s="359" t="s">
        <v>2261</v>
      </c>
    </row>
    <row r="2003" spans="1:18" ht="12.95" customHeight="1">
      <c r="A2003" s="198">
        <v>1819</v>
      </c>
      <c r="B2003" s="148"/>
      <c r="C2003" s="149" t="s">
        <v>1911</v>
      </c>
      <c r="D2003" s="149" t="s">
        <v>1913</v>
      </c>
      <c r="E2003" s="149" t="s">
        <v>1907</v>
      </c>
      <c r="F2003" s="149" t="s">
        <v>1544</v>
      </c>
      <c r="G2003" s="149" t="s">
        <v>1433</v>
      </c>
      <c r="H2003" s="123"/>
      <c r="I2003" s="309" t="s">
        <v>21</v>
      </c>
      <c r="J2003" s="29" t="s">
        <v>1343</v>
      </c>
      <c r="K2003" s="150" t="s">
        <v>1343</v>
      </c>
      <c r="L2003" s="150"/>
      <c r="M2003" s="153">
        <v>600000</v>
      </c>
      <c r="N2003" s="151"/>
      <c r="O2003" s="153"/>
      <c r="P2003" s="203" t="e">
        <f>#REF!+#REF!</f>
        <v>#REF!</v>
      </c>
      <c r="Q2003" s="204" t="e">
        <f>#REF!+M2003</f>
        <v>#REF!</v>
      </c>
      <c r="R2003" s="359" t="s">
        <v>2305</v>
      </c>
    </row>
    <row r="2004" spans="1:18" ht="12.95" customHeight="1">
      <c r="A2004" s="147">
        <v>1820</v>
      </c>
      <c r="B2004" s="148"/>
      <c r="C2004" s="149" t="s">
        <v>1911</v>
      </c>
      <c r="D2004" s="149" t="s">
        <v>1913</v>
      </c>
      <c r="E2004" s="149" t="s">
        <v>1907</v>
      </c>
      <c r="F2004" s="149" t="s">
        <v>1544</v>
      </c>
      <c r="G2004" s="149" t="s">
        <v>1433</v>
      </c>
      <c r="H2004" s="123"/>
      <c r="I2004" s="354" t="s">
        <v>2353</v>
      </c>
      <c r="J2004" s="29" t="s">
        <v>2437</v>
      </c>
      <c r="K2004" s="150"/>
      <c r="L2004" s="150"/>
      <c r="M2004" s="153">
        <v>800000</v>
      </c>
      <c r="N2004" s="151"/>
      <c r="O2004" s="153"/>
      <c r="P2004" s="203" t="e">
        <f>#REF!+#REF!</f>
        <v>#REF!</v>
      </c>
      <c r="Q2004" s="204" t="e">
        <f>#REF!+M2004</f>
        <v>#REF!</v>
      </c>
      <c r="R2004" s="359" t="s">
        <v>2320</v>
      </c>
    </row>
    <row r="2005" spans="1:18" ht="12.95" customHeight="1">
      <c r="A2005" s="198">
        <v>1821</v>
      </c>
      <c r="B2005" s="148"/>
      <c r="C2005" s="149" t="s">
        <v>1911</v>
      </c>
      <c r="D2005" s="149" t="s">
        <v>1913</v>
      </c>
      <c r="E2005" s="149" t="s">
        <v>1907</v>
      </c>
      <c r="F2005" s="149" t="s">
        <v>1544</v>
      </c>
      <c r="G2005" s="149" t="s">
        <v>1433</v>
      </c>
      <c r="H2005" s="123"/>
      <c r="I2005" s="354" t="s">
        <v>2355</v>
      </c>
      <c r="J2005" s="29" t="s">
        <v>2438</v>
      </c>
      <c r="K2005" s="150"/>
      <c r="L2005" s="150"/>
      <c r="M2005" s="153">
        <v>1360000</v>
      </c>
      <c r="N2005" s="151"/>
      <c r="O2005" s="153"/>
      <c r="P2005" s="203" t="e">
        <f>#REF!+#REF!</f>
        <v>#REF!</v>
      </c>
      <c r="Q2005" s="204" t="e">
        <f>#REF!+M2005</f>
        <v>#REF!</v>
      </c>
      <c r="R2005" s="359" t="s">
        <v>2320</v>
      </c>
    </row>
    <row r="2006" spans="1:18" ht="12.95" customHeight="1">
      <c r="A2006" s="147">
        <v>1822</v>
      </c>
      <c r="B2006" s="163"/>
      <c r="C2006" s="149" t="s">
        <v>1911</v>
      </c>
      <c r="D2006" s="149" t="s">
        <v>1913</v>
      </c>
      <c r="E2006" s="149" t="s">
        <v>1907</v>
      </c>
      <c r="F2006" s="149" t="s">
        <v>1544</v>
      </c>
      <c r="G2006" s="149" t="s">
        <v>1433</v>
      </c>
      <c r="H2006" s="123"/>
      <c r="I2006" s="309" t="s">
        <v>21</v>
      </c>
      <c r="J2006" s="29" t="s">
        <v>1343</v>
      </c>
      <c r="K2006" s="150" t="s">
        <v>1343</v>
      </c>
      <c r="L2006" s="150"/>
      <c r="M2006" s="153">
        <v>1500000</v>
      </c>
      <c r="N2006" s="151"/>
      <c r="O2006" s="153"/>
      <c r="P2006" s="203" t="e">
        <f>#REF!+#REF!</f>
        <v>#REF!</v>
      </c>
      <c r="Q2006" s="204" t="e">
        <f>#REF!+M2006</f>
        <v>#REF!</v>
      </c>
      <c r="R2006" s="359" t="s">
        <v>2314</v>
      </c>
    </row>
    <row r="2007" spans="1:18" ht="12.95" customHeight="1">
      <c r="A2007" s="198">
        <v>1823</v>
      </c>
      <c r="B2007" s="148"/>
      <c r="C2007" s="149" t="s">
        <v>1911</v>
      </c>
      <c r="D2007" s="149" t="s">
        <v>1913</v>
      </c>
      <c r="E2007" s="149" t="s">
        <v>1907</v>
      </c>
      <c r="F2007" s="149" t="s">
        <v>1544</v>
      </c>
      <c r="G2007" s="149" t="s">
        <v>1433</v>
      </c>
      <c r="H2007" s="123"/>
      <c r="I2007" s="309" t="s">
        <v>1727</v>
      </c>
      <c r="J2007" s="29" t="s">
        <v>378</v>
      </c>
      <c r="K2007" s="150"/>
      <c r="L2007" s="150"/>
      <c r="M2007" s="153">
        <v>1500000</v>
      </c>
      <c r="N2007" s="151"/>
      <c r="O2007" s="153"/>
      <c r="P2007" s="203" t="e">
        <f>#REF!+#REF!</f>
        <v>#REF!</v>
      </c>
      <c r="Q2007" s="204" t="e">
        <f>#REF!+M2007</f>
        <v>#REF!</v>
      </c>
      <c r="R2007" s="359" t="s">
        <v>2314</v>
      </c>
    </row>
    <row r="2008" spans="1:18" ht="12.95" customHeight="1">
      <c r="A2008" s="147">
        <v>1824</v>
      </c>
      <c r="B2008" s="163"/>
      <c r="C2008" s="149" t="s">
        <v>1911</v>
      </c>
      <c r="D2008" s="149" t="s">
        <v>1913</v>
      </c>
      <c r="E2008" s="149" t="s">
        <v>1907</v>
      </c>
      <c r="F2008" s="149" t="s">
        <v>1544</v>
      </c>
      <c r="G2008" s="149" t="s">
        <v>1433</v>
      </c>
      <c r="H2008" s="123"/>
      <c r="I2008" s="309" t="s">
        <v>2359</v>
      </c>
      <c r="J2008" s="29" t="s">
        <v>2436</v>
      </c>
      <c r="K2008" s="150"/>
      <c r="L2008" s="150"/>
      <c r="M2008" s="153">
        <v>1440000</v>
      </c>
      <c r="N2008" s="151"/>
      <c r="O2008" s="153"/>
      <c r="P2008" s="203" t="e">
        <f>#REF!+#REF!</f>
        <v>#REF!</v>
      </c>
      <c r="Q2008" s="204" t="e">
        <f>#REF!+M2008</f>
        <v>#REF!</v>
      </c>
      <c r="R2008" s="359" t="s">
        <v>2286</v>
      </c>
    </row>
    <row r="2009" spans="1:18" ht="12.95" customHeight="1">
      <c r="A2009" s="198">
        <v>1825</v>
      </c>
      <c r="B2009" s="148"/>
      <c r="C2009" s="149" t="s">
        <v>1911</v>
      </c>
      <c r="D2009" s="149" t="s">
        <v>1913</v>
      </c>
      <c r="E2009" s="149" t="s">
        <v>1907</v>
      </c>
      <c r="F2009" s="149" t="s">
        <v>1544</v>
      </c>
      <c r="G2009" s="149" t="s">
        <v>1433</v>
      </c>
      <c r="H2009" s="123"/>
      <c r="I2009" s="309" t="s">
        <v>2359</v>
      </c>
      <c r="J2009" s="29" t="s">
        <v>2436</v>
      </c>
      <c r="K2009" s="150"/>
      <c r="L2009" s="150"/>
      <c r="M2009" s="153">
        <v>1440000</v>
      </c>
      <c r="N2009" s="151"/>
      <c r="O2009" s="153"/>
      <c r="P2009" s="203" t="e">
        <f>#REF!+#REF!</f>
        <v>#REF!</v>
      </c>
      <c r="Q2009" s="204" t="e">
        <f>#REF!+M2009</f>
        <v>#REF!</v>
      </c>
      <c r="R2009" s="359" t="s">
        <v>2286</v>
      </c>
    </row>
    <row r="2010" spans="1:18" ht="12.95" customHeight="1">
      <c r="A2010" s="147">
        <v>1826</v>
      </c>
      <c r="B2010" s="148"/>
      <c r="C2010" s="149" t="s">
        <v>1911</v>
      </c>
      <c r="D2010" s="149" t="s">
        <v>1913</v>
      </c>
      <c r="E2010" s="149" t="s">
        <v>1907</v>
      </c>
      <c r="F2010" s="149" t="s">
        <v>1909</v>
      </c>
      <c r="G2010" s="149" t="s">
        <v>1425</v>
      </c>
      <c r="H2010" s="123"/>
      <c r="I2010" s="249" t="s">
        <v>64</v>
      </c>
      <c r="J2010" s="29" t="s">
        <v>1343</v>
      </c>
      <c r="K2010" s="150" t="s">
        <v>1343</v>
      </c>
      <c r="L2010" s="150"/>
      <c r="M2010" s="153"/>
      <c r="N2010" s="151"/>
      <c r="O2010" s="153"/>
      <c r="P2010" s="203" t="e">
        <f>#REF!+#REF!</f>
        <v>#REF!</v>
      </c>
      <c r="Q2010" s="204" t="e">
        <f>#REF!+M2010</f>
        <v>#REF!</v>
      </c>
      <c r="R2010" s="359" t="s">
        <v>606</v>
      </c>
    </row>
    <row r="2011" spans="1:18" ht="12.95" customHeight="1">
      <c r="A2011" s="198">
        <v>1827</v>
      </c>
      <c r="B2011" s="148"/>
      <c r="C2011" s="149" t="s">
        <v>1911</v>
      </c>
      <c r="D2011" s="149" t="s">
        <v>1913</v>
      </c>
      <c r="E2011" s="149" t="s">
        <v>1907</v>
      </c>
      <c r="F2011" s="149" t="s">
        <v>1909</v>
      </c>
      <c r="G2011" s="149" t="s">
        <v>1425</v>
      </c>
      <c r="H2011" s="123"/>
      <c r="I2011" s="249" t="s">
        <v>64</v>
      </c>
      <c r="J2011" s="29" t="s">
        <v>1343</v>
      </c>
      <c r="K2011" s="150" t="s">
        <v>1343</v>
      </c>
      <c r="L2011" s="150"/>
      <c r="M2011" s="153"/>
      <c r="N2011" s="151"/>
      <c r="O2011" s="153"/>
      <c r="P2011" s="203" t="e">
        <f>#REF!+#REF!</f>
        <v>#REF!</v>
      </c>
      <c r="Q2011" s="204" t="e">
        <f>#REF!+M2011</f>
        <v>#REF!</v>
      </c>
      <c r="R2011" s="359" t="s">
        <v>751</v>
      </c>
    </row>
    <row r="2012" spans="1:18" ht="12.95" customHeight="1">
      <c r="A2012" s="147">
        <v>1828</v>
      </c>
      <c r="B2012" s="163"/>
      <c r="C2012" s="149" t="s">
        <v>1911</v>
      </c>
      <c r="D2012" s="149" t="s">
        <v>1913</v>
      </c>
      <c r="E2012" s="149" t="s">
        <v>1907</v>
      </c>
      <c r="F2012" s="149" t="s">
        <v>1909</v>
      </c>
      <c r="G2012" s="149" t="s">
        <v>1425</v>
      </c>
      <c r="H2012" s="123"/>
      <c r="I2012" s="307" t="s">
        <v>64</v>
      </c>
      <c r="J2012" s="29"/>
      <c r="K2012" s="150"/>
      <c r="L2012" s="150"/>
      <c r="M2012" s="153">
        <v>1350000</v>
      </c>
      <c r="N2012" s="151"/>
      <c r="O2012" s="153"/>
      <c r="P2012" s="203" t="e">
        <f>#REF!+#REF!</f>
        <v>#REF!</v>
      </c>
      <c r="Q2012" s="204" t="e">
        <f>#REF!+M2012</f>
        <v>#REF!</v>
      </c>
      <c r="R2012" s="359" t="s">
        <v>2324</v>
      </c>
    </row>
    <row r="2013" spans="1:18" ht="12.95" customHeight="1">
      <c r="A2013" s="198">
        <v>1829</v>
      </c>
      <c r="B2013" s="148"/>
      <c r="C2013" s="149" t="s">
        <v>1911</v>
      </c>
      <c r="D2013" s="149" t="s">
        <v>1913</v>
      </c>
      <c r="E2013" s="149" t="s">
        <v>1907</v>
      </c>
      <c r="F2013" s="149" t="s">
        <v>1909</v>
      </c>
      <c r="G2013" s="149" t="s">
        <v>1425</v>
      </c>
      <c r="H2013" s="158"/>
      <c r="I2013" s="307" t="s">
        <v>64</v>
      </c>
      <c r="J2013" s="150"/>
      <c r="K2013" s="150"/>
      <c r="L2013" s="150"/>
      <c r="M2013" s="153">
        <v>800000</v>
      </c>
      <c r="N2013" s="151"/>
      <c r="O2013" s="153"/>
      <c r="P2013" s="203" t="e">
        <f>#REF!+#REF!</f>
        <v>#REF!</v>
      </c>
      <c r="Q2013" s="204" t="e">
        <f>#REF!+M2013</f>
        <v>#REF!</v>
      </c>
      <c r="R2013" s="359" t="s">
        <v>2324</v>
      </c>
    </row>
    <row r="2014" spans="1:18" ht="12.95" customHeight="1">
      <c r="A2014" s="147">
        <v>1830</v>
      </c>
      <c r="B2014" s="163"/>
      <c r="C2014" s="149" t="s">
        <v>1911</v>
      </c>
      <c r="D2014" s="149" t="s">
        <v>1913</v>
      </c>
      <c r="E2014" s="149" t="s">
        <v>1907</v>
      </c>
      <c r="F2014" s="149" t="s">
        <v>1544</v>
      </c>
      <c r="G2014" s="149" t="s">
        <v>1436</v>
      </c>
      <c r="H2014" s="123"/>
      <c r="I2014" s="249" t="s">
        <v>787</v>
      </c>
      <c r="J2014" s="29" t="s">
        <v>1343</v>
      </c>
      <c r="K2014" s="150" t="s">
        <v>1343</v>
      </c>
      <c r="L2014" s="150"/>
      <c r="M2014" s="153"/>
      <c r="N2014" s="151"/>
      <c r="O2014" s="153"/>
      <c r="P2014" s="203" t="e">
        <f>#REF!+#REF!</f>
        <v>#REF!</v>
      </c>
      <c r="Q2014" s="204" t="e">
        <f>#REF!+M2014</f>
        <v>#REF!</v>
      </c>
      <c r="R2014" s="359" t="s">
        <v>751</v>
      </c>
    </row>
    <row r="2015" spans="1:18" ht="12.95" customHeight="1">
      <c r="A2015" s="198">
        <v>1831</v>
      </c>
      <c r="B2015" s="163"/>
      <c r="C2015" s="149" t="s">
        <v>1911</v>
      </c>
      <c r="D2015" s="149" t="s">
        <v>1914</v>
      </c>
      <c r="E2015" s="149" t="s">
        <v>1543</v>
      </c>
      <c r="F2015" s="149" t="s">
        <v>1908</v>
      </c>
      <c r="G2015" s="149" t="s">
        <v>1453</v>
      </c>
      <c r="H2015" s="123"/>
      <c r="I2015" s="249" t="s">
        <v>825</v>
      </c>
      <c r="J2015" s="29" t="s">
        <v>1343</v>
      </c>
      <c r="K2015" s="150" t="s">
        <v>1343</v>
      </c>
      <c r="L2015" s="150"/>
      <c r="M2015" s="153"/>
      <c r="N2015" s="151"/>
      <c r="O2015" s="153"/>
      <c r="P2015" s="203" t="e">
        <f>#REF!+#REF!</f>
        <v>#REF!</v>
      </c>
      <c r="Q2015" s="204" t="e">
        <f>#REF!+M2015</f>
        <v>#REF!</v>
      </c>
      <c r="R2015" s="359" t="s">
        <v>578</v>
      </c>
    </row>
    <row r="2016" spans="1:18" ht="12.95" customHeight="1">
      <c r="A2016" s="147">
        <v>1832</v>
      </c>
      <c r="B2016" s="148"/>
      <c r="C2016" s="149" t="s">
        <v>1911</v>
      </c>
      <c r="D2016" s="149" t="s">
        <v>1914</v>
      </c>
      <c r="E2016" s="149" t="s">
        <v>1543</v>
      </c>
      <c r="F2016" s="149" t="s">
        <v>1908</v>
      </c>
      <c r="G2016" s="149" t="s">
        <v>1453</v>
      </c>
      <c r="H2016" s="123"/>
      <c r="I2016" s="239" t="s">
        <v>876</v>
      </c>
      <c r="J2016" s="29" t="s">
        <v>1343</v>
      </c>
      <c r="K2016" s="150" t="s">
        <v>1343</v>
      </c>
      <c r="L2016" s="150"/>
      <c r="M2016" s="153"/>
      <c r="N2016" s="151"/>
      <c r="O2016" s="153"/>
      <c r="P2016" s="203" t="e">
        <f>#REF!+#REF!</f>
        <v>#REF!</v>
      </c>
      <c r="Q2016" s="204" t="e">
        <f>#REF!+M2016</f>
        <v>#REF!</v>
      </c>
      <c r="R2016" s="359" t="s">
        <v>604</v>
      </c>
    </row>
    <row r="2017" spans="1:18" ht="12.95" customHeight="1">
      <c r="A2017" s="198">
        <v>1833</v>
      </c>
      <c r="B2017" s="148"/>
      <c r="C2017" s="149" t="s">
        <v>1911</v>
      </c>
      <c r="D2017" s="149" t="s">
        <v>1914</v>
      </c>
      <c r="E2017" s="149" t="s">
        <v>1543</v>
      </c>
      <c r="F2017" s="149" t="s">
        <v>1908</v>
      </c>
      <c r="G2017" s="149" t="s">
        <v>1453</v>
      </c>
      <c r="H2017" s="123"/>
      <c r="I2017" s="239" t="s">
        <v>1732</v>
      </c>
      <c r="J2017" s="29" t="s">
        <v>1343</v>
      </c>
      <c r="K2017" s="150" t="s">
        <v>1343</v>
      </c>
      <c r="L2017" s="150"/>
      <c r="M2017" s="153"/>
      <c r="N2017" s="151"/>
      <c r="O2017" s="153"/>
      <c r="P2017" s="203" t="e">
        <f>#REF!+#REF!</f>
        <v>#REF!</v>
      </c>
      <c r="Q2017" s="204" t="e">
        <f>#REF!+M2017</f>
        <v>#REF!</v>
      </c>
      <c r="R2017" s="359" t="s">
        <v>604</v>
      </c>
    </row>
    <row r="2018" spans="1:18" ht="12.95" customHeight="1">
      <c r="A2018" s="147">
        <v>1834</v>
      </c>
      <c r="B2018" s="163"/>
      <c r="C2018" s="149" t="s">
        <v>1911</v>
      </c>
      <c r="D2018" s="149" t="s">
        <v>1914</v>
      </c>
      <c r="E2018" s="149" t="s">
        <v>1543</v>
      </c>
      <c r="F2018" s="149" t="s">
        <v>1908</v>
      </c>
      <c r="G2018" s="149" t="s">
        <v>1453</v>
      </c>
      <c r="H2018" s="123"/>
      <c r="I2018" s="249" t="s">
        <v>825</v>
      </c>
      <c r="J2018" s="29" t="s">
        <v>1343</v>
      </c>
      <c r="K2018" s="150" t="s">
        <v>1343</v>
      </c>
      <c r="L2018" s="150"/>
      <c r="M2018" s="153"/>
      <c r="N2018" s="151"/>
      <c r="O2018" s="153"/>
      <c r="P2018" s="203" t="e">
        <f>#REF!+#REF!</f>
        <v>#REF!</v>
      </c>
      <c r="Q2018" s="204" t="e">
        <f>#REF!+M2018</f>
        <v>#REF!</v>
      </c>
      <c r="R2018" s="359" t="s">
        <v>1736</v>
      </c>
    </row>
    <row r="2019" spans="1:18" ht="12.95" customHeight="1">
      <c r="A2019" s="198">
        <v>1835</v>
      </c>
      <c r="B2019" s="148"/>
      <c r="C2019" s="149" t="s">
        <v>1911</v>
      </c>
      <c r="D2019" s="149" t="s">
        <v>1914</v>
      </c>
      <c r="E2019" s="149" t="s">
        <v>1543</v>
      </c>
      <c r="F2019" s="149" t="s">
        <v>1908</v>
      </c>
      <c r="G2019" s="149" t="s">
        <v>1453</v>
      </c>
      <c r="H2019" s="123"/>
      <c r="I2019" s="305" t="s">
        <v>2327</v>
      </c>
      <c r="J2019" s="29" t="s">
        <v>2433</v>
      </c>
      <c r="K2019" s="150"/>
      <c r="L2019" s="150"/>
      <c r="M2019" s="153">
        <v>1950000</v>
      </c>
      <c r="N2019" s="151"/>
      <c r="O2019" s="153"/>
      <c r="P2019" s="203" t="e">
        <f>#REF!+#REF!</f>
        <v>#REF!</v>
      </c>
      <c r="Q2019" s="204" t="e">
        <f>#REF!+M2019</f>
        <v>#REF!</v>
      </c>
      <c r="R2019" s="359" t="s">
        <v>2216</v>
      </c>
    </row>
    <row r="2020" spans="1:18" ht="12.95" customHeight="1">
      <c r="A2020" s="147">
        <v>1836</v>
      </c>
      <c r="B2020" s="163"/>
      <c r="C2020" s="149" t="s">
        <v>1911</v>
      </c>
      <c r="D2020" s="149" t="s">
        <v>1914</v>
      </c>
      <c r="E2020" s="149" t="s">
        <v>1543</v>
      </c>
      <c r="F2020" s="149" t="s">
        <v>1908</v>
      </c>
      <c r="G2020" s="149" t="s">
        <v>1453</v>
      </c>
      <c r="H2020" s="123"/>
      <c r="I2020" s="305" t="s">
        <v>825</v>
      </c>
      <c r="J2020" s="29"/>
      <c r="K2020" s="150"/>
      <c r="L2020" s="150"/>
      <c r="M2020" s="153">
        <v>1420000</v>
      </c>
      <c r="N2020" s="151"/>
      <c r="O2020" s="153"/>
      <c r="P2020" s="203" t="e">
        <f>#REF!+#REF!</f>
        <v>#REF!</v>
      </c>
      <c r="Q2020" s="204" t="e">
        <f>#REF!+M2020</f>
        <v>#REF!</v>
      </c>
      <c r="R2020" s="359" t="s">
        <v>2305</v>
      </c>
    </row>
    <row r="2021" spans="1:18" ht="12.95" customHeight="1">
      <c r="A2021" s="198">
        <v>1837</v>
      </c>
      <c r="B2021" s="148"/>
      <c r="C2021" s="149" t="s">
        <v>1911</v>
      </c>
      <c r="D2021" s="149" t="s">
        <v>1914</v>
      </c>
      <c r="E2021" s="149" t="s">
        <v>1543</v>
      </c>
      <c r="F2021" s="149" t="s">
        <v>1908</v>
      </c>
      <c r="G2021" s="149" t="s">
        <v>1453</v>
      </c>
      <c r="H2021" s="123"/>
      <c r="I2021" s="305" t="s">
        <v>2358</v>
      </c>
      <c r="J2021" s="29" t="s">
        <v>2441</v>
      </c>
      <c r="K2021" s="150"/>
      <c r="L2021" s="150"/>
      <c r="M2021" s="153">
        <v>2000000</v>
      </c>
      <c r="N2021" s="151"/>
      <c r="O2021" s="153"/>
      <c r="P2021" s="203" t="e">
        <f>#REF!+#REF!</f>
        <v>#REF!</v>
      </c>
      <c r="Q2021" s="204" t="e">
        <f>#REF!+M2021</f>
        <v>#REF!</v>
      </c>
      <c r="R2021" s="359" t="s">
        <v>2314</v>
      </c>
    </row>
    <row r="2022" spans="1:18" ht="12.95" customHeight="1">
      <c r="A2022" s="147">
        <v>1838</v>
      </c>
      <c r="B2022" s="148"/>
      <c r="C2022" s="149" t="s">
        <v>1911</v>
      </c>
      <c r="D2022" s="149" t="s">
        <v>1913</v>
      </c>
      <c r="E2022" s="149" t="s">
        <v>1907</v>
      </c>
      <c r="F2022" s="149" t="s">
        <v>1909</v>
      </c>
      <c r="G2022" s="149" t="s">
        <v>1435</v>
      </c>
      <c r="H2022" s="123"/>
      <c r="I2022" s="249" t="s">
        <v>1733</v>
      </c>
      <c r="J2022" s="29" t="s">
        <v>1343</v>
      </c>
      <c r="K2022" s="150" t="s">
        <v>1343</v>
      </c>
      <c r="L2022" s="150"/>
      <c r="M2022" s="153"/>
      <c r="N2022" s="151"/>
      <c r="O2022" s="153"/>
      <c r="P2022" s="203" t="e">
        <f>#REF!+#REF!</f>
        <v>#REF!</v>
      </c>
      <c r="Q2022" s="204" t="e">
        <f>#REF!+M2022</f>
        <v>#REF!</v>
      </c>
      <c r="R2022" s="359" t="s">
        <v>625</v>
      </c>
    </row>
    <row r="2023" spans="1:18" ht="12.95" customHeight="1">
      <c r="A2023" s="198">
        <v>1839</v>
      </c>
      <c r="B2023" s="148"/>
      <c r="C2023" s="149" t="s">
        <v>1911</v>
      </c>
      <c r="D2023" s="149" t="s">
        <v>1913</v>
      </c>
      <c r="E2023" s="149" t="s">
        <v>1907</v>
      </c>
      <c r="F2023" s="149" t="s">
        <v>1913</v>
      </c>
      <c r="G2023" s="149" t="s">
        <v>1429</v>
      </c>
      <c r="H2023" s="123"/>
      <c r="I2023" s="249" t="s">
        <v>1734</v>
      </c>
      <c r="J2023" s="29" t="s">
        <v>1343</v>
      </c>
      <c r="K2023" s="150" t="s">
        <v>1343</v>
      </c>
      <c r="L2023" s="150"/>
      <c r="M2023" s="153"/>
      <c r="N2023" s="151"/>
      <c r="O2023" s="153"/>
      <c r="P2023" s="203" t="e">
        <f>#REF!+#REF!</f>
        <v>#REF!</v>
      </c>
      <c r="Q2023" s="204" t="e">
        <f>#REF!+M2023</f>
        <v>#REF!</v>
      </c>
      <c r="R2023" s="359" t="s">
        <v>1736</v>
      </c>
    </row>
    <row r="2024" spans="1:18" ht="12.95" customHeight="1">
      <c r="A2024" s="147">
        <v>1840</v>
      </c>
      <c r="B2024" s="163"/>
      <c r="C2024" s="149" t="s">
        <v>1911</v>
      </c>
      <c r="D2024" s="149" t="s">
        <v>1913</v>
      </c>
      <c r="E2024" s="149" t="s">
        <v>1911</v>
      </c>
      <c r="F2024" s="149" t="s">
        <v>1913</v>
      </c>
      <c r="G2024" s="149">
        <v>4</v>
      </c>
      <c r="H2024" s="123"/>
      <c r="I2024" s="307" t="s">
        <v>2421</v>
      </c>
      <c r="J2024" s="29"/>
      <c r="K2024" s="150"/>
      <c r="L2024" s="150"/>
      <c r="M2024" s="153">
        <v>5000000</v>
      </c>
      <c r="N2024" s="151"/>
      <c r="O2024" s="153"/>
      <c r="P2024" s="203" t="e">
        <f>#REF!+#REF!</f>
        <v>#REF!</v>
      </c>
      <c r="Q2024" s="204" t="e">
        <f>#REF!+M2024</f>
        <v>#REF!</v>
      </c>
      <c r="R2024" s="359" t="s">
        <v>2199</v>
      </c>
    </row>
    <row r="2025" spans="1:18" ht="12.95" customHeight="1">
      <c r="A2025" s="147"/>
      <c r="B2025" s="148"/>
      <c r="C2025" s="149"/>
      <c r="D2025" s="149"/>
      <c r="E2025" s="149"/>
      <c r="F2025" s="149"/>
      <c r="G2025" s="149"/>
      <c r="H2025" s="123"/>
      <c r="I2025" s="155"/>
      <c r="J2025" s="29"/>
      <c r="K2025" s="150"/>
      <c r="L2025" s="150"/>
      <c r="M2025" s="153"/>
      <c r="N2025" s="151"/>
      <c r="O2025" s="153"/>
      <c r="P2025" s="151"/>
      <c r="Q2025" s="204"/>
      <c r="R2025" s="154"/>
    </row>
    <row r="2026" spans="1:18" ht="12.95" customHeight="1">
      <c r="A2026" s="147"/>
      <c r="B2026" s="148"/>
      <c r="C2026" s="149"/>
      <c r="D2026" s="149"/>
      <c r="E2026" s="149"/>
      <c r="F2026" s="149"/>
      <c r="G2026" s="149"/>
      <c r="H2026" s="158"/>
      <c r="I2026" s="155"/>
      <c r="J2026" s="29"/>
      <c r="K2026" s="150"/>
      <c r="L2026" s="150"/>
      <c r="M2026" s="153"/>
      <c r="N2026" s="151"/>
      <c r="O2026" s="153"/>
      <c r="P2026" s="151"/>
      <c r="Q2026" s="204"/>
      <c r="R2026" s="159"/>
    </row>
    <row r="2027" spans="1:18" ht="12.95" customHeight="1">
      <c r="A2027" s="389"/>
      <c r="B2027" s="390"/>
      <c r="C2027" s="391"/>
      <c r="D2027" s="391"/>
      <c r="E2027" s="391"/>
      <c r="F2027" s="391"/>
      <c r="G2027" s="391"/>
      <c r="H2027" s="392"/>
      <c r="I2027" s="393" t="s">
        <v>2021</v>
      </c>
      <c r="J2027" s="394"/>
      <c r="K2027" s="395"/>
      <c r="L2027" s="395"/>
      <c r="M2027" s="417">
        <v>16770000</v>
      </c>
      <c r="N2027" s="416"/>
      <c r="O2027" s="417"/>
      <c r="P2027" s="416" t="e">
        <f>#REF!+#REF!</f>
        <v>#REF!</v>
      </c>
      <c r="Q2027" s="418" t="e">
        <f>#REF!+M2027</f>
        <v>#REF!</v>
      </c>
      <c r="R2027" s="396"/>
    </row>
    <row r="2028" spans="1:18" ht="12.95" customHeight="1">
      <c r="A2028" s="147">
        <v>1</v>
      </c>
      <c r="B2028" s="148"/>
      <c r="C2028" s="149" t="s">
        <v>1911</v>
      </c>
      <c r="D2028" s="149" t="s">
        <v>1913</v>
      </c>
      <c r="E2028" s="149" t="s">
        <v>1543</v>
      </c>
      <c r="F2028" s="149" t="s">
        <v>1909</v>
      </c>
      <c r="G2028" s="149" t="s">
        <v>1466</v>
      </c>
      <c r="H2028" s="158" t="s">
        <v>1426</v>
      </c>
      <c r="I2028" s="237" t="s">
        <v>42</v>
      </c>
      <c r="J2028" s="29" t="s">
        <v>815</v>
      </c>
      <c r="K2028" s="150" t="s">
        <v>1343</v>
      </c>
      <c r="L2028" s="150"/>
      <c r="M2028" s="153"/>
      <c r="N2028" s="151"/>
      <c r="O2028" s="153"/>
      <c r="P2028" s="151" t="e">
        <f>#REF!+#REF!</f>
        <v>#REF!</v>
      </c>
      <c r="Q2028" s="204" t="e">
        <f>#REF!+M2028</f>
        <v>#REF!</v>
      </c>
      <c r="R2028" s="359" t="s">
        <v>297</v>
      </c>
    </row>
    <row r="2029" spans="1:18" ht="12.95" customHeight="1">
      <c r="A2029" s="147">
        <v>2</v>
      </c>
      <c r="B2029" s="148"/>
      <c r="C2029" s="149" t="s">
        <v>1911</v>
      </c>
      <c r="D2029" s="149" t="s">
        <v>1913</v>
      </c>
      <c r="E2029" s="149" t="s">
        <v>1543</v>
      </c>
      <c r="F2029" s="149" t="s">
        <v>1909</v>
      </c>
      <c r="G2029" s="149" t="s">
        <v>1466</v>
      </c>
      <c r="H2029" s="158" t="s">
        <v>1427</v>
      </c>
      <c r="I2029" s="234" t="s">
        <v>882</v>
      </c>
      <c r="J2029" s="29" t="s">
        <v>815</v>
      </c>
      <c r="K2029" s="150" t="s">
        <v>1343</v>
      </c>
      <c r="L2029" s="150"/>
      <c r="M2029" s="153"/>
      <c r="N2029" s="151"/>
      <c r="O2029" s="153"/>
      <c r="P2029" s="151" t="e">
        <f>#REF!+#REF!</f>
        <v>#REF!</v>
      </c>
      <c r="Q2029" s="204" t="e">
        <f>#REF!+M2029</f>
        <v>#REF!</v>
      </c>
      <c r="R2029" s="359" t="s">
        <v>297</v>
      </c>
    </row>
    <row r="2030" spans="1:18" ht="12.95" customHeight="1">
      <c r="A2030" s="147">
        <v>3</v>
      </c>
      <c r="B2030" s="148"/>
      <c r="C2030" s="149" t="s">
        <v>1911</v>
      </c>
      <c r="D2030" s="149" t="s">
        <v>1913</v>
      </c>
      <c r="E2030" s="149" t="s">
        <v>1543</v>
      </c>
      <c r="F2030" s="149" t="s">
        <v>1909</v>
      </c>
      <c r="G2030" s="149" t="s">
        <v>1466</v>
      </c>
      <c r="H2030" s="158" t="s">
        <v>1428</v>
      </c>
      <c r="I2030" s="234" t="s">
        <v>556</v>
      </c>
      <c r="J2030" s="29" t="s">
        <v>815</v>
      </c>
      <c r="K2030" s="150" t="s">
        <v>1343</v>
      </c>
      <c r="L2030" s="150"/>
      <c r="M2030" s="153"/>
      <c r="N2030" s="151"/>
      <c r="O2030" s="153"/>
      <c r="P2030" s="151" t="e">
        <f>#REF!+#REF!</f>
        <v>#REF!</v>
      </c>
      <c r="Q2030" s="204" t="e">
        <f>#REF!+M2030</f>
        <v>#REF!</v>
      </c>
      <c r="R2030" s="359" t="s">
        <v>297</v>
      </c>
    </row>
    <row r="2031" spans="1:18" ht="12.95" customHeight="1">
      <c r="A2031" s="147">
        <v>4</v>
      </c>
      <c r="B2031" s="148"/>
      <c r="C2031" s="149" t="s">
        <v>1911</v>
      </c>
      <c r="D2031" s="149" t="s">
        <v>1934</v>
      </c>
      <c r="E2031" s="149" t="s">
        <v>1543</v>
      </c>
      <c r="F2031" s="149" t="s">
        <v>1543</v>
      </c>
      <c r="G2031" s="149" t="s">
        <v>1445</v>
      </c>
      <c r="H2031" s="158" t="s">
        <v>13</v>
      </c>
      <c r="I2031" s="234" t="s">
        <v>883</v>
      </c>
      <c r="J2031" s="29" t="s">
        <v>370</v>
      </c>
      <c r="K2031" s="150" t="s">
        <v>1343</v>
      </c>
      <c r="L2031" s="150"/>
      <c r="M2031" s="153"/>
      <c r="N2031" s="151"/>
      <c r="O2031" s="153"/>
      <c r="P2031" s="151" t="e">
        <f>#REF!+#REF!</f>
        <v>#REF!</v>
      </c>
      <c r="Q2031" s="204" t="e">
        <f>#REF!+M2031</f>
        <v>#REF!</v>
      </c>
      <c r="R2031" s="359" t="s">
        <v>297</v>
      </c>
    </row>
    <row r="2032" spans="1:18" ht="12.95" customHeight="1">
      <c r="A2032" s="147">
        <v>5</v>
      </c>
      <c r="B2032" s="148"/>
      <c r="C2032" s="149" t="s">
        <v>1911</v>
      </c>
      <c r="D2032" s="149" t="s">
        <v>1934</v>
      </c>
      <c r="E2032" s="149" t="s">
        <v>1543</v>
      </c>
      <c r="F2032" s="149" t="s">
        <v>1543</v>
      </c>
      <c r="G2032" s="149" t="s">
        <v>1445</v>
      </c>
      <c r="H2032" s="158" t="s">
        <v>1425</v>
      </c>
      <c r="I2032" s="234" t="s">
        <v>883</v>
      </c>
      <c r="J2032" s="29" t="s">
        <v>370</v>
      </c>
      <c r="K2032" s="150" t="s">
        <v>1343</v>
      </c>
      <c r="L2032" s="150"/>
      <c r="M2032" s="153"/>
      <c r="N2032" s="151"/>
      <c r="O2032" s="153"/>
      <c r="P2032" s="151" t="e">
        <f>#REF!+#REF!</f>
        <v>#REF!</v>
      </c>
      <c r="Q2032" s="204" t="e">
        <f>#REF!+M2032</f>
        <v>#REF!</v>
      </c>
      <c r="R2032" s="359" t="s">
        <v>297</v>
      </c>
    </row>
    <row r="2033" spans="1:18" ht="12.95" customHeight="1">
      <c r="A2033" s="147">
        <v>6</v>
      </c>
      <c r="B2033" s="163"/>
      <c r="C2033" s="149" t="s">
        <v>1911</v>
      </c>
      <c r="D2033" s="149" t="s">
        <v>1934</v>
      </c>
      <c r="E2033" s="149" t="s">
        <v>1911</v>
      </c>
      <c r="F2033" s="149" t="s">
        <v>1543</v>
      </c>
      <c r="G2033" s="149" t="s">
        <v>1449</v>
      </c>
      <c r="H2033" s="123" t="s">
        <v>13</v>
      </c>
      <c r="I2033" s="257" t="s">
        <v>884</v>
      </c>
      <c r="J2033" s="29" t="s">
        <v>885</v>
      </c>
      <c r="K2033" s="150" t="s">
        <v>1343</v>
      </c>
      <c r="L2033" s="150"/>
      <c r="M2033" s="153"/>
      <c r="N2033" s="151"/>
      <c r="O2033" s="153"/>
      <c r="P2033" s="151" t="e">
        <f>#REF!+#REF!</f>
        <v>#REF!</v>
      </c>
      <c r="Q2033" s="204" t="e">
        <f>#REF!+M2033</f>
        <v>#REF!</v>
      </c>
      <c r="R2033" s="359" t="s">
        <v>297</v>
      </c>
    </row>
    <row r="2034" spans="1:18" ht="12.95" customHeight="1">
      <c r="A2034" s="147">
        <v>7</v>
      </c>
      <c r="B2034" s="148"/>
      <c r="C2034" s="149" t="s">
        <v>1911</v>
      </c>
      <c r="D2034" s="149" t="s">
        <v>1934</v>
      </c>
      <c r="E2034" s="149" t="s">
        <v>1911</v>
      </c>
      <c r="F2034" s="149" t="s">
        <v>1543</v>
      </c>
      <c r="G2034" s="149" t="s">
        <v>1449</v>
      </c>
      <c r="H2034" s="158" t="s">
        <v>1425</v>
      </c>
      <c r="I2034" s="257" t="s">
        <v>886</v>
      </c>
      <c r="J2034" s="29" t="s">
        <v>887</v>
      </c>
      <c r="K2034" s="150" t="s">
        <v>1343</v>
      </c>
      <c r="L2034" s="150"/>
      <c r="M2034" s="153"/>
      <c r="N2034" s="151"/>
      <c r="O2034" s="153"/>
      <c r="P2034" s="151" t="e">
        <f>#REF!+#REF!</f>
        <v>#REF!</v>
      </c>
      <c r="Q2034" s="204" t="e">
        <f>#REF!+M2034</f>
        <v>#REF!</v>
      </c>
      <c r="R2034" s="359" t="s">
        <v>297</v>
      </c>
    </row>
    <row r="2035" spans="1:18" ht="12.95" customHeight="1">
      <c r="A2035" s="147">
        <v>8</v>
      </c>
      <c r="B2035" s="148"/>
      <c r="C2035" s="149" t="s">
        <v>1911</v>
      </c>
      <c r="D2035" s="149" t="s">
        <v>1934</v>
      </c>
      <c r="E2035" s="149" t="s">
        <v>1911</v>
      </c>
      <c r="F2035" s="149" t="s">
        <v>1543</v>
      </c>
      <c r="G2035" s="149" t="s">
        <v>1449</v>
      </c>
      <c r="H2035" s="158" t="s">
        <v>1426</v>
      </c>
      <c r="I2035" s="257" t="s">
        <v>888</v>
      </c>
      <c r="J2035" s="29" t="s">
        <v>889</v>
      </c>
      <c r="K2035" s="150" t="s">
        <v>1343</v>
      </c>
      <c r="L2035" s="150"/>
      <c r="M2035" s="153"/>
      <c r="N2035" s="151"/>
      <c r="O2035" s="153"/>
      <c r="P2035" s="151" t="e">
        <f>#REF!+#REF!</f>
        <v>#REF!</v>
      </c>
      <c r="Q2035" s="204" t="e">
        <f>#REF!+M2035</f>
        <v>#REF!</v>
      </c>
      <c r="R2035" s="359" t="s">
        <v>297</v>
      </c>
    </row>
    <row r="2036" spans="1:18" ht="12.95" customHeight="1">
      <c r="A2036" s="147">
        <v>9</v>
      </c>
      <c r="B2036" s="148"/>
      <c r="C2036" s="149" t="s">
        <v>1911</v>
      </c>
      <c r="D2036" s="149" t="s">
        <v>1934</v>
      </c>
      <c r="E2036" s="149" t="s">
        <v>1911</v>
      </c>
      <c r="F2036" s="149" t="s">
        <v>1543</v>
      </c>
      <c r="G2036" s="149" t="s">
        <v>1449</v>
      </c>
      <c r="H2036" s="158" t="s">
        <v>1427</v>
      </c>
      <c r="I2036" s="257" t="s">
        <v>890</v>
      </c>
      <c r="J2036" s="29" t="s">
        <v>891</v>
      </c>
      <c r="K2036" s="150" t="s">
        <v>1343</v>
      </c>
      <c r="L2036" s="150"/>
      <c r="M2036" s="153"/>
      <c r="N2036" s="151"/>
      <c r="O2036" s="153"/>
      <c r="P2036" s="151" t="e">
        <f>#REF!+#REF!</f>
        <v>#REF!</v>
      </c>
      <c r="Q2036" s="204" t="e">
        <f>#REF!+M2036</f>
        <v>#REF!</v>
      </c>
      <c r="R2036" s="359" t="s">
        <v>297</v>
      </c>
    </row>
    <row r="2037" spans="1:18" ht="12.95" customHeight="1">
      <c r="A2037" s="147">
        <v>10</v>
      </c>
      <c r="B2037" s="148"/>
      <c r="C2037" s="149" t="s">
        <v>1911</v>
      </c>
      <c r="D2037" s="149" t="s">
        <v>1934</v>
      </c>
      <c r="E2037" s="149" t="s">
        <v>1911</v>
      </c>
      <c r="F2037" s="149" t="s">
        <v>1543</v>
      </c>
      <c r="G2037" s="149" t="s">
        <v>1449</v>
      </c>
      <c r="H2037" s="158" t="s">
        <v>1428</v>
      </c>
      <c r="I2037" s="257" t="s">
        <v>892</v>
      </c>
      <c r="J2037" s="29" t="s">
        <v>1343</v>
      </c>
      <c r="K2037" s="150" t="s">
        <v>1343</v>
      </c>
      <c r="L2037" s="150"/>
      <c r="M2037" s="153"/>
      <c r="N2037" s="151"/>
      <c r="O2037" s="153"/>
      <c r="P2037" s="151" t="e">
        <f>#REF!+#REF!</f>
        <v>#REF!</v>
      </c>
      <c r="Q2037" s="204" t="e">
        <f>#REF!+M2037</f>
        <v>#REF!</v>
      </c>
      <c r="R2037" s="359" t="s">
        <v>297</v>
      </c>
    </row>
    <row r="2038" spans="1:18" ht="12.95" customHeight="1">
      <c r="A2038" s="147">
        <v>11</v>
      </c>
      <c r="B2038" s="148"/>
      <c r="C2038" s="149" t="s">
        <v>1911</v>
      </c>
      <c r="D2038" s="149" t="s">
        <v>1934</v>
      </c>
      <c r="E2038" s="149" t="s">
        <v>1911</v>
      </c>
      <c r="F2038" s="149" t="s">
        <v>1543</v>
      </c>
      <c r="G2038" s="149" t="s">
        <v>1449</v>
      </c>
      <c r="H2038" s="158" t="s">
        <v>1429</v>
      </c>
      <c r="I2038" s="234" t="s">
        <v>893</v>
      </c>
      <c r="J2038" s="29" t="s">
        <v>1343</v>
      </c>
      <c r="K2038" s="150" t="s">
        <v>1343</v>
      </c>
      <c r="L2038" s="150"/>
      <c r="M2038" s="153"/>
      <c r="N2038" s="151"/>
      <c r="O2038" s="153"/>
      <c r="P2038" s="151" t="e">
        <f>#REF!+#REF!</f>
        <v>#REF!</v>
      </c>
      <c r="Q2038" s="204" t="e">
        <f>#REF!+M2038</f>
        <v>#REF!</v>
      </c>
      <c r="R2038" s="359" t="s">
        <v>795</v>
      </c>
    </row>
    <row r="2039" spans="1:18" ht="12.95" customHeight="1">
      <c r="A2039" s="147">
        <v>12</v>
      </c>
      <c r="B2039" s="148"/>
      <c r="C2039" s="149" t="s">
        <v>1911</v>
      </c>
      <c r="D2039" s="149" t="s">
        <v>1934</v>
      </c>
      <c r="E2039" s="149" t="s">
        <v>1911</v>
      </c>
      <c r="F2039" s="149" t="s">
        <v>1543</v>
      </c>
      <c r="G2039" s="149" t="s">
        <v>1449</v>
      </c>
      <c r="H2039" s="158" t="s">
        <v>1430</v>
      </c>
      <c r="I2039" s="234" t="s">
        <v>893</v>
      </c>
      <c r="J2039" s="29" t="s">
        <v>1343</v>
      </c>
      <c r="K2039" s="150" t="s">
        <v>1343</v>
      </c>
      <c r="L2039" s="150"/>
      <c r="M2039" s="153"/>
      <c r="N2039" s="151"/>
      <c r="O2039" s="153"/>
      <c r="P2039" s="151" t="e">
        <f>#REF!+#REF!</f>
        <v>#REF!</v>
      </c>
      <c r="Q2039" s="204" t="e">
        <f>#REF!+M2039</f>
        <v>#REF!</v>
      </c>
      <c r="R2039" s="359" t="s">
        <v>390</v>
      </c>
    </row>
    <row r="2040" spans="1:18" ht="12.95" customHeight="1">
      <c r="A2040" s="147">
        <v>13</v>
      </c>
      <c r="B2040" s="148"/>
      <c r="C2040" s="149" t="s">
        <v>1911</v>
      </c>
      <c r="D2040" s="149" t="s">
        <v>1934</v>
      </c>
      <c r="E2040" s="149" t="s">
        <v>1911</v>
      </c>
      <c r="F2040" s="149" t="s">
        <v>1543</v>
      </c>
      <c r="G2040" s="149" t="s">
        <v>1449</v>
      </c>
      <c r="H2040" s="158" t="s">
        <v>1433</v>
      </c>
      <c r="I2040" s="234" t="s">
        <v>893</v>
      </c>
      <c r="J2040" s="29" t="s">
        <v>1343</v>
      </c>
      <c r="K2040" s="150" t="s">
        <v>1343</v>
      </c>
      <c r="L2040" s="150"/>
      <c r="M2040" s="153"/>
      <c r="N2040" s="151"/>
      <c r="O2040" s="153"/>
      <c r="P2040" s="151" t="e">
        <f>#REF!+#REF!</f>
        <v>#REF!</v>
      </c>
      <c r="Q2040" s="204" t="e">
        <f>#REF!+M2040</f>
        <v>#REF!</v>
      </c>
      <c r="R2040" s="359" t="s">
        <v>797</v>
      </c>
    </row>
    <row r="2041" spans="1:18" ht="12.95" customHeight="1">
      <c r="A2041" s="147">
        <v>14</v>
      </c>
      <c r="B2041" s="148"/>
      <c r="C2041" s="149" t="s">
        <v>1911</v>
      </c>
      <c r="D2041" s="149" t="s">
        <v>1934</v>
      </c>
      <c r="E2041" s="149" t="s">
        <v>1911</v>
      </c>
      <c r="F2041" s="149" t="s">
        <v>1543</v>
      </c>
      <c r="G2041" s="149" t="s">
        <v>1449</v>
      </c>
      <c r="H2041" s="158" t="s">
        <v>1434</v>
      </c>
      <c r="I2041" s="234" t="s">
        <v>893</v>
      </c>
      <c r="J2041" s="29" t="s">
        <v>1343</v>
      </c>
      <c r="K2041" s="150" t="s">
        <v>1343</v>
      </c>
      <c r="L2041" s="150"/>
      <c r="M2041" s="153"/>
      <c r="N2041" s="151"/>
      <c r="O2041" s="153"/>
      <c r="P2041" s="151" t="e">
        <f>#REF!+#REF!</f>
        <v>#REF!</v>
      </c>
      <c r="Q2041" s="204" t="e">
        <f>#REF!+M2041</f>
        <v>#REF!</v>
      </c>
      <c r="R2041" s="359" t="s">
        <v>798</v>
      </c>
    </row>
    <row r="2042" spans="1:18" ht="12.95" customHeight="1">
      <c r="A2042" s="147">
        <v>15</v>
      </c>
      <c r="B2042" s="148"/>
      <c r="C2042" s="149" t="s">
        <v>1911</v>
      </c>
      <c r="D2042" s="149" t="s">
        <v>1934</v>
      </c>
      <c r="E2042" s="149" t="s">
        <v>1911</v>
      </c>
      <c r="F2042" s="149" t="s">
        <v>1543</v>
      </c>
      <c r="G2042" s="149" t="s">
        <v>1449</v>
      </c>
      <c r="H2042" s="158" t="s">
        <v>1435</v>
      </c>
      <c r="I2042" s="234" t="s">
        <v>893</v>
      </c>
      <c r="J2042" s="29" t="s">
        <v>1343</v>
      </c>
      <c r="K2042" s="150" t="s">
        <v>1343</v>
      </c>
      <c r="L2042" s="150"/>
      <c r="M2042" s="153"/>
      <c r="N2042" s="151"/>
      <c r="O2042" s="153"/>
      <c r="P2042" s="151" t="e">
        <f>#REF!+#REF!</f>
        <v>#REF!</v>
      </c>
      <c r="Q2042" s="204" t="e">
        <f>#REF!+M2042</f>
        <v>#REF!</v>
      </c>
      <c r="R2042" s="359" t="s">
        <v>799</v>
      </c>
    </row>
    <row r="2043" spans="1:18" ht="12.95" customHeight="1">
      <c r="A2043" s="147">
        <v>16</v>
      </c>
      <c r="B2043" s="148"/>
      <c r="C2043" s="149" t="s">
        <v>1911</v>
      </c>
      <c r="D2043" s="149" t="s">
        <v>1934</v>
      </c>
      <c r="E2043" s="149" t="s">
        <v>1911</v>
      </c>
      <c r="F2043" s="149" t="s">
        <v>1543</v>
      </c>
      <c r="G2043" s="149" t="s">
        <v>1449</v>
      </c>
      <c r="H2043" s="158" t="s">
        <v>1436</v>
      </c>
      <c r="I2043" s="234" t="s">
        <v>893</v>
      </c>
      <c r="J2043" s="29" t="s">
        <v>1343</v>
      </c>
      <c r="K2043" s="150" t="s">
        <v>1343</v>
      </c>
      <c r="L2043" s="150"/>
      <c r="M2043" s="153"/>
      <c r="N2043" s="151"/>
      <c r="O2043" s="153"/>
      <c r="P2043" s="151" t="e">
        <f>#REF!+#REF!</f>
        <v>#REF!</v>
      </c>
      <c r="Q2043" s="204" t="e">
        <f>#REF!+M2043</f>
        <v>#REF!</v>
      </c>
      <c r="R2043" s="359" t="s">
        <v>800</v>
      </c>
    </row>
    <row r="2044" spans="1:18" ht="12.95" customHeight="1">
      <c r="A2044" s="147">
        <v>17</v>
      </c>
      <c r="B2044" s="148"/>
      <c r="C2044" s="149" t="s">
        <v>1911</v>
      </c>
      <c r="D2044" s="149" t="s">
        <v>1934</v>
      </c>
      <c r="E2044" s="149" t="s">
        <v>1911</v>
      </c>
      <c r="F2044" s="149" t="s">
        <v>1543</v>
      </c>
      <c r="G2044" s="149" t="s">
        <v>1449</v>
      </c>
      <c r="H2044" s="158" t="s">
        <v>1437</v>
      </c>
      <c r="I2044" s="234" t="s">
        <v>893</v>
      </c>
      <c r="J2044" s="29" t="s">
        <v>1343</v>
      </c>
      <c r="K2044" s="150" t="s">
        <v>1343</v>
      </c>
      <c r="L2044" s="150"/>
      <c r="M2044" s="153"/>
      <c r="N2044" s="151"/>
      <c r="O2044" s="153"/>
      <c r="P2044" s="151" t="e">
        <f>#REF!+#REF!</f>
        <v>#REF!</v>
      </c>
      <c r="Q2044" s="204" t="e">
        <f>#REF!+M2044</f>
        <v>#REF!</v>
      </c>
      <c r="R2044" s="359" t="s">
        <v>801</v>
      </c>
    </row>
    <row r="2045" spans="1:18" ht="12.95" customHeight="1">
      <c r="A2045" s="147">
        <v>18</v>
      </c>
      <c r="B2045" s="148"/>
      <c r="C2045" s="149" t="s">
        <v>1911</v>
      </c>
      <c r="D2045" s="149" t="s">
        <v>1934</v>
      </c>
      <c r="E2045" s="149" t="s">
        <v>1911</v>
      </c>
      <c r="F2045" s="149" t="s">
        <v>1543</v>
      </c>
      <c r="G2045" s="149" t="s">
        <v>1449</v>
      </c>
      <c r="H2045" s="158" t="s">
        <v>1438</v>
      </c>
      <c r="I2045" s="234" t="s">
        <v>893</v>
      </c>
      <c r="J2045" s="29" t="s">
        <v>1343</v>
      </c>
      <c r="K2045" s="150" t="s">
        <v>1343</v>
      </c>
      <c r="L2045" s="150"/>
      <c r="M2045" s="153"/>
      <c r="N2045" s="151"/>
      <c r="O2045" s="153"/>
      <c r="P2045" s="151" t="e">
        <f>#REF!+#REF!</f>
        <v>#REF!</v>
      </c>
      <c r="Q2045" s="204" t="e">
        <f>#REF!+M2045</f>
        <v>#REF!</v>
      </c>
      <c r="R2045" s="359" t="s">
        <v>802</v>
      </c>
    </row>
    <row r="2046" spans="1:18" ht="12.95" customHeight="1">
      <c r="A2046" s="147">
        <v>19</v>
      </c>
      <c r="B2046" s="148"/>
      <c r="C2046" s="149" t="s">
        <v>1911</v>
      </c>
      <c r="D2046" s="149" t="s">
        <v>1934</v>
      </c>
      <c r="E2046" s="149" t="s">
        <v>1911</v>
      </c>
      <c r="F2046" s="149" t="s">
        <v>1543</v>
      </c>
      <c r="G2046" s="149" t="s">
        <v>1449</v>
      </c>
      <c r="H2046" s="158" t="s">
        <v>1439</v>
      </c>
      <c r="I2046" s="234" t="s">
        <v>893</v>
      </c>
      <c r="J2046" s="29" t="s">
        <v>1343</v>
      </c>
      <c r="K2046" s="150" t="s">
        <v>1343</v>
      </c>
      <c r="L2046" s="150"/>
      <c r="M2046" s="153"/>
      <c r="N2046" s="151"/>
      <c r="O2046" s="153"/>
      <c r="P2046" s="151" t="e">
        <f>#REF!+#REF!</f>
        <v>#REF!</v>
      </c>
      <c r="Q2046" s="204" t="e">
        <f>#REF!+M2046</f>
        <v>#REF!</v>
      </c>
      <c r="R2046" s="359" t="s">
        <v>803</v>
      </c>
    </row>
    <row r="2047" spans="1:18" ht="12.95" customHeight="1">
      <c r="A2047" s="147">
        <v>20</v>
      </c>
      <c r="B2047" s="148"/>
      <c r="C2047" s="149" t="s">
        <v>1911</v>
      </c>
      <c r="D2047" s="149" t="s">
        <v>1934</v>
      </c>
      <c r="E2047" s="149" t="s">
        <v>1911</v>
      </c>
      <c r="F2047" s="149" t="s">
        <v>1543</v>
      </c>
      <c r="G2047" s="149" t="s">
        <v>1449</v>
      </c>
      <c r="H2047" s="158" t="s">
        <v>1440</v>
      </c>
      <c r="I2047" s="234" t="s">
        <v>893</v>
      </c>
      <c r="J2047" s="29" t="s">
        <v>1343</v>
      </c>
      <c r="K2047" s="150" t="s">
        <v>1343</v>
      </c>
      <c r="L2047" s="150"/>
      <c r="M2047" s="153"/>
      <c r="N2047" s="151"/>
      <c r="O2047" s="153"/>
      <c r="P2047" s="151" t="e">
        <f>#REF!+#REF!</f>
        <v>#REF!</v>
      </c>
      <c r="Q2047" s="204" t="e">
        <f>#REF!+M2047</f>
        <v>#REF!</v>
      </c>
      <c r="R2047" s="359" t="s">
        <v>804</v>
      </c>
    </row>
    <row r="2048" spans="1:18" ht="12.95" customHeight="1">
      <c r="A2048" s="147">
        <v>21</v>
      </c>
      <c r="B2048" s="148"/>
      <c r="C2048" s="149" t="s">
        <v>1911</v>
      </c>
      <c r="D2048" s="149" t="s">
        <v>1934</v>
      </c>
      <c r="E2048" s="149" t="s">
        <v>1911</v>
      </c>
      <c r="F2048" s="149" t="s">
        <v>1543</v>
      </c>
      <c r="G2048" s="149" t="s">
        <v>1449</v>
      </c>
      <c r="H2048" s="158" t="s">
        <v>1441</v>
      </c>
      <c r="I2048" s="234" t="s">
        <v>893</v>
      </c>
      <c r="J2048" s="29" t="s">
        <v>1343</v>
      </c>
      <c r="K2048" s="150" t="s">
        <v>1343</v>
      </c>
      <c r="L2048" s="150"/>
      <c r="M2048" s="153"/>
      <c r="N2048" s="151"/>
      <c r="O2048" s="153"/>
      <c r="P2048" s="151" t="e">
        <f>#REF!+#REF!</f>
        <v>#REF!</v>
      </c>
      <c r="Q2048" s="204" t="e">
        <f>#REF!+M2048</f>
        <v>#REF!</v>
      </c>
      <c r="R2048" s="359" t="s">
        <v>805</v>
      </c>
    </row>
    <row r="2049" spans="1:18" ht="12.95" customHeight="1">
      <c r="A2049" s="147">
        <v>22</v>
      </c>
      <c r="B2049" s="148"/>
      <c r="C2049" s="149" t="s">
        <v>1911</v>
      </c>
      <c r="D2049" s="149" t="s">
        <v>1934</v>
      </c>
      <c r="E2049" s="149" t="s">
        <v>1911</v>
      </c>
      <c r="F2049" s="149" t="s">
        <v>1543</v>
      </c>
      <c r="G2049" s="149" t="s">
        <v>1449</v>
      </c>
      <c r="H2049" s="123" t="s">
        <v>1442</v>
      </c>
      <c r="I2049" s="234" t="s">
        <v>893</v>
      </c>
      <c r="J2049" s="29" t="s">
        <v>1343</v>
      </c>
      <c r="K2049" s="150" t="s">
        <v>1343</v>
      </c>
      <c r="L2049" s="150"/>
      <c r="M2049" s="153"/>
      <c r="N2049" s="151"/>
      <c r="O2049" s="153"/>
      <c r="P2049" s="151" t="e">
        <f>#REF!+#REF!</f>
        <v>#REF!</v>
      </c>
      <c r="Q2049" s="204" t="e">
        <f>#REF!+M2049</f>
        <v>#REF!</v>
      </c>
      <c r="R2049" s="359" t="s">
        <v>807</v>
      </c>
    </row>
    <row r="2050" spans="1:18" ht="12.95" customHeight="1">
      <c r="A2050" s="147">
        <v>23</v>
      </c>
      <c r="B2050" s="148"/>
      <c r="C2050" s="149" t="s">
        <v>1911</v>
      </c>
      <c r="D2050" s="149" t="s">
        <v>1934</v>
      </c>
      <c r="E2050" s="149" t="s">
        <v>1911</v>
      </c>
      <c r="F2050" s="149" t="s">
        <v>1543</v>
      </c>
      <c r="G2050" s="149" t="s">
        <v>1449</v>
      </c>
      <c r="H2050" s="158" t="s">
        <v>1443</v>
      </c>
      <c r="I2050" s="234" t="s">
        <v>893</v>
      </c>
      <c r="J2050" s="29" t="s">
        <v>1343</v>
      </c>
      <c r="K2050" s="150" t="s">
        <v>1343</v>
      </c>
      <c r="L2050" s="150"/>
      <c r="M2050" s="153"/>
      <c r="N2050" s="151"/>
      <c r="O2050" s="153"/>
      <c r="P2050" s="151" t="e">
        <f>#REF!+#REF!</f>
        <v>#REF!</v>
      </c>
      <c r="Q2050" s="204" t="e">
        <f>#REF!+M2050</f>
        <v>#REF!</v>
      </c>
      <c r="R2050" s="359" t="s">
        <v>808</v>
      </c>
    </row>
    <row r="2051" spans="1:18" ht="12.95" customHeight="1">
      <c r="A2051" s="147">
        <v>24</v>
      </c>
      <c r="B2051" s="148"/>
      <c r="C2051" s="149" t="s">
        <v>1911</v>
      </c>
      <c r="D2051" s="149" t="s">
        <v>1934</v>
      </c>
      <c r="E2051" s="149" t="s">
        <v>1911</v>
      </c>
      <c r="F2051" s="149" t="s">
        <v>1543</v>
      </c>
      <c r="G2051" s="149" t="s">
        <v>1449</v>
      </c>
      <c r="H2051" s="158" t="s">
        <v>1444</v>
      </c>
      <c r="I2051" s="234" t="s">
        <v>893</v>
      </c>
      <c r="J2051" s="150" t="s">
        <v>1343</v>
      </c>
      <c r="K2051" s="150" t="s">
        <v>1343</v>
      </c>
      <c r="L2051" s="150"/>
      <c r="M2051" s="153"/>
      <c r="N2051" s="151"/>
      <c r="O2051" s="153"/>
      <c r="P2051" s="151" t="e">
        <f>#REF!+#REF!</f>
        <v>#REF!</v>
      </c>
      <c r="Q2051" s="204" t="e">
        <f>#REF!+M2051</f>
        <v>#REF!</v>
      </c>
      <c r="R2051" s="359" t="s">
        <v>810</v>
      </c>
    </row>
    <row r="2052" spans="1:18" ht="12.95" customHeight="1">
      <c r="A2052" s="147">
        <v>25</v>
      </c>
      <c r="B2052" s="163"/>
      <c r="C2052" s="149" t="s">
        <v>1911</v>
      </c>
      <c r="D2052" s="149" t="s">
        <v>1934</v>
      </c>
      <c r="E2052" s="149" t="s">
        <v>1911</v>
      </c>
      <c r="F2052" s="149" t="s">
        <v>1543</v>
      </c>
      <c r="G2052" s="149" t="s">
        <v>1449</v>
      </c>
      <c r="H2052" s="123" t="s">
        <v>1445</v>
      </c>
      <c r="I2052" s="234" t="s">
        <v>893</v>
      </c>
      <c r="J2052" s="29" t="s">
        <v>1343</v>
      </c>
      <c r="K2052" s="150" t="s">
        <v>1343</v>
      </c>
      <c r="L2052" s="150"/>
      <c r="M2052" s="153"/>
      <c r="N2052" s="151"/>
      <c r="O2052" s="153"/>
      <c r="P2052" s="151" t="e">
        <f>#REF!+#REF!</f>
        <v>#REF!</v>
      </c>
      <c r="Q2052" s="204" t="e">
        <f>#REF!+M2052</f>
        <v>#REF!</v>
      </c>
      <c r="R2052" s="359" t="s">
        <v>812</v>
      </c>
    </row>
    <row r="2053" spans="1:18" ht="12.95" customHeight="1">
      <c r="A2053" s="147">
        <v>26</v>
      </c>
      <c r="B2053" s="148"/>
      <c r="C2053" s="149" t="s">
        <v>1911</v>
      </c>
      <c r="D2053" s="149" t="s">
        <v>1934</v>
      </c>
      <c r="E2053" s="149" t="s">
        <v>1911</v>
      </c>
      <c r="F2053" s="149" t="s">
        <v>1543</v>
      </c>
      <c r="G2053" s="149" t="s">
        <v>1436</v>
      </c>
      <c r="H2053" s="123" t="s">
        <v>13</v>
      </c>
      <c r="I2053" s="234" t="s">
        <v>894</v>
      </c>
      <c r="J2053" s="29" t="s">
        <v>355</v>
      </c>
      <c r="K2053" s="150" t="s">
        <v>1343</v>
      </c>
      <c r="L2053" s="150"/>
      <c r="M2053" s="153"/>
      <c r="N2053" s="151"/>
      <c r="O2053" s="153"/>
      <c r="P2053" s="151" t="e">
        <f>#REF!+#REF!</f>
        <v>#REF!</v>
      </c>
      <c r="Q2053" s="204" t="e">
        <f>#REF!+M2053</f>
        <v>#REF!</v>
      </c>
      <c r="R2053" s="359" t="s">
        <v>297</v>
      </c>
    </row>
    <row r="2054" spans="1:18" ht="12.95" customHeight="1">
      <c r="A2054" s="147">
        <v>27</v>
      </c>
      <c r="B2054" s="163"/>
      <c r="C2054" s="149" t="s">
        <v>1911</v>
      </c>
      <c r="D2054" s="149" t="s">
        <v>1934</v>
      </c>
      <c r="E2054" s="149" t="s">
        <v>1911</v>
      </c>
      <c r="F2054" s="149" t="s">
        <v>1543</v>
      </c>
      <c r="G2054" s="149" t="s">
        <v>1436</v>
      </c>
      <c r="H2054" s="123" t="s">
        <v>1425</v>
      </c>
      <c r="I2054" s="234" t="s">
        <v>894</v>
      </c>
      <c r="J2054" s="29" t="s">
        <v>361</v>
      </c>
      <c r="K2054" s="150" t="s">
        <v>1343</v>
      </c>
      <c r="L2054" s="150"/>
      <c r="M2054" s="153"/>
      <c r="N2054" s="151"/>
      <c r="O2054" s="153"/>
      <c r="P2054" s="151" t="e">
        <f>#REF!+#REF!</f>
        <v>#REF!</v>
      </c>
      <c r="Q2054" s="204" t="e">
        <f>#REF!+M2054</f>
        <v>#REF!</v>
      </c>
      <c r="R2054" s="359" t="s">
        <v>297</v>
      </c>
    </row>
    <row r="2055" spans="1:18" ht="12.95" customHeight="1">
      <c r="A2055" s="147">
        <v>28</v>
      </c>
      <c r="B2055" s="148"/>
      <c r="C2055" s="149" t="s">
        <v>1911</v>
      </c>
      <c r="D2055" s="149" t="s">
        <v>1934</v>
      </c>
      <c r="E2055" s="149" t="s">
        <v>1911</v>
      </c>
      <c r="F2055" s="149" t="s">
        <v>1543</v>
      </c>
      <c r="G2055" s="149" t="s">
        <v>1436</v>
      </c>
      <c r="H2055" s="158" t="s">
        <v>1426</v>
      </c>
      <c r="I2055" s="234" t="s">
        <v>894</v>
      </c>
      <c r="J2055" s="150" t="s">
        <v>361</v>
      </c>
      <c r="K2055" s="150" t="s">
        <v>1343</v>
      </c>
      <c r="L2055" s="150"/>
      <c r="M2055" s="153"/>
      <c r="N2055" s="151"/>
      <c r="O2055" s="153"/>
      <c r="P2055" s="151" t="e">
        <f>#REF!+#REF!</f>
        <v>#REF!</v>
      </c>
      <c r="Q2055" s="204" t="e">
        <f>#REF!+M2055</f>
        <v>#REF!</v>
      </c>
      <c r="R2055" s="359" t="s">
        <v>297</v>
      </c>
    </row>
    <row r="2056" spans="1:18" ht="12.95" customHeight="1">
      <c r="A2056" s="147">
        <v>29</v>
      </c>
      <c r="B2056" s="148"/>
      <c r="C2056" s="149" t="s">
        <v>1911</v>
      </c>
      <c r="D2056" s="149" t="s">
        <v>1934</v>
      </c>
      <c r="E2056" s="149" t="s">
        <v>1911</v>
      </c>
      <c r="F2056" s="149" t="s">
        <v>1543</v>
      </c>
      <c r="G2056" s="149" t="s">
        <v>1436</v>
      </c>
      <c r="H2056" s="158" t="s">
        <v>1427</v>
      </c>
      <c r="I2056" s="234" t="s">
        <v>894</v>
      </c>
      <c r="J2056" s="150" t="s">
        <v>361</v>
      </c>
      <c r="K2056" s="150" t="s">
        <v>1343</v>
      </c>
      <c r="L2056" s="150"/>
      <c r="M2056" s="153"/>
      <c r="N2056" s="151"/>
      <c r="O2056" s="153"/>
      <c r="P2056" s="151" t="e">
        <f>#REF!+#REF!</f>
        <v>#REF!</v>
      </c>
      <c r="Q2056" s="204" t="e">
        <f>#REF!+M2056</f>
        <v>#REF!</v>
      </c>
      <c r="R2056" s="359" t="s">
        <v>297</v>
      </c>
    </row>
    <row r="2057" spans="1:18" ht="12.95" customHeight="1">
      <c r="A2057" s="147">
        <v>30</v>
      </c>
      <c r="B2057" s="148"/>
      <c r="C2057" s="149" t="s">
        <v>1911</v>
      </c>
      <c r="D2057" s="149" t="s">
        <v>1934</v>
      </c>
      <c r="E2057" s="149" t="s">
        <v>1911</v>
      </c>
      <c r="F2057" s="149" t="s">
        <v>1543</v>
      </c>
      <c r="G2057" s="149" t="s">
        <v>1436</v>
      </c>
      <c r="H2057" s="158" t="s">
        <v>1428</v>
      </c>
      <c r="I2057" s="308" t="s">
        <v>2448</v>
      </c>
      <c r="J2057" s="360"/>
      <c r="K2057" s="360"/>
      <c r="L2057" s="360"/>
      <c r="M2057" s="362">
        <v>325000</v>
      </c>
      <c r="N2057" s="151"/>
      <c r="O2057" s="153"/>
      <c r="P2057" s="151" t="e">
        <f>#REF!+#REF!</f>
        <v>#REF!</v>
      </c>
      <c r="Q2057" s="204" t="e">
        <f>#REF!+M2057</f>
        <v>#REF!</v>
      </c>
      <c r="R2057" s="359" t="s">
        <v>2305</v>
      </c>
    </row>
    <row r="2058" spans="1:18" ht="12.95" customHeight="1">
      <c r="A2058" s="147">
        <v>31</v>
      </c>
      <c r="B2058" s="148"/>
      <c r="C2058" s="149" t="s">
        <v>1911</v>
      </c>
      <c r="D2058" s="149" t="s">
        <v>1934</v>
      </c>
      <c r="E2058" s="149" t="s">
        <v>1911</v>
      </c>
      <c r="F2058" s="149" t="s">
        <v>1543</v>
      </c>
      <c r="G2058" s="149" t="s">
        <v>1445</v>
      </c>
      <c r="H2058" s="158" t="s">
        <v>13</v>
      </c>
      <c r="I2058" s="234" t="s">
        <v>895</v>
      </c>
      <c r="J2058" s="150" t="s">
        <v>361</v>
      </c>
      <c r="K2058" s="150" t="s">
        <v>1343</v>
      </c>
      <c r="L2058" s="150"/>
      <c r="M2058" s="153"/>
      <c r="N2058" s="151"/>
      <c r="O2058" s="153"/>
      <c r="P2058" s="151" t="e">
        <f>#REF!+#REF!</f>
        <v>#REF!</v>
      </c>
      <c r="Q2058" s="204" t="e">
        <f>#REF!+M2058</f>
        <v>#REF!</v>
      </c>
      <c r="R2058" s="359" t="s">
        <v>297</v>
      </c>
    </row>
    <row r="2059" spans="1:18" ht="12.95" customHeight="1">
      <c r="A2059" s="147">
        <v>32</v>
      </c>
      <c r="B2059" s="148"/>
      <c r="C2059" s="149" t="s">
        <v>1911</v>
      </c>
      <c r="D2059" s="149" t="s">
        <v>1913</v>
      </c>
      <c r="E2059" s="149" t="s">
        <v>1911</v>
      </c>
      <c r="F2059" s="149" t="s">
        <v>1913</v>
      </c>
      <c r="G2059" s="149" t="s">
        <v>1433</v>
      </c>
      <c r="H2059" s="158" t="s">
        <v>1425</v>
      </c>
      <c r="I2059" s="234" t="s">
        <v>896</v>
      </c>
      <c r="J2059" s="150" t="s">
        <v>305</v>
      </c>
      <c r="K2059" s="150" t="s">
        <v>1343</v>
      </c>
      <c r="L2059" s="150"/>
      <c r="M2059" s="153"/>
      <c r="N2059" s="151"/>
      <c r="O2059" s="153"/>
      <c r="P2059" s="151" t="e">
        <f>#REF!+#REF!</f>
        <v>#REF!</v>
      </c>
      <c r="Q2059" s="204" t="e">
        <f>#REF!+M2059</f>
        <v>#REF!</v>
      </c>
      <c r="R2059" s="359" t="s">
        <v>297</v>
      </c>
    </row>
    <row r="2060" spans="1:18" ht="12.95" customHeight="1">
      <c r="A2060" s="147">
        <v>33</v>
      </c>
      <c r="B2060" s="148"/>
      <c r="C2060" s="149" t="s">
        <v>1911</v>
      </c>
      <c r="D2060" s="149" t="s">
        <v>1914</v>
      </c>
      <c r="E2060" s="149" t="s">
        <v>1934</v>
      </c>
      <c r="F2060" s="149" t="s">
        <v>1907</v>
      </c>
      <c r="G2060" s="149" t="s">
        <v>13</v>
      </c>
      <c r="H2060" s="158" t="s">
        <v>13</v>
      </c>
      <c r="I2060" s="234" t="s">
        <v>88</v>
      </c>
      <c r="J2060" s="150" t="s">
        <v>1343</v>
      </c>
      <c r="K2060" s="150" t="s">
        <v>1343</v>
      </c>
      <c r="L2060" s="150"/>
      <c r="M2060" s="153"/>
      <c r="N2060" s="151"/>
      <c r="O2060" s="153"/>
      <c r="P2060" s="151" t="e">
        <f>#REF!+#REF!</f>
        <v>#REF!</v>
      </c>
      <c r="Q2060" s="204" t="e">
        <f>#REF!+M2060</f>
        <v>#REF!</v>
      </c>
      <c r="R2060" s="359" t="s">
        <v>456</v>
      </c>
    </row>
    <row r="2061" spans="1:18" ht="12.95" customHeight="1">
      <c r="A2061" s="147">
        <v>34</v>
      </c>
      <c r="B2061" s="163"/>
      <c r="C2061" s="149" t="s">
        <v>1911</v>
      </c>
      <c r="D2061" s="149" t="s">
        <v>1913</v>
      </c>
      <c r="E2061" s="149" t="s">
        <v>1911</v>
      </c>
      <c r="F2061" s="149" t="s">
        <v>1913</v>
      </c>
      <c r="G2061" s="149" t="s">
        <v>1433</v>
      </c>
      <c r="H2061" s="123" t="s">
        <v>1426</v>
      </c>
      <c r="I2061" s="234" t="s">
        <v>897</v>
      </c>
      <c r="J2061" s="29" t="s">
        <v>1343</v>
      </c>
      <c r="K2061" s="150" t="s">
        <v>1343</v>
      </c>
      <c r="L2061" s="150"/>
      <c r="M2061" s="153"/>
      <c r="N2061" s="151"/>
      <c r="O2061" s="153"/>
      <c r="P2061" s="151" t="e">
        <f>#REF!+#REF!</f>
        <v>#REF!</v>
      </c>
      <c r="Q2061" s="204" t="e">
        <f>#REF!+M2061</f>
        <v>#REF!</v>
      </c>
      <c r="R2061" s="359" t="s">
        <v>477</v>
      </c>
    </row>
    <row r="2062" spans="1:18" ht="12.95" customHeight="1">
      <c r="A2062" s="147">
        <v>35</v>
      </c>
      <c r="B2062" s="148"/>
      <c r="C2062" s="149" t="s">
        <v>1911</v>
      </c>
      <c r="D2062" s="149" t="s">
        <v>1913</v>
      </c>
      <c r="E2062" s="149" t="s">
        <v>1911</v>
      </c>
      <c r="F2062" s="149" t="s">
        <v>1913</v>
      </c>
      <c r="G2062" s="149" t="s">
        <v>1433</v>
      </c>
      <c r="H2062" s="123" t="s">
        <v>1427</v>
      </c>
      <c r="I2062" s="234" t="s">
        <v>896</v>
      </c>
      <c r="J2062" s="29" t="s">
        <v>1343</v>
      </c>
      <c r="K2062" s="150" t="s">
        <v>1343</v>
      </c>
      <c r="L2062" s="150"/>
      <c r="M2062" s="153"/>
      <c r="N2062" s="151"/>
      <c r="O2062" s="153"/>
      <c r="P2062" s="151" t="e">
        <f>#REF!+#REF!</f>
        <v>#REF!</v>
      </c>
      <c r="Q2062" s="204" t="e">
        <f>#REF!+M2062</f>
        <v>#REF!</v>
      </c>
      <c r="R2062" s="359" t="s">
        <v>114</v>
      </c>
    </row>
    <row r="2063" spans="1:18" ht="12.95" customHeight="1">
      <c r="A2063" s="147">
        <v>36</v>
      </c>
      <c r="B2063" s="148"/>
      <c r="C2063" s="149" t="s">
        <v>1911</v>
      </c>
      <c r="D2063" s="149" t="s">
        <v>1913</v>
      </c>
      <c r="E2063" s="149" t="s">
        <v>1911</v>
      </c>
      <c r="F2063" s="149" t="s">
        <v>1913</v>
      </c>
      <c r="G2063" s="149" t="s">
        <v>1439</v>
      </c>
      <c r="H2063" s="158" t="s">
        <v>13</v>
      </c>
      <c r="I2063" s="234" t="s">
        <v>58</v>
      </c>
      <c r="J2063" s="150" t="s">
        <v>1343</v>
      </c>
      <c r="K2063" s="150" t="s">
        <v>1343</v>
      </c>
      <c r="L2063" s="150"/>
      <c r="M2063" s="153"/>
      <c r="N2063" s="151"/>
      <c r="O2063" s="153"/>
      <c r="P2063" s="151" t="e">
        <f>#REF!+#REF!</f>
        <v>#REF!</v>
      </c>
      <c r="Q2063" s="204" t="e">
        <f>#REF!+M2063</f>
        <v>#REF!</v>
      </c>
      <c r="R2063" s="359" t="s">
        <v>449</v>
      </c>
    </row>
    <row r="2064" spans="1:18" ht="12.95" customHeight="1">
      <c r="A2064" s="147">
        <v>37</v>
      </c>
      <c r="B2064" s="148"/>
      <c r="C2064" s="149" t="s">
        <v>1911</v>
      </c>
      <c r="D2064" s="149" t="s">
        <v>1913</v>
      </c>
      <c r="E2064" s="149" t="s">
        <v>1543</v>
      </c>
      <c r="F2064" s="149" t="s">
        <v>1909</v>
      </c>
      <c r="G2064" s="149" t="s">
        <v>1466</v>
      </c>
      <c r="H2064" s="123" t="s">
        <v>1429</v>
      </c>
      <c r="I2064" s="234" t="s">
        <v>898</v>
      </c>
      <c r="J2064" s="29" t="s">
        <v>1343</v>
      </c>
      <c r="K2064" s="150" t="s">
        <v>1343</v>
      </c>
      <c r="L2064" s="150"/>
      <c r="M2064" s="153"/>
      <c r="N2064" s="151"/>
      <c r="O2064" s="153"/>
      <c r="P2064" s="151" t="e">
        <f>#REF!+#REF!</f>
        <v>#REF!</v>
      </c>
      <c r="Q2064" s="204" t="e">
        <f>#REF!+M2064</f>
        <v>#REF!</v>
      </c>
      <c r="R2064" s="359" t="s">
        <v>297</v>
      </c>
    </row>
    <row r="2065" spans="1:18" ht="12.95" customHeight="1">
      <c r="A2065" s="147">
        <v>38</v>
      </c>
      <c r="B2065" s="148"/>
      <c r="C2065" s="149" t="s">
        <v>1911</v>
      </c>
      <c r="D2065" s="149" t="s">
        <v>1913</v>
      </c>
      <c r="E2065" s="149" t="s">
        <v>1911</v>
      </c>
      <c r="F2065" s="149" t="s">
        <v>1913</v>
      </c>
      <c r="G2065" s="149" t="s">
        <v>1448</v>
      </c>
      <c r="H2065" s="158" t="s">
        <v>1436</v>
      </c>
      <c r="I2065" s="234" t="s">
        <v>899</v>
      </c>
      <c r="J2065" s="150" t="s">
        <v>1343</v>
      </c>
      <c r="K2065" s="150" t="s">
        <v>1343</v>
      </c>
      <c r="L2065" s="150"/>
      <c r="M2065" s="153"/>
      <c r="N2065" s="151"/>
      <c r="O2065" s="153"/>
      <c r="P2065" s="151" t="e">
        <f>#REF!+#REF!</f>
        <v>#REF!</v>
      </c>
      <c r="Q2065" s="204" t="e">
        <f>#REF!+M2065</f>
        <v>#REF!</v>
      </c>
      <c r="R2065" s="359" t="s">
        <v>639</v>
      </c>
    </row>
    <row r="2066" spans="1:18" ht="12.95" customHeight="1">
      <c r="A2066" s="147">
        <v>39</v>
      </c>
      <c r="B2066" s="148"/>
      <c r="C2066" s="149" t="s">
        <v>1911</v>
      </c>
      <c r="D2066" s="149" t="s">
        <v>1934</v>
      </c>
      <c r="E2066" s="149" t="s">
        <v>1543</v>
      </c>
      <c r="F2066" s="149" t="s">
        <v>1543</v>
      </c>
      <c r="G2066" s="149" t="s">
        <v>1445</v>
      </c>
      <c r="H2066" s="158" t="s">
        <v>1426</v>
      </c>
      <c r="I2066" s="234" t="s">
        <v>883</v>
      </c>
      <c r="J2066" s="150" t="s">
        <v>1343</v>
      </c>
      <c r="K2066" s="150" t="s">
        <v>1343</v>
      </c>
      <c r="L2066" s="150"/>
      <c r="M2066" s="153"/>
      <c r="N2066" s="151"/>
      <c r="O2066" s="153"/>
      <c r="P2066" s="151" t="e">
        <f>#REF!+#REF!</f>
        <v>#REF!</v>
      </c>
      <c r="Q2066" s="204" t="e">
        <f>#REF!+M2066</f>
        <v>#REF!</v>
      </c>
      <c r="R2066" s="359" t="s">
        <v>620</v>
      </c>
    </row>
    <row r="2067" spans="1:18" ht="12.95" customHeight="1">
      <c r="A2067" s="147">
        <v>40</v>
      </c>
      <c r="B2067" s="163"/>
      <c r="C2067" s="149" t="s">
        <v>1911</v>
      </c>
      <c r="D2067" s="149" t="s">
        <v>1913</v>
      </c>
      <c r="E2067" s="149" t="s">
        <v>1911</v>
      </c>
      <c r="F2067" s="149" t="s">
        <v>1913</v>
      </c>
      <c r="G2067" s="149" t="s">
        <v>1433</v>
      </c>
      <c r="H2067" s="123" t="s">
        <v>1429</v>
      </c>
      <c r="I2067" s="234" t="s">
        <v>900</v>
      </c>
      <c r="J2067" s="29" t="s">
        <v>1343</v>
      </c>
      <c r="K2067" s="150" t="s">
        <v>1343</v>
      </c>
      <c r="L2067" s="150"/>
      <c r="M2067" s="153"/>
      <c r="N2067" s="151"/>
      <c r="O2067" s="153"/>
      <c r="P2067" s="151" t="e">
        <f>#REF!+#REF!</f>
        <v>#REF!</v>
      </c>
      <c r="Q2067" s="204" t="e">
        <f>#REF!+M2067</f>
        <v>#REF!</v>
      </c>
      <c r="R2067" s="359" t="s">
        <v>639</v>
      </c>
    </row>
    <row r="2068" spans="1:18" ht="12.95" customHeight="1">
      <c r="A2068" s="147">
        <v>41</v>
      </c>
      <c r="B2068" s="148"/>
      <c r="C2068" s="149" t="s">
        <v>1911</v>
      </c>
      <c r="D2068" s="149" t="s">
        <v>1913</v>
      </c>
      <c r="E2068" s="149" t="s">
        <v>1911</v>
      </c>
      <c r="F2068" s="149" t="s">
        <v>1913</v>
      </c>
      <c r="G2068" s="149" t="s">
        <v>1448</v>
      </c>
      <c r="H2068" s="123" t="s">
        <v>1437</v>
      </c>
      <c r="I2068" s="234" t="s">
        <v>901</v>
      </c>
      <c r="J2068" s="29" t="s">
        <v>1343</v>
      </c>
      <c r="K2068" s="150" t="s">
        <v>1343</v>
      </c>
      <c r="L2068" s="150"/>
      <c r="M2068" s="153"/>
      <c r="N2068" s="151"/>
      <c r="O2068" s="153"/>
      <c r="P2068" s="151" t="e">
        <f>#REF!+#REF!</f>
        <v>#REF!</v>
      </c>
      <c r="Q2068" s="204" t="e">
        <f>#REF!+M2068</f>
        <v>#REF!</v>
      </c>
      <c r="R2068" s="359" t="s">
        <v>629</v>
      </c>
    </row>
    <row r="2069" spans="1:18" ht="12.95" customHeight="1">
      <c r="A2069" s="147">
        <v>42</v>
      </c>
      <c r="B2069" s="148"/>
      <c r="C2069" s="149" t="s">
        <v>1911</v>
      </c>
      <c r="D2069" s="149" t="s">
        <v>1913</v>
      </c>
      <c r="E2069" s="149" t="s">
        <v>1911</v>
      </c>
      <c r="F2069" s="149" t="s">
        <v>1913</v>
      </c>
      <c r="G2069" s="149" t="s">
        <v>1448</v>
      </c>
      <c r="H2069" s="158" t="s">
        <v>1438</v>
      </c>
      <c r="I2069" s="234" t="s">
        <v>901</v>
      </c>
      <c r="J2069" s="150" t="s">
        <v>1343</v>
      </c>
      <c r="K2069" s="150" t="s">
        <v>1343</v>
      </c>
      <c r="L2069" s="150"/>
      <c r="M2069" s="153"/>
      <c r="N2069" s="151"/>
      <c r="O2069" s="153"/>
      <c r="P2069" s="151" t="e">
        <f>#REF!+#REF!</f>
        <v>#REF!</v>
      </c>
      <c r="Q2069" s="204" t="e">
        <f>#REF!+M2069</f>
        <v>#REF!</v>
      </c>
      <c r="R2069" s="359" t="s">
        <v>644</v>
      </c>
    </row>
    <row r="2070" spans="1:18" ht="12.95" customHeight="1">
      <c r="A2070" s="147">
        <v>43</v>
      </c>
      <c r="B2070" s="148"/>
      <c r="C2070" s="149" t="s">
        <v>1911</v>
      </c>
      <c r="D2070" s="149" t="s">
        <v>1934</v>
      </c>
      <c r="E2070" s="149" t="s">
        <v>1543</v>
      </c>
      <c r="F2070" s="149" t="s">
        <v>1543</v>
      </c>
      <c r="G2070" s="149" t="s">
        <v>1445</v>
      </c>
      <c r="H2070" s="158" t="s">
        <v>1427</v>
      </c>
      <c r="I2070" s="234" t="s">
        <v>883</v>
      </c>
      <c r="J2070" s="150" t="s">
        <v>1343</v>
      </c>
      <c r="K2070" s="150" t="s">
        <v>1343</v>
      </c>
      <c r="L2070" s="150"/>
      <c r="M2070" s="153"/>
      <c r="N2070" s="151"/>
      <c r="O2070" s="153"/>
      <c r="P2070" s="151" t="e">
        <f>#REF!+#REF!</f>
        <v>#REF!</v>
      </c>
      <c r="Q2070" s="204" t="e">
        <f>#REF!+M2070</f>
        <v>#REF!</v>
      </c>
      <c r="R2070" s="359" t="s">
        <v>593</v>
      </c>
    </row>
    <row r="2071" spans="1:18" ht="12.95" customHeight="1">
      <c r="A2071" s="147">
        <v>44</v>
      </c>
      <c r="B2071" s="148"/>
      <c r="C2071" s="149" t="s">
        <v>1911</v>
      </c>
      <c r="D2071" s="149" t="s">
        <v>1913</v>
      </c>
      <c r="E2071" s="149" t="s">
        <v>1911</v>
      </c>
      <c r="F2071" s="149" t="s">
        <v>1913</v>
      </c>
      <c r="G2071" s="149" t="s">
        <v>1448</v>
      </c>
      <c r="H2071" s="158" t="s">
        <v>1439</v>
      </c>
      <c r="I2071" s="234" t="s">
        <v>902</v>
      </c>
      <c r="J2071" s="150" t="s">
        <v>1343</v>
      </c>
      <c r="K2071" s="150" t="s">
        <v>1343</v>
      </c>
      <c r="L2071" s="150"/>
      <c r="M2071" s="153"/>
      <c r="N2071" s="151"/>
      <c r="O2071" s="153"/>
      <c r="P2071" s="151" t="e">
        <f>#REF!+#REF!</f>
        <v>#REF!</v>
      </c>
      <c r="Q2071" s="204" t="e">
        <f>#REF!+M2071</f>
        <v>#REF!</v>
      </c>
      <c r="R2071" s="359" t="s">
        <v>658</v>
      </c>
    </row>
    <row r="2072" spans="1:18" ht="12.95" customHeight="1">
      <c r="A2072" s="147">
        <v>45</v>
      </c>
      <c r="B2072" s="148"/>
      <c r="C2072" s="149" t="s">
        <v>1911</v>
      </c>
      <c r="D2072" s="149" t="s">
        <v>1913</v>
      </c>
      <c r="E2072" s="149" t="s">
        <v>1911</v>
      </c>
      <c r="F2072" s="149" t="s">
        <v>1913</v>
      </c>
      <c r="G2072" s="149" t="s">
        <v>1448</v>
      </c>
      <c r="H2072" s="158" t="s">
        <v>1440</v>
      </c>
      <c r="I2072" s="234" t="s">
        <v>903</v>
      </c>
      <c r="J2072" s="150" t="s">
        <v>1343</v>
      </c>
      <c r="K2072" s="150" t="s">
        <v>1343</v>
      </c>
      <c r="L2072" s="150"/>
      <c r="M2072" s="153"/>
      <c r="N2072" s="151"/>
      <c r="O2072" s="153"/>
      <c r="P2072" s="151" t="e">
        <f>#REF!+#REF!</f>
        <v>#REF!</v>
      </c>
      <c r="Q2072" s="204" t="e">
        <f>#REF!+M2072</f>
        <v>#REF!</v>
      </c>
      <c r="R2072" s="359" t="s">
        <v>625</v>
      </c>
    </row>
    <row r="2073" spans="1:18" ht="12.95" customHeight="1">
      <c r="A2073" s="147">
        <v>46</v>
      </c>
      <c r="B2073" s="148"/>
      <c r="C2073" s="149" t="s">
        <v>1911</v>
      </c>
      <c r="D2073" s="149" t="s">
        <v>1913</v>
      </c>
      <c r="E2073" s="149" t="s">
        <v>1911</v>
      </c>
      <c r="F2073" s="149" t="s">
        <v>1913</v>
      </c>
      <c r="G2073" s="149" t="s">
        <v>1433</v>
      </c>
      <c r="H2073" s="158" t="s">
        <v>1430</v>
      </c>
      <c r="I2073" s="234" t="s">
        <v>904</v>
      </c>
      <c r="J2073" s="150" t="s">
        <v>1343</v>
      </c>
      <c r="K2073" s="150" t="s">
        <v>1343</v>
      </c>
      <c r="L2073" s="150"/>
      <c r="M2073" s="153"/>
      <c r="N2073" s="151"/>
      <c r="O2073" s="153"/>
      <c r="P2073" s="151" t="e">
        <f>#REF!+#REF!</f>
        <v>#REF!</v>
      </c>
      <c r="Q2073" s="204" t="e">
        <f>#REF!+M2073</f>
        <v>#REF!</v>
      </c>
      <c r="R2073" s="359" t="s">
        <v>606</v>
      </c>
    </row>
    <row r="2074" spans="1:18" ht="12.95" customHeight="1">
      <c r="A2074" s="147">
        <v>47</v>
      </c>
      <c r="B2074" s="148"/>
      <c r="C2074" s="149" t="s">
        <v>1911</v>
      </c>
      <c r="D2074" s="149" t="s">
        <v>1913</v>
      </c>
      <c r="E2074" s="149" t="s">
        <v>1543</v>
      </c>
      <c r="F2074" s="149" t="s">
        <v>1909</v>
      </c>
      <c r="G2074" s="149" t="s">
        <v>1466</v>
      </c>
      <c r="H2074" s="158" t="s">
        <v>1430</v>
      </c>
      <c r="I2074" s="234" t="s">
        <v>556</v>
      </c>
      <c r="J2074" s="150" t="s">
        <v>1343</v>
      </c>
      <c r="K2074" s="150" t="s">
        <v>1343</v>
      </c>
      <c r="L2074" s="150"/>
      <c r="M2074" s="153"/>
      <c r="N2074" s="151"/>
      <c r="O2074" s="153"/>
      <c r="P2074" s="151" t="e">
        <f>#REF!+#REF!</f>
        <v>#REF!</v>
      </c>
      <c r="Q2074" s="204" t="e">
        <f>#REF!+M2074</f>
        <v>#REF!</v>
      </c>
      <c r="R2074" s="359" t="s">
        <v>672</v>
      </c>
    </row>
    <row r="2075" spans="1:18" ht="12.95" customHeight="1">
      <c r="A2075" s="147">
        <v>48</v>
      </c>
      <c r="B2075" s="148"/>
      <c r="C2075" s="149" t="s">
        <v>1911</v>
      </c>
      <c r="D2075" s="149" t="s">
        <v>1913</v>
      </c>
      <c r="E2075" s="149" t="s">
        <v>1911</v>
      </c>
      <c r="F2075" s="149" t="s">
        <v>1913</v>
      </c>
      <c r="G2075" s="149" t="s">
        <v>1433</v>
      </c>
      <c r="H2075" s="158" t="s">
        <v>1433</v>
      </c>
      <c r="I2075" s="234" t="s">
        <v>905</v>
      </c>
      <c r="J2075" s="150" t="s">
        <v>1343</v>
      </c>
      <c r="K2075" s="150" t="s">
        <v>1343</v>
      </c>
      <c r="L2075" s="150"/>
      <c r="M2075" s="153"/>
      <c r="N2075" s="151"/>
      <c r="O2075" s="153"/>
      <c r="P2075" s="151" t="e">
        <f>#REF!+#REF!</f>
        <v>#REF!</v>
      </c>
      <c r="Q2075" s="204" t="e">
        <f>#REF!+M2075</f>
        <v>#REF!</v>
      </c>
      <c r="R2075" s="359" t="s">
        <v>606</v>
      </c>
    </row>
    <row r="2076" spans="1:18" ht="12.95" customHeight="1">
      <c r="A2076" s="147">
        <v>49</v>
      </c>
      <c r="B2076" s="148"/>
      <c r="C2076" s="149" t="s">
        <v>1911</v>
      </c>
      <c r="D2076" s="149" t="s">
        <v>1913</v>
      </c>
      <c r="E2076" s="149" t="s">
        <v>1911</v>
      </c>
      <c r="F2076" s="149" t="s">
        <v>1913</v>
      </c>
      <c r="G2076" s="149" t="s">
        <v>1433</v>
      </c>
      <c r="H2076" s="158" t="s">
        <v>1434</v>
      </c>
      <c r="I2076" s="234" t="s">
        <v>906</v>
      </c>
      <c r="J2076" s="150" t="s">
        <v>1343</v>
      </c>
      <c r="K2076" s="150" t="s">
        <v>1343</v>
      </c>
      <c r="L2076" s="150"/>
      <c r="M2076" s="153"/>
      <c r="N2076" s="151"/>
      <c r="O2076" s="153"/>
      <c r="P2076" s="151" t="e">
        <f>#REF!+#REF!</f>
        <v>#REF!</v>
      </c>
      <c r="Q2076" s="204" t="e">
        <f>#REF!+M2076</f>
        <v>#REF!</v>
      </c>
      <c r="R2076" s="359" t="s">
        <v>576</v>
      </c>
    </row>
    <row r="2077" spans="1:18" ht="12.95" customHeight="1">
      <c r="A2077" s="147">
        <v>50</v>
      </c>
      <c r="B2077" s="148"/>
      <c r="C2077" s="149" t="s">
        <v>1911</v>
      </c>
      <c r="D2077" s="149" t="s">
        <v>1913</v>
      </c>
      <c r="E2077" s="149" t="s">
        <v>1543</v>
      </c>
      <c r="F2077" s="149" t="s">
        <v>1909</v>
      </c>
      <c r="G2077" s="149" t="s">
        <v>1466</v>
      </c>
      <c r="H2077" s="158" t="s">
        <v>1433</v>
      </c>
      <c r="I2077" s="234" t="s">
        <v>898</v>
      </c>
      <c r="J2077" s="150" t="s">
        <v>1343</v>
      </c>
      <c r="K2077" s="150" t="s">
        <v>1343</v>
      </c>
      <c r="L2077" s="150"/>
      <c r="M2077" s="153"/>
      <c r="N2077" s="151"/>
      <c r="O2077" s="153"/>
      <c r="P2077" s="151" t="e">
        <f>#REF!+#REF!</f>
        <v>#REF!</v>
      </c>
      <c r="Q2077" s="204" t="e">
        <f>#REF!+M2077</f>
        <v>#REF!</v>
      </c>
      <c r="R2077" s="359" t="s">
        <v>634</v>
      </c>
    </row>
    <row r="2078" spans="1:18" ht="12.95" customHeight="1">
      <c r="A2078" s="147">
        <v>51</v>
      </c>
      <c r="B2078" s="148"/>
      <c r="C2078" s="149" t="s">
        <v>1911</v>
      </c>
      <c r="D2078" s="149" t="s">
        <v>1934</v>
      </c>
      <c r="E2078" s="149" t="s">
        <v>1543</v>
      </c>
      <c r="F2078" s="149" t="s">
        <v>1543</v>
      </c>
      <c r="G2078" s="149" t="s">
        <v>1445</v>
      </c>
      <c r="H2078" s="158" t="s">
        <v>1428</v>
      </c>
      <c r="I2078" s="234" t="s">
        <v>883</v>
      </c>
      <c r="J2078" s="150" t="s">
        <v>1343</v>
      </c>
      <c r="K2078" s="150" t="s">
        <v>1343</v>
      </c>
      <c r="L2078" s="150"/>
      <c r="M2078" s="153"/>
      <c r="N2078" s="151"/>
      <c r="O2078" s="153"/>
      <c r="P2078" s="151" t="e">
        <f>#REF!+#REF!</f>
        <v>#REF!</v>
      </c>
      <c r="Q2078" s="204" t="e">
        <f>#REF!+M2078</f>
        <v>#REF!</v>
      </c>
      <c r="R2078" s="359" t="s">
        <v>672</v>
      </c>
    </row>
    <row r="2079" spans="1:18" ht="12.95" customHeight="1">
      <c r="A2079" s="147">
        <v>52</v>
      </c>
      <c r="B2079" s="148"/>
      <c r="C2079" s="149" t="s">
        <v>1911</v>
      </c>
      <c r="D2079" s="149" t="s">
        <v>1913</v>
      </c>
      <c r="E2079" s="149" t="s">
        <v>1911</v>
      </c>
      <c r="F2079" s="149" t="s">
        <v>1913</v>
      </c>
      <c r="G2079" s="149" t="s">
        <v>1433</v>
      </c>
      <c r="H2079" s="158" t="s">
        <v>1435</v>
      </c>
      <c r="I2079" s="234" t="s">
        <v>905</v>
      </c>
      <c r="J2079" s="150" t="s">
        <v>1343</v>
      </c>
      <c r="K2079" s="150" t="s">
        <v>1343</v>
      </c>
      <c r="L2079" s="150"/>
      <c r="M2079" s="153"/>
      <c r="N2079" s="151"/>
      <c r="O2079" s="153"/>
      <c r="P2079" s="151" t="e">
        <f>#REF!+#REF!</f>
        <v>#REF!</v>
      </c>
      <c r="Q2079" s="204" t="e">
        <f>#REF!+M2079</f>
        <v>#REF!</v>
      </c>
      <c r="R2079" s="359" t="s">
        <v>604</v>
      </c>
    </row>
    <row r="2080" spans="1:18" ht="12.95" customHeight="1">
      <c r="A2080" s="147">
        <v>53</v>
      </c>
      <c r="B2080" s="148"/>
      <c r="C2080" s="149" t="s">
        <v>1911</v>
      </c>
      <c r="D2080" s="149" t="s">
        <v>1934</v>
      </c>
      <c r="E2080" s="149" t="s">
        <v>1543</v>
      </c>
      <c r="F2080" s="149" t="s">
        <v>1543</v>
      </c>
      <c r="G2080" s="149" t="s">
        <v>1445</v>
      </c>
      <c r="H2080" s="158" t="s">
        <v>1429</v>
      </c>
      <c r="I2080" s="258" t="s">
        <v>883</v>
      </c>
      <c r="J2080" s="150" t="s">
        <v>1343</v>
      </c>
      <c r="K2080" s="150" t="s">
        <v>1343</v>
      </c>
      <c r="L2080" s="150"/>
      <c r="M2080" s="153"/>
      <c r="N2080" s="151"/>
      <c r="O2080" s="153"/>
      <c r="P2080" s="151" t="e">
        <f>#REF!+#REF!</f>
        <v>#REF!</v>
      </c>
      <c r="Q2080" s="204" t="e">
        <f>#REF!+M2080</f>
        <v>#REF!</v>
      </c>
      <c r="R2080" s="359" t="s">
        <v>725</v>
      </c>
    </row>
    <row r="2081" spans="1:18" ht="12.95" customHeight="1">
      <c r="A2081" s="147">
        <v>54</v>
      </c>
      <c r="B2081" s="148"/>
      <c r="C2081" s="149" t="s">
        <v>1911</v>
      </c>
      <c r="D2081" s="149" t="s">
        <v>1934</v>
      </c>
      <c r="E2081" s="149" t="s">
        <v>1911</v>
      </c>
      <c r="F2081" s="149" t="s">
        <v>1543</v>
      </c>
      <c r="G2081" s="149" t="s">
        <v>1436</v>
      </c>
      <c r="H2081" s="158" t="s">
        <v>1428</v>
      </c>
      <c r="I2081" s="258" t="s">
        <v>907</v>
      </c>
      <c r="J2081" s="150" t="s">
        <v>1343</v>
      </c>
      <c r="K2081" s="150" t="s">
        <v>1343</v>
      </c>
      <c r="L2081" s="150"/>
      <c r="M2081" s="153"/>
      <c r="N2081" s="151"/>
      <c r="O2081" s="153"/>
      <c r="P2081" s="151" t="e">
        <f>#REF!+#REF!</f>
        <v>#REF!</v>
      </c>
      <c r="Q2081" s="204" t="e">
        <f>#REF!+M2081</f>
        <v>#REF!</v>
      </c>
      <c r="R2081" s="359" t="s">
        <v>726</v>
      </c>
    </row>
    <row r="2082" spans="1:18" ht="12.95" customHeight="1">
      <c r="A2082" s="147">
        <v>55</v>
      </c>
      <c r="B2082" s="148"/>
      <c r="C2082" s="149" t="s">
        <v>1911</v>
      </c>
      <c r="D2082" s="149" t="s">
        <v>1934</v>
      </c>
      <c r="E2082" s="149" t="s">
        <v>1543</v>
      </c>
      <c r="F2082" s="149" t="s">
        <v>1543</v>
      </c>
      <c r="G2082" s="149" t="s">
        <v>1445</v>
      </c>
      <c r="H2082" s="158" t="s">
        <v>1430</v>
      </c>
      <c r="I2082" s="258" t="s">
        <v>883</v>
      </c>
      <c r="J2082" s="150" t="s">
        <v>1343</v>
      </c>
      <c r="K2082" s="150" t="s">
        <v>1343</v>
      </c>
      <c r="L2082" s="150"/>
      <c r="M2082" s="153"/>
      <c r="N2082" s="151"/>
      <c r="O2082" s="153"/>
      <c r="P2082" s="151" t="e">
        <f>#REF!+#REF!</f>
        <v>#REF!</v>
      </c>
      <c r="Q2082" s="204" t="e">
        <f>#REF!+M2082</f>
        <v>#REF!</v>
      </c>
      <c r="R2082" s="359" t="s">
        <v>739</v>
      </c>
    </row>
    <row r="2083" spans="1:18" ht="12.95" customHeight="1">
      <c r="A2083" s="147">
        <v>56</v>
      </c>
      <c r="B2083" s="148"/>
      <c r="C2083" s="149" t="s">
        <v>1911</v>
      </c>
      <c r="D2083" s="149" t="s">
        <v>1913</v>
      </c>
      <c r="E2083" s="149" t="s">
        <v>1543</v>
      </c>
      <c r="F2083" s="149" t="s">
        <v>1909</v>
      </c>
      <c r="G2083" s="149" t="s">
        <v>1466</v>
      </c>
      <c r="H2083" s="158" t="s">
        <v>1434</v>
      </c>
      <c r="I2083" s="258" t="s">
        <v>556</v>
      </c>
      <c r="J2083" s="150" t="s">
        <v>1343</v>
      </c>
      <c r="K2083" s="150" t="s">
        <v>1343</v>
      </c>
      <c r="L2083" s="150"/>
      <c r="M2083" s="153"/>
      <c r="N2083" s="151"/>
      <c r="O2083" s="153"/>
      <c r="P2083" s="151" t="e">
        <f>#REF!+#REF!</f>
        <v>#REF!</v>
      </c>
      <c r="Q2083" s="204" t="e">
        <f>#REF!+M2083</f>
        <v>#REF!</v>
      </c>
      <c r="R2083" s="359" t="s">
        <v>739</v>
      </c>
    </row>
    <row r="2084" spans="1:18" ht="12.95" customHeight="1">
      <c r="A2084" s="147">
        <v>57</v>
      </c>
      <c r="B2084" s="148"/>
      <c r="C2084" s="149" t="s">
        <v>1911</v>
      </c>
      <c r="D2084" s="149" t="s">
        <v>1913</v>
      </c>
      <c r="E2084" s="149" t="s">
        <v>1543</v>
      </c>
      <c r="F2084" s="149" t="s">
        <v>1909</v>
      </c>
      <c r="G2084" s="149" t="s">
        <v>1466</v>
      </c>
      <c r="H2084" s="158" t="s">
        <v>1435</v>
      </c>
      <c r="I2084" s="258" t="s">
        <v>556</v>
      </c>
      <c r="J2084" s="150" t="s">
        <v>1343</v>
      </c>
      <c r="K2084" s="150" t="s">
        <v>1343</v>
      </c>
      <c r="L2084" s="150"/>
      <c r="M2084" s="153"/>
      <c r="N2084" s="151"/>
      <c r="O2084" s="153"/>
      <c r="P2084" s="151" t="e">
        <f>#REF!+#REF!</f>
        <v>#REF!</v>
      </c>
      <c r="Q2084" s="204" t="e">
        <f>#REF!+M2084</f>
        <v>#REF!</v>
      </c>
      <c r="R2084" s="359" t="s">
        <v>769</v>
      </c>
    </row>
    <row r="2085" spans="1:18" ht="12.95" customHeight="1">
      <c r="A2085" s="147">
        <v>58</v>
      </c>
      <c r="B2085" s="148"/>
      <c r="C2085" s="149" t="s">
        <v>1911</v>
      </c>
      <c r="D2085" s="149" t="s">
        <v>1913</v>
      </c>
      <c r="E2085" s="149" t="s">
        <v>1543</v>
      </c>
      <c r="F2085" s="149" t="s">
        <v>1909</v>
      </c>
      <c r="G2085" s="149" t="s">
        <v>1466</v>
      </c>
      <c r="H2085" s="158" t="s">
        <v>1436</v>
      </c>
      <c r="I2085" s="258" t="s">
        <v>556</v>
      </c>
      <c r="J2085" s="150" t="s">
        <v>1343</v>
      </c>
      <c r="K2085" s="150" t="s">
        <v>1343</v>
      </c>
      <c r="L2085" s="150"/>
      <c r="M2085" s="153"/>
      <c r="N2085" s="151"/>
      <c r="O2085" s="153"/>
      <c r="P2085" s="151" t="e">
        <f>#REF!+#REF!</f>
        <v>#REF!</v>
      </c>
      <c r="Q2085" s="204" t="e">
        <f>#REF!+M2085</f>
        <v>#REF!</v>
      </c>
      <c r="R2085" s="359" t="s">
        <v>749</v>
      </c>
    </row>
    <row r="2086" spans="1:18" ht="12.95" customHeight="1">
      <c r="A2086" s="147">
        <v>59</v>
      </c>
      <c r="B2086" s="148"/>
      <c r="C2086" s="149" t="s">
        <v>1911</v>
      </c>
      <c r="D2086" s="149" t="s">
        <v>1913</v>
      </c>
      <c r="E2086" s="149" t="s">
        <v>1911</v>
      </c>
      <c r="F2086" s="149" t="s">
        <v>1913</v>
      </c>
      <c r="G2086" s="149" t="s">
        <v>1433</v>
      </c>
      <c r="H2086" s="158" t="s">
        <v>1436</v>
      </c>
      <c r="I2086" s="258" t="s">
        <v>908</v>
      </c>
      <c r="J2086" s="150" t="s">
        <v>1343</v>
      </c>
      <c r="K2086" s="150" t="s">
        <v>1343</v>
      </c>
      <c r="L2086" s="150"/>
      <c r="M2086" s="153"/>
      <c r="N2086" s="151"/>
      <c r="O2086" s="153"/>
      <c r="P2086" s="151" t="e">
        <f>#REF!+#REF!</f>
        <v>#REF!</v>
      </c>
      <c r="Q2086" s="204" t="e">
        <f>#REF!+M2086</f>
        <v>#REF!</v>
      </c>
      <c r="R2086" s="359" t="s">
        <v>751</v>
      </c>
    </row>
    <row r="2087" spans="1:18" ht="12.95" customHeight="1">
      <c r="A2087" s="147">
        <v>60</v>
      </c>
      <c r="B2087" s="148"/>
      <c r="C2087" s="149" t="s">
        <v>1911</v>
      </c>
      <c r="D2087" s="149" t="s">
        <v>1913</v>
      </c>
      <c r="E2087" s="149" t="s">
        <v>1911</v>
      </c>
      <c r="F2087" s="149" t="s">
        <v>1913</v>
      </c>
      <c r="G2087" s="149" t="s">
        <v>1448</v>
      </c>
      <c r="H2087" s="158" t="s">
        <v>1441</v>
      </c>
      <c r="I2087" s="258" t="s">
        <v>901</v>
      </c>
      <c r="J2087" s="150" t="s">
        <v>1343</v>
      </c>
      <c r="K2087" s="150" t="s">
        <v>1343</v>
      </c>
      <c r="L2087" s="150"/>
      <c r="M2087" s="153"/>
      <c r="N2087" s="151"/>
      <c r="O2087" s="153"/>
      <c r="P2087" s="151" t="e">
        <f>#REF!+#REF!</f>
        <v>#REF!</v>
      </c>
      <c r="Q2087" s="204" t="e">
        <f>#REF!+M2087</f>
        <v>#REF!</v>
      </c>
      <c r="R2087" s="359" t="s">
        <v>734</v>
      </c>
    </row>
    <row r="2088" spans="1:18" ht="12.95" customHeight="1">
      <c r="A2088" s="147">
        <v>61</v>
      </c>
      <c r="B2088" s="148"/>
      <c r="C2088" s="149" t="s">
        <v>1911</v>
      </c>
      <c r="D2088" s="149" t="s">
        <v>1913</v>
      </c>
      <c r="E2088" s="149" t="s">
        <v>1543</v>
      </c>
      <c r="F2088" s="149" t="s">
        <v>1909</v>
      </c>
      <c r="G2088" s="149" t="s">
        <v>1466</v>
      </c>
      <c r="H2088" s="158" t="s">
        <v>1437</v>
      </c>
      <c r="I2088" s="258" t="s">
        <v>898</v>
      </c>
      <c r="J2088" s="150" t="s">
        <v>1343</v>
      </c>
      <c r="K2088" s="150" t="s">
        <v>1343</v>
      </c>
      <c r="L2088" s="150"/>
      <c r="M2088" s="153"/>
      <c r="N2088" s="151"/>
      <c r="O2088" s="153"/>
      <c r="P2088" s="151" t="e">
        <f>#REF!+#REF!</f>
        <v>#REF!</v>
      </c>
      <c r="Q2088" s="204" t="e">
        <f>#REF!+M2088</f>
        <v>#REF!</v>
      </c>
      <c r="R2088" s="359" t="s">
        <v>752</v>
      </c>
    </row>
    <row r="2089" spans="1:18" ht="12.95" customHeight="1">
      <c r="A2089" s="147">
        <v>62</v>
      </c>
      <c r="B2089" s="148"/>
      <c r="C2089" s="149" t="s">
        <v>1911</v>
      </c>
      <c r="D2089" s="149" t="s">
        <v>1913</v>
      </c>
      <c r="E2089" s="149" t="s">
        <v>1911</v>
      </c>
      <c r="F2089" s="149" t="s">
        <v>1913</v>
      </c>
      <c r="G2089" s="149" t="s">
        <v>1448</v>
      </c>
      <c r="H2089" s="158" t="s">
        <v>1442</v>
      </c>
      <c r="I2089" s="234" t="s">
        <v>901</v>
      </c>
      <c r="J2089" s="150" t="s">
        <v>1343</v>
      </c>
      <c r="K2089" s="150" t="s">
        <v>1343</v>
      </c>
      <c r="L2089" s="150"/>
      <c r="M2089" s="153"/>
      <c r="N2089" s="151"/>
      <c r="O2089" s="153"/>
      <c r="P2089" s="151" t="e">
        <f>#REF!+#REF!</f>
        <v>#REF!</v>
      </c>
      <c r="Q2089" s="204" t="e">
        <f>#REF!+M2089</f>
        <v>#REF!</v>
      </c>
      <c r="R2089" s="359" t="s">
        <v>734</v>
      </c>
    </row>
    <row r="2090" spans="1:18" ht="12.95" customHeight="1">
      <c r="A2090" s="147">
        <v>63</v>
      </c>
      <c r="B2090" s="148"/>
      <c r="C2090" s="149" t="s">
        <v>1911</v>
      </c>
      <c r="D2090" s="149" t="s">
        <v>1934</v>
      </c>
      <c r="E2090" s="149" t="s">
        <v>1543</v>
      </c>
      <c r="F2090" s="149" t="s">
        <v>1543</v>
      </c>
      <c r="G2090" s="149" t="s">
        <v>1445</v>
      </c>
      <c r="H2090" s="158" t="s">
        <v>1433</v>
      </c>
      <c r="I2090" s="234" t="s">
        <v>883</v>
      </c>
      <c r="J2090" s="150" t="s">
        <v>1343</v>
      </c>
      <c r="K2090" s="150" t="s">
        <v>1343</v>
      </c>
      <c r="L2090" s="150"/>
      <c r="M2090" s="153"/>
      <c r="N2090" s="151"/>
      <c r="O2090" s="153"/>
      <c r="P2090" s="151" t="e">
        <f>#REF!+#REF!</f>
        <v>#REF!</v>
      </c>
      <c r="Q2090" s="204" t="e">
        <f>#REF!+M2090</f>
        <v>#REF!</v>
      </c>
      <c r="R2090" s="359" t="s">
        <v>606</v>
      </c>
    </row>
    <row r="2091" spans="1:18" ht="12.95" customHeight="1">
      <c r="A2091" s="147">
        <v>64</v>
      </c>
      <c r="B2091" s="148"/>
      <c r="C2091" s="149" t="s">
        <v>1911</v>
      </c>
      <c r="D2091" s="149" t="s">
        <v>1934</v>
      </c>
      <c r="E2091" s="149" t="s">
        <v>1543</v>
      </c>
      <c r="F2091" s="149" t="s">
        <v>1543</v>
      </c>
      <c r="G2091" s="149" t="s">
        <v>1445</v>
      </c>
      <c r="H2091" s="158" t="s">
        <v>1434</v>
      </c>
      <c r="I2091" s="308" t="s">
        <v>883</v>
      </c>
      <c r="J2091" s="360"/>
      <c r="K2091" s="360"/>
      <c r="L2091" s="360"/>
      <c r="M2091" s="362">
        <v>500000</v>
      </c>
      <c r="N2091" s="151"/>
      <c r="O2091" s="153"/>
      <c r="P2091" s="151" t="e">
        <f>#REF!+#REF!</f>
        <v>#REF!</v>
      </c>
      <c r="Q2091" s="204" t="e">
        <f>#REF!+M2091</f>
        <v>#REF!</v>
      </c>
      <c r="R2091" s="359" t="s">
        <v>2246</v>
      </c>
    </row>
    <row r="2092" spans="1:18" ht="12.95" customHeight="1">
      <c r="A2092" s="147">
        <v>65</v>
      </c>
      <c r="B2092" s="148"/>
      <c r="C2092" s="149" t="s">
        <v>1911</v>
      </c>
      <c r="D2092" s="149" t="s">
        <v>1913</v>
      </c>
      <c r="E2092" s="149" t="s">
        <v>1911</v>
      </c>
      <c r="F2092" s="149" t="s">
        <v>1913</v>
      </c>
      <c r="G2092" s="149" t="s">
        <v>1433</v>
      </c>
      <c r="H2092" s="158" t="s">
        <v>1437</v>
      </c>
      <c r="I2092" s="234" t="s">
        <v>909</v>
      </c>
      <c r="J2092" s="150" t="s">
        <v>1343</v>
      </c>
      <c r="K2092" s="150" t="s">
        <v>1343</v>
      </c>
      <c r="L2092" s="150"/>
      <c r="M2092" s="153"/>
      <c r="N2092" s="151"/>
      <c r="O2092" s="153"/>
      <c r="P2092" s="151" t="e">
        <f>#REF!+#REF!</f>
        <v>#REF!</v>
      </c>
      <c r="Q2092" s="204" t="e">
        <f>#REF!+M2092</f>
        <v>#REF!</v>
      </c>
      <c r="R2092" s="359" t="s">
        <v>734</v>
      </c>
    </row>
    <row r="2093" spans="1:18" ht="12.95" customHeight="1">
      <c r="A2093" s="147">
        <v>66</v>
      </c>
      <c r="B2093" s="148"/>
      <c r="C2093" s="149" t="s">
        <v>1911</v>
      </c>
      <c r="D2093" s="149" t="s">
        <v>1913</v>
      </c>
      <c r="E2093" s="149" t="s">
        <v>1911</v>
      </c>
      <c r="F2093" s="149" t="s">
        <v>1913</v>
      </c>
      <c r="G2093" s="149" t="s">
        <v>1433</v>
      </c>
      <c r="H2093" s="158" t="s">
        <v>1438</v>
      </c>
      <c r="I2093" s="234" t="s">
        <v>910</v>
      </c>
      <c r="J2093" s="150" t="s">
        <v>1343</v>
      </c>
      <c r="K2093" s="150" t="s">
        <v>1343</v>
      </c>
      <c r="L2093" s="150"/>
      <c r="M2093" s="153"/>
      <c r="N2093" s="151"/>
      <c r="O2093" s="153"/>
      <c r="P2093" s="151" t="e">
        <f>#REF!+#REF!</f>
        <v>#REF!</v>
      </c>
      <c r="Q2093" s="204" t="e">
        <f>#REF!+M2093</f>
        <v>#REF!</v>
      </c>
      <c r="R2093" s="359" t="s">
        <v>734</v>
      </c>
    </row>
    <row r="2094" spans="1:18" ht="12.95" customHeight="1">
      <c r="A2094" s="147">
        <v>67</v>
      </c>
      <c r="B2094" s="148"/>
      <c r="C2094" s="149" t="s">
        <v>1911</v>
      </c>
      <c r="D2094" s="149" t="s">
        <v>1913</v>
      </c>
      <c r="E2094" s="149" t="s">
        <v>1911</v>
      </c>
      <c r="F2094" s="149" t="s">
        <v>1913</v>
      </c>
      <c r="G2094" s="149" t="s">
        <v>1433</v>
      </c>
      <c r="H2094" s="158" t="s">
        <v>1439</v>
      </c>
      <c r="I2094" s="234" t="s">
        <v>911</v>
      </c>
      <c r="J2094" s="150" t="s">
        <v>1343</v>
      </c>
      <c r="K2094" s="150" t="s">
        <v>1343</v>
      </c>
      <c r="L2094" s="150"/>
      <c r="M2094" s="153"/>
      <c r="N2094" s="151"/>
      <c r="O2094" s="153"/>
      <c r="P2094" s="151" t="e">
        <f>#REF!+#REF!</f>
        <v>#REF!</v>
      </c>
      <c r="Q2094" s="204" t="e">
        <f>#REF!+M2094</f>
        <v>#REF!</v>
      </c>
      <c r="R2094" s="359" t="s">
        <v>606</v>
      </c>
    </row>
    <row r="2095" spans="1:18" ht="12.95" customHeight="1">
      <c r="A2095" s="147">
        <v>68</v>
      </c>
      <c r="B2095" s="148"/>
      <c r="C2095" s="149" t="s">
        <v>1911</v>
      </c>
      <c r="D2095" s="149" t="s">
        <v>1913</v>
      </c>
      <c r="E2095" s="149" t="s">
        <v>1911</v>
      </c>
      <c r="F2095" s="149" t="s">
        <v>1913</v>
      </c>
      <c r="G2095" s="149" t="s">
        <v>1439</v>
      </c>
      <c r="H2095" s="158" t="s">
        <v>1425</v>
      </c>
      <c r="I2095" s="234" t="s">
        <v>912</v>
      </c>
      <c r="J2095" s="150" t="s">
        <v>1343</v>
      </c>
      <c r="K2095" s="150" t="s">
        <v>1343</v>
      </c>
      <c r="L2095" s="150"/>
      <c r="M2095" s="153"/>
      <c r="N2095" s="151"/>
      <c r="O2095" s="153"/>
      <c r="P2095" s="151" t="e">
        <f>#REF!+#REF!</f>
        <v>#REF!</v>
      </c>
      <c r="Q2095" s="204" t="e">
        <f>#REF!+M2095</f>
        <v>#REF!</v>
      </c>
      <c r="R2095" s="359" t="s">
        <v>734</v>
      </c>
    </row>
    <row r="2096" spans="1:18" ht="12.95" customHeight="1">
      <c r="A2096" s="147">
        <v>69</v>
      </c>
      <c r="B2096" s="148"/>
      <c r="C2096" s="149" t="s">
        <v>1911</v>
      </c>
      <c r="D2096" s="149" t="s">
        <v>1934</v>
      </c>
      <c r="E2096" s="149" t="s">
        <v>1911</v>
      </c>
      <c r="F2096" s="149" t="s">
        <v>1543</v>
      </c>
      <c r="G2096" s="149" t="s">
        <v>1427</v>
      </c>
      <c r="H2096" s="158" t="s">
        <v>13</v>
      </c>
      <c r="I2096" s="234" t="s">
        <v>65</v>
      </c>
      <c r="J2096" s="150" t="s">
        <v>1343</v>
      </c>
      <c r="K2096" s="150" t="s">
        <v>1343</v>
      </c>
      <c r="L2096" s="150"/>
      <c r="M2096" s="153"/>
      <c r="N2096" s="151"/>
      <c r="O2096" s="153"/>
      <c r="P2096" s="151" t="e">
        <f>#REF!+#REF!</f>
        <v>#REF!</v>
      </c>
      <c r="Q2096" s="204" t="e">
        <f>#REF!+M2096</f>
        <v>#REF!</v>
      </c>
      <c r="R2096" s="359" t="s">
        <v>734</v>
      </c>
    </row>
    <row r="2097" spans="1:18" ht="12.95" customHeight="1">
      <c r="A2097" s="147">
        <v>70</v>
      </c>
      <c r="B2097" s="148"/>
      <c r="C2097" s="149" t="s">
        <v>1911</v>
      </c>
      <c r="D2097" s="149" t="s">
        <v>1934</v>
      </c>
      <c r="E2097" s="149" t="s">
        <v>1911</v>
      </c>
      <c r="F2097" s="149" t="s">
        <v>1543</v>
      </c>
      <c r="G2097" s="149" t="s">
        <v>1427</v>
      </c>
      <c r="H2097" s="158" t="s">
        <v>1425</v>
      </c>
      <c r="I2097" s="234" t="s">
        <v>65</v>
      </c>
      <c r="J2097" s="150" t="s">
        <v>1343</v>
      </c>
      <c r="K2097" s="150" t="s">
        <v>1343</v>
      </c>
      <c r="L2097" s="150"/>
      <c r="M2097" s="153"/>
      <c r="N2097" s="151"/>
      <c r="O2097" s="153"/>
      <c r="P2097" s="151" t="e">
        <f>#REF!+#REF!</f>
        <v>#REF!</v>
      </c>
      <c r="Q2097" s="204" t="e">
        <f>#REF!+M2097</f>
        <v>#REF!</v>
      </c>
      <c r="R2097" s="359" t="s">
        <v>606</v>
      </c>
    </row>
    <row r="2098" spans="1:18" ht="12.95" customHeight="1">
      <c r="A2098" s="147">
        <v>71</v>
      </c>
      <c r="B2098" s="148"/>
      <c r="C2098" s="149" t="s">
        <v>1911</v>
      </c>
      <c r="D2098" s="149" t="s">
        <v>1913</v>
      </c>
      <c r="E2098" s="149" t="s">
        <v>1911</v>
      </c>
      <c r="F2098" s="149" t="s">
        <v>1913</v>
      </c>
      <c r="G2098" s="149" t="s">
        <v>1439</v>
      </c>
      <c r="H2098" s="158" t="s">
        <v>1426</v>
      </c>
      <c r="I2098" s="234" t="s">
        <v>913</v>
      </c>
      <c r="J2098" s="150" t="s">
        <v>1343</v>
      </c>
      <c r="K2098" s="150" t="s">
        <v>1343</v>
      </c>
      <c r="L2098" s="150"/>
      <c r="M2098" s="153"/>
      <c r="N2098" s="151"/>
      <c r="O2098" s="153"/>
      <c r="P2098" s="151" t="e">
        <f>#REF!+#REF!</f>
        <v>#REF!</v>
      </c>
      <c r="Q2098" s="204" t="e">
        <f>#REF!+M2098</f>
        <v>#REF!</v>
      </c>
      <c r="R2098" s="359" t="s">
        <v>650</v>
      </c>
    </row>
    <row r="2099" spans="1:18" ht="12.95" customHeight="1">
      <c r="A2099" s="147">
        <v>72</v>
      </c>
      <c r="B2099" s="148"/>
      <c r="C2099" s="149" t="s">
        <v>1911</v>
      </c>
      <c r="D2099" s="149" t="s">
        <v>1913</v>
      </c>
      <c r="E2099" s="149" t="s">
        <v>1911</v>
      </c>
      <c r="F2099" s="149" t="s">
        <v>1913</v>
      </c>
      <c r="G2099" s="149" t="s">
        <v>1433</v>
      </c>
      <c r="H2099" s="158" t="s">
        <v>1440</v>
      </c>
      <c r="I2099" s="234" t="s">
        <v>908</v>
      </c>
      <c r="J2099" s="150" t="s">
        <v>1343</v>
      </c>
      <c r="K2099" s="150" t="s">
        <v>1343</v>
      </c>
      <c r="L2099" s="150"/>
      <c r="M2099" s="153"/>
      <c r="N2099" s="151"/>
      <c r="O2099" s="153"/>
      <c r="P2099" s="151" t="e">
        <f>#REF!+#REF!</f>
        <v>#REF!</v>
      </c>
      <c r="Q2099" s="204" t="e">
        <f>#REF!+M2099</f>
        <v>#REF!</v>
      </c>
      <c r="R2099" s="359" t="s">
        <v>751</v>
      </c>
    </row>
    <row r="2100" spans="1:18" ht="12.95" customHeight="1">
      <c r="A2100" s="147">
        <v>73</v>
      </c>
      <c r="B2100" s="148"/>
      <c r="C2100" s="149" t="s">
        <v>1911</v>
      </c>
      <c r="D2100" s="149" t="s">
        <v>1913</v>
      </c>
      <c r="E2100" s="149" t="s">
        <v>1911</v>
      </c>
      <c r="F2100" s="149" t="s">
        <v>1913</v>
      </c>
      <c r="G2100" s="149" t="s">
        <v>1437</v>
      </c>
      <c r="H2100" s="158" t="s">
        <v>13</v>
      </c>
      <c r="I2100" s="234" t="s">
        <v>914</v>
      </c>
      <c r="J2100" s="150" t="s">
        <v>1343</v>
      </c>
      <c r="K2100" s="150" t="s">
        <v>1343</v>
      </c>
      <c r="L2100" s="150"/>
      <c r="M2100" s="153"/>
      <c r="N2100" s="151"/>
      <c r="O2100" s="153"/>
      <c r="P2100" s="151" t="e">
        <f>#REF!+#REF!</f>
        <v>#REF!</v>
      </c>
      <c r="Q2100" s="204" t="e">
        <f>#REF!+M2100</f>
        <v>#REF!</v>
      </c>
      <c r="R2100" s="359" t="s">
        <v>297</v>
      </c>
    </row>
    <row r="2101" spans="1:18" ht="12.95" customHeight="1">
      <c r="A2101" s="147">
        <v>74</v>
      </c>
      <c r="B2101" s="148"/>
      <c r="C2101" s="149" t="s">
        <v>1911</v>
      </c>
      <c r="D2101" s="149" t="s">
        <v>1913</v>
      </c>
      <c r="E2101" s="149" t="s">
        <v>1543</v>
      </c>
      <c r="F2101" s="149" t="s">
        <v>1909</v>
      </c>
      <c r="G2101" s="149" t="s">
        <v>1466</v>
      </c>
      <c r="H2101" s="158" t="s">
        <v>1438</v>
      </c>
      <c r="I2101" s="234" t="s">
        <v>556</v>
      </c>
      <c r="J2101" s="150" t="s">
        <v>1343</v>
      </c>
      <c r="K2101" s="150" t="s">
        <v>1343</v>
      </c>
      <c r="L2101" s="150"/>
      <c r="M2101" s="153"/>
      <c r="N2101" s="151"/>
      <c r="O2101" s="153"/>
      <c r="P2101" s="151" t="e">
        <f>#REF!+#REF!</f>
        <v>#REF!</v>
      </c>
      <c r="Q2101" s="204" t="e">
        <f>#REF!+M2101</f>
        <v>#REF!</v>
      </c>
      <c r="R2101" s="359" t="s">
        <v>297</v>
      </c>
    </row>
    <row r="2102" spans="1:18" ht="12.95" customHeight="1">
      <c r="A2102" s="147">
        <v>75</v>
      </c>
      <c r="B2102" s="148"/>
      <c r="C2102" s="149" t="s">
        <v>1911</v>
      </c>
      <c r="D2102" s="149" t="s">
        <v>1934</v>
      </c>
      <c r="E2102" s="149" t="s">
        <v>1911</v>
      </c>
      <c r="F2102" s="149" t="s">
        <v>1543</v>
      </c>
      <c r="G2102" s="149" t="s">
        <v>1445</v>
      </c>
      <c r="H2102" s="158" t="s">
        <v>1425</v>
      </c>
      <c r="I2102" s="234" t="s">
        <v>915</v>
      </c>
      <c r="J2102" s="150" t="s">
        <v>1343</v>
      </c>
      <c r="K2102" s="150" t="s">
        <v>1343</v>
      </c>
      <c r="L2102" s="150"/>
      <c r="M2102" s="153"/>
      <c r="N2102" s="151"/>
      <c r="O2102" s="153"/>
      <c r="P2102" s="151" t="e">
        <f>#REF!+#REF!</f>
        <v>#REF!</v>
      </c>
      <c r="Q2102" s="204" t="e">
        <f>#REF!+M2102</f>
        <v>#REF!</v>
      </c>
      <c r="R2102" s="359" t="s">
        <v>297</v>
      </c>
    </row>
    <row r="2103" spans="1:18" ht="12.95" customHeight="1">
      <c r="A2103" s="147">
        <v>76</v>
      </c>
      <c r="B2103" s="148"/>
      <c r="C2103" s="149" t="s">
        <v>1911</v>
      </c>
      <c r="D2103" s="149" t="s">
        <v>1913</v>
      </c>
      <c r="E2103" s="149" t="s">
        <v>1911</v>
      </c>
      <c r="F2103" s="149" t="s">
        <v>1913</v>
      </c>
      <c r="G2103" s="149" t="s">
        <v>1448</v>
      </c>
      <c r="H2103" s="158" t="s">
        <v>1442</v>
      </c>
      <c r="I2103" s="259" t="s">
        <v>1737</v>
      </c>
      <c r="J2103" s="150" t="s">
        <v>1343</v>
      </c>
      <c r="K2103" s="150" t="s">
        <v>1343</v>
      </c>
      <c r="L2103" s="150"/>
      <c r="M2103" s="153"/>
      <c r="N2103" s="151"/>
      <c r="O2103" s="153"/>
      <c r="P2103" s="151" t="e">
        <f>#REF!+#REF!</f>
        <v>#REF!</v>
      </c>
      <c r="Q2103" s="204" t="e">
        <f>#REF!+M2103</f>
        <v>#REF!</v>
      </c>
      <c r="R2103" s="359" t="s">
        <v>634</v>
      </c>
    </row>
    <row r="2104" spans="1:18" ht="12.95" customHeight="1">
      <c r="A2104" s="147">
        <v>77</v>
      </c>
      <c r="B2104" s="148"/>
      <c r="C2104" s="149" t="s">
        <v>1911</v>
      </c>
      <c r="D2104" s="149" t="s">
        <v>1913</v>
      </c>
      <c r="E2104" s="149" t="s">
        <v>1911</v>
      </c>
      <c r="F2104" s="149" t="s">
        <v>1913</v>
      </c>
      <c r="G2104" s="149" t="s">
        <v>1448</v>
      </c>
      <c r="H2104" s="158" t="s">
        <v>1443</v>
      </c>
      <c r="I2104" s="259" t="s">
        <v>1738</v>
      </c>
      <c r="J2104" s="150" t="s">
        <v>1343</v>
      </c>
      <c r="K2104" s="150" t="s">
        <v>1343</v>
      </c>
      <c r="L2104" s="150"/>
      <c r="M2104" s="153"/>
      <c r="N2104" s="151"/>
      <c r="O2104" s="153"/>
      <c r="P2104" s="151" t="e">
        <f>#REF!+#REF!</f>
        <v>#REF!</v>
      </c>
      <c r="Q2104" s="204" t="e">
        <f>#REF!+M2104</f>
        <v>#REF!</v>
      </c>
      <c r="R2104" s="359" t="s">
        <v>658</v>
      </c>
    </row>
    <row r="2105" spans="1:18" ht="12.95" customHeight="1">
      <c r="A2105" s="147">
        <v>78</v>
      </c>
      <c r="B2105" s="148"/>
      <c r="C2105" s="149" t="s">
        <v>1911</v>
      </c>
      <c r="D2105" s="149" t="s">
        <v>1913</v>
      </c>
      <c r="E2105" s="149" t="s">
        <v>1911</v>
      </c>
      <c r="F2105" s="149" t="s">
        <v>1913</v>
      </c>
      <c r="G2105" s="149" t="s">
        <v>1448</v>
      </c>
      <c r="H2105" s="158" t="s">
        <v>1444</v>
      </c>
      <c r="I2105" s="258" t="s">
        <v>1739</v>
      </c>
      <c r="J2105" s="150" t="s">
        <v>1343</v>
      </c>
      <c r="K2105" s="150" t="s">
        <v>1343</v>
      </c>
      <c r="L2105" s="150"/>
      <c r="M2105" s="153"/>
      <c r="N2105" s="151"/>
      <c r="O2105" s="153"/>
      <c r="P2105" s="151" t="e">
        <f>#REF!+#REF!</f>
        <v>#REF!</v>
      </c>
      <c r="Q2105" s="204" t="e">
        <f>#REF!+M2105</f>
        <v>#REF!</v>
      </c>
      <c r="R2105" s="359" t="s">
        <v>1702</v>
      </c>
    </row>
    <row r="2106" spans="1:18" ht="12.95" customHeight="1">
      <c r="A2106" s="147">
        <v>79</v>
      </c>
      <c r="B2106" s="148"/>
      <c r="C2106" s="149" t="s">
        <v>1911</v>
      </c>
      <c r="D2106" s="149" t="s">
        <v>1913</v>
      </c>
      <c r="E2106" s="149" t="s">
        <v>1911</v>
      </c>
      <c r="F2106" s="149" t="s">
        <v>1913</v>
      </c>
      <c r="G2106" s="149" t="s">
        <v>1448</v>
      </c>
      <c r="H2106" s="158" t="s">
        <v>1445</v>
      </c>
      <c r="I2106" s="258" t="s">
        <v>1740</v>
      </c>
      <c r="J2106" s="150" t="s">
        <v>1343</v>
      </c>
      <c r="K2106" s="150" t="s">
        <v>1343</v>
      </c>
      <c r="L2106" s="150"/>
      <c r="M2106" s="153"/>
      <c r="N2106" s="151"/>
      <c r="O2106" s="153"/>
      <c r="P2106" s="151" t="e">
        <f>#REF!+#REF!</f>
        <v>#REF!</v>
      </c>
      <c r="Q2106" s="204" t="e">
        <f>#REF!+M2106</f>
        <v>#REF!</v>
      </c>
      <c r="R2106" s="359" t="s">
        <v>1702</v>
      </c>
    </row>
    <row r="2107" spans="1:18" ht="12.95" customHeight="1">
      <c r="A2107" s="147">
        <v>80</v>
      </c>
      <c r="B2107" s="148"/>
      <c r="C2107" s="149" t="s">
        <v>1911</v>
      </c>
      <c r="D2107" s="149" t="s">
        <v>1913</v>
      </c>
      <c r="E2107" s="149" t="s">
        <v>1911</v>
      </c>
      <c r="F2107" s="149" t="s">
        <v>1913</v>
      </c>
      <c r="G2107" s="149" t="s">
        <v>1448</v>
      </c>
      <c r="H2107" s="158" t="s">
        <v>1446</v>
      </c>
      <c r="I2107" s="353" t="s">
        <v>380</v>
      </c>
      <c r="J2107" s="360" t="s">
        <v>1343</v>
      </c>
      <c r="K2107" s="360" t="s">
        <v>1343</v>
      </c>
      <c r="L2107" s="360"/>
      <c r="M2107" s="362">
        <v>2400000</v>
      </c>
      <c r="N2107" s="151"/>
      <c r="O2107" s="153"/>
      <c r="P2107" s="151" t="e">
        <f>#REF!+#REF!</f>
        <v>#REF!</v>
      </c>
      <c r="Q2107" s="204" t="e">
        <f>#REF!+M2107</f>
        <v>#REF!</v>
      </c>
      <c r="R2107" s="363" t="s">
        <v>2213</v>
      </c>
    </row>
    <row r="2108" spans="1:18" ht="12.95" customHeight="1">
      <c r="A2108" s="147">
        <v>81</v>
      </c>
      <c r="B2108" s="148"/>
      <c r="C2108" s="149" t="s">
        <v>1911</v>
      </c>
      <c r="D2108" s="149" t="s">
        <v>1913</v>
      </c>
      <c r="E2108" s="149" t="s">
        <v>1911</v>
      </c>
      <c r="F2108" s="149" t="s">
        <v>1913</v>
      </c>
      <c r="G2108" s="149" t="s">
        <v>1448</v>
      </c>
      <c r="H2108" s="158" t="s">
        <v>1447</v>
      </c>
      <c r="I2108" s="353" t="s">
        <v>899</v>
      </c>
      <c r="J2108" s="360" t="s">
        <v>1343</v>
      </c>
      <c r="K2108" s="360" t="s">
        <v>1343</v>
      </c>
      <c r="L2108" s="360"/>
      <c r="M2108" s="362">
        <v>1395000</v>
      </c>
      <c r="N2108" s="151"/>
      <c r="O2108" s="153"/>
      <c r="P2108" s="151" t="e">
        <f>#REF!+#REF!</f>
        <v>#REF!</v>
      </c>
      <c r="Q2108" s="204" t="e">
        <f>#REF!+M2108</f>
        <v>#REF!</v>
      </c>
      <c r="R2108" s="363" t="s">
        <v>2362</v>
      </c>
    </row>
    <row r="2109" spans="1:18" ht="12.95" customHeight="1">
      <c r="A2109" s="147">
        <v>82</v>
      </c>
      <c r="B2109" s="148"/>
      <c r="C2109" s="149" t="s">
        <v>1911</v>
      </c>
      <c r="D2109" s="149" t="s">
        <v>1913</v>
      </c>
      <c r="E2109" s="149" t="s">
        <v>1911</v>
      </c>
      <c r="F2109" s="149" t="s">
        <v>1913</v>
      </c>
      <c r="G2109" s="149" t="s">
        <v>1448</v>
      </c>
      <c r="H2109" s="158" t="s">
        <v>1448</v>
      </c>
      <c r="I2109" s="353" t="s">
        <v>380</v>
      </c>
      <c r="J2109" s="360" t="s">
        <v>1343</v>
      </c>
      <c r="K2109" s="360" t="s">
        <v>1343</v>
      </c>
      <c r="L2109" s="360"/>
      <c r="M2109" s="362">
        <v>3000000</v>
      </c>
      <c r="N2109" s="151"/>
      <c r="O2109" s="153"/>
      <c r="P2109" s="151" t="e">
        <f>#REF!+#REF!</f>
        <v>#REF!</v>
      </c>
      <c r="Q2109" s="204" t="e">
        <f>#REF!+M2109</f>
        <v>#REF!</v>
      </c>
      <c r="R2109" s="363" t="s">
        <v>2305</v>
      </c>
    </row>
    <row r="2110" spans="1:18" ht="12.95" customHeight="1">
      <c r="A2110" s="147">
        <v>83</v>
      </c>
      <c r="B2110" s="148"/>
      <c r="C2110" s="149" t="s">
        <v>1911</v>
      </c>
      <c r="D2110" s="149" t="s">
        <v>1913</v>
      </c>
      <c r="E2110" s="149" t="s">
        <v>1911</v>
      </c>
      <c r="F2110" s="149" t="s">
        <v>1913</v>
      </c>
      <c r="G2110" s="149" t="s">
        <v>1448</v>
      </c>
      <c r="H2110" s="158" t="s">
        <v>1449</v>
      </c>
      <c r="I2110" s="353" t="s">
        <v>2388</v>
      </c>
      <c r="J2110" s="360" t="s">
        <v>1343</v>
      </c>
      <c r="K2110" s="360" t="s">
        <v>1343</v>
      </c>
      <c r="L2110" s="360"/>
      <c r="M2110" s="362">
        <v>9150000</v>
      </c>
      <c r="N2110" s="151"/>
      <c r="O2110" s="153"/>
      <c r="P2110" s="151" t="e">
        <f>#REF!+#REF!</f>
        <v>#REF!</v>
      </c>
      <c r="Q2110" s="204" t="e">
        <f>#REF!+M2110</f>
        <v>#REF!</v>
      </c>
      <c r="R2110" s="363" t="s">
        <v>2390</v>
      </c>
    </row>
    <row r="2111" spans="1:18" ht="12.95" customHeight="1">
      <c r="A2111" s="147">
        <v>84</v>
      </c>
      <c r="B2111" s="148"/>
      <c r="C2111" s="149" t="s">
        <v>1911</v>
      </c>
      <c r="D2111" s="149" t="s">
        <v>1913</v>
      </c>
      <c r="E2111" s="149" t="s">
        <v>1543</v>
      </c>
      <c r="F2111" s="149" t="s">
        <v>1909</v>
      </c>
      <c r="G2111" s="149" t="s">
        <v>1466</v>
      </c>
      <c r="H2111" s="158" t="s">
        <v>1439</v>
      </c>
      <c r="I2111" s="259" t="s">
        <v>1741</v>
      </c>
      <c r="J2111" s="150" t="s">
        <v>1343</v>
      </c>
      <c r="K2111" s="150" t="s">
        <v>1343</v>
      </c>
      <c r="L2111" s="150"/>
      <c r="M2111" s="153"/>
      <c r="N2111" s="151"/>
      <c r="O2111" s="153"/>
      <c r="P2111" s="151" t="e">
        <f>#REF!+#REF!</f>
        <v>#REF!</v>
      </c>
      <c r="Q2111" s="204" t="e">
        <f>#REF!+M2111</f>
        <v>#REF!</v>
      </c>
      <c r="R2111" s="359" t="s">
        <v>581</v>
      </c>
    </row>
    <row r="2112" spans="1:18" ht="12.95" customHeight="1">
      <c r="A2112" s="147">
        <v>85</v>
      </c>
      <c r="B2112" s="148"/>
      <c r="C2112" s="149" t="s">
        <v>1911</v>
      </c>
      <c r="D2112" s="149" t="s">
        <v>1913</v>
      </c>
      <c r="E2112" s="149" t="s">
        <v>1543</v>
      </c>
      <c r="F2112" s="149" t="s">
        <v>1909</v>
      </c>
      <c r="G2112" s="149" t="s">
        <v>1466</v>
      </c>
      <c r="H2112" s="158" t="s">
        <v>1440</v>
      </c>
      <c r="I2112" s="259" t="s">
        <v>1742</v>
      </c>
      <c r="J2112" s="150" t="s">
        <v>1343</v>
      </c>
      <c r="K2112" s="150" t="s">
        <v>1343</v>
      </c>
      <c r="L2112" s="150"/>
      <c r="M2112" s="153"/>
      <c r="N2112" s="151"/>
      <c r="O2112" s="153"/>
      <c r="P2112" s="151" t="e">
        <f>#REF!+#REF!</f>
        <v>#REF!</v>
      </c>
      <c r="Q2112" s="204" t="e">
        <f>#REF!+M2112</f>
        <v>#REF!</v>
      </c>
      <c r="R2112" s="359" t="s">
        <v>620</v>
      </c>
    </row>
    <row r="2113" spans="1:18" ht="12.95" customHeight="1">
      <c r="A2113" s="147">
        <v>86</v>
      </c>
      <c r="B2113" s="148"/>
      <c r="C2113" s="149" t="s">
        <v>1911</v>
      </c>
      <c r="D2113" s="149" t="s">
        <v>1913</v>
      </c>
      <c r="E2113" s="149" t="s">
        <v>1543</v>
      </c>
      <c r="F2113" s="149" t="s">
        <v>1909</v>
      </c>
      <c r="G2113" s="149" t="s">
        <v>1466</v>
      </c>
      <c r="H2113" s="158" t="s">
        <v>1441</v>
      </c>
      <c r="I2113" s="259" t="s">
        <v>556</v>
      </c>
      <c r="J2113" s="150" t="s">
        <v>1343</v>
      </c>
      <c r="K2113" s="150" t="s">
        <v>1343</v>
      </c>
      <c r="L2113" s="150"/>
      <c r="M2113" s="153"/>
      <c r="N2113" s="151"/>
      <c r="O2113" s="153"/>
      <c r="P2113" s="151" t="e">
        <f>#REF!+#REF!</f>
        <v>#REF!</v>
      </c>
      <c r="Q2113" s="204" t="e">
        <f>#REF!+M2113</f>
        <v>#REF!</v>
      </c>
      <c r="R2113" s="359" t="s">
        <v>751</v>
      </c>
    </row>
    <row r="2114" spans="1:18" ht="12.95" customHeight="1">
      <c r="A2114" s="147">
        <v>87</v>
      </c>
      <c r="B2114" s="148"/>
      <c r="C2114" s="149" t="s">
        <v>1911</v>
      </c>
      <c r="D2114" s="149" t="s">
        <v>1913</v>
      </c>
      <c r="E2114" s="149" t="s">
        <v>1543</v>
      </c>
      <c r="F2114" s="149" t="s">
        <v>1909</v>
      </c>
      <c r="G2114" s="149" t="s">
        <v>1466</v>
      </c>
      <c r="H2114" s="158" t="s">
        <v>1442</v>
      </c>
      <c r="I2114" s="259" t="s">
        <v>556</v>
      </c>
      <c r="J2114" s="150" t="s">
        <v>1343</v>
      </c>
      <c r="K2114" s="150" t="s">
        <v>1343</v>
      </c>
      <c r="L2114" s="150"/>
      <c r="M2114" s="153"/>
      <c r="N2114" s="151"/>
      <c r="O2114" s="153"/>
      <c r="P2114" s="151" t="e">
        <f>#REF!+#REF!</f>
        <v>#REF!</v>
      </c>
      <c r="Q2114" s="204" t="e">
        <f>#REF!+M2114</f>
        <v>#REF!</v>
      </c>
      <c r="R2114" s="359" t="s">
        <v>1702</v>
      </c>
    </row>
    <row r="2115" spans="1:18" ht="12.95" customHeight="1">
      <c r="A2115" s="147">
        <v>88</v>
      </c>
      <c r="B2115" s="148"/>
      <c r="C2115" s="149" t="s">
        <v>1911</v>
      </c>
      <c r="D2115" s="149" t="s">
        <v>1913</v>
      </c>
      <c r="E2115" s="149" t="s">
        <v>1911</v>
      </c>
      <c r="F2115" s="149" t="s">
        <v>1913</v>
      </c>
      <c r="G2115" s="149" t="s">
        <v>1437</v>
      </c>
      <c r="H2115" s="158" t="s">
        <v>1425</v>
      </c>
      <c r="I2115" s="259" t="s">
        <v>57</v>
      </c>
      <c r="J2115" s="150" t="s">
        <v>1343</v>
      </c>
      <c r="K2115" s="150" t="s">
        <v>1343</v>
      </c>
      <c r="L2115" s="150"/>
      <c r="M2115" s="153"/>
      <c r="N2115" s="151"/>
      <c r="O2115" s="153"/>
      <c r="P2115" s="151" t="e">
        <f>#REF!+#REF!</f>
        <v>#REF!</v>
      </c>
      <c r="Q2115" s="204" t="e">
        <f>#REF!+M2115</f>
        <v>#REF!</v>
      </c>
      <c r="R2115" s="359" t="s">
        <v>718</v>
      </c>
    </row>
    <row r="2116" spans="1:18" ht="12.95" customHeight="1">
      <c r="A2116" s="147">
        <v>89</v>
      </c>
      <c r="B2116" s="148"/>
      <c r="C2116" s="149" t="s">
        <v>1911</v>
      </c>
      <c r="D2116" s="149" t="s">
        <v>1913</v>
      </c>
      <c r="E2116" s="149" t="s">
        <v>1911</v>
      </c>
      <c r="F2116" s="149" t="s">
        <v>1913</v>
      </c>
      <c r="G2116" s="149" t="s">
        <v>1437</v>
      </c>
      <c r="H2116" s="158" t="s">
        <v>1426</v>
      </c>
      <c r="I2116" s="258" t="s">
        <v>1743</v>
      </c>
      <c r="J2116" s="150" t="s">
        <v>1343</v>
      </c>
      <c r="K2116" s="150" t="s">
        <v>1343</v>
      </c>
      <c r="L2116" s="150"/>
      <c r="M2116" s="153"/>
      <c r="N2116" s="151"/>
      <c r="O2116" s="153"/>
      <c r="P2116" s="151" t="e">
        <f>#REF!+#REF!</f>
        <v>#REF!</v>
      </c>
      <c r="Q2116" s="204" t="e">
        <f>#REF!+M2116</f>
        <v>#REF!</v>
      </c>
      <c r="R2116" s="359" t="s">
        <v>1702</v>
      </c>
    </row>
    <row r="2117" spans="1:18" ht="12.95" customHeight="1">
      <c r="A2117" s="147">
        <v>90</v>
      </c>
      <c r="B2117" s="148"/>
      <c r="C2117" s="149" t="s">
        <v>1911</v>
      </c>
      <c r="D2117" s="149" t="s">
        <v>1913</v>
      </c>
      <c r="E2117" s="149" t="s">
        <v>1911</v>
      </c>
      <c r="F2117" s="149" t="s">
        <v>1913</v>
      </c>
      <c r="G2117" s="149" t="s">
        <v>1433</v>
      </c>
      <c r="H2117" s="158" t="s">
        <v>1441</v>
      </c>
      <c r="I2117" s="259" t="s">
        <v>1744</v>
      </c>
      <c r="J2117" s="150" t="s">
        <v>1343</v>
      </c>
      <c r="K2117" s="150" t="s">
        <v>1343</v>
      </c>
      <c r="L2117" s="150"/>
      <c r="M2117" s="153"/>
      <c r="N2117" s="151"/>
      <c r="O2117" s="153"/>
      <c r="P2117" s="151" t="e">
        <f>#REF!+#REF!</f>
        <v>#REF!</v>
      </c>
      <c r="Q2117" s="204" t="e">
        <f>#REF!+M2117</f>
        <v>#REF!</v>
      </c>
      <c r="R2117" s="359" t="s">
        <v>650</v>
      </c>
    </row>
    <row r="2118" spans="1:18" ht="12.95" customHeight="1">
      <c r="A2118" s="147">
        <v>91</v>
      </c>
      <c r="B2118" s="148"/>
      <c r="C2118" s="149" t="s">
        <v>1911</v>
      </c>
      <c r="D2118" s="149" t="s">
        <v>1913</v>
      </c>
      <c r="E2118" s="149" t="s">
        <v>1911</v>
      </c>
      <c r="F2118" s="149" t="s">
        <v>1913</v>
      </c>
      <c r="G2118" s="149" t="s">
        <v>1433</v>
      </c>
      <c r="H2118" s="158" t="s">
        <v>1442</v>
      </c>
      <c r="I2118" s="259" t="s">
        <v>1745</v>
      </c>
      <c r="J2118" s="150" t="s">
        <v>1343</v>
      </c>
      <c r="K2118" s="150" t="s">
        <v>1343</v>
      </c>
      <c r="L2118" s="150"/>
      <c r="M2118" s="153"/>
      <c r="N2118" s="151"/>
      <c r="O2118" s="153"/>
      <c r="P2118" s="151" t="e">
        <f>#REF!+#REF!</f>
        <v>#REF!</v>
      </c>
      <c r="Q2118" s="204" t="e">
        <f>#REF!+M2118</f>
        <v>#REF!</v>
      </c>
      <c r="R2118" s="359" t="s">
        <v>634</v>
      </c>
    </row>
    <row r="2119" spans="1:18" ht="12.95" customHeight="1">
      <c r="A2119" s="147">
        <v>92</v>
      </c>
      <c r="B2119" s="148"/>
      <c r="C2119" s="149" t="s">
        <v>1911</v>
      </c>
      <c r="D2119" s="149" t="s">
        <v>1913</v>
      </c>
      <c r="E2119" s="149" t="s">
        <v>1911</v>
      </c>
      <c r="F2119" s="149" t="s">
        <v>1913</v>
      </c>
      <c r="G2119" s="149" t="s">
        <v>1433</v>
      </c>
      <c r="H2119" s="158" t="s">
        <v>1443</v>
      </c>
      <c r="I2119" s="259" t="s">
        <v>1745</v>
      </c>
      <c r="J2119" s="150" t="s">
        <v>1343</v>
      </c>
      <c r="K2119" s="150" t="s">
        <v>1343</v>
      </c>
      <c r="L2119" s="150"/>
      <c r="M2119" s="153"/>
      <c r="N2119" s="151"/>
      <c r="O2119" s="153"/>
      <c r="P2119" s="151" t="e">
        <f>#REF!+#REF!</f>
        <v>#REF!</v>
      </c>
      <c r="Q2119" s="204" t="e">
        <f>#REF!+M2119</f>
        <v>#REF!</v>
      </c>
      <c r="R2119" s="359" t="s">
        <v>634</v>
      </c>
    </row>
    <row r="2120" spans="1:18" ht="12.95" customHeight="1">
      <c r="A2120" s="147">
        <v>93</v>
      </c>
      <c r="B2120" s="148"/>
      <c r="C2120" s="149" t="s">
        <v>1911</v>
      </c>
      <c r="D2120" s="149" t="s">
        <v>1913</v>
      </c>
      <c r="E2120" s="149" t="s">
        <v>1911</v>
      </c>
      <c r="F2120" s="149" t="s">
        <v>1913</v>
      </c>
      <c r="G2120" s="149" t="s">
        <v>1433</v>
      </c>
      <c r="H2120" s="158" t="s">
        <v>1444</v>
      </c>
      <c r="I2120" s="259" t="s">
        <v>1746</v>
      </c>
      <c r="J2120" s="150" t="s">
        <v>1343</v>
      </c>
      <c r="K2120" s="150" t="s">
        <v>1343</v>
      </c>
      <c r="L2120" s="150"/>
      <c r="M2120" s="153"/>
      <c r="N2120" s="151"/>
      <c r="O2120" s="153"/>
      <c r="P2120" s="151" t="e">
        <f>#REF!+#REF!</f>
        <v>#REF!</v>
      </c>
      <c r="Q2120" s="204" t="e">
        <f>#REF!+M2120</f>
        <v>#REF!</v>
      </c>
      <c r="R2120" s="359" t="s">
        <v>679</v>
      </c>
    </row>
    <row r="2121" spans="1:18" ht="12.95" customHeight="1">
      <c r="A2121" s="147">
        <v>94</v>
      </c>
      <c r="B2121" s="148"/>
      <c r="C2121" s="149" t="s">
        <v>1911</v>
      </c>
      <c r="D2121" s="149" t="s">
        <v>1913</v>
      </c>
      <c r="E2121" s="149" t="s">
        <v>1911</v>
      </c>
      <c r="F2121" s="149" t="s">
        <v>1913</v>
      </c>
      <c r="G2121" s="149" t="s">
        <v>1433</v>
      </c>
      <c r="H2121" s="158" t="s">
        <v>1445</v>
      </c>
      <c r="I2121" s="234" t="s">
        <v>908</v>
      </c>
      <c r="J2121" s="150" t="s">
        <v>1343</v>
      </c>
      <c r="K2121" s="150" t="s">
        <v>1343</v>
      </c>
      <c r="L2121" s="150"/>
      <c r="M2121" s="153"/>
      <c r="N2121" s="151"/>
      <c r="O2121" s="153"/>
      <c r="P2121" s="151" t="e">
        <f>#REF!+#REF!</f>
        <v>#REF!</v>
      </c>
      <c r="Q2121" s="204" t="e">
        <f>#REF!+M2121</f>
        <v>#REF!</v>
      </c>
      <c r="R2121" s="359" t="s">
        <v>768</v>
      </c>
    </row>
    <row r="2122" spans="1:18" ht="12.95" customHeight="1">
      <c r="A2122" s="147">
        <v>95</v>
      </c>
      <c r="B2122" s="148"/>
      <c r="C2122" s="149" t="s">
        <v>1911</v>
      </c>
      <c r="D2122" s="149" t="s">
        <v>1913</v>
      </c>
      <c r="E2122" s="149" t="s">
        <v>1911</v>
      </c>
      <c r="F2122" s="149" t="s">
        <v>1913</v>
      </c>
      <c r="G2122" s="149" t="s">
        <v>1433</v>
      </c>
      <c r="H2122" s="158" t="s">
        <v>1446</v>
      </c>
      <c r="I2122" s="259" t="s">
        <v>908</v>
      </c>
      <c r="J2122" s="150" t="s">
        <v>1343</v>
      </c>
      <c r="K2122" s="150" t="s">
        <v>1343</v>
      </c>
      <c r="L2122" s="150"/>
      <c r="M2122" s="153"/>
      <c r="N2122" s="151"/>
      <c r="O2122" s="153"/>
      <c r="P2122" s="151" t="e">
        <f>#REF!+#REF!</f>
        <v>#REF!</v>
      </c>
      <c r="Q2122" s="204" t="e">
        <f>#REF!+M2122</f>
        <v>#REF!</v>
      </c>
      <c r="R2122" s="359" t="s">
        <v>751</v>
      </c>
    </row>
    <row r="2123" spans="1:18" ht="12.95" customHeight="1">
      <c r="A2123" s="147">
        <v>96</v>
      </c>
      <c r="B2123" s="148"/>
      <c r="C2123" s="149" t="s">
        <v>1911</v>
      </c>
      <c r="D2123" s="149" t="s">
        <v>1913</v>
      </c>
      <c r="E2123" s="149" t="s">
        <v>1911</v>
      </c>
      <c r="F2123" s="149" t="s">
        <v>1913</v>
      </c>
      <c r="G2123" s="149" t="s">
        <v>1433</v>
      </c>
      <c r="H2123" s="158" t="s">
        <v>1447</v>
      </c>
      <c r="I2123" s="259" t="s">
        <v>908</v>
      </c>
      <c r="J2123" s="150" t="s">
        <v>1343</v>
      </c>
      <c r="K2123" s="150" t="s">
        <v>1343</v>
      </c>
      <c r="L2123" s="150"/>
      <c r="M2123" s="153"/>
      <c r="N2123" s="151"/>
      <c r="O2123" s="153"/>
      <c r="P2123" s="151" t="e">
        <f>#REF!+#REF!</f>
        <v>#REF!</v>
      </c>
      <c r="Q2123" s="204" t="e">
        <f>#REF!+M2123</f>
        <v>#REF!</v>
      </c>
      <c r="R2123" s="160" t="s">
        <v>752</v>
      </c>
    </row>
    <row r="2124" spans="1:18" ht="12.95" customHeight="1">
      <c r="A2124" s="147"/>
      <c r="B2124" s="148"/>
      <c r="C2124" s="149"/>
      <c r="D2124" s="149"/>
      <c r="E2124" s="149"/>
      <c r="F2124" s="149"/>
      <c r="G2124" s="149"/>
      <c r="H2124" s="158"/>
      <c r="I2124" s="157"/>
      <c r="J2124" s="150"/>
      <c r="K2124" s="150"/>
      <c r="L2124" s="150"/>
      <c r="M2124" s="153"/>
      <c r="N2124" s="151"/>
      <c r="O2124" s="153"/>
      <c r="P2124" s="151"/>
      <c r="Q2124" s="204"/>
      <c r="R2124" s="161"/>
    </row>
    <row r="2125" spans="1:18" ht="12.95" customHeight="1">
      <c r="A2125" s="389"/>
      <c r="B2125" s="390"/>
      <c r="C2125" s="391"/>
      <c r="D2125" s="391"/>
      <c r="E2125" s="391"/>
      <c r="F2125" s="391"/>
      <c r="G2125" s="391"/>
      <c r="H2125" s="392"/>
      <c r="I2125" s="404" t="s">
        <v>2022</v>
      </c>
      <c r="J2125" s="395"/>
      <c r="K2125" s="395"/>
      <c r="L2125" s="395"/>
      <c r="M2125" s="417">
        <v>32774000</v>
      </c>
      <c r="N2125" s="416"/>
      <c r="O2125" s="417"/>
      <c r="P2125" s="416" t="e">
        <f>#REF!+#REF!</f>
        <v>#REF!</v>
      </c>
      <c r="Q2125" s="418" t="e">
        <f>M2125+#REF!</f>
        <v>#REF!</v>
      </c>
      <c r="R2125" s="405"/>
    </row>
    <row r="2126" spans="1:18" ht="12.95" customHeight="1">
      <c r="A2126" s="147">
        <v>1</v>
      </c>
      <c r="B2126" s="148"/>
      <c r="C2126" s="149" t="s">
        <v>1911</v>
      </c>
      <c r="D2126" s="149" t="s">
        <v>1545</v>
      </c>
      <c r="E2126" s="149" t="s">
        <v>1543</v>
      </c>
      <c r="F2126" s="149" t="s">
        <v>1543</v>
      </c>
      <c r="G2126" s="149" t="s">
        <v>1426</v>
      </c>
      <c r="H2126" s="158" t="s">
        <v>13</v>
      </c>
      <c r="I2126" s="237" t="s">
        <v>916</v>
      </c>
      <c r="J2126" s="150" t="s">
        <v>917</v>
      </c>
      <c r="K2126" s="150" t="s">
        <v>1343</v>
      </c>
      <c r="L2126" s="150"/>
      <c r="M2126" s="153"/>
      <c r="N2126" s="151"/>
      <c r="O2126" s="153"/>
      <c r="P2126" s="151" t="e">
        <f>#REF!+#REF!</f>
        <v>#REF!</v>
      </c>
      <c r="Q2126" s="204" t="e">
        <f>#REF!+M2126</f>
        <v>#REF!</v>
      </c>
      <c r="R2126" s="359" t="s">
        <v>297</v>
      </c>
    </row>
    <row r="2127" spans="1:18" ht="12.95" customHeight="1">
      <c r="A2127" s="147">
        <v>2</v>
      </c>
      <c r="B2127" s="148"/>
      <c r="C2127" s="149" t="s">
        <v>1911</v>
      </c>
      <c r="D2127" s="149" t="s">
        <v>1545</v>
      </c>
      <c r="E2127" s="149" t="s">
        <v>1543</v>
      </c>
      <c r="F2127" s="149" t="s">
        <v>1543</v>
      </c>
      <c r="G2127" s="149" t="s">
        <v>1428</v>
      </c>
      <c r="H2127" s="158" t="s">
        <v>13</v>
      </c>
      <c r="I2127" s="234" t="s">
        <v>918</v>
      </c>
      <c r="J2127" s="150" t="s">
        <v>917</v>
      </c>
      <c r="K2127" s="150" t="s">
        <v>1343</v>
      </c>
      <c r="L2127" s="150"/>
      <c r="M2127" s="153"/>
      <c r="N2127" s="151"/>
      <c r="O2127" s="153"/>
      <c r="P2127" s="151" t="e">
        <f>#REF!+#REF!</f>
        <v>#REF!</v>
      </c>
      <c r="Q2127" s="204" t="e">
        <f>#REF!+M2127</f>
        <v>#REF!</v>
      </c>
      <c r="R2127" s="359" t="s">
        <v>297</v>
      </c>
    </row>
    <row r="2128" spans="1:18" ht="12.95" customHeight="1">
      <c r="A2128" s="147">
        <v>3</v>
      </c>
      <c r="B2128" s="148"/>
      <c r="C2128" s="149" t="s">
        <v>1911</v>
      </c>
      <c r="D2128" s="149" t="s">
        <v>1545</v>
      </c>
      <c r="E2128" s="149" t="s">
        <v>1543</v>
      </c>
      <c r="F2128" s="149" t="s">
        <v>1543</v>
      </c>
      <c r="G2128" s="149" t="s">
        <v>1433</v>
      </c>
      <c r="H2128" s="158" t="s">
        <v>13</v>
      </c>
      <c r="I2128" s="234" t="s">
        <v>919</v>
      </c>
      <c r="J2128" s="150" t="s">
        <v>920</v>
      </c>
      <c r="K2128" s="150" t="s">
        <v>1343</v>
      </c>
      <c r="L2128" s="150"/>
      <c r="M2128" s="153"/>
      <c r="N2128" s="151"/>
      <c r="O2128" s="153"/>
      <c r="P2128" s="151" t="e">
        <f>#REF!+#REF!</f>
        <v>#REF!</v>
      </c>
      <c r="Q2128" s="204" t="e">
        <f>#REF!+M2128</f>
        <v>#REF!</v>
      </c>
      <c r="R2128" s="359" t="s">
        <v>297</v>
      </c>
    </row>
    <row r="2129" spans="1:18" ht="12.95" customHeight="1">
      <c r="A2129" s="147">
        <v>4</v>
      </c>
      <c r="B2129" s="148"/>
      <c r="C2129" s="149" t="s">
        <v>1911</v>
      </c>
      <c r="D2129" s="149" t="s">
        <v>1545</v>
      </c>
      <c r="E2129" s="149" t="s">
        <v>1543</v>
      </c>
      <c r="F2129" s="149" t="s">
        <v>1543</v>
      </c>
      <c r="G2129" s="149" t="s">
        <v>1435</v>
      </c>
      <c r="H2129" s="158" t="s">
        <v>13</v>
      </c>
      <c r="I2129" s="234" t="s">
        <v>921</v>
      </c>
      <c r="J2129" s="150" t="s">
        <v>922</v>
      </c>
      <c r="K2129" s="150" t="s">
        <v>1343</v>
      </c>
      <c r="L2129" s="150"/>
      <c r="M2129" s="153"/>
      <c r="N2129" s="151"/>
      <c r="O2129" s="153"/>
      <c r="P2129" s="151" t="e">
        <f>#REF!+#REF!</f>
        <v>#REF!</v>
      </c>
      <c r="Q2129" s="204" t="e">
        <f>#REF!+M2129</f>
        <v>#REF!</v>
      </c>
      <c r="R2129" s="359" t="s">
        <v>297</v>
      </c>
    </row>
    <row r="2130" spans="1:18" ht="12.95" customHeight="1">
      <c r="A2130" s="147">
        <v>5</v>
      </c>
      <c r="B2130" s="148"/>
      <c r="C2130" s="149" t="s">
        <v>1911</v>
      </c>
      <c r="D2130" s="149" t="s">
        <v>1545</v>
      </c>
      <c r="E2130" s="149" t="s">
        <v>1543</v>
      </c>
      <c r="F2130" s="149" t="s">
        <v>1543</v>
      </c>
      <c r="G2130" s="149" t="s">
        <v>1456</v>
      </c>
      <c r="H2130" s="158" t="s">
        <v>13</v>
      </c>
      <c r="I2130" s="234" t="s">
        <v>923</v>
      </c>
      <c r="J2130" s="150" t="s">
        <v>920</v>
      </c>
      <c r="K2130" s="150" t="s">
        <v>1343</v>
      </c>
      <c r="L2130" s="150"/>
      <c r="M2130" s="153"/>
      <c r="N2130" s="151"/>
      <c r="O2130" s="153"/>
      <c r="P2130" s="151" t="e">
        <f>#REF!+#REF!</f>
        <v>#REF!</v>
      </c>
      <c r="Q2130" s="204" t="e">
        <f>#REF!+M2130</f>
        <v>#REF!</v>
      </c>
      <c r="R2130" s="359" t="s">
        <v>297</v>
      </c>
    </row>
    <row r="2131" spans="1:18" ht="12.95" customHeight="1">
      <c r="A2131" s="147">
        <v>6</v>
      </c>
      <c r="B2131" s="148"/>
      <c r="C2131" s="149" t="s">
        <v>1911</v>
      </c>
      <c r="D2131" s="149" t="s">
        <v>1914</v>
      </c>
      <c r="E2131" s="149" t="s">
        <v>1543</v>
      </c>
      <c r="F2131" s="149" t="s">
        <v>2053</v>
      </c>
      <c r="G2131" s="149" t="s">
        <v>13</v>
      </c>
      <c r="H2131" s="158" t="s">
        <v>13</v>
      </c>
      <c r="I2131" s="234" t="s">
        <v>924</v>
      </c>
      <c r="J2131" s="150" t="s">
        <v>922</v>
      </c>
      <c r="K2131" s="150" t="s">
        <v>1343</v>
      </c>
      <c r="L2131" s="150"/>
      <c r="M2131" s="165"/>
      <c r="N2131" s="151"/>
      <c r="O2131" s="165"/>
      <c r="P2131" s="151" t="e">
        <f>#REF!+#REF!</f>
        <v>#REF!</v>
      </c>
      <c r="Q2131" s="204" t="e">
        <f>#REF!+M2131</f>
        <v>#REF!</v>
      </c>
      <c r="R2131" s="359" t="s">
        <v>297</v>
      </c>
    </row>
    <row r="2132" spans="1:18" ht="12.95" customHeight="1">
      <c r="A2132" s="147">
        <v>7</v>
      </c>
      <c r="B2132" s="148"/>
      <c r="C2132" s="149" t="s">
        <v>1911</v>
      </c>
      <c r="D2132" s="149" t="s">
        <v>1914</v>
      </c>
      <c r="E2132" s="149" t="s">
        <v>1543</v>
      </c>
      <c r="F2132" s="149" t="s">
        <v>2445</v>
      </c>
      <c r="G2132" s="149" t="s">
        <v>1506</v>
      </c>
      <c r="H2132" s="158" t="s">
        <v>13</v>
      </c>
      <c r="I2132" s="234" t="s">
        <v>925</v>
      </c>
      <c r="J2132" s="150" t="s">
        <v>183</v>
      </c>
      <c r="K2132" s="150" t="s">
        <v>1343</v>
      </c>
      <c r="L2132" s="150"/>
      <c r="M2132" s="153"/>
      <c r="N2132" s="151"/>
      <c r="O2132" s="153"/>
      <c r="P2132" s="151" t="e">
        <f>#REF!+#REF!</f>
        <v>#REF!</v>
      </c>
      <c r="Q2132" s="204" t="e">
        <f>#REF!+M2132</f>
        <v>#REF!</v>
      </c>
      <c r="R2132" s="359" t="s">
        <v>297</v>
      </c>
    </row>
    <row r="2133" spans="1:18" ht="12.95" customHeight="1">
      <c r="A2133" s="147">
        <v>8</v>
      </c>
      <c r="B2133" s="148"/>
      <c r="C2133" s="149" t="s">
        <v>1911</v>
      </c>
      <c r="D2133" s="149" t="s">
        <v>1914</v>
      </c>
      <c r="E2133" s="149" t="s">
        <v>1543</v>
      </c>
      <c r="F2133" s="149" t="s">
        <v>2445</v>
      </c>
      <c r="G2133" s="149" t="s">
        <v>1506</v>
      </c>
      <c r="H2133" s="158" t="s">
        <v>1425</v>
      </c>
      <c r="I2133" s="234" t="s">
        <v>926</v>
      </c>
      <c r="J2133" s="150" t="s">
        <v>927</v>
      </c>
      <c r="K2133" s="150" t="s">
        <v>1343</v>
      </c>
      <c r="L2133" s="150"/>
      <c r="M2133" s="153"/>
      <c r="N2133" s="151"/>
      <c r="O2133" s="153"/>
      <c r="P2133" s="151" t="e">
        <f>#REF!+#REF!</f>
        <v>#REF!</v>
      </c>
      <c r="Q2133" s="204" t="e">
        <f>#REF!+M2133</f>
        <v>#REF!</v>
      </c>
      <c r="R2133" s="359" t="s">
        <v>297</v>
      </c>
    </row>
    <row r="2134" spans="1:18" ht="12.95" customHeight="1">
      <c r="A2134" s="147">
        <v>9</v>
      </c>
      <c r="B2134" s="148"/>
      <c r="C2134" s="149" t="s">
        <v>1911</v>
      </c>
      <c r="D2134" s="149" t="s">
        <v>1545</v>
      </c>
      <c r="E2134" s="149" t="s">
        <v>1543</v>
      </c>
      <c r="F2134" s="149" t="s">
        <v>1543</v>
      </c>
      <c r="G2134" s="149" t="s">
        <v>1493</v>
      </c>
      <c r="H2134" s="158" t="s">
        <v>13</v>
      </c>
      <c r="I2134" s="234" t="s">
        <v>928</v>
      </c>
      <c r="J2134" s="150" t="s">
        <v>929</v>
      </c>
      <c r="K2134" s="150" t="s">
        <v>1343</v>
      </c>
      <c r="L2134" s="150"/>
      <c r="M2134" s="153"/>
      <c r="N2134" s="151"/>
      <c r="O2134" s="153"/>
      <c r="P2134" s="151" t="e">
        <f>#REF!+#REF!</f>
        <v>#REF!</v>
      </c>
      <c r="Q2134" s="204" t="e">
        <f>#REF!+M2134</f>
        <v>#REF!</v>
      </c>
      <c r="R2134" s="359" t="s">
        <v>297</v>
      </c>
    </row>
    <row r="2135" spans="1:18" ht="12.95" customHeight="1">
      <c r="A2135" s="147">
        <v>10</v>
      </c>
      <c r="B2135" s="148"/>
      <c r="C2135" s="149" t="s">
        <v>1911</v>
      </c>
      <c r="D2135" s="149" t="s">
        <v>1545</v>
      </c>
      <c r="E2135" s="149" t="s">
        <v>1543</v>
      </c>
      <c r="F2135" s="149" t="s">
        <v>1543</v>
      </c>
      <c r="G2135" s="149" t="s">
        <v>1493</v>
      </c>
      <c r="H2135" s="158" t="s">
        <v>1425</v>
      </c>
      <c r="I2135" s="234" t="s">
        <v>928</v>
      </c>
      <c r="J2135" s="150" t="s">
        <v>929</v>
      </c>
      <c r="K2135" s="150" t="s">
        <v>1343</v>
      </c>
      <c r="L2135" s="150"/>
      <c r="M2135" s="153"/>
      <c r="N2135" s="151"/>
      <c r="O2135" s="153"/>
      <c r="P2135" s="151" t="e">
        <f>#REF!+#REF!</f>
        <v>#REF!</v>
      </c>
      <c r="Q2135" s="204" t="e">
        <f>#REF!+M2135</f>
        <v>#REF!</v>
      </c>
      <c r="R2135" s="359" t="s">
        <v>297</v>
      </c>
    </row>
    <row r="2136" spans="1:18" ht="12.95" customHeight="1">
      <c r="A2136" s="147">
        <v>11</v>
      </c>
      <c r="B2136" s="148"/>
      <c r="C2136" s="149" t="s">
        <v>1911</v>
      </c>
      <c r="D2136" s="149" t="s">
        <v>1545</v>
      </c>
      <c r="E2136" s="149" t="s">
        <v>1543</v>
      </c>
      <c r="F2136" s="149" t="s">
        <v>1543</v>
      </c>
      <c r="G2136" s="149" t="s">
        <v>1493</v>
      </c>
      <c r="H2136" s="158" t="s">
        <v>1426</v>
      </c>
      <c r="I2136" s="234" t="s">
        <v>930</v>
      </c>
      <c r="J2136" s="150" t="s">
        <v>931</v>
      </c>
      <c r="K2136" s="150" t="s">
        <v>1343</v>
      </c>
      <c r="L2136" s="150"/>
      <c r="M2136" s="153"/>
      <c r="N2136" s="151"/>
      <c r="O2136" s="153"/>
      <c r="P2136" s="151" t="e">
        <f>#REF!+#REF!</f>
        <v>#REF!</v>
      </c>
      <c r="Q2136" s="204" t="e">
        <f>#REF!+M2136</f>
        <v>#REF!</v>
      </c>
      <c r="R2136" s="359" t="s">
        <v>297</v>
      </c>
    </row>
    <row r="2137" spans="1:18" ht="12.95" customHeight="1">
      <c r="A2137" s="147">
        <v>12</v>
      </c>
      <c r="B2137" s="148"/>
      <c r="C2137" s="149" t="s">
        <v>1911</v>
      </c>
      <c r="D2137" s="149" t="s">
        <v>1913</v>
      </c>
      <c r="E2137" s="149" t="s">
        <v>1911</v>
      </c>
      <c r="F2137" s="149" t="s">
        <v>1544</v>
      </c>
      <c r="G2137" s="149" t="s">
        <v>1438</v>
      </c>
      <c r="H2137" s="158" t="s">
        <v>13</v>
      </c>
      <c r="I2137" s="234" t="s">
        <v>932</v>
      </c>
      <c r="J2137" s="150" t="s">
        <v>933</v>
      </c>
      <c r="K2137" s="150" t="s">
        <v>1343</v>
      </c>
      <c r="L2137" s="150"/>
      <c r="M2137" s="153"/>
      <c r="N2137" s="151"/>
      <c r="O2137" s="153"/>
      <c r="P2137" s="151" t="e">
        <f>#REF!+#REF!</f>
        <v>#REF!</v>
      </c>
      <c r="Q2137" s="204" t="e">
        <f>#REF!+M2137</f>
        <v>#REF!</v>
      </c>
      <c r="R2137" s="359" t="s">
        <v>297</v>
      </c>
    </row>
    <row r="2138" spans="1:18" ht="12.95" customHeight="1">
      <c r="A2138" s="147">
        <v>13</v>
      </c>
      <c r="B2138" s="148"/>
      <c r="C2138" s="149" t="s">
        <v>1911</v>
      </c>
      <c r="D2138" s="149" t="s">
        <v>1914</v>
      </c>
      <c r="E2138" s="149" t="s">
        <v>1911</v>
      </c>
      <c r="F2138" s="149" t="s">
        <v>1909</v>
      </c>
      <c r="G2138" s="149" t="s">
        <v>1499</v>
      </c>
      <c r="H2138" s="158" t="s">
        <v>13</v>
      </c>
      <c r="I2138" s="234" t="s">
        <v>934</v>
      </c>
      <c r="J2138" s="150" t="s">
        <v>935</v>
      </c>
      <c r="K2138" s="150" t="s">
        <v>1343</v>
      </c>
      <c r="L2138" s="150"/>
      <c r="M2138" s="153"/>
      <c r="N2138" s="151"/>
      <c r="O2138" s="153"/>
      <c r="P2138" s="151" t="e">
        <f>#REF!+#REF!</f>
        <v>#REF!</v>
      </c>
      <c r="Q2138" s="204" t="e">
        <f>#REF!+M2138</f>
        <v>#REF!</v>
      </c>
      <c r="R2138" s="359" t="s">
        <v>297</v>
      </c>
    </row>
    <row r="2139" spans="1:18" ht="12.95" customHeight="1">
      <c r="A2139" s="147">
        <v>14</v>
      </c>
      <c r="B2139" s="148"/>
      <c r="C2139" s="149" t="s">
        <v>1911</v>
      </c>
      <c r="D2139" s="149" t="s">
        <v>1914</v>
      </c>
      <c r="E2139" s="149" t="s">
        <v>1911</v>
      </c>
      <c r="F2139" s="149" t="s">
        <v>1909</v>
      </c>
      <c r="G2139" s="149" t="s">
        <v>1499</v>
      </c>
      <c r="H2139" s="158" t="s">
        <v>1425</v>
      </c>
      <c r="I2139" s="234" t="s">
        <v>936</v>
      </c>
      <c r="J2139" s="150" t="s">
        <v>935</v>
      </c>
      <c r="K2139" s="150" t="s">
        <v>1343</v>
      </c>
      <c r="L2139" s="150"/>
      <c r="M2139" s="153"/>
      <c r="N2139" s="151"/>
      <c r="O2139" s="153"/>
      <c r="P2139" s="151" t="e">
        <f>#REF!+#REF!</f>
        <v>#REF!</v>
      </c>
      <c r="Q2139" s="204" t="e">
        <f>#REF!+M2139</f>
        <v>#REF!</v>
      </c>
      <c r="R2139" s="359" t="s">
        <v>297</v>
      </c>
    </row>
    <row r="2140" spans="1:18" ht="12.95" customHeight="1">
      <c r="A2140" s="147">
        <v>15</v>
      </c>
      <c r="B2140" s="148"/>
      <c r="C2140" s="149" t="s">
        <v>1911</v>
      </c>
      <c r="D2140" s="149" t="s">
        <v>1913</v>
      </c>
      <c r="E2140" s="149" t="s">
        <v>1911</v>
      </c>
      <c r="F2140" s="149" t="s">
        <v>1544</v>
      </c>
      <c r="G2140" s="149" t="s">
        <v>13</v>
      </c>
      <c r="H2140" s="158" t="s">
        <v>1440</v>
      </c>
      <c r="I2140" s="234" t="s">
        <v>937</v>
      </c>
      <c r="J2140" s="150" t="s">
        <v>935</v>
      </c>
      <c r="K2140" s="150" t="s">
        <v>1343</v>
      </c>
      <c r="L2140" s="150"/>
      <c r="M2140" s="153"/>
      <c r="N2140" s="151"/>
      <c r="O2140" s="153"/>
      <c r="P2140" s="151" t="e">
        <f>#REF!+#REF!</f>
        <v>#REF!</v>
      </c>
      <c r="Q2140" s="204" t="e">
        <f>#REF!+M2140</f>
        <v>#REF!</v>
      </c>
      <c r="R2140" s="359" t="s">
        <v>297</v>
      </c>
    </row>
    <row r="2141" spans="1:18" ht="12.95" customHeight="1">
      <c r="A2141" s="147">
        <v>16</v>
      </c>
      <c r="B2141" s="148"/>
      <c r="C2141" s="149" t="s">
        <v>1911</v>
      </c>
      <c r="D2141" s="149" t="s">
        <v>1545</v>
      </c>
      <c r="E2141" s="149" t="s">
        <v>1543</v>
      </c>
      <c r="F2141" s="149" t="s">
        <v>1545</v>
      </c>
      <c r="G2141" s="149" t="s">
        <v>1438</v>
      </c>
      <c r="H2141" s="158" t="s">
        <v>13</v>
      </c>
      <c r="I2141" s="234" t="s">
        <v>346</v>
      </c>
      <c r="J2141" s="150" t="s">
        <v>938</v>
      </c>
      <c r="K2141" s="150" t="s">
        <v>1343</v>
      </c>
      <c r="L2141" s="150"/>
      <c r="M2141" s="153"/>
      <c r="N2141" s="151"/>
      <c r="O2141" s="153"/>
      <c r="P2141" s="151" t="e">
        <f>#REF!+#REF!</f>
        <v>#REF!</v>
      </c>
      <c r="Q2141" s="204" t="e">
        <f>#REF!+M2141</f>
        <v>#REF!</v>
      </c>
      <c r="R2141" s="359" t="s">
        <v>297</v>
      </c>
    </row>
    <row r="2142" spans="1:18" ht="12.95" customHeight="1">
      <c r="A2142" s="147">
        <v>17</v>
      </c>
      <c r="B2142" s="148"/>
      <c r="C2142" s="149" t="s">
        <v>1911</v>
      </c>
      <c r="D2142" s="149" t="s">
        <v>1545</v>
      </c>
      <c r="E2142" s="149" t="s">
        <v>1543</v>
      </c>
      <c r="F2142" s="149" t="s">
        <v>1545</v>
      </c>
      <c r="G2142" s="149" t="s">
        <v>1438</v>
      </c>
      <c r="H2142" s="158" t="s">
        <v>1425</v>
      </c>
      <c r="I2142" s="234" t="s">
        <v>939</v>
      </c>
      <c r="J2142" s="150" t="s">
        <v>940</v>
      </c>
      <c r="K2142" s="150" t="s">
        <v>1343</v>
      </c>
      <c r="L2142" s="150"/>
      <c r="M2142" s="153"/>
      <c r="N2142" s="151"/>
      <c r="O2142" s="153"/>
      <c r="P2142" s="151" t="e">
        <f>#REF!+#REF!</f>
        <v>#REF!</v>
      </c>
      <c r="Q2142" s="204" t="e">
        <f>#REF!+M2142</f>
        <v>#REF!</v>
      </c>
      <c r="R2142" s="359" t="s">
        <v>297</v>
      </c>
    </row>
    <row r="2143" spans="1:18" ht="12.95" customHeight="1">
      <c r="A2143" s="147">
        <v>18</v>
      </c>
      <c r="B2143" s="148"/>
      <c r="C2143" s="149" t="s">
        <v>1911</v>
      </c>
      <c r="D2143" s="149" t="s">
        <v>1914</v>
      </c>
      <c r="E2143" s="149" t="s">
        <v>1543</v>
      </c>
      <c r="F2143" s="149" t="s">
        <v>1543</v>
      </c>
      <c r="G2143" s="149" t="s">
        <v>1443</v>
      </c>
      <c r="H2143" s="158" t="s">
        <v>13</v>
      </c>
      <c r="I2143" s="240" t="s">
        <v>941</v>
      </c>
      <c r="J2143" s="150" t="s">
        <v>942</v>
      </c>
      <c r="K2143" s="150" t="s">
        <v>1343</v>
      </c>
      <c r="L2143" s="150"/>
      <c r="M2143" s="153"/>
      <c r="N2143" s="151"/>
      <c r="O2143" s="153"/>
      <c r="P2143" s="151" t="e">
        <f>#REF!+#REF!</f>
        <v>#REF!</v>
      </c>
      <c r="Q2143" s="204" t="e">
        <f>#REF!+M2143</f>
        <v>#REF!</v>
      </c>
      <c r="R2143" s="359" t="s">
        <v>297</v>
      </c>
    </row>
    <row r="2144" spans="1:18" ht="12.95" customHeight="1">
      <c r="A2144" s="147">
        <v>19</v>
      </c>
      <c r="B2144" s="148"/>
      <c r="C2144" s="149" t="s">
        <v>1911</v>
      </c>
      <c r="D2144" s="149" t="s">
        <v>1545</v>
      </c>
      <c r="E2144" s="149" t="s">
        <v>1543</v>
      </c>
      <c r="F2144" s="149" t="s">
        <v>1543</v>
      </c>
      <c r="G2144" s="149" t="s">
        <v>1493</v>
      </c>
      <c r="H2144" s="158" t="s">
        <v>1427</v>
      </c>
      <c r="I2144" s="240" t="s">
        <v>943</v>
      </c>
      <c r="J2144" s="150" t="s">
        <v>944</v>
      </c>
      <c r="K2144" s="150" t="s">
        <v>1343</v>
      </c>
      <c r="L2144" s="150"/>
      <c r="M2144" s="153"/>
      <c r="N2144" s="151"/>
      <c r="O2144" s="153"/>
      <c r="P2144" s="151" t="e">
        <f>#REF!+#REF!</f>
        <v>#REF!</v>
      </c>
      <c r="Q2144" s="204" t="e">
        <f>#REF!+M2144</f>
        <v>#REF!</v>
      </c>
      <c r="R2144" s="359" t="s">
        <v>297</v>
      </c>
    </row>
    <row r="2145" spans="1:18" ht="12.95" customHeight="1">
      <c r="A2145" s="147">
        <v>20</v>
      </c>
      <c r="B2145" s="148"/>
      <c r="C2145" s="149" t="s">
        <v>1911</v>
      </c>
      <c r="D2145" s="149" t="s">
        <v>1914</v>
      </c>
      <c r="E2145" s="149" t="s">
        <v>1543</v>
      </c>
      <c r="F2145" s="149" t="s">
        <v>1907</v>
      </c>
      <c r="G2145" s="149" t="s">
        <v>1433</v>
      </c>
      <c r="H2145" s="158" t="s">
        <v>13</v>
      </c>
      <c r="I2145" s="234" t="s">
        <v>945</v>
      </c>
      <c r="J2145" s="150" t="s">
        <v>946</v>
      </c>
      <c r="K2145" s="150" t="s">
        <v>1343</v>
      </c>
      <c r="L2145" s="150"/>
      <c r="M2145" s="153"/>
      <c r="N2145" s="151"/>
      <c r="O2145" s="153"/>
      <c r="P2145" s="151" t="e">
        <f>#REF!+#REF!</f>
        <v>#REF!</v>
      </c>
      <c r="Q2145" s="204" t="e">
        <f>#REF!+M2145</f>
        <v>#REF!</v>
      </c>
      <c r="R2145" s="359" t="s">
        <v>297</v>
      </c>
    </row>
    <row r="2146" spans="1:18" ht="12.95" customHeight="1">
      <c r="A2146" s="147">
        <v>21</v>
      </c>
      <c r="B2146" s="148"/>
      <c r="C2146" s="149" t="s">
        <v>1911</v>
      </c>
      <c r="D2146" s="149" t="s">
        <v>1545</v>
      </c>
      <c r="E2146" s="149" t="s">
        <v>1543</v>
      </c>
      <c r="F2146" s="149" t="s">
        <v>1544</v>
      </c>
      <c r="G2146" s="149" t="s">
        <v>1434</v>
      </c>
      <c r="H2146" s="158" t="s">
        <v>13</v>
      </c>
      <c r="I2146" s="234" t="s">
        <v>947</v>
      </c>
      <c r="J2146" s="150" t="s">
        <v>948</v>
      </c>
      <c r="K2146" s="150" t="s">
        <v>1343</v>
      </c>
      <c r="L2146" s="150"/>
      <c r="M2146" s="153"/>
      <c r="N2146" s="151"/>
      <c r="O2146" s="153"/>
      <c r="P2146" s="151" t="e">
        <f>#REF!+#REF!</f>
        <v>#REF!</v>
      </c>
      <c r="Q2146" s="204" t="e">
        <f>#REF!+M2146</f>
        <v>#REF!</v>
      </c>
      <c r="R2146" s="359" t="s">
        <v>297</v>
      </c>
    </row>
    <row r="2147" spans="1:18" ht="12.95" customHeight="1">
      <c r="A2147" s="147">
        <v>22</v>
      </c>
      <c r="B2147" s="148"/>
      <c r="C2147" s="149" t="s">
        <v>1911</v>
      </c>
      <c r="D2147" s="149" t="s">
        <v>1545</v>
      </c>
      <c r="E2147" s="149" t="s">
        <v>1543</v>
      </c>
      <c r="F2147" s="149" t="s">
        <v>1543</v>
      </c>
      <c r="G2147" s="149" t="s">
        <v>1493</v>
      </c>
      <c r="H2147" s="158" t="s">
        <v>1428</v>
      </c>
      <c r="I2147" s="234" t="s">
        <v>949</v>
      </c>
      <c r="J2147" s="150" t="s">
        <v>950</v>
      </c>
      <c r="K2147" s="150" t="s">
        <v>1343</v>
      </c>
      <c r="L2147" s="150"/>
      <c r="M2147" s="153"/>
      <c r="N2147" s="151"/>
      <c r="O2147" s="153"/>
      <c r="P2147" s="151" t="e">
        <f>#REF!+#REF!</f>
        <v>#REF!</v>
      </c>
      <c r="Q2147" s="204" t="e">
        <f>#REF!+M2147</f>
        <v>#REF!</v>
      </c>
      <c r="R2147" s="359" t="s">
        <v>297</v>
      </c>
    </row>
    <row r="2148" spans="1:18" ht="12.95" customHeight="1">
      <c r="A2148" s="147">
        <v>23</v>
      </c>
      <c r="B2148" s="148"/>
      <c r="C2148" s="149" t="s">
        <v>1911</v>
      </c>
      <c r="D2148" s="149" t="s">
        <v>1545</v>
      </c>
      <c r="E2148" s="149" t="s">
        <v>1543</v>
      </c>
      <c r="F2148" s="149" t="s">
        <v>1543</v>
      </c>
      <c r="G2148" s="149" t="s">
        <v>1493</v>
      </c>
      <c r="H2148" s="158" t="s">
        <v>1429</v>
      </c>
      <c r="I2148" s="234" t="s">
        <v>951</v>
      </c>
      <c r="J2148" s="150" t="s">
        <v>922</v>
      </c>
      <c r="K2148" s="150" t="s">
        <v>1343</v>
      </c>
      <c r="L2148" s="150"/>
      <c r="M2148" s="153"/>
      <c r="N2148" s="151"/>
      <c r="O2148" s="153"/>
      <c r="P2148" s="151" t="e">
        <f>#REF!+#REF!</f>
        <v>#REF!</v>
      </c>
      <c r="Q2148" s="204" t="e">
        <f>#REF!+M2148</f>
        <v>#REF!</v>
      </c>
      <c r="R2148" s="359" t="s">
        <v>297</v>
      </c>
    </row>
    <row r="2149" spans="1:18" ht="12.95" customHeight="1">
      <c r="A2149" s="147">
        <v>24</v>
      </c>
      <c r="B2149" s="148"/>
      <c r="C2149" s="149" t="s">
        <v>1911</v>
      </c>
      <c r="D2149" s="149" t="s">
        <v>1545</v>
      </c>
      <c r="E2149" s="149" t="s">
        <v>1543</v>
      </c>
      <c r="F2149" s="149" t="s">
        <v>1543</v>
      </c>
      <c r="G2149" s="149" t="s">
        <v>1427</v>
      </c>
      <c r="H2149" s="158"/>
      <c r="I2149" s="258" t="s">
        <v>1147</v>
      </c>
      <c r="J2149" s="150">
        <v>1</v>
      </c>
      <c r="K2149" s="150" t="s">
        <v>1343</v>
      </c>
      <c r="L2149" s="150"/>
      <c r="M2149" s="153"/>
      <c r="N2149" s="151"/>
      <c r="O2149" s="153"/>
      <c r="P2149" s="151" t="e">
        <f>#REF!+#REF!</f>
        <v>#REF!</v>
      </c>
      <c r="Q2149" s="204" t="e">
        <f>#REF!+M2149</f>
        <v>#REF!</v>
      </c>
      <c r="R2149" s="359" t="s">
        <v>297</v>
      </c>
    </row>
    <row r="2150" spans="1:18" ht="12.95" customHeight="1">
      <c r="A2150" s="147">
        <v>25</v>
      </c>
      <c r="B2150" s="148"/>
      <c r="C2150" s="149" t="s">
        <v>1911</v>
      </c>
      <c r="D2150" s="149" t="s">
        <v>1545</v>
      </c>
      <c r="E2150" s="149" t="s">
        <v>1543</v>
      </c>
      <c r="F2150" s="149" t="s">
        <v>1916</v>
      </c>
      <c r="G2150" s="149" t="s">
        <v>1487</v>
      </c>
      <c r="H2150" s="158"/>
      <c r="I2150" s="258" t="s">
        <v>1814</v>
      </c>
      <c r="J2150" s="150">
        <v>1</v>
      </c>
      <c r="K2150" s="150" t="s">
        <v>1343</v>
      </c>
      <c r="L2150" s="150"/>
      <c r="M2150" s="153"/>
      <c r="N2150" s="151"/>
      <c r="O2150" s="153"/>
      <c r="P2150" s="151" t="e">
        <f>#REF!+#REF!</f>
        <v>#REF!</v>
      </c>
      <c r="Q2150" s="204" t="e">
        <f>#REF!+M2150</f>
        <v>#REF!</v>
      </c>
      <c r="R2150" s="359" t="s">
        <v>297</v>
      </c>
    </row>
    <row r="2151" spans="1:18" ht="12.95" customHeight="1">
      <c r="A2151" s="147">
        <v>26</v>
      </c>
      <c r="B2151" s="148"/>
      <c r="C2151" s="149" t="s">
        <v>1911</v>
      </c>
      <c r="D2151" s="149" t="s">
        <v>1545</v>
      </c>
      <c r="E2151" s="149" t="s">
        <v>1543</v>
      </c>
      <c r="F2151" s="149" t="s">
        <v>1543</v>
      </c>
      <c r="G2151" s="149" t="s">
        <v>1427</v>
      </c>
      <c r="H2151" s="158"/>
      <c r="I2151" s="238" t="s">
        <v>1828</v>
      </c>
      <c r="J2151" s="150">
        <v>16</v>
      </c>
      <c r="K2151" s="150" t="s">
        <v>1343</v>
      </c>
      <c r="L2151" s="150"/>
      <c r="M2151" s="153"/>
      <c r="N2151" s="151"/>
      <c r="O2151" s="153"/>
      <c r="P2151" s="151" t="e">
        <f>#REF!+#REF!</f>
        <v>#REF!</v>
      </c>
      <c r="Q2151" s="204" t="e">
        <f>#REF!+M2151</f>
        <v>#REF!</v>
      </c>
      <c r="R2151" s="359" t="s">
        <v>297</v>
      </c>
    </row>
    <row r="2152" spans="1:18" ht="12.95" customHeight="1">
      <c r="A2152" s="147">
        <v>27</v>
      </c>
      <c r="B2152" s="148"/>
      <c r="C2152" s="149" t="s">
        <v>1911</v>
      </c>
      <c r="D2152" s="149" t="s">
        <v>1545</v>
      </c>
      <c r="E2152" s="149" t="s">
        <v>1543</v>
      </c>
      <c r="F2152" s="149" t="s">
        <v>1916</v>
      </c>
      <c r="G2152" s="149" t="s">
        <v>1487</v>
      </c>
      <c r="H2152" s="158"/>
      <c r="I2152" s="238" t="s">
        <v>1829</v>
      </c>
      <c r="J2152" s="150">
        <v>24</v>
      </c>
      <c r="K2152" s="150" t="s">
        <v>1343</v>
      </c>
      <c r="L2152" s="150"/>
      <c r="M2152" s="153"/>
      <c r="N2152" s="151"/>
      <c r="O2152" s="153"/>
      <c r="P2152" s="151" t="e">
        <f>#REF!+#REF!</f>
        <v>#REF!</v>
      </c>
      <c r="Q2152" s="204" t="e">
        <f>#REF!+M2152</f>
        <v>#REF!</v>
      </c>
      <c r="R2152" s="359" t="s">
        <v>297</v>
      </c>
    </row>
    <row r="2153" spans="1:18" ht="12.95" customHeight="1">
      <c r="A2153" s="147">
        <v>28</v>
      </c>
      <c r="B2153" s="148"/>
      <c r="C2153" s="149" t="s">
        <v>1911</v>
      </c>
      <c r="D2153" s="149" t="s">
        <v>1545</v>
      </c>
      <c r="E2153" s="149" t="s">
        <v>1543</v>
      </c>
      <c r="F2153" s="149" t="s">
        <v>1916</v>
      </c>
      <c r="G2153" s="149" t="s">
        <v>1487</v>
      </c>
      <c r="H2153" s="158"/>
      <c r="I2153" s="238" t="s">
        <v>83</v>
      </c>
      <c r="J2153" s="150">
        <v>8</v>
      </c>
      <c r="K2153" s="150" t="s">
        <v>1343</v>
      </c>
      <c r="L2153" s="150"/>
      <c r="M2153" s="153"/>
      <c r="N2153" s="151"/>
      <c r="O2153" s="153"/>
      <c r="P2153" s="151" t="e">
        <f>#REF!+#REF!</f>
        <v>#REF!</v>
      </c>
      <c r="Q2153" s="204" t="e">
        <f>#REF!+M2153</f>
        <v>#REF!</v>
      </c>
      <c r="R2153" s="359" t="s">
        <v>297</v>
      </c>
    </row>
    <row r="2154" spans="1:18" ht="12.95" customHeight="1">
      <c r="A2154" s="147">
        <v>29</v>
      </c>
      <c r="B2154" s="148"/>
      <c r="C2154" s="149" t="s">
        <v>1911</v>
      </c>
      <c r="D2154" s="149" t="s">
        <v>1545</v>
      </c>
      <c r="E2154" s="149" t="s">
        <v>1543</v>
      </c>
      <c r="F2154" s="149" t="s">
        <v>1543</v>
      </c>
      <c r="G2154" s="149" t="s">
        <v>1434</v>
      </c>
      <c r="H2154" s="158"/>
      <c r="I2154" s="260" t="s">
        <v>1830</v>
      </c>
      <c r="J2154" s="150">
        <v>8</v>
      </c>
      <c r="K2154" s="150" t="s">
        <v>1343</v>
      </c>
      <c r="L2154" s="150"/>
      <c r="M2154" s="153"/>
      <c r="N2154" s="151"/>
      <c r="O2154" s="153"/>
      <c r="P2154" s="151" t="e">
        <f>#REF!+#REF!</f>
        <v>#REF!</v>
      </c>
      <c r="Q2154" s="204" t="e">
        <f>#REF!+M2154</f>
        <v>#REF!</v>
      </c>
      <c r="R2154" s="359" t="s">
        <v>297</v>
      </c>
    </row>
    <row r="2155" spans="1:18" ht="12.95" customHeight="1">
      <c r="A2155" s="147">
        <v>30</v>
      </c>
      <c r="B2155" s="148"/>
      <c r="C2155" s="149" t="s">
        <v>1911</v>
      </c>
      <c r="D2155" s="149" t="s">
        <v>1545</v>
      </c>
      <c r="E2155" s="149" t="s">
        <v>1543</v>
      </c>
      <c r="F2155" s="149" t="s">
        <v>1916</v>
      </c>
      <c r="G2155" s="149" t="s">
        <v>1487</v>
      </c>
      <c r="H2155" s="158"/>
      <c r="I2155" s="260" t="s">
        <v>1833</v>
      </c>
      <c r="J2155" s="150">
        <v>8</v>
      </c>
      <c r="K2155" s="150" t="s">
        <v>1343</v>
      </c>
      <c r="L2155" s="150"/>
      <c r="M2155" s="153"/>
      <c r="N2155" s="151"/>
      <c r="O2155" s="153"/>
      <c r="P2155" s="151" t="e">
        <f>#REF!+#REF!</f>
        <v>#REF!</v>
      </c>
      <c r="Q2155" s="204" t="e">
        <f>#REF!+M2155</f>
        <v>#REF!</v>
      </c>
      <c r="R2155" s="359" t="s">
        <v>297</v>
      </c>
    </row>
    <row r="2156" spans="1:18" ht="12.95" customHeight="1">
      <c r="A2156" s="147">
        <v>31</v>
      </c>
      <c r="B2156" s="148"/>
      <c r="C2156" s="149" t="s">
        <v>1911</v>
      </c>
      <c r="D2156" s="149" t="s">
        <v>1545</v>
      </c>
      <c r="E2156" s="149" t="s">
        <v>1543</v>
      </c>
      <c r="F2156" s="149" t="s">
        <v>1916</v>
      </c>
      <c r="G2156" s="149" t="s">
        <v>1487</v>
      </c>
      <c r="H2156" s="158"/>
      <c r="I2156" s="260" t="s">
        <v>1834</v>
      </c>
      <c r="J2156" s="150">
        <v>8</v>
      </c>
      <c r="K2156" s="150" t="s">
        <v>1343</v>
      </c>
      <c r="L2156" s="150"/>
      <c r="M2156" s="153"/>
      <c r="N2156" s="151"/>
      <c r="O2156" s="153"/>
      <c r="P2156" s="151" t="e">
        <f>#REF!+#REF!</f>
        <v>#REF!</v>
      </c>
      <c r="Q2156" s="204" t="e">
        <f>#REF!+M2156</f>
        <v>#REF!</v>
      </c>
      <c r="R2156" s="359" t="s">
        <v>297</v>
      </c>
    </row>
    <row r="2157" spans="1:18" ht="12.95" customHeight="1">
      <c r="A2157" s="147">
        <v>32</v>
      </c>
      <c r="B2157" s="148"/>
      <c r="C2157" s="149" t="s">
        <v>1911</v>
      </c>
      <c r="D2157" s="149" t="s">
        <v>1545</v>
      </c>
      <c r="E2157" s="149" t="s">
        <v>1543</v>
      </c>
      <c r="F2157" s="149" t="s">
        <v>1916</v>
      </c>
      <c r="G2157" s="149" t="s">
        <v>1487</v>
      </c>
      <c r="H2157" s="158"/>
      <c r="I2157" s="260" t="s">
        <v>1835</v>
      </c>
      <c r="J2157" s="150">
        <v>16</v>
      </c>
      <c r="K2157" s="150" t="s">
        <v>1343</v>
      </c>
      <c r="L2157" s="150"/>
      <c r="M2157" s="153"/>
      <c r="N2157" s="151"/>
      <c r="O2157" s="153"/>
      <c r="P2157" s="151" t="e">
        <f>#REF!+#REF!</f>
        <v>#REF!</v>
      </c>
      <c r="Q2157" s="204" t="e">
        <f>#REF!+M2157</f>
        <v>#REF!</v>
      </c>
      <c r="R2157" s="359" t="s">
        <v>297</v>
      </c>
    </row>
    <row r="2158" spans="1:18" ht="12.95" customHeight="1">
      <c r="A2158" s="147">
        <v>33</v>
      </c>
      <c r="B2158" s="148"/>
      <c r="C2158" s="149" t="s">
        <v>1911</v>
      </c>
      <c r="D2158" s="149" t="s">
        <v>1545</v>
      </c>
      <c r="E2158" s="149" t="s">
        <v>1543</v>
      </c>
      <c r="F2158" s="149" t="s">
        <v>1916</v>
      </c>
      <c r="G2158" s="149" t="s">
        <v>1487</v>
      </c>
      <c r="H2158" s="158"/>
      <c r="I2158" s="260" t="s">
        <v>1836</v>
      </c>
      <c r="J2158" s="150">
        <v>16</v>
      </c>
      <c r="K2158" s="150" t="s">
        <v>1343</v>
      </c>
      <c r="L2158" s="150"/>
      <c r="M2158" s="153"/>
      <c r="N2158" s="151"/>
      <c r="O2158" s="153"/>
      <c r="P2158" s="151" t="e">
        <f>#REF!+#REF!</f>
        <v>#REF!</v>
      </c>
      <c r="Q2158" s="204" t="e">
        <f>#REF!+M2158</f>
        <v>#REF!</v>
      </c>
      <c r="R2158" s="359" t="s">
        <v>297</v>
      </c>
    </row>
    <row r="2159" spans="1:18" ht="12.95" customHeight="1">
      <c r="A2159" s="147">
        <v>34</v>
      </c>
      <c r="B2159" s="148"/>
      <c r="C2159" s="149" t="s">
        <v>1911</v>
      </c>
      <c r="D2159" s="149" t="s">
        <v>1545</v>
      </c>
      <c r="E2159" s="149" t="s">
        <v>1543</v>
      </c>
      <c r="F2159" s="149" t="s">
        <v>1916</v>
      </c>
      <c r="G2159" s="149" t="s">
        <v>1487</v>
      </c>
      <c r="H2159" s="158"/>
      <c r="I2159" s="260" t="s">
        <v>1283</v>
      </c>
      <c r="J2159" s="150">
        <v>32</v>
      </c>
      <c r="K2159" s="150" t="s">
        <v>1343</v>
      </c>
      <c r="L2159" s="150"/>
      <c r="M2159" s="153"/>
      <c r="N2159" s="151"/>
      <c r="O2159" s="153"/>
      <c r="P2159" s="151" t="e">
        <f>#REF!+#REF!</f>
        <v>#REF!</v>
      </c>
      <c r="Q2159" s="204" t="e">
        <f>#REF!+M2159</f>
        <v>#REF!</v>
      </c>
      <c r="R2159" s="359" t="s">
        <v>297</v>
      </c>
    </row>
    <row r="2160" spans="1:18" ht="12.95" customHeight="1">
      <c r="A2160" s="147">
        <v>35</v>
      </c>
      <c r="B2160" s="148"/>
      <c r="C2160" s="149" t="s">
        <v>1911</v>
      </c>
      <c r="D2160" s="149" t="s">
        <v>1545</v>
      </c>
      <c r="E2160" s="149" t="s">
        <v>1543</v>
      </c>
      <c r="F2160" s="149" t="s">
        <v>1916</v>
      </c>
      <c r="G2160" s="149" t="s">
        <v>1487</v>
      </c>
      <c r="H2160" s="158"/>
      <c r="I2160" s="260" t="s">
        <v>1284</v>
      </c>
      <c r="J2160" s="150">
        <v>8</v>
      </c>
      <c r="K2160" s="150" t="s">
        <v>1343</v>
      </c>
      <c r="L2160" s="150"/>
      <c r="M2160" s="153"/>
      <c r="N2160" s="151"/>
      <c r="O2160" s="153"/>
      <c r="P2160" s="151" t="e">
        <f>#REF!+#REF!</f>
        <v>#REF!</v>
      </c>
      <c r="Q2160" s="204" t="e">
        <f>#REF!+M2160</f>
        <v>#REF!</v>
      </c>
      <c r="R2160" s="359" t="s">
        <v>297</v>
      </c>
    </row>
    <row r="2161" spans="1:18" ht="12.95" customHeight="1">
      <c r="A2161" s="147">
        <v>36</v>
      </c>
      <c r="B2161" s="148"/>
      <c r="C2161" s="149" t="s">
        <v>1911</v>
      </c>
      <c r="D2161" s="149" t="s">
        <v>1545</v>
      </c>
      <c r="E2161" s="149" t="s">
        <v>1543</v>
      </c>
      <c r="F2161" s="149" t="s">
        <v>1916</v>
      </c>
      <c r="G2161" s="149" t="s">
        <v>1487</v>
      </c>
      <c r="H2161" s="158"/>
      <c r="I2161" s="260" t="s">
        <v>1285</v>
      </c>
      <c r="J2161" s="150">
        <v>40</v>
      </c>
      <c r="K2161" s="150" t="s">
        <v>1343</v>
      </c>
      <c r="L2161" s="150"/>
      <c r="M2161" s="153"/>
      <c r="N2161" s="151"/>
      <c r="O2161" s="153"/>
      <c r="P2161" s="151" t="e">
        <f>#REF!+#REF!</f>
        <v>#REF!</v>
      </c>
      <c r="Q2161" s="204" t="e">
        <f>#REF!+M2161</f>
        <v>#REF!</v>
      </c>
      <c r="R2161" s="359" t="s">
        <v>297</v>
      </c>
    </row>
    <row r="2162" spans="1:18" ht="12.95" customHeight="1">
      <c r="A2162" s="147">
        <v>37</v>
      </c>
      <c r="B2162" s="148"/>
      <c r="C2162" s="149" t="s">
        <v>1911</v>
      </c>
      <c r="D2162" s="149" t="s">
        <v>1545</v>
      </c>
      <c r="E2162" s="149" t="s">
        <v>1543</v>
      </c>
      <c r="F2162" s="149" t="s">
        <v>1916</v>
      </c>
      <c r="G2162" s="149" t="s">
        <v>1487</v>
      </c>
      <c r="H2162" s="158"/>
      <c r="I2162" s="260" t="s">
        <v>1837</v>
      </c>
      <c r="J2162" s="150">
        <v>136</v>
      </c>
      <c r="K2162" s="150" t="s">
        <v>1343</v>
      </c>
      <c r="L2162" s="150"/>
      <c r="M2162" s="153"/>
      <c r="N2162" s="151"/>
      <c r="O2162" s="153"/>
      <c r="P2162" s="151" t="e">
        <f>#REF!+#REF!</f>
        <v>#REF!</v>
      </c>
      <c r="Q2162" s="204" t="e">
        <f>#REF!+M2162</f>
        <v>#REF!</v>
      </c>
      <c r="R2162" s="359" t="s">
        <v>297</v>
      </c>
    </row>
    <row r="2163" spans="1:18" ht="12.95" customHeight="1">
      <c r="A2163" s="147">
        <v>38</v>
      </c>
      <c r="B2163" s="148"/>
      <c r="C2163" s="149" t="s">
        <v>1911</v>
      </c>
      <c r="D2163" s="149" t="s">
        <v>1545</v>
      </c>
      <c r="E2163" s="149" t="s">
        <v>1543</v>
      </c>
      <c r="F2163" s="149" t="s">
        <v>1916</v>
      </c>
      <c r="G2163" s="149" t="s">
        <v>1487</v>
      </c>
      <c r="H2163" s="158"/>
      <c r="I2163" s="260" t="s">
        <v>1287</v>
      </c>
      <c r="J2163" s="150">
        <v>40</v>
      </c>
      <c r="K2163" s="150" t="s">
        <v>1343</v>
      </c>
      <c r="L2163" s="150"/>
      <c r="M2163" s="153"/>
      <c r="N2163" s="151"/>
      <c r="O2163" s="153"/>
      <c r="P2163" s="151" t="e">
        <f>#REF!+#REF!</f>
        <v>#REF!</v>
      </c>
      <c r="Q2163" s="204" t="e">
        <f>#REF!+M2163</f>
        <v>#REF!</v>
      </c>
      <c r="R2163" s="359" t="s">
        <v>297</v>
      </c>
    </row>
    <row r="2164" spans="1:18" ht="12.95" customHeight="1">
      <c r="A2164" s="147">
        <v>39</v>
      </c>
      <c r="B2164" s="148"/>
      <c r="C2164" s="149" t="s">
        <v>1911</v>
      </c>
      <c r="D2164" s="149" t="s">
        <v>1545</v>
      </c>
      <c r="E2164" s="149" t="s">
        <v>1543</v>
      </c>
      <c r="F2164" s="149" t="s">
        <v>1916</v>
      </c>
      <c r="G2164" s="149" t="s">
        <v>1487</v>
      </c>
      <c r="H2164" s="158"/>
      <c r="I2164" s="260" t="s">
        <v>1838</v>
      </c>
      <c r="J2164" s="150">
        <v>8</v>
      </c>
      <c r="K2164" s="150" t="s">
        <v>1343</v>
      </c>
      <c r="L2164" s="150"/>
      <c r="M2164" s="153"/>
      <c r="N2164" s="151"/>
      <c r="O2164" s="153"/>
      <c r="P2164" s="151" t="e">
        <f>#REF!+#REF!</f>
        <v>#REF!</v>
      </c>
      <c r="Q2164" s="204" t="e">
        <f>#REF!+M2164</f>
        <v>#REF!</v>
      </c>
      <c r="R2164" s="359" t="s">
        <v>297</v>
      </c>
    </row>
    <row r="2165" spans="1:18" ht="12.95" customHeight="1">
      <c r="A2165" s="147">
        <v>40</v>
      </c>
      <c r="B2165" s="148"/>
      <c r="C2165" s="149" t="s">
        <v>1911</v>
      </c>
      <c r="D2165" s="149" t="s">
        <v>1545</v>
      </c>
      <c r="E2165" s="149" t="s">
        <v>1543</v>
      </c>
      <c r="F2165" s="149" t="s">
        <v>1916</v>
      </c>
      <c r="G2165" s="149" t="s">
        <v>1487</v>
      </c>
      <c r="H2165" s="158"/>
      <c r="I2165" s="260" t="s">
        <v>1290</v>
      </c>
      <c r="J2165" s="150">
        <v>8</v>
      </c>
      <c r="K2165" s="150" t="s">
        <v>1343</v>
      </c>
      <c r="L2165" s="150"/>
      <c r="M2165" s="153"/>
      <c r="N2165" s="151"/>
      <c r="O2165" s="153"/>
      <c r="P2165" s="151" t="e">
        <f>#REF!+#REF!</f>
        <v>#REF!</v>
      </c>
      <c r="Q2165" s="204" t="e">
        <f>#REF!+M2165</f>
        <v>#REF!</v>
      </c>
      <c r="R2165" s="359" t="s">
        <v>297</v>
      </c>
    </row>
    <row r="2166" spans="1:18" ht="12.95" customHeight="1">
      <c r="A2166" s="147">
        <v>41</v>
      </c>
      <c r="B2166" s="148"/>
      <c r="C2166" s="149" t="s">
        <v>1911</v>
      </c>
      <c r="D2166" s="149" t="s">
        <v>1545</v>
      </c>
      <c r="E2166" s="149" t="s">
        <v>1543</v>
      </c>
      <c r="F2166" s="149" t="s">
        <v>1916</v>
      </c>
      <c r="G2166" s="149" t="s">
        <v>1487</v>
      </c>
      <c r="H2166" s="158"/>
      <c r="I2166" s="260" t="s">
        <v>1839</v>
      </c>
      <c r="J2166" s="150">
        <v>8</v>
      </c>
      <c r="K2166" s="150" t="s">
        <v>1343</v>
      </c>
      <c r="L2166" s="150"/>
      <c r="M2166" s="153"/>
      <c r="N2166" s="151"/>
      <c r="O2166" s="153"/>
      <c r="P2166" s="151" t="e">
        <f>#REF!+#REF!</f>
        <v>#REF!</v>
      </c>
      <c r="Q2166" s="204" t="e">
        <f>#REF!+M2166</f>
        <v>#REF!</v>
      </c>
      <c r="R2166" s="359" t="s">
        <v>297</v>
      </c>
    </row>
    <row r="2167" spans="1:18" ht="12.95" customHeight="1">
      <c r="A2167" s="147">
        <v>42</v>
      </c>
      <c r="B2167" s="148"/>
      <c r="C2167" s="149" t="s">
        <v>1911</v>
      </c>
      <c r="D2167" s="149" t="s">
        <v>1545</v>
      </c>
      <c r="E2167" s="149" t="s">
        <v>1543</v>
      </c>
      <c r="F2167" s="149" t="s">
        <v>1543</v>
      </c>
      <c r="G2167" s="149" t="s">
        <v>1428</v>
      </c>
      <c r="H2167" s="158"/>
      <c r="I2167" s="260" t="s">
        <v>1840</v>
      </c>
      <c r="J2167" s="150">
        <v>8</v>
      </c>
      <c r="K2167" s="150" t="s">
        <v>1343</v>
      </c>
      <c r="L2167" s="150"/>
      <c r="M2167" s="153"/>
      <c r="N2167" s="151"/>
      <c r="O2167" s="153"/>
      <c r="P2167" s="151" t="e">
        <f>#REF!+#REF!</f>
        <v>#REF!</v>
      </c>
      <c r="Q2167" s="204" t="e">
        <f>#REF!+M2167</f>
        <v>#REF!</v>
      </c>
      <c r="R2167" s="359" t="s">
        <v>297</v>
      </c>
    </row>
    <row r="2168" spans="1:18" ht="12.95" customHeight="1">
      <c r="A2168" s="147">
        <v>43</v>
      </c>
      <c r="B2168" s="148"/>
      <c r="C2168" s="149" t="s">
        <v>1911</v>
      </c>
      <c r="D2168" s="149" t="s">
        <v>1545</v>
      </c>
      <c r="E2168" s="149" t="s">
        <v>1543</v>
      </c>
      <c r="F2168" s="149" t="s">
        <v>1916</v>
      </c>
      <c r="G2168" s="149" t="s">
        <v>1487</v>
      </c>
      <c r="H2168" s="158"/>
      <c r="I2168" s="260" t="s">
        <v>1841</v>
      </c>
      <c r="J2168" s="150">
        <v>16</v>
      </c>
      <c r="K2168" s="150" t="s">
        <v>1343</v>
      </c>
      <c r="L2168" s="150"/>
      <c r="M2168" s="153"/>
      <c r="N2168" s="151"/>
      <c r="O2168" s="153"/>
      <c r="P2168" s="151" t="e">
        <f>#REF!+#REF!</f>
        <v>#REF!</v>
      </c>
      <c r="Q2168" s="204" t="e">
        <f>#REF!+M2168</f>
        <v>#REF!</v>
      </c>
      <c r="R2168" s="359" t="s">
        <v>297</v>
      </c>
    </row>
    <row r="2169" spans="1:18" ht="12.95" customHeight="1">
      <c r="A2169" s="147">
        <v>44</v>
      </c>
      <c r="B2169" s="148"/>
      <c r="C2169" s="149" t="s">
        <v>1911</v>
      </c>
      <c r="D2169" s="149" t="s">
        <v>1545</v>
      </c>
      <c r="E2169" s="149" t="s">
        <v>1543</v>
      </c>
      <c r="F2169" s="149" t="s">
        <v>1916</v>
      </c>
      <c r="G2169" s="149" t="s">
        <v>1487</v>
      </c>
      <c r="H2169" s="158"/>
      <c r="I2169" s="260" t="s">
        <v>1842</v>
      </c>
      <c r="J2169" s="150">
        <v>80</v>
      </c>
      <c r="K2169" s="150" t="s">
        <v>1343</v>
      </c>
      <c r="L2169" s="150"/>
      <c r="M2169" s="153"/>
      <c r="N2169" s="151"/>
      <c r="O2169" s="153"/>
      <c r="P2169" s="151" t="e">
        <f>#REF!+#REF!</f>
        <v>#REF!</v>
      </c>
      <c r="Q2169" s="204" t="e">
        <f>#REF!+M2169</f>
        <v>#REF!</v>
      </c>
      <c r="R2169" s="359" t="s">
        <v>297</v>
      </c>
    </row>
    <row r="2170" spans="1:18" ht="12.95" customHeight="1">
      <c r="A2170" s="147">
        <v>45</v>
      </c>
      <c r="B2170" s="148"/>
      <c r="C2170" s="149" t="s">
        <v>1911</v>
      </c>
      <c r="D2170" s="149" t="s">
        <v>1545</v>
      </c>
      <c r="E2170" s="149" t="s">
        <v>1543</v>
      </c>
      <c r="F2170" s="149" t="s">
        <v>1543</v>
      </c>
      <c r="G2170" s="149" t="s">
        <v>1427</v>
      </c>
      <c r="H2170" s="158"/>
      <c r="I2170" s="260" t="s">
        <v>1828</v>
      </c>
      <c r="J2170" s="150">
        <v>8</v>
      </c>
      <c r="K2170" s="150" t="s">
        <v>1343</v>
      </c>
      <c r="L2170" s="150"/>
      <c r="M2170" s="153"/>
      <c r="N2170" s="151"/>
      <c r="O2170" s="153"/>
      <c r="P2170" s="151" t="e">
        <f>#REF!+#REF!</f>
        <v>#REF!</v>
      </c>
      <c r="Q2170" s="204" t="e">
        <f>#REF!+M2170</f>
        <v>#REF!</v>
      </c>
      <c r="R2170" s="359" t="s">
        <v>297</v>
      </c>
    </row>
    <row r="2171" spans="1:18" ht="12.95" customHeight="1">
      <c r="A2171" s="147">
        <v>46</v>
      </c>
      <c r="B2171" s="148"/>
      <c r="C2171" s="149" t="s">
        <v>1911</v>
      </c>
      <c r="D2171" s="149" t="s">
        <v>1545</v>
      </c>
      <c r="E2171" s="149" t="s">
        <v>1543</v>
      </c>
      <c r="F2171" s="149" t="s">
        <v>1916</v>
      </c>
      <c r="G2171" s="149" t="s">
        <v>1487</v>
      </c>
      <c r="H2171" s="158"/>
      <c r="I2171" s="260" t="s">
        <v>1843</v>
      </c>
      <c r="J2171" s="150">
        <v>8</v>
      </c>
      <c r="K2171" s="150" t="s">
        <v>1343</v>
      </c>
      <c r="L2171" s="150"/>
      <c r="M2171" s="153"/>
      <c r="N2171" s="151"/>
      <c r="O2171" s="153"/>
      <c r="P2171" s="151" t="e">
        <f>#REF!+#REF!</f>
        <v>#REF!</v>
      </c>
      <c r="Q2171" s="204" t="e">
        <f>#REF!+M2171</f>
        <v>#REF!</v>
      </c>
      <c r="R2171" s="359" t="s">
        <v>297</v>
      </c>
    </row>
    <row r="2172" spans="1:18" ht="12.95" customHeight="1">
      <c r="A2172" s="147">
        <v>47</v>
      </c>
      <c r="B2172" s="148"/>
      <c r="C2172" s="149" t="s">
        <v>1911</v>
      </c>
      <c r="D2172" s="149" t="s">
        <v>1545</v>
      </c>
      <c r="E2172" s="149" t="s">
        <v>1543</v>
      </c>
      <c r="F2172" s="149" t="s">
        <v>1916</v>
      </c>
      <c r="G2172" s="149" t="s">
        <v>1487</v>
      </c>
      <c r="H2172" s="158"/>
      <c r="I2172" s="260" t="s">
        <v>1844</v>
      </c>
      <c r="J2172" s="150">
        <v>8</v>
      </c>
      <c r="K2172" s="150" t="s">
        <v>1343</v>
      </c>
      <c r="L2172" s="150"/>
      <c r="M2172" s="153"/>
      <c r="N2172" s="151"/>
      <c r="O2172" s="153"/>
      <c r="P2172" s="151" t="e">
        <f>#REF!+#REF!</f>
        <v>#REF!</v>
      </c>
      <c r="Q2172" s="204" t="e">
        <f>#REF!+M2172</f>
        <v>#REF!</v>
      </c>
      <c r="R2172" s="359" t="s">
        <v>297</v>
      </c>
    </row>
    <row r="2173" spans="1:18" ht="12.95" customHeight="1">
      <c r="A2173" s="147">
        <v>48</v>
      </c>
      <c r="B2173" s="148"/>
      <c r="C2173" s="149" t="s">
        <v>1911</v>
      </c>
      <c r="D2173" s="149" t="s">
        <v>1545</v>
      </c>
      <c r="E2173" s="149" t="s">
        <v>1543</v>
      </c>
      <c r="F2173" s="149" t="s">
        <v>1916</v>
      </c>
      <c r="G2173" s="149" t="s">
        <v>1487</v>
      </c>
      <c r="H2173" s="158"/>
      <c r="I2173" s="260" t="s">
        <v>1845</v>
      </c>
      <c r="J2173" s="150">
        <v>8</v>
      </c>
      <c r="K2173" s="150" t="s">
        <v>1343</v>
      </c>
      <c r="L2173" s="150"/>
      <c r="M2173" s="153"/>
      <c r="N2173" s="151"/>
      <c r="O2173" s="153"/>
      <c r="P2173" s="151" t="e">
        <f>#REF!+#REF!</f>
        <v>#REF!</v>
      </c>
      <c r="Q2173" s="204" t="e">
        <f>#REF!+M2173</f>
        <v>#REF!</v>
      </c>
      <c r="R2173" s="359" t="s">
        <v>297</v>
      </c>
    </row>
    <row r="2174" spans="1:18" ht="12.95" customHeight="1">
      <c r="A2174" s="147">
        <v>49</v>
      </c>
      <c r="B2174" s="148"/>
      <c r="C2174" s="149" t="s">
        <v>1911</v>
      </c>
      <c r="D2174" s="149" t="s">
        <v>1545</v>
      </c>
      <c r="E2174" s="149" t="s">
        <v>1543</v>
      </c>
      <c r="F2174" s="149" t="s">
        <v>1916</v>
      </c>
      <c r="G2174" s="149" t="s">
        <v>1487</v>
      </c>
      <c r="H2174" s="158"/>
      <c r="I2174" s="260" t="s">
        <v>1846</v>
      </c>
      <c r="J2174" s="150">
        <v>8</v>
      </c>
      <c r="K2174" s="150" t="s">
        <v>1343</v>
      </c>
      <c r="L2174" s="150"/>
      <c r="M2174" s="153"/>
      <c r="N2174" s="151"/>
      <c r="O2174" s="153"/>
      <c r="P2174" s="151" t="e">
        <f>#REF!+#REF!</f>
        <v>#REF!</v>
      </c>
      <c r="Q2174" s="204" t="e">
        <f>#REF!+M2174</f>
        <v>#REF!</v>
      </c>
      <c r="R2174" s="359" t="s">
        <v>297</v>
      </c>
    </row>
    <row r="2175" spans="1:18" ht="12.95" customHeight="1">
      <c r="A2175" s="147">
        <v>50</v>
      </c>
      <c r="B2175" s="148"/>
      <c r="C2175" s="149" t="s">
        <v>1911</v>
      </c>
      <c r="D2175" s="149" t="s">
        <v>1545</v>
      </c>
      <c r="E2175" s="149" t="s">
        <v>1543</v>
      </c>
      <c r="F2175" s="149" t="s">
        <v>1916</v>
      </c>
      <c r="G2175" s="149" t="s">
        <v>1487</v>
      </c>
      <c r="H2175" s="158"/>
      <c r="I2175" s="260" t="s">
        <v>83</v>
      </c>
      <c r="J2175" s="150">
        <v>8</v>
      </c>
      <c r="K2175" s="150" t="s">
        <v>1343</v>
      </c>
      <c r="L2175" s="150"/>
      <c r="M2175" s="153"/>
      <c r="N2175" s="151"/>
      <c r="O2175" s="153"/>
      <c r="P2175" s="151" t="e">
        <f>#REF!+#REF!</f>
        <v>#REF!</v>
      </c>
      <c r="Q2175" s="204" t="e">
        <f>#REF!+M2175</f>
        <v>#REF!</v>
      </c>
      <c r="R2175" s="359" t="s">
        <v>297</v>
      </c>
    </row>
    <row r="2176" spans="1:18" ht="12.95" customHeight="1">
      <c r="A2176" s="147">
        <v>51</v>
      </c>
      <c r="B2176" s="148"/>
      <c r="C2176" s="149" t="s">
        <v>1911</v>
      </c>
      <c r="D2176" s="149" t="s">
        <v>1545</v>
      </c>
      <c r="E2176" s="149" t="s">
        <v>1543</v>
      </c>
      <c r="F2176" s="149" t="s">
        <v>1916</v>
      </c>
      <c r="G2176" s="149" t="s">
        <v>1487</v>
      </c>
      <c r="H2176" s="158"/>
      <c r="I2176" s="260" t="s">
        <v>1847</v>
      </c>
      <c r="J2176" s="150">
        <v>8</v>
      </c>
      <c r="K2176" s="150" t="s">
        <v>1343</v>
      </c>
      <c r="L2176" s="150"/>
      <c r="M2176" s="153"/>
      <c r="N2176" s="151"/>
      <c r="O2176" s="153"/>
      <c r="P2176" s="151" t="e">
        <f>#REF!+#REF!</f>
        <v>#REF!</v>
      </c>
      <c r="Q2176" s="204" t="e">
        <f>#REF!+M2176</f>
        <v>#REF!</v>
      </c>
      <c r="R2176" s="359" t="s">
        <v>297</v>
      </c>
    </row>
    <row r="2177" spans="1:18" ht="12.95" customHeight="1">
      <c r="A2177" s="147">
        <v>52</v>
      </c>
      <c r="B2177" s="148"/>
      <c r="C2177" s="149" t="s">
        <v>1911</v>
      </c>
      <c r="D2177" s="149" t="s">
        <v>1545</v>
      </c>
      <c r="E2177" s="149" t="s">
        <v>1543</v>
      </c>
      <c r="F2177" s="149" t="s">
        <v>1916</v>
      </c>
      <c r="G2177" s="149" t="s">
        <v>1487</v>
      </c>
      <c r="H2177" s="158"/>
      <c r="I2177" s="260" t="s">
        <v>86</v>
      </c>
      <c r="J2177" s="150">
        <v>8</v>
      </c>
      <c r="K2177" s="150" t="s">
        <v>1343</v>
      </c>
      <c r="L2177" s="150"/>
      <c r="M2177" s="153"/>
      <c r="N2177" s="151"/>
      <c r="O2177" s="153"/>
      <c r="P2177" s="151" t="e">
        <f>#REF!+#REF!</f>
        <v>#REF!</v>
      </c>
      <c r="Q2177" s="204" t="e">
        <f>#REF!+M2177</f>
        <v>#REF!</v>
      </c>
      <c r="R2177" s="359" t="s">
        <v>297</v>
      </c>
    </row>
    <row r="2178" spans="1:18" ht="12.95" customHeight="1">
      <c r="A2178" s="147">
        <v>53</v>
      </c>
      <c r="B2178" s="148"/>
      <c r="C2178" s="149" t="s">
        <v>1911</v>
      </c>
      <c r="D2178" s="149" t="s">
        <v>1545</v>
      </c>
      <c r="E2178" s="149" t="s">
        <v>1543</v>
      </c>
      <c r="F2178" s="149" t="s">
        <v>1916</v>
      </c>
      <c r="G2178" s="149" t="s">
        <v>1487</v>
      </c>
      <c r="H2178" s="158"/>
      <c r="I2178" s="260" t="s">
        <v>1848</v>
      </c>
      <c r="J2178" s="150">
        <v>8</v>
      </c>
      <c r="K2178" s="150" t="s">
        <v>1343</v>
      </c>
      <c r="L2178" s="150"/>
      <c r="M2178" s="153"/>
      <c r="N2178" s="151"/>
      <c r="O2178" s="153"/>
      <c r="P2178" s="151" t="e">
        <f>#REF!+#REF!</f>
        <v>#REF!</v>
      </c>
      <c r="Q2178" s="204" t="e">
        <f>#REF!+M2178</f>
        <v>#REF!</v>
      </c>
      <c r="R2178" s="359" t="s">
        <v>297</v>
      </c>
    </row>
    <row r="2179" spans="1:18" ht="12.95" customHeight="1">
      <c r="A2179" s="147">
        <v>54</v>
      </c>
      <c r="B2179" s="148"/>
      <c r="C2179" s="149" t="s">
        <v>1911</v>
      </c>
      <c r="D2179" s="149" t="s">
        <v>1545</v>
      </c>
      <c r="E2179" s="149" t="s">
        <v>1543</v>
      </c>
      <c r="F2179" s="149" t="s">
        <v>1916</v>
      </c>
      <c r="G2179" s="149" t="s">
        <v>1487</v>
      </c>
      <c r="H2179" s="158"/>
      <c r="I2179" s="260" t="s">
        <v>1849</v>
      </c>
      <c r="J2179" s="150">
        <v>8</v>
      </c>
      <c r="K2179" s="150" t="s">
        <v>1343</v>
      </c>
      <c r="L2179" s="150"/>
      <c r="M2179" s="153"/>
      <c r="N2179" s="151"/>
      <c r="O2179" s="153"/>
      <c r="P2179" s="151" t="e">
        <f>#REF!+#REF!</f>
        <v>#REF!</v>
      </c>
      <c r="Q2179" s="204" t="e">
        <f>#REF!+M2179</f>
        <v>#REF!</v>
      </c>
      <c r="R2179" s="359" t="s">
        <v>297</v>
      </c>
    </row>
    <row r="2180" spans="1:18" ht="12.95" customHeight="1">
      <c r="A2180" s="147">
        <v>55</v>
      </c>
      <c r="B2180" s="148"/>
      <c r="C2180" s="149" t="s">
        <v>1911</v>
      </c>
      <c r="D2180" s="149" t="s">
        <v>1545</v>
      </c>
      <c r="E2180" s="149" t="s">
        <v>1543</v>
      </c>
      <c r="F2180" s="149" t="s">
        <v>1916</v>
      </c>
      <c r="G2180" s="149" t="s">
        <v>1487</v>
      </c>
      <c r="H2180" s="158"/>
      <c r="I2180" s="260" t="s">
        <v>1850</v>
      </c>
      <c r="J2180" s="150">
        <v>8</v>
      </c>
      <c r="K2180" s="150" t="s">
        <v>1343</v>
      </c>
      <c r="L2180" s="150"/>
      <c r="M2180" s="153"/>
      <c r="N2180" s="151"/>
      <c r="O2180" s="153"/>
      <c r="P2180" s="151" t="e">
        <f>#REF!+#REF!</f>
        <v>#REF!</v>
      </c>
      <c r="Q2180" s="204" t="e">
        <f>#REF!+M2180</f>
        <v>#REF!</v>
      </c>
      <c r="R2180" s="359" t="s">
        <v>297</v>
      </c>
    </row>
    <row r="2181" spans="1:18" ht="12.95" customHeight="1">
      <c r="A2181" s="147">
        <v>56</v>
      </c>
      <c r="B2181" s="148"/>
      <c r="C2181" s="149" t="s">
        <v>1911</v>
      </c>
      <c r="D2181" s="149" t="s">
        <v>1545</v>
      </c>
      <c r="E2181" s="149" t="s">
        <v>1543</v>
      </c>
      <c r="F2181" s="149" t="s">
        <v>1545</v>
      </c>
      <c r="G2181" s="149" t="s">
        <v>1438</v>
      </c>
      <c r="H2181" s="158" t="s">
        <v>1426</v>
      </c>
      <c r="I2181" s="240" t="s">
        <v>953</v>
      </c>
      <c r="J2181" s="150" t="s">
        <v>954</v>
      </c>
      <c r="K2181" s="150" t="s">
        <v>1343</v>
      </c>
      <c r="L2181" s="150"/>
      <c r="M2181" s="153"/>
      <c r="N2181" s="151"/>
      <c r="O2181" s="153"/>
      <c r="P2181" s="151" t="e">
        <f>#REF!+#REF!</f>
        <v>#REF!</v>
      </c>
      <c r="Q2181" s="204" t="e">
        <f>#REF!+M2181</f>
        <v>#REF!</v>
      </c>
      <c r="R2181" s="359" t="s">
        <v>297</v>
      </c>
    </row>
    <row r="2182" spans="1:18" ht="12.95" customHeight="1">
      <c r="A2182" s="147">
        <v>57</v>
      </c>
      <c r="B2182" s="148"/>
      <c r="C2182" s="149" t="s">
        <v>1911</v>
      </c>
      <c r="D2182" s="149" t="s">
        <v>1545</v>
      </c>
      <c r="E2182" s="149" t="s">
        <v>1543</v>
      </c>
      <c r="F2182" s="149" t="s">
        <v>1545</v>
      </c>
      <c r="G2182" s="149" t="s">
        <v>1438</v>
      </c>
      <c r="H2182" s="158" t="s">
        <v>1427</v>
      </c>
      <c r="I2182" s="240" t="s">
        <v>955</v>
      </c>
      <c r="J2182" s="150" t="s">
        <v>956</v>
      </c>
      <c r="K2182" s="150" t="s">
        <v>1343</v>
      </c>
      <c r="L2182" s="150"/>
      <c r="M2182" s="153"/>
      <c r="N2182" s="151"/>
      <c r="O2182" s="153"/>
      <c r="P2182" s="151" t="e">
        <f>#REF!+#REF!</f>
        <v>#REF!</v>
      </c>
      <c r="Q2182" s="204" t="e">
        <f>#REF!+M2182</f>
        <v>#REF!</v>
      </c>
      <c r="R2182" s="359" t="s">
        <v>297</v>
      </c>
    </row>
    <row r="2183" spans="1:18" ht="12.95" customHeight="1">
      <c r="A2183" s="147">
        <v>58</v>
      </c>
      <c r="B2183" s="148"/>
      <c r="C2183" s="149" t="s">
        <v>1911</v>
      </c>
      <c r="D2183" s="149" t="s">
        <v>1545</v>
      </c>
      <c r="E2183" s="149" t="s">
        <v>1543</v>
      </c>
      <c r="F2183" s="149" t="s">
        <v>1543</v>
      </c>
      <c r="G2183" s="149" t="s">
        <v>1493</v>
      </c>
      <c r="H2183" s="158" t="s">
        <v>1433</v>
      </c>
      <c r="I2183" s="240" t="s">
        <v>957</v>
      </c>
      <c r="J2183" s="150" t="s">
        <v>958</v>
      </c>
      <c r="K2183" s="150" t="s">
        <v>1343</v>
      </c>
      <c r="L2183" s="150"/>
      <c r="M2183" s="153"/>
      <c r="N2183" s="151"/>
      <c r="O2183" s="153"/>
      <c r="P2183" s="151" t="e">
        <f>#REF!+#REF!</f>
        <v>#REF!</v>
      </c>
      <c r="Q2183" s="204" t="e">
        <f>#REF!+M2183</f>
        <v>#REF!</v>
      </c>
      <c r="R2183" s="359" t="s">
        <v>297</v>
      </c>
    </row>
    <row r="2184" spans="1:18" ht="12.95" customHeight="1">
      <c r="A2184" s="147">
        <v>59</v>
      </c>
      <c r="B2184" s="148"/>
      <c r="C2184" s="149" t="s">
        <v>1911</v>
      </c>
      <c r="D2184" s="149" t="s">
        <v>1545</v>
      </c>
      <c r="E2184" s="149" t="s">
        <v>1543</v>
      </c>
      <c r="F2184" s="149" t="s">
        <v>1543</v>
      </c>
      <c r="G2184" s="149" t="s">
        <v>1493</v>
      </c>
      <c r="H2184" s="158" t="s">
        <v>1434</v>
      </c>
      <c r="I2184" s="236" t="s">
        <v>2023</v>
      </c>
      <c r="J2184" s="150" t="s">
        <v>1343</v>
      </c>
      <c r="K2184" s="150" t="s">
        <v>1343</v>
      </c>
      <c r="L2184" s="150"/>
      <c r="M2184" s="153"/>
      <c r="N2184" s="151"/>
      <c r="O2184" s="153"/>
      <c r="P2184" s="151" t="e">
        <f>#REF!+#REF!</f>
        <v>#REF!</v>
      </c>
      <c r="Q2184" s="204" t="e">
        <f>#REF!+M2184</f>
        <v>#REF!</v>
      </c>
      <c r="R2184" s="359" t="s">
        <v>297</v>
      </c>
    </row>
    <row r="2185" spans="1:18" ht="12.95" customHeight="1">
      <c r="A2185" s="147"/>
      <c r="B2185" s="148"/>
      <c r="C2185" s="149"/>
      <c r="D2185" s="149"/>
      <c r="E2185" s="149"/>
      <c r="F2185" s="149"/>
      <c r="G2185" s="149"/>
      <c r="H2185" s="158"/>
      <c r="I2185" s="261" t="s">
        <v>959</v>
      </c>
      <c r="J2185" s="150" t="s">
        <v>960</v>
      </c>
      <c r="K2185" s="150"/>
      <c r="L2185" s="150"/>
      <c r="M2185" s="153"/>
      <c r="N2185" s="151"/>
      <c r="O2185" s="153"/>
      <c r="P2185" s="151"/>
      <c r="Q2185" s="204" t="e">
        <f>#REF!+M2185</f>
        <v>#REF!</v>
      </c>
      <c r="R2185" s="359"/>
    </row>
    <row r="2186" spans="1:18" ht="12.95" customHeight="1">
      <c r="A2186" s="147"/>
      <c r="B2186" s="148"/>
      <c r="C2186" s="149"/>
      <c r="D2186" s="149"/>
      <c r="E2186" s="149"/>
      <c r="F2186" s="149"/>
      <c r="G2186" s="149"/>
      <c r="H2186" s="158"/>
      <c r="I2186" s="261" t="s">
        <v>961</v>
      </c>
      <c r="J2186" s="150" t="s">
        <v>962</v>
      </c>
      <c r="K2186" s="150"/>
      <c r="L2186" s="150"/>
      <c r="M2186" s="153"/>
      <c r="N2186" s="151"/>
      <c r="O2186" s="153"/>
      <c r="P2186" s="151"/>
      <c r="Q2186" s="204" t="e">
        <f>#REF!+M2186</f>
        <v>#REF!</v>
      </c>
      <c r="R2186" s="359"/>
    </row>
    <row r="2187" spans="1:18" ht="12.95" customHeight="1">
      <c r="A2187" s="147"/>
      <c r="B2187" s="148"/>
      <c r="C2187" s="149"/>
      <c r="D2187" s="149"/>
      <c r="E2187" s="149"/>
      <c r="F2187" s="149"/>
      <c r="G2187" s="149"/>
      <c r="H2187" s="158"/>
      <c r="I2187" s="261" t="s">
        <v>963</v>
      </c>
      <c r="J2187" s="150" t="s">
        <v>964</v>
      </c>
      <c r="K2187" s="150"/>
      <c r="L2187" s="150"/>
      <c r="M2187" s="153"/>
      <c r="N2187" s="151"/>
      <c r="O2187" s="153"/>
      <c r="P2187" s="151"/>
      <c r="Q2187" s="204" t="e">
        <f>#REF!+M2187</f>
        <v>#REF!</v>
      </c>
      <c r="R2187" s="359"/>
    </row>
    <row r="2188" spans="1:18" ht="12.95" customHeight="1">
      <c r="A2188" s="147"/>
      <c r="B2188" s="163"/>
      <c r="C2188" s="149"/>
      <c r="D2188" s="149"/>
      <c r="E2188" s="149"/>
      <c r="F2188" s="149"/>
      <c r="G2188" s="149"/>
      <c r="H2188" s="123"/>
      <c r="I2188" s="235" t="s">
        <v>965</v>
      </c>
      <c r="J2188" s="29"/>
      <c r="K2188" s="150"/>
      <c r="L2188" s="150"/>
      <c r="M2188" s="153"/>
      <c r="N2188" s="151"/>
      <c r="O2188" s="153"/>
      <c r="P2188" s="151"/>
      <c r="Q2188" s="204" t="e">
        <f>#REF!+M2188</f>
        <v>#REF!</v>
      </c>
      <c r="R2188" s="359"/>
    </row>
    <row r="2189" spans="1:18" ht="12.95" customHeight="1">
      <c r="A2189" s="147">
        <v>60</v>
      </c>
      <c r="B2189" s="148"/>
      <c r="C2189" s="149" t="s">
        <v>1911</v>
      </c>
      <c r="D2189" s="149" t="s">
        <v>1545</v>
      </c>
      <c r="E2189" s="149" t="s">
        <v>1543</v>
      </c>
      <c r="F2189" s="149" t="s">
        <v>1911</v>
      </c>
      <c r="G2189" s="149" t="s">
        <v>1426</v>
      </c>
      <c r="H2189" s="158" t="s">
        <v>13</v>
      </c>
      <c r="I2189" s="240" t="s">
        <v>966</v>
      </c>
      <c r="J2189" s="150" t="s">
        <v>967</v>
      </c>
      <c r="K2189" s="150" t="s">
        <v>1343</v>
      </c>
      <c r="L2189" s="150"/>
      <c r="M2189" s="153"/>
      <c r="N2189" s="151"/>
      <c r="O2189" s="153"/>
      <c r="P2189" s="151" t="e">
        <f>#REF!+#REF!</f>
        <v>#REF!</v>
      </c>
      <c r="Q2189" s="204" t="e">
        <f>#REF!+M2189</f>
        <v>#REF!</v>
      </c>
      <c r="R2189" s="359" t="s">
        <v>297</v>
      </c>
    </row>
    <row r="2190" spans="1:18" ht="12.95" customHeight="1">
      <c r="A2190" s="147">
        <v>61</v>
      </c>
      <c r="B2190" s="148"/>
      <c r="C2190" s="149" t="s">
        <v>1911</v>
      </c>
      <c r="D2190" s="149" t="s">
        <v>1545</v>
      </c>
      <c r="E2190" s="149" t="s">
        <v>1543</v>
      </c>
      <c r="F2190" s="149" t="s">
        <v>1543</v>
      </c>
      <c r="G2190" s="149" t="s">
        <v>1493</v>
      </c>
      <c r="H2190" s="158" t="s">
        <v>1435</v>
      </c>
      <c r="I2190" s="253" t="s">
        <v>2024</v>
      </c>
      <c r="J2190" s="150" t="s">
        <v>1343</v>
      </c>
      <c r="K2190" s="150" t="s">
        <v>1343</v>
      </c>
      <c r="L2190" s="150"/>
      <c r="M2190" s="153"/>
      <c r="N2190" s="151"/>
      <c r="O2190" s="153"/>
      <c r="P2190" s="151" t="e">
        <f>#REF!+#REF!</f>
        <v>#REF!</v>
      </c>
      <c r="Q2190" s="204" t="e">
        <f>#REF!+M2190</f>
        <v>#REF!</v>
      </c>
      <c r="R2190" s="359" t="s">
        <v>297</v>
      </c>
    </row>
    <row r="2191" spans="1:18" ht="12.95" customHeight="1">
      <c r="A2191" s="147"/>
      <c r="B2191" s="163"/>
      <c r="C2191" s="149"/>
      <c r="D2191" s="149"/>
      <c r="E2191" s="149"/>
      <c r="F2191" s="149"/>
      <c r="G2191" s="149"/>
      <c r="H2191" s="123"/>
      <c r="I2191" s="262" t="s">
        <v>968</v>
      </c>
      <c r="J2191" s="29" t="s">
        <v>958</v>
      </c>
      <c r="K2191" s="150"/>
      <c r="L2191" s="150"/>
      <c r="M2191" s="153"/>
      <c r="N2191" s="151"/>
      <c r="O2191" s="153"/>
      <c r="P2191" s="151"/>
      <c r="Q2191" s="204" t="e">
        <f>#REF!+M2191</f>
        <v>#REF!</v>
      </c>
      <c r="R2191" s="359"/>
    </row>
    <row r="2192" spans="1:18" ht="12.95" customHeight="1">
      <c r="A2192" s="147"/>
      <c r="B2192" s="148"/>
      <c r="C2192" s="149"/>
      <c r="D2192" s="149"/>
      <c r="E2192" s="149"/>
      <c r="F2192" s="149"/>
      <c r="G2192" s="149"/>
      <c r="H2192" s="158"/>
      <c r="I2192" s="262" t="s">
        <v>970</v>
      </c>
      <c r="J2192" s="150" t="s">
        <v>971</v>
      </c>
      <c r="K2192" s="150"/>
      <c r="L2192" s="150"/>
      <c r="M2192" s="153"/>
      <c r="N2192" s="151"/>
      <c r="O2192" s="153"/>
      <c r="P2192" s="151"/>
      <c r="Q2192" s="204" t="e">
        <f>#REF!+M2192</f>
        <v>#REF!</v>
      </c>
      <c r="R2192" s="359"/>
    </row>
    <row r="2193" spans="1:18" ht="12.95" customHeight="1">
      <c r="A2193" s="147"/>
      <c r="B2193" s="148"/>
      <c r="C2193" s="149"/>
      <c r="D2193" s="149"/>
      <c r="E2193" s="149"/>
      <c r="F2193" s="149"/>
      <c r="G2193" s="149"/>
      <c r="H2193" s="158"/>
      <c r="I2193" s="262" t="s">
        <v>986</v>
      </c>
      <c r="J2193" s="150" t="s">
        <v>958</v>
      </c>
      <c r="K2193" s="150"/>
      <c r="L2193" s="150"/>
      <c r="M2193" s="153"/>
      <c r="N2193" s="151"/>
      <c r="O2193" s="153"/>
      <c r="P2193" s="151"/>
      <c r="Q2193" s="204" t="e">
        <f>#REF!+M2193</f>
        <v>#REF!</v>
      </c>
      <c r="R2193" s="359"/>
    </row>
    <row r="2194" spans="1:18" ht="12.95" customHeight="1">
      <c r="A2194" s="147"/>
      <c r="B2194" s="148"/>
      <c r="C2194" s="149"/>
      <c r="D2194" s="149"/>
      <c r="E2194" s="149"/>
      <c r="F2194" s="149"/>
      <c r="G2194" s="149"/>
      <c r="H2194" s="158"/>
      <c r="I2194" s="262" t="s">
        <v>972</v>
      </c>
      <c r="J2194" s="150" t="s">
        <v>973</v>
      </c>
      <c r="K2194" s="150"/>
      <c r="L2194" s="150"/>
      <c r="M2194" s="153"/>
      <c r="N2194" s="151"/>
      <c r="O2194" s="153"/>
      <c r="P2194" s="151"/>
      <c r="Q2194" s="204" t="e">
        <f>#REF!+M2194</f>
        <v>#REF!</v>
      </c>
      <c r="R2194" s="359"/>
    </row>
    <row r="2195" spans="1:18" ht="12.95" customHeight="1">
      <c r="A2195" s="147"/>
      <c r="B2195" s="148"/>
      <c r="C2195" s="149"/>
      <c r="D2195" s="149"/>
      <c r="E2195" s="149"/>
      <c r="F2195" s="149"/>
      <c r="G2195" s="149"/>
      <c r="H2195" s="158"/>
      <c r="I2195" s="262" t="s">
        <v>987</v>
      </c>
      <c r="J2195" s="150" t="s">
        <v>988</v>
      </c>
      <c r="K2195" s="150"/>
      <c r="L2195" s="150"/>
      <c r="M2195" s="153"/>
      <c r="N2195" s="151"/>
      <c r="O2195" s="153"/>
      <c r="P2195" s="151"/>
      <c r="Q2195" s="204" t="e">
        <f>#REF!+M2195</f>
        <v>#REF!</v>
      </c>
      <c r="R2195" s="359"/>
    </row>
    <row r="2196" spans="1:18" ht="12.95" customHeight="1">
      <c r="A2196" s="147"/>
      <c r="B2196" s="148"/>
      <c r="C2196" s="149"/>
      <c r="D2196" s="149"/>
      <c r="E2196" s="149"/>
      <c r="F2196" s="149"/>
      <c r="G2196" s="149"/>
      <c r="H2196" s="158"/>
      <c r="I2196" s="262" t="s">
        <v>976</v>
      </c>
      <c r="J2196" s="150" t="s">
        <v>977</v>
      </c>
      <c r="K2196" s="150"/>
      <c r="L2196" s="150"/>
      <c r="M2196" s="153"/>
      <c r="N2196" s="151"/>
      <c r="O2196" s="153"/>
      <c r="P2196" s="151"/>
      <c r="Q2196" s="204" t="e">
        <f>#REF!+M2196</f>
        <v>#REF!</v>
      </c>
      <c r="R2196" s="359"/>
    </row>
    <row r="2197" spans="1:18" ht="12.95" customHeight="1">
      <c r="A2197" s="147"/>
      <c r="B2197" s="148"/>
      <c r="C2197" s="149"/>
      <c r="D2197" s="149"/>
      <c r="E2197" s="149"/>
      <c r="F2197" s="149"/>
      <c r="G2197" s="149"/>
      <c r="H2197" s="123"/>
      <c r="I2197" s="262" t="s">
        <v>978</v>
      </c>
      <c r="J2197" s="29" t="s">
        <v>979</v>
      </c>
      <c r="K2197" s="150"/>
      <c r="L2197" s="150"/>
      <c r="M2197" s="153"/>
      <c r="N2197" s="151"/>
      <c r="O2197" s="153"/>
      <c r="P2197" s="151"/>
      <c r="Q2197" s="204" t="e">
        <f>#REF!+M2197</f>
        <v>#REF!</v>
      </c>
      <c r="R2197" s="359"/>
    </row>
    <row r="2198" spans="1:18" ht="12.95" customHeight="1">
      <c r="A2198" s="147"/>
      <c r="B2198" s="148"/>
      <c r="C2198" s="149"/>
      <c r="D2198" s="149"/>
      <c r="E2198" s="149"/>
      <c r="F2198" s="149"/>
      <c r="G2198" s="149"/>
      <c r="H2198" s="158"/>
      <c r="I2198" s="262" t="s">
        <v>980</v>
      </c>
      <c r="J2198" s="150" t="s">
        <v>981</v>
      </c>
      <c r="K2198" s="150"/>
      <c r="L2198" s="150"/>
      <c r="M2198" s="153"/>
      <c r="N2198" s="151"/>
      <c r="O2198" s="153"/>
      <c r="P2198" s="151"/>
      <c r="Q2198" s="204" t="e">
        <f>#REF!+M2198</f>
        <v>#REF!</v>
      </c>
      <c r="R2198" s="359"/>
    </row>
    <row r="2199" spans="1:18" ht="12.95" customHeight="1">
      <c r="A2199" s="147"/>
      <c r="B2199" s="148"/>
      <c r="C2199" s="149"/>
      <c r="D2199" s="149"/>
      <c r="E2199" s="149"/>
      <c r="F2199" s="149"/>
      <c r="G2199" s="149"/>
      <c r="H2199" s="158"/>
      <c r="I2199" s="262" t="s">
        <v>982</v>
      </c>
      <c r="J2199" s="150" t="s">
        <v>983</v>
      </c>
      <c r="K2199" s="150"/>
      <c r="L2199" s="150"/>
      <c r="M2199" s="153"/>
      <c r="N2199" s="151"/>
      <c r="O2199" s="153"/>
      <c r="P2199" s="151"/>
      <c r="Q2199" s="204" t="e">
        <f>#REF!+M2199</f>
        <v>#REF!</v>
      </c>
      <c r="R2199" s="359"/>
    </row>
    <row r="2200" spans="1:18" ht="12.95" customHeight="1">
      <c r="A2200" s="147"/>
      <c r="B2200" s="148"/>
      <c r="C2200" s="149"/>
      <c r="D2200" s="149"/>
      <c r="E2200" s="149"/>
      <c r="F2200" s="149"/>
      <c r="G2200" s="149"/>
      <c r="H2200" s="158"/>
      <c r="I2200" s="262" t="s">
        <v>989</v>
      </c>
      <c r="J2200" s="150" t="s">
        <v>990</v>
      </c>
      <c r="K2200" s="150"/>
      <c r="L2200" s="150"/>
      <c r="M2200" s="153"/>
      <c r="N2200" s="151"/>
      <c r="O2200" s="153"/>
      <c r="P2200" s="151"/>
      <c r="Q2200" s="204" t="e">
        <f>#REF!+M2200</f>
        <v>#REF!</v>
      </c>
      <c r="R2200" s="359"/>
    </row>
    <row r="2201" spans="1:18" ht="12.95" customHeight="1">
      <c r="A2201" s="147"/>
      <c r="B2201" s="148"/>
      <c r="C2201" s="149"/>
      <c r="D2201" s="149"/>
      <c r="E2201" s="149"/>
      <c r="F2201" s="149"/>
      <c r="G2201" s="149"/>
      <c r="H2201" s="158"/>
      <c r="I2201" s="240" t="s">
        <v>916</v>
      </c>
      <c r="J2201" s="150" t="s">
        <v>991</v>
      </c>
      <c r="K2201" s="150"/>
      <c r="L2201" s="150"/>
      <c r="M2201" s="153"/>
      <c r="N2201" s="151"/>
      <c r="O2201" s="153"/>
      <c r="P2201" s="151"/>
      <c r="Q2201" s="204" t="e">
        <f>#REF!+M2201</f>
        <v>#REF!</v>
      </c>
      <c r="R2201" s="359"/>
    </row>
    <row r="2202" spans="1:18" ht="12.95" customHeight="1">
      <c r="A2202" s="147">
        <v>62</v>
      </c>
      <c r="B2202" s="148"/>
      <c r="C2202" s="149" t="s">
        <v>1911</v>
      </c>
      <c r="D2202" s="149" t="s">
        <v>1545</v>
      </c>
      <c r="E2202" s="149" t="s">
        <v>1911</v>
      </c>
      <c r="F2202" s="149" t="s">
        <v>1543</v>
      </c>
      <c r="G2202" s="149" t="s">
        <v>13</v>
      </c>
      <c r="H2202" s="158" t="s">
        <v>13</v>
      </c>
      <c r="I2202" s="240" t="s">
        <v>992</v>
      </c>
      <c r="J2202" s="150" t="s">
        <v>993</v>
      </c>
      <c r="K2202" s="150" t="s">
        <v>1343</v>
      </c>
      <c r="L2202" s="150"/>
      <c r="M2202" s="153"/>
      <c r="N2202" s="151"/>
      <c r="O2202" s="153"/>
      <c r="P2202" s="151" t="e">
        <f>#REF!+#REF!</f>
        <v>#REF!</v>
      </c>
      <c r="Q2202" s="204" t="e">
        <f>#REF!+M2202</f>
        <v>#REF!</v>
      </c>
      <c r="R2202" s="359" t="s">
        <v>297</v>
      </c>
    </row>
    <row r="2203" spans="1:18" ht="12.95" customHeight="1">
      <c r="A2203" s="147">
        <v>63</v>
      </c>
      <c r="B2203" s="148"/>
      <c r="C2203" s="149" t="s">
        <v>1911</v>
      </c>
      <c r="D2203" s="149" t="s">
        <v>1545</v>
      </c>
      <c r="E2203" s="149" t="s">
        <v>1543</v>
      </c>
      <c r="F2203" s="149" t="s">
        <v>1916</v>
      </c>
      <c r="G2203" s="149" t="s">
        <v>1487</v>
      </c>
      <c r="H2203" s="158" t="s">
        <v>1425</v>
      </c>
      <c r="I2203" s="240" t="s">
        <v>994</v>
      </c>
      <c r="J2203" s="150" t="s">
        <v>993</v>
      </c>
      <c r="K2203" s="150" t="s">
        <v>1343</v>
      </c>
      <c r="L2203" s="150"/>
      <c r="M2203" s="153"/>
      <c r="N2203" s="151"/>
      <c r="O2203" s="153"/>
      <c r="P2203" s="151" t="e">
        <f>#REF!+#REF!</f>
        <v>#REF!</v>
      </c>
      <c r="Q2203" s="204" t="e">
        <f>#REF!+M2203</f>
        <v>#REF!</v>
      </c>
      <c r="R2203" s="359" t="s">
        <v>297</v>
      </c>
    </row>
    <row r="2204" spans="1:18" ht="12.95" customHeight="1">
      <c r="A2204" s="147">
        <v>64</v>
      </c>
      <c r="B2204" s="148"/>
      <c r="C2204" s="149" t="s">
        <v>1911</v>
      </c>
      <c r="D2204" s="149" t="s">
        <v>1545</v>
      </c>
      <c r="E2204" s="149" t="s">
        <v>1543</v>
      </c>
      <c r="F2204" s="149" t="s">
        <v>1916</v>
      </c>
      <c r="G2204" s="149" t="s">
        <v>1487</v>
      </c>
      <c r="H2204" s="158" t="s">
        <v>1426</v>
      </c>
      <c r="I2204" s="240" t="s">
        <v>995</v>
      </c>
      <c r="J2204" s="150" t="s">
        <v>996</v>
      </c>
      <c r="K2204" s="150" t="s">
        <v>1343</v>
      </c>
      <c r="L2204" s="150"/>
      <c r="M2204" s="153"/>
      <c r="N2204" s="151"/>
      <c r="O2204" s="153"/>
      <c r="P2204" s="151" t="e">
        <f>#REF!+#REF!</f>
        <v>#REF!</v>
      </c>
      <c r="Q2204" s="204" t="e">
        <f>#REF!+M2204</f>
        <v>#REF!</v>
      </c>
      <c r="R2204" s="359" t="s">
        <v>297</v>
      </c>
    </row>
    <row r="2205" spans="1:18" ht="12.95" customHeight="1">
      <c r="A2205" s="147">
        <v>65</v>
      </c>
      <c r="B2205" s="148"/>
      <c r="C2205" s="149" t="s">
        <v>1911</v>
      </c>
      <c r="D2205" s="149" t="s">
        <v>1545</v>
      </c>
      <c r="E2205" s="149" t="s">
        <v>1543</v>
      </c>
      <c r="F2205" s="149" t="s">
        <v>1916</v>
      </c>
      <c r="G2205" s="149" t="s">
        <v>1487</v>
      </c>
      <c r="H2205" s="158" t="s">
        <v>1427</v>
      </c>
      <c r="I2205" s="240" t="s">
        <v>997</v>
      </c>
      <c r="J2205" s="150" t="s">
        <v>998</v>
      </c>
      <c r="K2205" s="150" t="s">
        <v>1343</v>
      </c>
      <c r="L2205" s="150"/>
      <c r="M2205" s="153"/>
      <c r="N2205" s="151"/>
      <c r="O2205" s="153"/>
      <c r="P2205" s="151" t="e">
        <f>#REF!+#REF!</f>
        <v>#REF!</v>
      </c>
      <c r="Q2205" s="204" t="e">
        <f>#REF!+M2205</f>
        <v>#REF!</v>
      </c>
      <c r="R2205" s="359" t="s">
        <v>297</v>
      </c>
    </row>
    <row r="2206" spans="1:18" ht="12.95" customHeight="1">
      <c r="A2206" s="147">
        <v>66</v>
      </c>
      <c r="B2206" s="148"/>
      <c r="C2206" s="149" t="s">
        <v>1911</v>
      </c>
      <c r="D2206" s="149" t="s">
        <v>1545</v>
      </c>
      <c r="E2206" s="149" t="s">
        <v>1543</v>
      </c>
      <c r="F2206" s="149" t="s">
        <v>1916</v>
      </c>
      <c r="G2206" s="149" t="s">
        <v>1487</v>
      </c>
      <c r="H2206" s="158" t="s">
        <v>1428</v>
      </c>
      <c r="I2206" s="240" t="s">
        <v>999</v>
      </c>
      <c r="J2206" s="150" t="s">
        <v>1000</v>
      </c>
      <c r="K2206" s="150" t="s">
        <v>1343</v>
      </c>
      <c r="L2206" s="150"/>
      <c r="M2206" s="153"/>
      <c r="N2206" s="151"/>
      <c r="O2206" s="153"/>
      <c r="P2206" s="151" t="e">
        <f>#REF!+#REF!</f>
        <v>#REF!</v>
      </c>
      <c r="Q2206" s="204" t="e">
        <f>#REF!+M2206</f>
        <v>#REF!</v>
      </c>
      <c r="R2206" s="359" t="s">
        <v>297</v>
      </c>
    </row>
    <row r="2207" spans="1:18" ht="12.95" customHeight="1">
      <c r="A2207" s="147">
        <v>67</v>
      </c>
      <c r="B2207" s="148"/>
      <c r="C2207" s="149" t="s">
        <v>1911</v>
      </c>
      <c r="D2207" s="149" t="s">
        <v>1545</v>
      </c>
      <c r="E2207" s="149" t="s">
        <v>1543</v>
      </c>
      <c r="F2207" s="149" t="s">
        <v>1545</v>
      </c>
      <c r="G2207" s="149" t="s">
        <v>1457</v>
      </c>
      <c r="H2207" s="158" t="s">
        <v>13</v>
      </c>
      <c r="I2207" s="240" t="s">
        <v>1001</v>
      </c>
      <c r="J2207" s="150" t="s">
        <v>1002</v>
      </c>
      <c r="K2207" s="150" t="s">
        <v>1343</v>
      </c>
      <c r="L2207" s="150"/>
      <c r="M2207" s="153"/>
      <c r="N2207" s="151"/>
      <c r="O2207" s="153"/>
      <c r="P2207" s="151" t="e">
        <f>#REF!+#REF!</f>
        <v>#REF!</v>
      </c>
      <c r="Q2207" s="204" t="e">
        <f>#REF!+M2207</f>
        <v>#REF!</v>
      </c>
      <c r="R2207" s="359" t="s">
        <v>297</v>
      </c>
    </row>
    <row r="2208" spans="1:18" ht="12.95" customHeight="1">
      <c r="A2208" s="147">
        <v>68</v>
      </c>
      <c r="B2208" s="148"/>
      <c r="C2208" s="149" t="s">
        <v>1911</v>
      </c>
      <c r="D2208" s="149" t="s">
        <v>1545</v>
      </c>
      <c r="E2208" s="149" t="s">
        <v>1543</v>
      </c>
      <c r="F2208" s="149" t="s">
        <v>2447</v>
      </c>
      <c r="G2208" s="149" t="s">
        <v>1440</v>
      </c>
      <c r="H2208" s="158" t="s">
        <v>13</v>
      </c>
      <c r="I2208" s="240" t="s">
        <v>2025</v>
      </c>
      <c r="J2208" s="150" t="s">
        <v>1003</v>
      </c>
      <c r="K2208" s="150" t="s">
        <v>1343</v>
      </c>
      <c r="L2208" s="150"/>
      <c r="M2208" s="153"/>
      <c r="N2208" s="151"/>
      <c r="O2208" s="153"/>
      <c r="P2208" s="151" t="e">
        <f>#REF!+#REF!</f>
        <v>#REF!</v>
      </c>
      <c r="Q2208" s="204" t="e">
        <f>#REF!+M2208</f>
        <v>#REF!</v>
      </c>
      <c r="R2208" s="359" t="s">
        <v>297</v>
      </c>
    </row>
    <row r="2209" spans="1:18" ht="12.95" customHeight="1">
      <c r="A2209" s="147">
        <v>69</v>
      </c>
      <c r="B2209" s="148"/>
      <c r="C2209" s="149" t="s">
        <v>1911</v>
      </c>
      <c r="D2209" s="149" t="s">
        <v>1545</v>
      </c>
      <c r="E2209" s="149" t="s">
        <v>1543</v>
      </c>
      <c r="F2209" s="149" t="s">
        <v>1915</v>
      </c>
      <c r="G2209" s="149" t="s">
        <v>1489</v>
      </c>
      <c r="H2209" s="158" t="s">
        <v>13</v>
      </c>
      <c r="I2209" s="240" t="s">
        <v>1004</v>
      </c>
      <c r="J2209" s="150" t="s">
        <v>1005</v>
      </c>
      <c r="K2209" s="150" t="s">
        <v>1343</v>
      </c>
      <c r="L2209" s="150"/>
      <c r="M2209" s="153"/>
      <c r="N2209" s="151"/>
      <c r="O2209" s="153"/>
      <c r="P2209" s="151" t="e">
        <f>#REF!+#REF!</f>
        <v>#REF!</v>
      </c>
      <c r="Q2209" s="204" t="e">
        <f>#REF!+M2209</f>
        <v>#REF!</v>
      </c>
      <c r="R2209" s="359" t="s">
        <v>297</v>
      </c>
    </row>
    <row r="2210" spans="1:18" ht="12.95" customHeight="1">
      <c r="A2210" s="147">
        <v>70</v>
      </c>
      <c r="B2210" s="148"/>
      <c r="C2210" s="149" t="s">
        <v>1911</v>
      </c>
      <c r="D2210" s="149" t="s">
        <v>1914</v>
      </c>
      <c r="E2210" s="149" t="s">
        <v>1909</v>
      </c>
      <c r="F2210" s="149" t="s">
        <v>1911</v>
      </c>
      <c r="G2210" s="149" t="s">
        <v>1456</v>
      </c>
      <c r="H2210" s="158" t="s">
        <v>13</v>
      </c>
      <c r="I2210" s="240" t="s">
        <v>928</v>
      </c>
      <c r="J2210" s="150" t="s">
        <v>1006</v>
      </c>
      <c r="K2210" s="150" t="s">
        <v>1343</v>
      </c>
      <c r="L2210" s="150"/>
      <c r="M2210" s="153"/>
      <c r="N2210" s="151"/>
      <c r="O2210" s="153"/>
      <c r="P2210" s="151" t="e">
        <f>#REF!+#REF!</f>
        <v>#REF!</v>
      </c>
      <c r="Q2210" s="204" t="e">
        <f>#REF!+M2210</f>
        <v>#REF!</v>
      </c>
      <c r="R2210" s="359" t="s">
        <v>297</v>
      </c>
    </row>
    <row r="2211" spans="1:18" ht="12.95" customHeight="1">
      <c r="A2211" s="147">
        <v>71</v>
      </c>
      <c r="B2211" s="148"/>
      <c r="C2211" s="149" t="s">
        <v>1911</v>
      </c>
      <c r="D2211" s="149" t="s">
        <v>1914</v>
      </c>
      <c r="E2211" s="149" t="s">
        <v>1543</v>
      </c>
      <c r="F2211" s="149" t="s">
        <v>2445</v>
      </c>
      <c r="G2211" s="149" t="s">
        <v>1506</v>
      </c>
      <c r="H2211" s="158" t="s">
        <v>1426</v>
      </c>
      <c r="I2211" s="240" t="s">
        <v>1007</v>
      </c>
      <c r="J2211" s="150" t="s">
        <v>1008</v>
      </c>
      <c r="K2211" s="150" t="s">
        <v>1343</v>
      </c>
      <c r="L2211" s="150"/>
      <c r="M2211" s="153"/>
      <c r="N2211" s="151"/>
      <c r="O2211" s="153"/>
      <c r="P2211" s="151" t="e">
        <f>#REF!+#REF!</f>
        <v>#REF!</v>
      </c>
      <c r="Q2211" s="204" t="e">
        <f>#REF!+M2211</f>
        <v>#REF!</v>
      </c>
      <c r="R2211" s="359" t="s">
        <v>297</v>
      </c>
    </row>
    <row r="2212" spans="1:18" ht="12.95" customHeight="1">
      <c r="A2212" s="147">
        <v>72</v>
      </c>
      <c r="B2212" s="148"/>
      <c r="C2212" s="149" t="s">
        <v>1911</v>
      </c>
      <c r="D2212" s="149" t="s">
        <v>1545</v>
      </c>
      <c r="E2212" s="149" t="s">
        <v>1543</v>
      </c>
      <c r="F2212" s="149" t="s">
        <v>1543</v>
      </c>
      <c r="G2212" s="149" t="s">
        <v>1493</v>
      </c>
      <c r="H2212" s="158" t="s">
        <v>1436</v>
      </c>
      <c r="I2212" s="240" t="s">
        <v>1009</v>
      </c>
      <c r="J2212" s="150" t="s">
        <v>1003</v>
      </c>
      <c r="K2212" s="150" t="s">
        <v>1343</v>
      </c>
      <c r="L2212" s="150"/>
      <c r="M2212" s="153"/>
      <c r="N2212" s="151"/>
      <c r="O2212" s="153"/>
      <c r="P2212" s="151" t="e">
        <f>#REF!+#REF!</f>
        <v>#REF!</v>
      </c>
      <c r="Q2212" s="204" t="e">
        <f>#REF!+M2212</f>
        <v>#REF!</v>
      </c>
      <c r="R2212" s="359" t="s">
        <v>297</v>
      </c>
    </row>
    <row r="2213" spans="1:18" ht="12.95" customHeight="1">
      <c r="A2213" s="147">
        <v>73</v>
      </c>
      <c r="B2213" s="148"/>
      <c r="C2213" s="149" t="s">
        <v>1911</v>
      </c>
      <c r="D2213" s="149" t="s">
        <v>1545</v>
      </c>
      <c r="E2213" s="149" t="s">
        <v>1543</v>
      </c>
      <c r="F2213" s="149" t="s">
        <v>1911</v>
      </c>
      <c r="G2213" s="149" t="s">
        <v>1480</v>
      </c>
      <c r="H2213" s="158" t="s">
        <v>13</v>
      </c>
      <c r="I2213" s="234" t="s">
        <v>1010</v>
      </c>
      <c r="J2213" s="150" t="s">
        <v>1011</v>
      </c>
      <c r="K2213" s="150" t="s">
        <v>1343</v>
      </c>
      <c r="L2213" s="150"/>
      <c r="M2213" s="153"/>
      <c r="N2213" s="151"/>
      <c r="O2213" s="153"/>
      <c r="P2213" s="151" t="e">
        <f>#REF!+#REF!</f>
        <v>#REF!</v>
      </c>
      <c r="Q2213" s="204" t="e">
        <f>#REF!+M2213</f>
        <v>#REF!</v>
      </c>
      <c r="R2213" s="359" t="s">
        <v>297</v>
      </c>
    </row>
    <row r="2214" spans="1:18" ht="12.95" customHeight="1">
      <c r="A2214" s="147">
        <v>74</v>
      </c>
      <c r="B2214" s="148"/>
      <c r="C2214" s="149" t="s">
        <v>1911</v>
      </c>
      <c r="D2214" s="149" t="s">
        <v>1545</v>
      </c>
      <c r="E2214" s="149" t="s">
        <v>1543</v>
      </c>
      <c r="F2214" s="149" t="s">
        <v>1911</v>
      </c>
      <c r="G2214" s="149" t="s">
        <v>1480</v>
      </c>
      <c r="H2214" s="158" t="s">
        <v>1425</v>
      </c>
      <c r="I2214" s="234" t="s">
        <v>1012</v>
      </c>
      <c r="J2214" s="150" t="s">
        <v>1011</v>
      </c>
      <c r="K2214" s="150" t="s">
        <v>1343</v>
      </c>
      <c r="L2214" s="150"/>
      <c r="M2214" s="153"/>
      <c r="N2214" s="151"/>
      <c r="O2214" s="153"/>
      <c r="P2214" s="151" t="e">
        <f>#REF!+#REF!</f>
        <v>#REF!</v>
      </c>
      <c r="Q2214" s="204" t="e">
        <f>#REF!+M2214</f>
        <v>#REF!</v>
      </c>
      <c r="R2214" s="359" t="s">
        <v>297</v>
      </c>
    </row>
    <row r="2215" spans="1:18" ht="12.95" customHeight="1">
      <c r="A2215" s="147">
        <v>75</v>
      </c>
      <c r="B2215" s="148"/>
      <c r="C2215" s="149" t="s">
        <v>1911</v>
      </c>
      <c r="D2215" s="149" t="s">
        <v>1545</v>
      </c>
      <c r="E2215" s="149" t="s">
        <v>1543</v>
      </c>
      <c r="F2215" s="149" t="s">
        <v>1911</v>
      </c>
      <c r="G2215" s="149" t="s">
        <v>1480</v>
      </c>
      <c r="H2215" s="158" t="s">
        <v>1426</v>
      </c>
      <c r="I2215" s="234" t="s">
        <v>1013</v>
      </c>
      <c r="J2215" s="150" t="s">
        <v>1014</v>
      </c>
      <c r="K2215" s="150" t="s">
        <v>1343</v>
      </c>
      <c r="L2215" s="150"/>
      <c r="M2215" s="153"/>
      <c r="N2215" s="151"/>
      <c r="O2215" s="153"/>
      <c r="P2215" s="151" t="e">
        <f>#REF!+#REF!</f>
        <v>#REF!</v>
      </c>
      <c r="Q2215" s="204" t="e">
        <f>#REF!+M2215</f>
        <v>#REF!</v>
      </c>
      <c r="R2215" s="359" t="s">
        <v>297</v>
      </c>
    </row>
    <row r="2216" spans="1:18" ht="12.95" customHeight="1">
      <c r="A2216" s="147">
        <v>76</v>
      </c>
      <c r="B2216" s="148"/>
      <c r="C2216" s="149" t="s">
        <v>1911</v>
      </c>
      <c r="D2216" s="149" t="s">
        <v>1545</v>
      </c>
      <c r="E2216" s="149" t="s">
        <v>1543</v>
      </c>
      <c r="F2216" s="149" t="s">
        <v>1911</v>
      </c>
      <c r="G2216" s="149" t="s">
        <v>1440</v>
      </c>
      <c r="H2216" s="158" t="s">
        <v>13</v>
      </c>
      <c r="I2216" s="234" t="s">
        <v>1015</v>
      </c>
      <c r="J2216" s="150" t="s">
        <v>1016</v>
      </c>
      <c r="K2216" s="150" t="s">
        <v>1343</v>
      </c>
      <c r="L2216" s="150"/>
      <c r="M2216" s="153"/>
      <c r="N2216" s="151"/>
      <c r="O2216" s="153"/>
      <c r="P2216" s="151" t="e">
        <f>#REF!+#REF!</f>
        <v>#REF!</v>
      </c>
      <c r="Q2216" s="204" t="e">
        <f>#REF!+M2216</f>
        <v>#REF!</v>
      </c>
      <c r="R2216" s="359" t="s">
        <v>297</v>
      </c>
    </row>
    <row r="2217" spans="1:18" ht="12.95" customHeight="1">
      <c r="A2217" s="147">
        <v>77</v>
      </c>
      <c r="B2217" s="148"/>
      <c r="C2217" s="149" t="s">
        <v>1911</v>
      </c>
      <c r="D2217" s="149" t="s">
        <v>1545</v>
      </c>
      <c r="E2217" s="149" t="s">
        <v>1543</v>
      </c>
      <c r="F2217" s="149" t="s">
        <v>2447</v>
      </c>
      <c r="G2217" s="149" t="s">
        <v>1430</v>
      </c>
      <c r="H2217" s="158" t="s">
        <v>13</v>
      </c>
      <c r="I2217" s="234" t="s">
        <v>1017</v>
      </c>
      <c r="J2217" s="150" t="s">
        <v>1018</v>
      </c>
      <c r="K2217" s="150" t="s">
        <v>1343</v>
      </c>
      <c r="L2217" s="150"/>
      <c r="M2217" s="153"/>
      <c r="N2217" s="151"/>
      <c r="O2217" s="153"/>
      <c r="P2217" s="151" t="e">
        <f>#REF!+#REF!</f>
        <v>#REF!</v>
      </c>
      <c r="Q2217" s="204" t="e">
        <f>#REF!+M2217</f>
        <v>#REF!</v>
      </c>
      <c r="R2217" s="359" t="s">
        <v>297</v>
      </c>
    </row>
    <row r="2218" spans="1:18" ht="12.95" customHeight="1">
      <c r="A2218" s="147">
        <v>78</v>
      </c>
      <c r="B2218" s="148"/>
      <c r="C2218" s="149" t="s">
        <v>1911</v>
      </c>
      <c r="D2218" s="149" t="s">
        <v>1545</v>
      </c>
      <c r="E2218" s="149" t="s">
        <v>1543</v>
      </c>
      <c r="F2218" s="149" t="s">
        <v>2062</v>
      </c>
      <c r="G2218" s="149" t="s">
        <v>1428</v>
      </c>
      <c r="H2218" s="158" t="s">
        <v>13</v>
      </c>
      <c r="I2218" s="234" t="s">
        <v>1019</v>
      </c>
      <c r="J2218" s="150" t="s">
        <v>1020</v>
      </c>
      <c r="K2218" s="150" t="s">
        <v>1343</v>
      </c>
      <c r="L2218" s="150"/>
      <c r="M2218" s="153"/>
      <c r="N2218" s="151"/>
      <c r="O2218" s="153"/>
      <c r="P2218" s="151" t="e">
        <f>#REF!+#REF!</f>
        <v>#REF!</v>
      </c>
      <c r="Q2218" s="204" t="e">
        <f>#REF!+M2218</f>
        <v>#REF!</v>
      </c>
      <c r="R2218" s="359" t="s">
        <v>297</v>
      </c>
    </row>
    <row r="2219" spans="1:18" ht="12.95" customHeight="1">
      <c r="A2219" s="147">
        <v>79</v>
      </c>
      <c r="B2219" s="148"/>
      <c r="C2219" s="149" t="s">
        <v>1911</v>
      </c>
      <c r="D2219" s="149" t="s">
        <v>1545</v>
      </c>
      <c r="E2219" s="149" t="s">
        <v>1543</v>
      </c>
      <c r="F2219" s="149" t="s">
        <v>1543</v>
      </c>
      <c r="G2219" s="149" t="s">
        <v>1493</v>
      </c>
      <c r="H2219" s="158" t="s">
        <v>1437</v>
      </c>
      <c r="I2219" s="234" t="s">
        <v>1021</v>
      </c>
      <c r="J2219" s="150" t="s">
        <v>1022</v>
      </c>
      <c r="K2219" s="150" t="s">
        <v>1343</v>
      </c>
      <c r="L2219" s="150"/>
      <c r="M2219" s="153"/>
      <c r="N2219" s="151"/>
      <c r="O2219" s="153"/>
      <c r="P2219" s="151" t="e">
        <f>#REF!+#REF!</f>
        <v>#REF!</v>
      </c>
      <c r="Q2219" s="204" t="e">
        <f>#REF!+M2219</f>
        <v>#REF!</v>
      </c>
      <c r="R2219" s="359" t="s">
        <v>297</v>
      </c>
    </row>
    <row r="2220" spans="1:18" ht="12.95" customHeight="1">
      <c r="A2220" s="147">
        <v>80</v>
      </c>
      <c r="B2220" s="148"/>
      <c r="C2220" s="149" t="s">
        <v>1911</v>
      </c>
      <c r="D2220" s="149" t="s">
        <v>1545</v>
      </c>
      <c r="E2220" s="149" t="s">
        <v>1543</v>
      </c>
      <c r="F2220" s="149" t="s">
        <v>1543</v>
      </c>
      <c r="G2220" s="149" t="s">
        <v>1493</v>
      </c>
      <c r="H2220" s="158" t="s">
        <v>1438</v>
      </c>
      <c r="I2220" s="234" t="s">
        <v>1023</v>
      </c>
      <c r="J2220" s="150" t="s">
        <v>922</v>
      </c>
      <c r="K2220" s="150" t="s">
        <v>1343</v>
      </c>
      <c r="L2220" s="150"/>
      <c r="M2220" s="153"/>
      <c r="N2220" s="151"/>
      <c r="O2220" s="153"/>
      <c r="P2220" s="151" t="e">
        <f>#REF!+#REF!</f>
        <v>#REF!</v>
      </c>
      <c r="Q2220" s="204" t="e">
        <f>#REF!+M2220</f>
        <v>#REF!</v>
      </c>
      <c r="R2220" s="359" t="s">
        <v>297</v>
      </c>
    </row>
    <row r="2221" spans="1:18" ht="12.95" customHeight="1">
      <c r="A2221" s="147">
        <v>81</v>
      </c>
      <c r="B2221" s="148"/>
      <c r="C2221" s="149" t="s">
        <v>1911</v>
      </c>
      <c r="D2221" s="149" t="s">
        <v>1545</v>
      </c>
      <c r="E2221" s="149" t="s">
        <v>1543</v>
      </c>
      <c r="F2221" s="149" t="s">
        <v>1543</v>
      </c>
      <c r="G2221" s="149" t="s">
        <v>1493</v>
      </c>
      <c r="H2221" s="158" t="s">
        <v>1439</v>
      </c>
      <c r="I2221" s="234" t="s">
        <v>1024</v>
      </c>
      <c r="J2221" s="150" t="s">
        <v>922</v>
      </c>
      <c r="K2221" s="150" t="s">
        <v>1343</v>
      </c>
      <c r="L2221" s="150"/>
      <c r="M2221" s="153"/>
      <c r="N2221" s="151"/>
      <c r="O2221" s="153"/>
      <c r="P2221" s="151" t="e">
        <f>#REF!+#REF!</f>
        <v>#REF!</v>
      </c>
      <c r="Q2221" s="204" t="e">
        <f>#REF!+M2221</f>
        <v>#REF!</v>
      </c>
      <c r="R2221" s="359" t="s">
        <v>297</v>
      </c>
    </row>
    <row r="2222" spans="1:18" ht="12.95" customHeight="1">
      <c r="A2222" s="147">
        <v>82</v>
      </c>
      <c r="B2222" s="148"/>
      <c r="C2222" s="149" t="s">
        <v>1911</v>
      </c>
      <c r="D2222" s="149" t="s">
        <v>1545</v>
      </c>
      <c r="E2222" s="149" t="s">
        <v>1543</v>
      </c>
      <c r="F2222" s="149" t="s">
        <v>1543</v>
      </c>
      <c r="G2222" s="149" t="s">
        <v>1493</v>
      </c>
      <c r="H2222" s="158" t="s">
        <v>1440</v>
      </c>
      <c r="I2222" s="234" t="s">
        <v>1025</v>
      </c>
      <c r="J2222" s="150" t="s">
        <v>1026</v>
      </c>
      <c r="K2222" s="150" t="s">
        <v>1343</v>
      </c>
      <c r="L2222" s="150"/>
      <c r="M2222" s="153"/>
      <c r="N2222" s="151"/>
      <c r="O2222" s="153"/>
      <c r="P2222" s="151" t="e">
        <f>#REF!+#REF!</f>
        <v>#REF!</v>
      </c>
      <c r="Q2222" s="204" t="e">
        <f>#REF!+M2222</f>
        <v>#REF!</v>
      </c>
      <c r="R2222" s="359" t="s">
        <v>297</v>
      </c>
    </row>
    <row r="2223" spans="1:18" ht="12.95" customHeight="1">
      <c r="A2223" s="147">
        <v>83</v>
      </c>
      <c r="B2223" s="148"/>
      <c r="C2223" s="149" t="s">
        <v>1911</v>
      </c>
      <c r="D2223" s="149" t="s">
        <v>1545</v>
      </c>
      <c r="E2223" s="149" t="s">
        <v>1543</v>
      </c>
      <c r="F2223" s="149" t="s">
        <v>1543</v>
      </c>
      <c r="G2223" s="149" t="s">
        <v>1493</v>
      </c>
      <c r="H2223" s="158" t="s">
        <v>1441</v>
      </c>
      <c r="I2223" s="234" t="s">
        <v>1025</v>
      </c>
      <c r="J2223" s="150" t="s">
        <v>1027</v>
      </c>
      <c r="K2223" s="150" t="s">
        <v>1343</v>
      </c>
      <c r="L2223" s="150"/>
      <c r="M2223" s="153"/>
      <c r="N2223" s="151"/>
      <c r="O2223" s="153"/>
      <c r="P2223" s="151" t="e">
        <f>#REF!+#REF!</f>
        <v>#REF!</v>
      </c>
      <c r="Q2223" s="204" t="e">
        <f>#REF!+M2223</f>
        <v>#REF!</v>
      </c>
      <c r="R2223" s="359" t="s">
        <v>297</v>
      </c>
    </row>
    <row r="2224" spans="1:18" ht="12.95" customHeight="1">
      <c r="A2224" s="147">
        <v>84</v>
      </c>
      <c r="B2224" s="148"/>
      <c r="C2224" s="149" t="s">
        <v>1911</v>
      </c>
      <c r="D2224" s="149" t="s">
        <v>1545</v>
      </c>
      <c r="E2224" s="149" t="s">
        <v>1543</v>
      </c>
      <c r="F2224" s="149" t="s">
        <v>1543</v>
      </c>
      <c r="G2224" s="149" t="s">
        <v>1493</v>
      </c>
      <c r="H2224" s="158" t="s">
        <v>1571</v>
      </c>
      <c r="I2224" s="240" t="s">
        <v>1028</v>
      </c>
      <c r="J2224" s="150" t="s">
        <v>1029</v>
      </c>
      <c r="K2224" s="150" t="s">
        <v>1343</v>
      </c>
      <c r="L2224" s="150"/>
      <c r="M2224" s="153"/>
      <c r="N2224" s="151"/>
      <c r="O2224" s="153"/>
      <c r="P2224" s="151" t="e">
        <f>#REF!+#REF!</f>
        <v>#REF!</v>
      </c>
      <c r="Q2224" s="204" t="e">
        <f>#REF!+M2224</f>
        <v>#REF!</v>
      </c>
      <c r="R2224" s="359" t="s">
        <v>297</v>
      </c>
    </row>
    <row r="2225" spans="1:18" ht="12.95" customHeight="1">
      <c r="A2225" s="147">
        <v>85</v>
      </c>
      <c r="B2225" s="148"/>
      <c r="C2225" s="149" t="s">
        <v>1911</v>
      </c>
      <c r="D2225" s="149" t="s">
        <v>1545</v>
      </c>
      <c r="E2225" s="149" t="s">
        <v>1543</v>
      </c>
      <c r="F2225" s="149" t="s">
        <v>1543</v>
      </c>
      <c r="G2225" s="149" t="s">
        <v>1493</v>
      </c>
      <c r="H2225" s="158" t="s">
        <v>1443</v>
      </c>
      <c r="I2225" s="240" t="s">
        <v>1030</v>
      </c>
      <c r="J2225" s="150" t="s">
        <v>1031</v>
      </c>
      <c r="K2225" s="150" t="s">
        <v>1343</v>
      </c>
      <c r="L2225" s="150"/>
      <c r="M2225" s="153"/>
      <c r="N2225" s="151"/>
      <c r="O2225" s="153"/>
      <c r="P2225" s="151" t="e">
        <f>#REF!+#REF!</f>
        <v>#REF!</v>
      </c>
      <c r="Q2225" s="204" t="e">
        <f>#REF!+M2225</f>
        <v>#REF!</v>
      </c>
      <c r="R2225" s="359" t="s">
        <v>297</v>
      </c>
    </row>
    <row r="2226" spans="1:18" ht="12.95" customHeight="1">
      <c r="A2226" s="147">
        <v>86</v>
      </c>
      <c r="B2226" s="148"/>
      <c r="C2226" s="149" t="s">
        <v>1911</v>
      </c>
      <c r="D2226" s="149" t="s">
        <v>1545</v>
      </c>
      <c r="E2226" s="149" t="s">
        <v>1543</v>
      </c>
      <c r="F2226" s="149" t="s">
        <v>1543</v>
      </c>
      <c r="G2226" s="149" t="s">
        <v>1493</v>
      </c>
      <c r="H2226" s="158" t="s">
        <v>1444</v>
      </c>
      <c r="I2226" s="234" t="s">
        <v>2026</v>
      </c>
      <c r="J2226" s="150" t="s">
        <v>1343</v>
      </c>
      <c r="K2226" s="150" t="s">
        <v>1343</v>
      </c>
      <c r="L2226" s="150"/>
      <c r="M2226" s="153"/>
      <c r="N2226" s="151"/>
      <c r="O2226" s="153"/>
      <c r="P2226" s="151" t="e">
        <f>#REF!+#REF!</f>
        <v>#REF!</v>
      </c>
      <c r="Q2226" s="204" t="e">
        <f>#REF!+M2226</f>
        <v>#REF!</v>
      </c>
      <c r="R2226" s="359" t="s">
        <v>297</v>
      </c>
    </row>
    <row r="2227" spans="1:18" ht="12.95" customHeight="1">
      <c r="A2227" s="147"/>
      <c r="B2227" s="148"/>
      <c r="C2227" s="149"/>
      <c r="D2227" s="149"/>
      <c r="E2227" s="149"/>
      <c r="F2227" s="149"/>
      <c r="G2227" s="149"/>
      <c r="H2227" s="158"/>
      <c r="I2227" s="257" t="s">
        <v>2027</v>
      </c>
      <c r="J2227" s="150"/>
      <c r="K2227" s="150"/>
      <c r="L2227" s="150"/>
      <c r="M2227" s="153"/>
      <c r="N2227" s="151"/>
      <c r="O2227" s="153"/>
      <c r="P2227" s="151" t="e">
        <f>#REF!+#REF!</f>
        <v>#REF!</v>
      </c>
      <c r="Q2227" s="204" t="e">
        <f>#REF!+M2227</f>
        <v>#REF!</v>
      </c>
      <c r="R2227" s="359"/>
    </row>
    <row r="2228" spans="1:18" ht="12.95" customHeight="1">
      <c r="A2228" s="147"/>
      <c r="B2228" s="148"/>
      <c r="C2228" s="149"/>
      <c r="D2228" s="149"/>
      <c r="E2228" s="149"/>
      <c r="F2228" s="149"/>
      <c r="G2228" s="149"/>
      <c r="H2228" s="158"/>
      <c r="I2228" s="263" t="s">
        <v>2028</v>
      </c>
      <c r="J2228" s="150"/>
      <c r="K2228" s="150"/>
      <c r="L2228" s="150"/>
      <c r="M2228" s="153"/>
      <c r="N2228" s="151"/>
      <c r="O2228" s="153"/>
      <c r="P2228" s="151" t="e">
        <f>#REF!+#REF!</f>
        <v>#REF!</v>
      </c>
      <c r="Q2228" s="204" t="e">
        <f>#REF!+M2228</f>
        <v>#REF!</v>
      </c>
      <c r="R2228" s="359"/>
    </row>
    <row r="2229" spans="1:18" ht="12.95" customHeight="1">
      <c r="A2229" s="147">
        <v>87</v>
      </c>
      <c r="B2229" s="148"/>
      <c r="C2229" s="149" t="s">
        <v>1911</v>
      </c>
      <c r="D2229" s="149" t="s">
        <v>1545</v>
      </c>
      <c r="E2229" s="149" t="s">
        <v>1543</v>
      </c>
      <c r="F2229" s="149" t="s">
        <v>1543</v>
      </c>
      <c r="G2229" s="149" t="s">
        <v>1493</v>
      </c>
      <c r="H2229" s="158" t="s">
        <v>1445</v>
      </c>
      <c r="I2229" s="236" t="s">
        <v>1032</v>
      </c>
      <c r="J2229" s="150" t="s">
        <v>1343</v>
      </c>
      <c r="K2229" s="150" t="s">
        <v>1343</v>
      </c>
      <c r="L2229" s="150"/>
      <c r="M2229" s="153"/>
      <c r="N2229" s="151"/>
      <c r="O2229" s="153"/>
      <c r="P2229" s="151" t="e">
        <f>#REF!+#REF!</f>
        <v>#REF!</v>
      </c>
      <c r="Q2229" s="204" t="e">
        <f>#REF!+M2229</f>
        <v>#REF!</v>
      </c>
      <c r="R2229" s="359" t="s">
        <v>297</v>
      </c>
    </row>
    <row r="2230" spans="1:18" ht="12.95" customHeight="1">
      <c r="A2230" s="147">
        <v>88</v>
      </c>
      <c r="B2230" s="148"/>
      <c r="C2230" s="149" t="s">
        <v>1911</v>
      </c>
      <c r="D2230" s="149" t="s">
        <v>1545</v>
      </c>
      <c r="E2230" s="149" t="s">
        <v>1543</v>
      </c>
      <c r="F2230" s="149" t="s">
        <v>1543</v>
      </c>
      <c r="G2230" s="149" t="s">
        <v>1493</v>
      </c>
      <c r="H2230" s="158" t="s">
        <v>1446</v>
      </c>
      <c r="I2230" s="236" t="s">
        <v>1033</v>
      </c>
      <c r="J2230" s="150" t="s">
        <v>1343</v>
      </c>
      <c r="K2230" s="150" t="s">
        <v>1343</v>
      </c>
      <c r="L2230" s="150"/>
      <c r="M2230" s="153"/>
      <c r="N2230" s="151"/>
      <c r="O2230" s="153"/>
      <c r="P2230" s="151" t="e">
        <f>#REF!+#REF!</f>
        <v>#REF!</v>
      </c>
      <c r="Q2230" s="204" t="e">
        <f>#REF!+M2230</f>
        <v>#REF!</v>
      </c>
      <c r="R2230" s="359" t="s">
        <v>297</v>
      </c>
    </row>
    <row r="2231" spans="1:18" ht="12.95" customHeight="1">
      <c r="A2231" s="147">
        <v>89</v>
      </c>
      <c r="B2231" s="148"/>
      <c r="C2231" s="149" t="s">
        <v>1911</v>
      </c>
      <c r="D2231" s="149" t="s">
        <v>1545</v>
      </c>
      <c r="E2231" s="149" t="s">
        <v>1543</v>
      </c>
      <c r="F2231" s="149" t="s">
        <v>1543</v>
      </c>
      <c r="G2231" s="149" t="s">
        <v>1493</v>
      </c>
      <c r="H2231" s="158" t="s">
        <v>1447</v>
      </c>
      <c r="I2231" s="243" t="s">
        <v>1034</v>
      </c>
      <c r="J2231" s="150" t="s">
        <v>1343</v>
      </c>
      <c r="K2231" s="150" t="s">
        <v>1343</v>
      </c>
      <c r="L2231" s="150"/>
      <c r="M2231" s="153"/>
      <c r="N2231" s="151"/>
      <c r="O2231" s="153"/>
      <c r="P2231" s="151" t="e">
        <f>#REF!+#REF!</f>
        <v>#REF!</v>
      </c>
      <c r="Q2231" s="204" t="e">
        <f>#REF!+M2231</f>
        <v>#REF!</v>
      </c>
      <c r="R2231" s="359" t="s">
        <v>297</v>
      </c>
    </row>
    <row r="2232" spans="1:18" ht="12.95" customHeight="1">
      <c r="A2232" s="147">
        <v>90</v>
      </c>
      <c r="B2232" s="148"/>
      <c r="C2232" s="149" t="s">
        <v>1911</v>
      </c>
      <c r="D2232" s="149" t="s">
        <v>1545</v>
      </c>
      <c r="E2232" s="149" t="s">
        <v>1543</v>
      </c>
      <c r="F2232" s="149" t="s">
        <v>1543</v>
      </c>
      <c r="G2232" s="149" t="s">
        <v>1493</v>
      </c>
      <c r="H2232" s="123" t="s">
        <v>1448</v>
      </c>
      <c r="I2232" s="234" t="s">
        <v>1035</v>
      </c>
      <c r="J2232" s="29" t="s">
        <v>1343</v>
      </c>
      <c r="K2232" s="150" t="s">
        <v>1343</v>
      </c>
      <c r="L2232" s="150"/>
      <c r="M2232" s="153"/>
      <c r="N2232" s="151"/>
      <c r="O2232" s="153"/>
      <c r="P2232" s="151" t="e">
        <f>#REF!+#REF!</f>
        <v>#REF!</v>
      </c>
      <c r="Q2232" s="204" t="e">
        <f>#REF!+M2232</f>
        <v>#REF!</v>
      </c>
      <c r="R2232" s="359" t="s">
        <v>297</v>
      </c>
    </row>
    <row r="2233" spans="1:18" ht="12.95" customHeight="1">
      <c r="A2233" s="147">
        <v>91</v>
      </c>
      <c r="B2233" s="163"/>
      <c r="C2233" s="149" t="s">
        <v>1911</v>
      </c>
      <c r="D2233" s="149" t="s">
        <v>1545</v>
      </c>
      <c r="E2233" s="149" t="s">
        <v>1543</v>
      </c>
      <c r="F2233" s="149" t="s">
        <v>1543</v>
      </c>
      <c r="G2233" s="149" t="s">
        <v>1493</v>
      </c>
      <c r="H2233" s="123" t="s">
        <v>1449</v>
      </c>
      <c r="I2233" s="242" t="s">
        <v>1036</v>
      </c>
      <c r="J2233" s="29" t="s">
        <v>1343</v>
      </c>
      <c r="K2233" s="150" t="s">
        <v>1343</v>
      </c>
      <c r="L2233" s="150"/>
      <c r="M2233" s="153"/>
      <c r="N2233" s="151"/>
      <c r="O2233" s="153"/>
      <c r="P2233" s="151" t="e">
        <f>#REF!+#REF!</f>
        <v>#REF!</v>
      </c>
      <c r="Q2233" s="204" t="e">
        <f>#REF!+M2233</f>
        <v>#REF!</v>
      </c>
      <c r="R2233" s="359" t="s">
        <v>297</v>
      </c>
    </row>
    <row r="2234" spans="1:18" ht="12.95" customHeight="1">
      <c r="A2234" s="147">
        <v>92</v>
      </c>
      <c r="B2234" s="148"/>
      <c r="C2234" s="149" t="s">
        <v>1911</v>
      </c>
      <c r="D2234" s="149" t="s">
        <v>1914</v>
      </c>
      <c r="E2234" s="149" t="s">
        <v>1543</v>
      </c>
      <c r="F2234" s="149" t="s">
        <v>2445</v>
      </c>
      <c r="G2234" s="149" t="s">
        <v>1506</v>
      </c>
      <c r="H2234" s="158" t="s">
        <v>1428</v>
      </c>
      <c r="I2234" s="242" t="s">
        <v>1037</v>
      </c>
      <c r="J2234" s="150" t="s">
        <v>1343</v>
      </c>
      <c r="K2234" s="150" t="s">
        <v>1343</v>
      </c>
      <c r="L2234" s="150"/>
      <c r="M2234" s="153"/>
      <c r="N2234" s="151"/>
      <c r="O2234" s="153"/>
      <c r="P2234" s="151" t="e">
        <f>#REF!+#REF!</f>
        <v>#REF!</v>
      </c>
      <c r="Q2234" s="204" t="e">
        <f>#REF!+M2234</f>
        <v>#REF!</v>
      </c>
      <c r="R2234" s="359" t="s">
        <v>297</v>
      </c>
    </row>
    <row r="2235" spans="1:18" ht="12.95" customHeight="1">
      <c r="A2235" s="147">
        <v>93</v>
      </c>
      <c r="B2235" s="148"/>
      <c r="C2235" s="149" t="s">
        <v>1911</v>
      </c>
      <c r="D2235" s="149" t="s">
        <v>1545</v>
      </c>
      <c r="E2235" s="149" t="s">
        <v>1543</v>
      </c>
      <c r="F2235" s="149" t="s">
        <v>1934</v>
      </c>
      <c r="G2235" s="149" t="s">
        <v>1460</v>
      </c>
      <c r="H2235" s="158" t="s">
        <v>13</v>
      </c>
      <c r="I2235" s="242" t="s">
        <v>1038</v>
      </c>
      <c r="J2235" s="150" t="s">
        <v>1343</v>
      </c>
      <c r="K2235" s="150" t="s">
        <v>1343</v>
      </c>
      <c r="L2235" s="150"/>
      <c r="M2235" s="153"/>
      <c r="N2235" s="151"/>
      <c r="O2235" s="153"/>
      <c r="P2235" s="151" t="e">
        <f>#REF!+#REF!</f>
        <v>#REF!</v>
      </c>
      <c r="Q2235" s="204" t="e">
        <f>#REF!+M2235</f>
        <v>#REF!</v>
      </c>
      <c r="R2235" s="359" t="s">
        <v>297</v>
      </c>
    </row>
    <row r="2236" spans="1:18" ht="12.95" customHeight="1">
      <c r="A2236" s="147">
        <v>94</v>
      </c>
      <c r="B2236" s="148"/>
      <c r="C2236" s="149" t="s">
        <v>1911</v>
      </c>
      <c r="D2236" s="149" t="s">
        <v>1545</v>
      </c>
      <c r="E2236" s="149" t="s">
        <v>1543</v>
      </c>
      <c r="F2236" s="149" t="s">
        <v>1545</v>
      </c>
      <c r="G2236" s="149" t="s">
        <v>1444</v>
      </c>
      <c r="H2236" s="158" t="s">
        <v>13</v>
      </c>
      <c r="I2236" s="235" t="s">
        <v>1039</v>
      </c>
      <c r="J2236" s="150" t="s">
        <v>1343</v>
      </c>
      <c r="K2236" s="150" t="s">
        <v>1343</v>
      </c>
      <c r="L2236" s="150"/>
      <c r="M2236" s="153"/>
      <c r="N2236" s="151"/>
      <c r="O2236" s="153"/>
      <c r="P2236" s="151" t="e">
        <f>#REF!+#REF!</f>
        <v>#REF!</v>
      </c>
      <c r="Q2236" s="204" t="e">
        <f>#REF!+M2236</f>
        <v>#REF!</v>
      </c>
      <c r="R2236" s="359" t="s">
        <v>297</v>
      </c>
    </row>
    <row r="2237" spans="1:18" ht="12.95" customHeight="1">
      <c r="A2237" s="147">
        <v>95</v>
      </c>
      <c r="B2237" s="148"/>
      <c r="C2237" s="149" t="s">
        <v>1911</v>
      </c>
      <c r="D2237" s="149" t="s">
        <v>1545</v>
      </c>
      <c r="E2237" s="149" t="s">
        <v>1543</v>
      </c>
      <c r="F2237" s="149" t="s">
        <v>1911</v>
      </c>
      <c r="G2237" s="149" t="s">
        <v>1426</v>
      </c>
      <c r="H2237" s="123" t="s">
        <v>1425</v>
      </c>
      <c r="I2237" s="241" t="s">
        <v>1040</v>
      </c>
      <c r="J2237" s="29" t="s">
        <v>1343</v>
      </c>
      <c r="K2237" s="150" t="s">
        <v>1343</v>
      </c>
      <c r="L2237" s="150"/>
      <c r="M2237" s="153"/>
      <c r="N2237" s="151"/>
      <c r="O2237" s="153"/>
      <c r="P2237" s="151" t="e">
        <f>#REF!+#REF!</f>
        <v>#REF!</v>
      </c>
      <c r="Q2237" s="204" t="e">
        <f>#REF!+M2237</f>
        <v>#REF!</v>
      </c>
      <c r="R2237" s="359" t="s">
        <v>297</v>
      </c>
    </row>
    <row r="2238" spans="1:18" ht="12.95" customHeight="1">
      <c r="A2238" s="147">
        <v>96</v>
      </c>
      <c r="B2238" s="163"/>
      <c r="C2238" s="149" t="s">
        <v>1911</v>
      </c>
      <c r="D2238" s="149" t="s">
        <v>1545</v>
      </c>
      <c r="E2238" s="149" t="s">
        <v>1543</v>
      </c>
      <c r="F2238" s="149" t="s">
        <v>1543</v>
      </c>
      <c r="G2238" s="149" t="s">
        <v>1493</v>
      </c>
      <c r="H2238" s="123" t="s">
        <v>1450</v>
      </c>
      <c r="I2238" s="235" t="s">
        <v>1041</v>
      </c>
      <c r="J2238" s="29" t="s">
        <v>1343</v>
      </c>
      <c r="K2238" s="150" t="s">
        <v>1343</v>
      </c>
      <c r="L2238" s="150"/>
      <c r="M2238" s="153"/>
      <c r="N2238" s="151"/>
      <c r="O2238" s="153"/>
      <c r="P2238" s="151" t="e">
        <f>#REF!+#REF!</f>
        <v>#REF!</v>
      </c>
      <c r="Q2238" s="204" t="e">
        <f>#REF!+M2238</f>
        <v>#REF!</v>
      </c>
      <c r="R2238" s="359" t="s">
        <v>297</v>
      </c>
    </row>
    <row r="2239" spans="1:18" ht="12.95" customHeight="1">
      <c r="A2239" s="147">
        <v>97</v>
      </c>
      <c r="B2239" s="148"/>
      <c r="C2239" s="149" t="s">
        <v>1911</v>
      </c>
      <c r="D2239" s="149" t="s">
        <v>1545</v>
      </c>
      <c r="E2239" s="149" t="s">
        <v>1543</v>
      </c>
      <c r="F2239" s="149" t="s">
        <v>1543</v>
      </c>
      <c r="G2239" s="149" t="s">
        <v>1493</v>
      </c>
      <c r="H2239" s="158" t="s">
        <v>1451</v>
      </c>
      <c r="I2239" s="241" t="s">
        <v>1042</v>
      </c>
      <c r="J2239" s="150" t="s">
        <v>1343</v>
      </c>
      <c r="K2239" s="150" t="s">
        <v>1343</v>
      </c>
      <c r="L2239" s="150"/>
      <c r="M2239" s="153"/>
      <c r="N2239" s="151"/>
      <c r="O2239" s="153"/>
      <c r="P2239" s="151" t="e">
        <f>#REF!+#REF!</f>
        <v>#REF!</v>
      </c>
      <c r="Q2239" s="204" t="e">
        <f>#REF!+M2239</f>
        <v>#REF!</v>
      </c>
      <c r="R2239" s="359" t="s">
        <v>297</v>
      </c>
    </row>
    <row r="2240" spans="1:18" ht="12.95" customHeight="1">
      <c r="A2240" s="147">
        <v>98</v>
      </c>
      <c r="B2240" s="148"/>
      <c r="C2240" s="149" t="s">
        <v>1911</v>
      </c>
      <c r="D2240" s="149" t="s">
        <v>1545</v>
      </c>
      <c r="E2240" s="149" t="s">
        <v>1543</v>
      </c>
      <c r="F2240" s="149" t="s">
        <v>1543</v>
      </c>
      <c r="G2240" s="149" t="s">
        <v>1493</v>
      </c>
      <c r="H2240" s="158" t="s">
        <v>1452</v>
      </c>
      <c r="I2240" s="235" t="s">
        <v>1043</v>
      </c>
      <c r="J2240" s="150" t="s">
        <v>1343</v>
      </c>
      <c r="K2240" s="150" t="s">
        <v>1343</v>
      </c>
      <c r="L2240" s="150"/>
      <c r="M2240" s="153"/>
      <c r="N2240" s="151"/>
      <c r="O2240" s="153"/>
      <c r="P2240" s="151" t="e">
        <f>#REF!+#REF!</f>
        <v>#REF!</v>
      </c>
      <c r="Q2240" s="204" t="e">
        <f>#REF!+M2240</f>
        <v>#REF!</v>
      </c>
      <c r="R2240" s="359" t="s">
        <v>297</v>
      </c>
    </row>
    <row r="2241" spans="1:18" ht="12.95" customHeight="1">
      <c r="A2241" s="147">
        <v>99</v>
      </c>
      <c r="B2241" s="148"/>
      <c r="C2241" s="149" t="s">
        <v>1911</v>
      </c>
      <c r="D2241" s="149" t="s">
        <v>1545</v>
      </c>
      <c r="E2241" s="149" t="s">
        <v>1543</v>
      </c>
      <c r="F2241" s="149" t="s">
        <v>1543</v>
      </c>
      <c r="G2241" s="149" t="s">
        <v>1493</v>
      </c>
      <c r="H2241" s="158" t="s">
        <v>1453</v>
      </c>
      <c r="I2241" s="235" t="s">
        <v>1044</v>
      </c>
      <c r="J2241" s="150" t="s">
        <v>1343</v>
      </c>
      <c r="K2241" s="150" t="s">
        <v>1343</v>
      </c>
      <c r="L2241" s="150"/>
      <c r="M2241" s="153"/>
      <c r="N2241" s="151"/>
      <c r="O2241" s="153"/>
      <c r="P2241" s="151" t="e">
        <f>#REF!+#REF!</f>
        <v>#REF!</v>
      </c>
      <c r="Q2241" s="204" t="e">
        <f>#REF!+M2241</f>
        <v>#REF!</v>
      </c>
      <c r="R2241" s="359" t="s">
        <v>297</v>
      </c>
    </row>
    <row r="2242" spans="1:18" ht="12.95" customHeight="1">
      <c r="A2242" s="147">
        <v>100</v>
      </c>
      <c r="B2242" s="148"/>
      <c r="C2242" s="149" t="s">
        <v>1911</v>
      </c>
      <c r="D2242" s="149" t="s">
        <v>1545</v>
      </c>
      <c r="E2242" s="149" t="s">
        <v>1543</v>
      </c>
      <c r="F2242" s="149" t="s">
        <v>1913</v>
      </c>
      <c r="G2242" s="149" t="s">
        <v>1446</v>
      </c>
      <c r="H2242" s="158" t="s">
        <v>13</v>
      </c>
      <c r="I2242" s="235" t="s">
        <v>1045</v>
      </c>
      <c r="J2242" s="150" t="s">
        <v>1343</v>
      </c>
      <c r="K2242" s="150" t="s">
        <v>1343</v>
      </c>
      <c r="L2242" s="150"/>
      <c r="M2242" s="153"/>
      <c r="N2242" s="151"/>
      <c r="O2242" s="153"/>
      <c r="P2242" s="151" t="e">
        <f>#REF!+#REF!</f>
        <v>#REF!</v>
      </c>
      <c r="Q2242" s="204" t="e">
        <f>#REF!+M2242</f>
        <v>#REF!</v>
      </c>
      <c r="R2242" s="359" t="s">
        <v>297</v>
      </c>
    </row>
    <row r="2243" spans="1:18" ht="12.95" customHeight="1">
      <c r="A2243" s="147">
        <v>101</v>
      </c>
      <c r="B2243" s="148"/>
      <c r="C2243" s="149" t="s">
        <v>1911</v>
      </c>
      <c r="D2243" s="149" t="s">
        <v>1545</v>
      </c>
      <c r="E2243" s="149" t="s">
        <v>1543</v>
      </c>
      <c r="F2243" s="149" t="s">
        <v>1543</v>
      </c>
      <c r="G2243" s="149" t="s">
        <v>1428</v>
      </c>
      <c r="H2243" s="158" t="s">
        <v>1425</v>
      </c>
      <c r="I2243" s="240" t="s">
        <v>1055</v>
      </c>
      <c r="J2243" s="150" t="s">
        <v>1343</v>
      </c>
      <c r="K2243" s="150" t="s">
        <v>1343</v>
      </c>
      <c r="L2243" s="150"/>
      <c r="M2243" s="153"/>
      <c r="N2243" s="151"/>
      <c r="O2243" s="153"/>
      <c r="P2243" s="151" t="e">
        <f>#REF!+#REF!</f>
        <v>#REF!</v>
      </c>
      <c r="Q2243" s="204" t="e">
        <f>#REF!+M2243</f>
        <v>#REF!</v>
      </c>
      <c r="R2243" s="359" t="s">
        <v>297</v>
      </c>
    </row>
    <row r="2244" spans="1:18" ht="12.95" customHeight="1">
      <c r="A2244" s="147">
        <v>102</v>
      </c>
      <c r="B2244" s="163"/>
      <c r="C2244" s="149" t="s">
        <v>1911</v>
      </c>
      <c r="D2244" s="149" t="s">
        <v>1545</v>
      </c>
      <c r="E2244" s="149" t="s">
        <v>1543</v>
      </c>
      <c r="F2244" s="149" t="s">
        <v>1543</v>
      </c>
      <c r="G2244" s="149" t="s">
        <v>1428</v>
      </c>
      <c r="H2244" s="123" t="s">
        <v>1437</v>
      </c>
      <c r="I2244" s="264" t="s">
        <v>1091</v>
      </c>
      <c r="J2244" s="29" t="s">
        <v>1343</v>
      </c>
      <c r="K2244" s="150" t="s">
        <v>1343</v>
      </c>
      <c r="L2244" s="150"/>
      <c r="M2244" s="153"/>
      <c r="N2244" s="151"/>
      <c r="O2244" s="153"/>
      <c r="P2244" s="151" t="e">
        <f>#REF!+#REF!</f>
        <v>#REF!</v>
      </c>
      <c r="Q2244" s="204" t="e">
        <f>#REF!+M2244</f>
        <v>#REF!</v>
      </c>
      <c r="R2244" s="359" t="s">
        <v>297</v>
      </c>
    </row>
    <row r="2245" spans="1:18" ht="12.95" customHeight="1">
      <c r="A2245" s="147">
        <v>103</v>
      </c>
      <c r="B2245" s="148"/>
      <c r="C2245" s="149" t="s">
        <v>1911</v>
      </c>
      <c r="D2245" s="149" t="s">
        <v>1545</v>
      </c>
      <c r="E2245" s="149" t="s">
        <v>1543</v>
      </c>
      <c r="F2245" s="149" t="s">
        <v>1543</v>
      </c>
      <c r="G2245" s="149" t="s">
        <v>1493</v>
      </c>
      <c r="H2245" s="158">
        <v>253</v>
      </c>
      <c r="I2245" s="264" t="s">
        <v>1303</v>
      </c>
      <c r="J2245" s="150" t="s">
        <v>1343</v>
      </c>
      <c r="K2245" s="150" t="s">
        <v>1343</v>
      </c>
      <c r="L2245" s="150"/>
      <c r="M2245" s="153"/>
      <c r="N2245" s="151"/>
      <c r="O2245" s="153"/>
      <c r="P2245" s="151" t="e">
        <f>#REF!+#REF!</f>
        <v>#REF!</v>
      </c>
      <c r="Q2245" s="204" t="e">
        <f>#REF!+M2245</f>
        <v>#REF!</v>
      </c>
      <c r="R2245" s="359" t="s">
        <v>297</v>
      </c>
    </row>
    <row r="2246" spans="1:18" ht="12.95" customHeight="1">
      <c r="A2246" s="147">
        <v>104</v>
      </c>
      <c r="B2246" s="148"/>
      <c r="C2246" s="149" t="s">
        <v>1911</v>
      </c>
      <c r="D2246" s="149" t="s">
        <v>1545</v>
      </c>
      <c r="E2246" s="149" t="s">
        <v>1543</v>
      </c>
      <c r="F2246" s="149" t="s">
        <v>1543</v>
      </c>
      <c r="G2246" s="149" t="s">
        <v>1493</v>
      </c>
      <c r="H2246" s="158">
        <v>254</v>
      </c>
      <c r="I2246" s="264" t="s">
        <v>1304</v>
      </c>
      <c r="J2246" s="150" t="s">
        <v>1343</v>
      </c>
      <c r="K2246" s="150" t="s">
        <v>1343</v>
      </c>
      <c r="L2246" s="150"/>
      <c r="M2246" s="153"/>
      <c r="N2246" s="151"/>
      <c r="O2246" s="153"/>
      <c r="P2246" s="151" t="e">
        <f>#REF!+#REF!</f>
        <v>#REF!</v>
      </c>
      <c r="Q2246" s="204" t="e">
        <f>#REF!+M2246</f>
        <v>#REF!</v>
      </c>
      <c r="R2246" s="359" t="s">
        <v>297</v>
      </c>
    </row>
    <row r="2247" spans="1:18" ht="12.95" customHeight="1">
      <c r="A2247" s="147">
        <v>105</v>
      </c>
      <c r="B2247" s="148"/>
      <c r="C2247" s="149" t="s">
        <v>1911</v>
      </c>
      <c r="D2247" s="149" t="s">
        <v>1545</v>
      </c>
      <c r="E2247" s="149" t="s">
        <v>1543</v>
      </c>
      <c r="F2247" s="149" t="s">
        <v>1543</v>
      </c>
      <c r="G2247" s="149" t="s">
        <v>1493</v>
      </c>
      <c r="H2247" s="158">
        <v>255</v>
      </c>
      <c r="I2247" s="264" t="s">
        <v>1305</v>
      </c>
      <c r="J2247" s="150" t="s">
        <v>1343</v>
      </c>
      <c r="K2247" s="150" t="s">
        <v>1343</v>
      </c>
      <c r="L2247" s="150"/>
      <c r="M2247" s="153"/>
      <c r="N2247" s="151"/>
      <c r="O2247" s="153"/>
      <c r="P2247" s="151" t="e">
        <f>#REF!+#REF!</f>
        <v>#REF!</v>
      </c>
      <c r="Q2247" s="204" t="e">
        <f>#REF!+M2247</f>
        <v>#REF!</v>
      </c>
      <c r="R2247" s="359" t="s">
        <v>297</v>
      </c>
    </row>
    <row r="2248" spans="1:18" ht="12.95" customHeight="1">
      <c r="A2248" s="147">
        <v>106</v>
      </c>
      <c r="B2248" s="148"/>
      <c r="C2248" s="149" t="s">
        <v>1911</v>
      </c>
      <c r="D2248" s="149" t="s">
        <v>1545</v>
      </c>
      <c r="E2248" s="149" t="s">
        <v>1543</v>
      </c>
      <c r="F2248" s="149" t="s">
        <v>1543</v>
      </c>
      <c r="G2248" s="149" t="s">
        <v>1427</v>
      </c>
      <c r="H2248" s="158"/>
      <c r="I2248" s="265" t="s">
        <v>1090</v>
      </c>
      <c r="J2248" s="150">
        <v>10</v>
      </c>
      <c r="K2248" s="150" t="s">
        <v>1343</v>
      </c>
      <c r="L2248" s="150"/>
      <c r="M2248" s="153"/>
      <c r="N2248" s="151"/>
      <c r="O2248" s="153"/>
      <c r="P2248" s="151" t="e">
        <f>#REF!+#REF!</f>
        <v>#REF!</v>
      </c>
      <c r="Q2248" s="204" t="e">
        <f>#REF!+M2248</f>
        <v>#REF!</v>
      </c>
      <c r="R2248" s="359" t="s">
        <v>297</v>
      </c>
    </row>
    <row r="2249" spans="1:18" ht="12.95" customHeight="1">
      <c r="A2249" s="147">
        <v>107</v>
      </c>
      <c r="B2249" s="148"/>
      <c r="C2249" s="149" t="s">
        <v>1911</v>
      </c>
      <c r="D2249" s="149" t="s">
        <v>1545</v>
      </c>
      <c r="E2249" s="149" t="s">
        <v>1543</v>
      </c>
      <c r="F2249" s="149" t="s">
        <v>1543</v>
      </c>
      <c r="G2249" s="149" t="s">
        <v>1428</v>
      </c>
      <c r="H2249" s="158"/>
      <c r="I2249" s="265" t="s">
        <v>1787</v>
      </c>
      <c r="J2249" s="150"/>
      <c r="K2249" s="150" t="s">
        <v>1343</v>
      </c>
      <c r="L2249" s="150"/>
      <c r="M2249" s="153"/>
      <c r="N2249" s="151"/>
      <c r="O2249" s="153"/>
      <c r="P2249" s="151" t="e">
        <f>#REF!+#REF!</f>
        <v>#REF!</v>
      </c>
      <c r="Q2249" s="204" t="e">
        <f>#REF!+M2249</f>
        <v>#REF!</v>
      </c>
      <c r="R2249" s="359" t="s">
        <v>297</v>
      </c>
    </row>
    <row r="2250" spans="1:18" ht="12.95" customHeight="1">
      <c r="A2250" s="147">
        <v>108</v>
      </c>
      <c r="B2250" s="148"/>
      <c r="C2250" s="149" t="s">
        <v>1911</v>
      </c>
      <c r="D2250" s="149" t="s">
        <v>1545</v>
      </c>
      <c r="E2250" s="149" t="s">
        <v>1543</v>
      </c>
      <c r="F2250" s="149" t="s">
        <v>1543</v>
      </c>
      <c r="G2250" s="149" t="s">
        <v>1493</v>
      </c>
      <c r="H2250" s="158"/>
      <c r="I2250" s="265" t="s">
        <v>1788</v>
      </c>
      <c r="J2250" s="150">
        <v>10</v>
      </c>
      <c r="K2250" s="150" t="s">
        <v>1343</v>
      </c>
      <c r="L2250" s="150"/>
      <c r="M2250" s="153"/>
      <c r="N2250" s="151"/>
      <c r="O2250" s="153"/>
      <c r="P2250" s="151" t="e">
        <f>#REF!+#REF!</f>
        <v>#REF!</v>
      </c>
      <c r="Q2250" s="204" t="e">
        <f>#REF!+M2250</f>
        <v>#REF!</v>
      </c>
      <c r="R2250" s="359" t="s">
        <v>297</v>
      </c>
    </row>
    <row r="2251" spans="1:18" ht="12.95" customHeight="1">
      <c r="A2251" s="147">
        <v>109</v>
      </c>
      <c r="B2251" s="148"/>
      <c r="C2251" s="149" t="s">
        <v>1911</v>
      </c>
      <c r="D2251" s="149" t="s">
        <v>1545</v>
      </c>
      <c r="E2251" s="149" t="s">
        <v>1543</v>
      </c>
      <c r="F2251" s="149" t="s">
        <v>1543</v>
      </c>
      <c r="G2251" s="149" t="s">
        <v>1493</v>
      </c>
      <c r="H2251" s="158"/>
      <c r="I2251" s="265" t="s">
        <v>1790</v>
      </c>
      <c r="J2251" s="150">
        <v>10</v>
      </c>
      <c r="K2251" s="150" t="s">
        <v>1343</v>
      </c>
      <c r="L2251" s="150"/>
      <c r="M2251" s="153"/>
      <c r="N2251" s="151"/>
      <c r="O2251" s="153"/>
      <c r="P2251" s="151" t="e">
        <f>#REF!+#REF!</f>
        <v>#REF!</v>
      </c>
      <c r="Q2251" s="204" t="e">
        <f>#REF!+M2251</f>
        <v>#REF!</v>
      </c>
      <c r="R2251" s="359" t="s">
        <v>297</v>
      </c>
    </row>
    <row r="2252" spans="1:18" ht="12.95" customHeight="1">
      <c r="A2252" s="147">
        <v>110</v>
      </c>
      <c r="B2252" s="148"/>
      <c r="C2252" s="149" t="s">
        <v>1911</v>
      </c>
      <c r="D2252" s="149" t="s">
        <v>1545</v>
      </c>
      <c r="E2252" s="149" t="s">
        <v>1543</v>
      </c>
      <c r="F2252" s="149" t="s">
        <v>1916</v>
      </c>
      <c r="G2252" s="149" t="s">
        <v>1487</v>
      </c>
      <c r="H2252" s="158"/>
      <c r="I2252" s="258" t="s">
        <v>1810</v>
      </c>
      <c r="J2252" s="150"/>
      <c r="K2252" s="150"/>
      <c r="L2252" s="150"/>
      <c r="M2252" s="153"/>
      <c r="N2252" s="151"/>
      <c r="O2252" s="153"/>
      <c r="P2252" s="151" t="e">
        <f>#REF!+#REF!</f>
        <v>#REF!</v>
      </c>
      <c r="Q2252" s="204" t="e">
        <f>#REF!+M2252</f>
        <v>#REF!</v>
      </c>
      <c r="R2252" s="359"/>
    </row>
    <row r="2253" spans="1:18" ht="12.95" customHeight="1">
      <c r="A2253" s="147">
        <v>111</v>
      </c>
      <c r="B2253" s="148"/>
      <c r="C2253" s="149" t="s">
        <v>1911</v>
      </c>
      <c r="D2253" s="149" t="s">
        <v>1545</v>
      </c>
      <c r="E2253" s="149" t="s">
        <v>1543</v>
      </c>
      <c r="F2253" s="149" t="s">
        <v>1916</v>
      </c>
      <c r="G2253" s="149" t="s">
        <v>1487</v>
      </c>
      <c r="H2253" s="158"/>
      <c r="I2253" s="265" t="s">
        <v>1811</v>
      </c>
      <c r="J2253" s="150">
        <v>1</v>
      </c>
      <c r="K2253" s="150" t="s">
        <v>1343</v>
      </c>
      <c r="L2253" s="150"/>
      <c r="M2253" s="153"/>
      <c r="N2253" s="151"/>
      <c r="O2253" s="153"/>
      <c r="P2253" s="151" t="e">
        <f>#REF!+#REF!</f>
        <v>#REF!</v>
      </c>
      <c r="Q2253" s="204" t="e">
        <f>#REF!+M2253</f>
        <v>#REF!</v>
      </c>
      <c r="R2253" s="359" t="s">
        <v>297</v>
      </c>
    </row>
    <row r="2254" spans="1:18" ht="12.95" customHeight="1">
      <c r="A2254" s="147">
        <v>112</v>
      </c>
      <c r="B2254" s="148"/>
      <c r="C2254" s="149" t="s">
        <v>1911</v>
      </c>
      <c r="D2254" s="149" t="s">
        <v>1545</v>
      </c>
      <c r="E2254" s="149" t="s">
        <v>1543</v>
      </c>
      <c r="F2254" s="149" t="s">
        <v>1916</v>
      </c>
      <c r="G2254" s="149" t="s">
        <v>1487</v>
      </c>
      <c r="H2254" s="158"/>
      <c r="I2254" s="265" t="s">
        <v>1812</v>
      </c>
      <c r="J2254" s="150">
        <v>1</v>
      </c>
      <c r="K2254" s="150" t="s">
        <v>1343</v>
      </c>
      <c r="L2254" s="150"/>
      <c r="M2254" s="153"/>
      <c r="N2254" s="151"/>
      <c r="O2254" s="153"/>
      <c r="P2254" s="151" t="e">
        <f>#REF!+#REF!</f>
        <v>#REF!</v>
      </c>
      <c r="Q2254" s="204" t="e">
        <f>#REF!+M2254</f>
        <v>#REF!</v>
      </c>
      <c r="R2254" s="359" t="s">
        <v>297</v>
      </c>
    </row>
    <row r="2255" spans="1:18" ht="12.95" customHeight="1">
      <c r="A2255" s="147">
        <v>113</v>
      </c>
      <c r="B2255" s="148"/>
      <c r="C2255" s="149" t="s">
        <v>1911</v>
      </c>
      <c r="D2255" s="149" t="s">
        <v>1545</v>
      </c>
      <c r="E2255" s="149" t="s">
        <v>1543</v>
      </c>
      <c r="F2255" s="149" t="s">
        <v>1916</v>
      </c>
      <c r="G2255" s="149" t="s">
        <v>1487</v>
      </c>
      <c r="H2255" s="158"/>
      <c r="I2255" s="258" t="s">
        <v>1813</v>
      </c>
      <c r="J2255" s="150">
        <v>1</v>
      </c>
      <c r="K2255" s="150" t="s">
        <v>1343</v>
      </c>
      <c r="L2255" s="150"/>
      <c r="M2255" s="153"/>
      <c r="N2255" s="151"/>
      <c r="O2255" s="153"/>
      <c r="P2255" s="151" t="e">
        <f>#REF!+#REF!</f>
        <v>#REF!</v>
      </c>
      <c r="Q2255" s="204" t="e">
        <f>#REF!+M2255</f>
        <v>#REF!</v>
      </c>
      <c r="R2255" s="359" t="s">
        <v>297</v>
      </c>
    </row>
    <row r="2256" spans="1:18" ht="12.95" customHeight="1">
      <c r="A2256" s="147">
        <v>114</v>
      </c>
      <c r="B2256" s="148"/>
      <c r="C2256" s="149" t="s">
        <v>1911</v>
      </c>
      <c r="D2256" s="149" t="s">
        <v>1545</v>
      </c>
      <c r="E2256" s="149" t="s">
        <v>1543</v>
      </c>
      <c r="F2256" s="149" t="s">
        <v>1543</v>
      </c>
      <c r="G2256" s="149" t="s">
        <v>1434</v>
      </c>
      <c r="H2256" s="158"/>
      <c r="I2256" s="265" t="s">
        <v>1815</v>
      </c>
      <c r="J2256" s="150">
        <v>1</v>
      </c>
      <c r="K2256" s="150" t="s">
        <v>1343</v>
      </c>
      <c r="L2256" s="150"/>
      <c r="M2256" s="153"/>
      <c r="N2256" s="151"/>
      <c r="O2256" s="153"/>
      <c r="P2256" s="151" t="e">
        <f>#REF!+#REF!</f>
        <v>#REF!</v>
      </c>
      <c r="Q2256" s="204" t="e">
        <f>#REF!+M2256</f>
        <v>#REF!</v>
      </c>
      <c r="R2256" s="359" t="s">
        <v>297</v>
      </c>
    </row>
    <row r="2257" spans="1:18" ht="12.95" customHeight="1">
      <c r="A2257" s="147">
        <v>115</v>
      </c>
      <c r="B2257" s="148"/>
      <c r="C2257" s="149" t="s">
        <v>1911</v>
      </c>
      <c r="D2257" s="149" t="s">
        <v>1545</v>
      </c>
      <c r="E2257" s="149" t="s">
        <v>1543</v>
      </c>
      <c r="F2257" s="149" t="s">
        <v>1916</v>
      </c>
      <c r="G2257" s="149" t="s">
        <v>1487</v>
      </c>
      <c r="H2257" s="158"/>
      <c r="I2257" s="260" t="s">
        <v>1816</v>
      </c>
      <c r="J2257" s="150">
        <v>1</v>
      </c>
      <c r="K2257" s="150" t="s">
        <v>1343</v>
      </c>
      <c r="L2257" s="150"/>
      <c r="M2257" s="153"/>
      <c r="N2257" s="151"/>
      <c r="O2257" s="153"/>
      <c r="P2257" s="151" t="e">
        <f>#REF!+#REF!</f>
        <v>#REF!</v>
      </c>
      <c r="Q2257" s="204" t="e">
        <f>#REF!+M2257</f>
        <v>#REF!</v>
      </c>
      <c r="R2257" s="359" t="s">
        <v>297</v>
      </c>
    </row>
    <row r="2258" spans="1:18" ht="12.95" customHeight="1">
      <c r="A2258" s="147">
        <v>116</v>
      </c>
      <c r="B2258" s="148"/>
      <c r="C2258" s="149" t="s">
        <v>1911</v>
      </c>
      <c r="D2258" s="149" t="s">
        <v>1545</v>
      </c>
      <c r="E2258" s="149" t="s">
        <v>1543</v>
      </c>
      <c r="F2258" s="149" t="s">
        <v>1543</v>
      </c>
      <c r="G2258" s="149" t="s">
        <v>1487</v>
      </c>
      <c r="H2258" s="158"/>
      <c r="I2258" s="265" t="s">
        <v>1817</v>
      </c>
      <c r="J2258" s="150">
        <v>1</v>
      </c>
      <c r="K2258" s="150" t="s">
        <v>1343</v>
      </c>
      <c r="L2258" s="150"/>
      <c r="M2258" s="153"/>
      <c r="N2258" s="151"/>
      <c r="O2258" s="153"/>
      <c r="P2258" s="151" t="e">
        <f>#REF!+#REF!</f>
        <v>#REF!</v>
      </c>
      <c r="Q2258" s="204" t="e">
        <f>#REF!+M2258</f>
        <v>#REF!</v>
      </c>
      <c r="R2258" s="359" t="s">
        <v>297</v>
      </c>
    </row>
    <row r="2259" spans="1:18" ht="12.95" customHeight="1">
      <c r="A2259" s="147">
        <v>117</v>
      </c>
      <c r="B2259" s="148"/>
      <c r="C2259" s="149" t="s">
        <v>1911</v>
      </c>
      <c r="D2259" s="149" t="s">
        <v>1545</v>
      </c>
      <c r="E2259" s="149" t="s">
        <v>1543</v>
      </c>
      <c r="F2259" s="149" t="s">
        <v>1916</v>
      </c>
      <c r="G2259" s="149" t="s">
        <v>1487</v>
      </c>
      <c r="H2259" s="158"/>
      <c r="I2259" s="258" t="s">
        <v>1818</v>
      </c>
      <c r="J2259" s="150">
        <v>1</v>
      </c>
      <c r="K2259" s="150" t="s">
        <v>1343</v>
      </c>
      <c r="L2259" s="150"/>
      <c r="M2259" s="153"/>
      <c r="N2259" s="151"/>
      <c r="O2259" s="153"/>
      <c r="P2259" s="151" t="e">
        <f>#REF!+#REF!</f>
        <v>#REF!</v>
      </c>
      <c r="Q2259" s="204" t="e">
        <f>#REF!+M2259</f>
        <v>#REF!</v>
      </c>
      <c r="R2259" s="359" t="s">
        <v>297</v>
      </c>
    </row>
    <row r="2260" spans="1:18" ht="12.95" customHeight="1">
      <c r="A2260" s="147">
        <v>118</v>
      </c>
      <c r="B2260" s="148"/>
      <c r="C2260" s="149" t="s">
        <v>1911</v>
      </c>
      <c r="D2260" s="149" t="s">
        <v>1545</v>
      </c>
      <c r="E2260" s="149" t="s">
        <v>1543</v>
      </c>
      <c r="F2260" s="149" t="s">
        <v>1916</v>
      </c>
      <c r="G2260" s="149" t="s">
        <v>1487</v>
      </c>
      <c r="H2260" s="158"/>
      <c r="I2260" s="265" t="s">
        <v>1159</v>
      </c>
      <c r="J2260" s="150"/>
      <c r="K2260" s="150" t="s">
        <v>1343</v>
      </c>
      <c r="L2260" s="150"/>
      <c r="M2260" s="153"/>
      <c r="N2260" s="151"/>
      <c r="O2260" s="153"/>
      <c r="P2260" s="151" t="e">
        <f>#REF!+#REF!</f>
        <v>#REF!</v>
      </c>
      <c r="Q2260" s="204" t="e">
        <f>#REF!+M2260</f>
        <v>#REF!</v>
      </c>
      <c r="R2260" s="359" t="s">
        <v>297</v>
      </c>
    </row>
    <row r="2261" spans="1:18" ht="12.95" customHeight="1">
      <c r="A2261" s="147">
        <v>119</v>
      </c>
      <c r="B2261" s="148"/>
      <c r="C2261" s="149" t="s">
        <v>1911</v>
      </c>
      <c r="D2261" s="149" t="s">
        <v>1545</v>
      </c>
      <c r="E2261" s="149" t="s">
        <v>1543</v>
      </c>
      <c r="F2261" s="149" t="s">
        <v>1916</v>
      </c>
      <c r="G2261" s="149" t="s">
        <v>1487</v>
      </c>
      <c r="H2261" s="158"/>
      <c r="I2261" s="265" t="s">
        <v>1199</v>
      </c>
      <c r="J2261" s="150">
        <v>1</v>
      </c>
      <c r="K2261" s="150" t="s">
        <v>1343</v>
      </c>
      <c r="L2261" s="150"/>
      <c r="M2261" s="153"/>
      <c r="N2261" s="151"/>
      <c r="O2261" s="153"/>
      <c r="P2261" s="151" t="e">
        <f>#REF!+#REF!</f>
        <v>#REF!</v>
      </c>
      <c r="Q2261" s="204" t="e">
        <f>#REF!+M2261</f>
        <v>#REF!</v>
      </c>
      <c r="R2261" s="359" t="s">
        <v>297</v>
      </c>
    </row>
    <row r="2262" spans="1:18" ht="12.95" customHeight="1">
      <c r="A2262" s="147">
        <v>120</v>
      </c>
      <c r="B2262" s="148"/>
      <c r="C2262" s="149" t="s">
        <v>1911</v>
      </c>
      <c r="D2262" s="149" t="s">
        <v>1545</v>
      </c>
      <c r="E2262" s="149" t="s">
        <v>1543</v>
      </c>
      <c r="F2262" s="149" t="s">
        <v>1916</v>
      </c>
      <c r="G2262" s="149" t="s">
        <v>1487</v>
      </c>
      <c r="H2262" s="123"/>
      <c r="I2262" s="265" t="s">
        <v>1819</v>
      </c>
      <c r="J2262" s="150">
        <v>1</v>
      </c>
      <c r="K2262" s="150" t="s">
        <v>1343</v>
      </c>
      <c r="L2262" s="150"/>
      <c r="M2262" s="153"/>
      <c r="N2262" s="151"/>
      <c r="O2262" s="153"/>
      <c r="P2262" s="151" t="e">
        <f>#REF!+#REF!</f>
        <v>#REF!</v>
      </c>
      <c r="Q2262" s="204" t="e">
        <f>#REF!+M2262</f>
        <v>#REF!</v>
      </c>
      <c r="R2262" s="359" t="s">
        <v>297</v>
      </c>
    </row>
    <row r="2263" spans="1:18" ht="12.95" customHeight="1">
      <c r="A2263" s="147">
        <v>121</v>
      </c>
      <c r="B2263" s="148"/>
      <c r="C2263" s="149" t="s">
        <v>1911</v>
      </c>
      <c r="D2263" s="149" t="s">
        <v>1545</v>
      </c>
      <c r="E2263" s="149" t="s">
        <v>1543</v>
      </c>
      <c r="F2263" s="149" t="s">
        <v>1916</v>
      </c>
      <c r="G2263" s="149" t="s">
        <v>1487</v>
      </c>
      <c r="H2263" s="123"/>
      <c r="I2263" s="265" t="s">
        <v>1820</v>
      </c>
      <c r="J2263" s="150">
        <v>1</v>
      </c>
      <c r="K2263" s="150" t="s">
        <v>1343</v>
      </c>
      <c r="L2263" s="150"/>
      <c r="M2263" s="153"/>
      <c r="N2263" s="151"/>
      <c r="O2263" s="153"/>
      <c r="P2263" s="151" t="e">
        <f>#REF!+#REF!</f>
        <v>#REF!</v>
      </c>
      <c r="Q2263" s="204" t="e">
        <f>#REF!+M2263</f>
        <v>#REF!</v>
      </c>
      <c r="R2263" s="359" t="s">
        <v>297</v>
      </c>
    </row>
    <row r="2264" spans="1:18" ht="12.95" customHeight="1">
      <c r="A2264" s="147">
        <v>122</v>
      </c>
      <c r="B2264" s="148"/>
      <c r="C2264" s="149" t="s">
        <v>1911</v>
      </c>
      <c r="D2264" s="149" t="s">
        <v>1545</v>
      </c>
      <c r="E2264" s="149" t="s">
        <v>1543</v>
      </c>
      <c r="F2264" s="149" t="s">
        <v>1916</v>
      </c>
      <c r="G2264" s="149" t="s">
        <v>1487</v>
      </c>
      <c r="H2264" s="123"/>
      <c r="I2264" s="265" t="s">
        <v>1821</v>
      </c>
      <c r="J2264" s="150">
        <v>1</v>
      </c>
      <c r="K2264" s="150" t="s">
        <v>1343</v>
      </c>
      <c r="L2264" s="150"/>
      <c r="M2264" s="153"/>
      <c r="N2264" s="151"/>
      <c r="O2264" s="153"/>
      <c r="P2264" s="151" t="e">
        <f>#REF!+#REF!</f>
        <v>#REF!</v>
      </c>
      <c r="Q2264" s="204" t="e">
        <f>#REF!+M2264</f>
        <v>#REF!</v>
      </c>
      <c r="R2264" s="359" t="s">
        <v>297</v>
      </c>
    </row>
    <row r="2265" spans="1:18" ht="12.95" customHeight="1">
      <c r="A2265" s="147">
        <v>123</v>
      </c>
      <c r="B2265" s="148"/>
      <c r="C2265" s="149" t="s">
        <v>1911</v>
      </c>
      <c r="D2265" s="149" t="s">
        <v>1545</v>
      </c>
      <c r="E2265" s="149" t="s">
        <v>1543</v>
      </c>
      <c r="F2265" s="149" t="s">
        <v>1916</v>
      </c>
      <c r="G2265" s="149" t="s">
        <v>1487</v>
      </c>
      <c r="H2265" s="123"/>
      <c r="I2265" s="258" t="s">
        <v>1822</v>
      </c>
      <c r="J2265" s="150">
        <v>9</v>
      </c>
      <c r="K2265" s="150" t="s">
        <v>1343</v>
      </c>
      <c r="L2265" s="150"/>
      <c r="M2265" s="153"/>
      <c r="N2265" s="151"/>
      <c r="O2265" s="153"/>
      <c r="P2265" s="151" t="e">
        <f>#REF!+#REF!</f>
        <v>#REF!</v>
      </c>
      <c r="Q2265" s="204" t="e">
        <f>#REF!+M2265</f>
        <v>#REF!</v>
      </c>
      <c r="R2265" s="359" t="s">
        <v>297</v>
      </c>
    </row>
    <row r="2266" spans="1:18" ht="12.95" customHeight="1">
      <c r="A2266" s="147"/>
      <c r="B2266" s="148"/>
      <c r="C2266" s="149"/>
      <c r="D2266" s="149"/>
      <c r="E2266" s="149"/>
      <c r="F2266" s="149"/>
      <c r="G2266" s="149"/>
      <c r="H2266" s="123"/>
      <c r="I2266" s="266" t="s">
        <v>1823</v>
      </c>
      <c r="J2266" s="150"/>
      <c r="K2266" s="150"/>
      <c r="L2266" s="150"/>
      <c r="M2266" s="153"/>
      <c r="N2266" s="151"/>
      <c r="O2266" s="153"/>
      <c r="P2266" s="151"/>
      <c r="Q2266" s="204" t="e">
        <f>#REF!+M2266</f>
        <v>#REF!</v>
      </c>
      <c r="R2266" s="359"/>
    </row>
    <row r="2267" spans="1:18" ht="12.95" customHeight="1">
      <c r="A2267" s="147"/>
      <c r="B2267" s="148"/>
      <c r="C2267" s="149"/>
      <c r="D2267" s="149"/>
      <c r="E2267" s="149"/>
      <c r="F2267" s="149"/>
      <c r="G2267" s="149"/>
      <c r="H2267" s="158"/>
      <c r="I2267" s="266" t="s">
        <v>1824</v>
      </c>
      <c r="J2267" s="150"/>
      <c r="K2267" s="150"/>
      <c r="L2267" s="150"/>
      <c r="M2267" s="153"/>
      <c r="N2267" s="151"/>
      <c r="O2267" s="153"/>
      <c r="P2267" s="151"/>
      <c r="Q2267" s="204" t="e">
        <f>#REF!+M2267</f>
        <v>#REF!</v>
      </c>
      <c r="R2267" s="359"/>
    </row>
    <row r="2268" spans="1:18" ht="12.95" customHeight="1">
      <c r="A2268" s="147"/>
      <c r="B2268" s="148"/>
      <c r="C2268" s="149"/>
      <c r="D2268" s="149"/>
      <c r="E2268" s="149"/>
      <c r="F2268" s="149"/>
      <c r="G2268" s="149"/>
      <c r="H2268" s="123"/>
      <c r="I2268" s="267" t="s">
        <v>1825</v>
      </c>
      <c r="J2268" s="150"/>
      <c r="K2268" s="150"/>
      <c r="L2268" s="150"/>
      <c r="M2268" s="153"/>
      <c r="N2268" s="151"/>
      <c r="O2268" s="153"/>
      <c r="P2268" s="151"/>
      <c r="Q2268" s="204" t="e">
        <f>#REF!+M2268</f>
        <v>#REF!</v>
      </c>
      <c r="R2268" s="359"/>
    </row>
    <row r="2269" spans="1:18" ht="12.95" customHeight="1">
      <c r="A2269" s="147">
        <v>124</v>
      </c>
      <c r="B2269" s="148"/>
      <c r="C2269" s="149" t="s">
        <v>1911</v>
      </c>
      <c r="D2269" s="149" t="s">
        <v>1545</v>
      </c>
      <c r="E2269" s="149" t="s">
        <v>1543</v>
      </c>
      <c r="F2269" s="149" t="s">
        <v>1543</v>
      </c>
      <c r="G2269" s="149" t="s">
        <v>1461</v>
      </c>
      <c r="H2269" s="123"/>
      <c r="I2269" s="265" t="s">
        <v>1300</v>
      </c>
      <c r="J2269" s="150">
        <v>9</v>
      </c>
      <c r="K2269" s="150" t="s">
        <v>1343</v>
      </c>
      <c r="L2269" s="150"/>
      <c r="M2269" s="153"/>
      <c r="N2269" s="151"/>
      <c r="O2269" s="153"/>
      <c r="P2269" s="151" t="e">
        <f>#REF!+#REF!</f>
        <v>#REF!</v>
      </c>
      <c r="Q2269" s="204" t="e">
        <f>#REF!+M2269</f>
        <v>#REF!</v>
      </c>
      <c r="R2269" s="359" t="s">
        <v>297</v>
      </c>
    </row>
    <row r="2270" spans="1:18" ht="12.95" customHeight="1">
      <c r="A2270" s="147">
        <v>125</v>
      </c>
      <c r="B2270" s="148"/>
      <c r="C2270" s="149" t="s">
        <v>1911</v>
      </c>
      <c r="D2270" s="149" t="s">
        <v>1545</v>
      </c>
      <c r="E2270" s="149" t="s">
        <v>1543</v>
      </c>
      <c r="F2270" s="149" t="s">
        <v>1916</v>
      </c>
      <c r="G2270" s="149" t="s">
        <v>1487</v>
      </c>
      <c r="H2270" s="123"/>
      <c r="I2270" s="258" t="s">
        <v>1302</v>
      </c>
      <c r="J2270" s="150">
        <v>1</v>
      </c>
      <c r="K2270" s="150" t="s">
        <v>1343</v>
      </c>
      <c r="L2270" s="150"/>
      <c r="M2270" s="153"/>
      <c r="N2270" s="151"/>
      <c r="O2270" s="153"/>
      <c r="P2270" s="151" t="e">
        <f>#REF!+#REF!</f>
        <v>#REF!</v>
      </c>
      <c r="Q2270" s="204" t="e">
        <f>#REF!+M2270</f>
        <v>#REF!</v>
      </c>
      <c r="R2270" s="359" t="s">
        <v>297</v>
      </c>
    </row>
    <row r="2271" spans="1:18" ht="12.95" customHeight="1">
      <c r="A2271" s="147">
        <v>126</v>
      </c>
      <c r="B2271" s="148"/>
      <c r="C2271" s="149" t="s">
        <v>1911</v>
      </c>
      <c r="D2271" s="149" t="s">
        <v>1545</v>
      </c>
      <c r="E2271" s="149" t="s">
        <v>1543</v>
      </c>
      <c r="F2271" s="149" t="s">
        <v>1916</v>
      </c>
      <c r="G2271" s="149" t="s">
        <v>1487</v>
      </c>
      <c r="H2271" s="123"/>
      <c r="I2271" s="260" t="s">
        <v>1811</v>
      </c>
      <c r="J2271" s="150">
        <v>8</v>
      </c>
      <c r="K2271" s="150" t="s">
        <v>1343</v>
      </c>
      <c r="L2271" s="150"/>
      <c r="M2271" s="153"/>
      <c r="N2271" s="151"/>
      <c r="O2271" s="153"/>
      <c r="P2271" s="151" t="e">
        <f>#REF!+#REF!</f>
        <v>#REF!</v>
      </c>
      <c r="Q2271" s="204" t="e">
        <f>#REF!+M2271</f>
        <v>#REF!</v>
      </c>
      <c r="R2271" s="359" t="s">
        <v>297</v>
      </c>
    </row>
    <row r="2272" spans="1:18" ht="12.95" customHeight="1">
      <c r="A2272" s="147">
        <v>127</v>
      </c>
      <c r="B2272" s="148"/>
      <c r="C2272" s="149" t="s">
        <v>1911</v>
      </c>
      <c r="D2272" s="149" t="s">
        <v>1545</v>
      </c>
      <c r="E2272" s="149" t="s">
        <v>1543</v>
      </c>
      <c r="F2272" s="149" t="s">
        <v>1916</v>
      </c>
      <c r="G2272" s="149" t="s">
        <v>1487</v>
      </c>
      <c r="H2272" s="123"/>
      <c r="I2272" s="260" t="s">
        <v>1826</v>
      </c>
      <c r="J2272" s="150">
        <v>8</v>
      </c>
      <c r="K2272" s="150" t="s">
        <v>1343</v>
      </c>
      <c r="L2272" s="150"/>
      <c r="M2272" s="153"/>
      <c r="N2272" s="151"/>
      <c r="O2272" s="153"/>
      <c r="P2272" s="151" t="e">
        <f>#REF!+#REF!</f>
        <v>#REF!</v>
      </c>
      <c r="Q2272" s="204" t="e">
        <f>#REF!+M2272</f>
        <v>#REF!</v>
      </c>
      <c r="R2272" s="359" t="s">
        <v>297</v>
      </c>
    </row>
    <row r="2273" spans="1:18" ht="12.95" customHeight="1">
      <c r="A2273" s="147">
        <v>128</v>
      </c>
      <c r="B2273" s="148"/>
      <c r="C2273" s="149" t="s">
        <v>1911</v>
      </c>
      <c r="D2273" s="149" t="s">
        <v>1545</v>
      </c>
      <c r="E2273" s="149" t="s">
        <v>1543</v>
      </c>
      <c r="F2273" s="149" t="s">
        <v>1543</v>
      </c>
      <c r="G2273" s="149" t="s">
        <v>1428</v>
      </c>
      <c r="H2273" s="123"/>
      <c r="I2273" s="238" t="s">
        <v>1827</v>
      </c>
      <c r="J2273" s="150">
        <v>8</v>
      </c>
      <c r="K2273" s="150" t="s">
        <v>1343</v>
      </c>
      <c r="L2273" s="150"/>
      <c r="M2273" s="153"/>
      <c r="N2273" s="151"/>
      <c r="O2273" s="153"/>
      <c r="P2273" s="151" t="e">
        <f>#REF!+#REF!</f>
        <v>#REF!</v>
      </c>
      <c r="Q2273" s="204" t="e">
        <f>#REF!+M2273</f>
        <v>#REF!</v>
      </c>
      <c r="R2273" s="359" t="s">
        <v>297</v>
      </c>
    </row>
    <row r="2274" spans="1:18" ht="12.95" customHeight="1">
      <c r="A2274" s="147">
        <v>129</v>
      </c>
      <c r="B2274" s="148"/>
      <c r="C2274" s="149" t="s">
        <v>1911</v>
      </c>
      <c r="D2274" s="149" t="s">
        <v>1545</v>
      </c>
      <c r="E2274" s="149" t="s">
        <v>1543</v>
      </c>
      <c r="F2274" s="149" t="s">
        <v>1543</v>
      </c>
      <c r="G2274" s="149" t="s">
        <v>1434</v>
      </c>
      <c r="H2274" s="123"/>
      <c r="I2274" s="260" t="s">
        <v>1831</v>
      </c>
      <c r="J2274" s="150">
        <v>8</v>
      </c>
      <c r="K2274" s="150" t="s">
        <v>1343</v>
      </c>
      <c r="L2274" s="150"/>
      <c r="M2274" s="153"/>
      <c r="N2274" s="151"/>
      <c r="O2274" s="153"/>
      <c r="P2274" s="151" t="e">
        <f>#REF!+#REF!</f>
        <v>#REF!</v>
      </c>
      <c r="Q2274" s="204" t="e">
        <f>#REF!+M2274</f>
        <v>#REF!</v>
      </c>
      <c r="R2274" s="359" t="s">
        <v>297</v>
      </c>
    </row>
    <row r="2275" spans="1:18" ht="12.95" customHeight="1">
      <c r="A2275" s="147">
        <v>130</v>
      </c>
      <c r="B2275" s="148"/>
      <c r="C2275" s="149" t="s">
        <v>1911</v>
      </c>
      <c r="D2275" s="149" t="s">
        <v>1545</v>
      </c>
      <c r="E2275" s="149" t="s">
        <v>1543</v>
      </c>
      <c r="F2275" s="149" t="s">
        <v>1543</v>
      </c>
      <c r="G2275" s="149" t="s">
        <v>1435</v>
      </c>
      <c r="H2275" s="123"/>
      <c r="I2275" s="260" t="s">
        <v>1832</v>
      </c>
      <c r="J2275" s="150">
        <v>8</v>
      </c>
      <c r="K2275" s="150" t="s">
        <v>1343</v>
      </c>
      <c r="L2275" s="150"/>
      <c r="M2275" s="153"/>
      <c r="N2275" s="151"/>
      <c r="O2275" s="153"/>
      <c r="P2275" s="151" t="e">
        <f>#REF!+#REF!</f>
        <v>#REF!</v>
      </c>
      <c r="Q2275" s="204" t="e">
        <f>#REF!+M2275</f>
        <v>#REF!</v>
      </c>
      <c r="R2275" s="359" t="s">
        <v>297</v>
      </c>
    </row>
    <row r="2276" spans="1:18" ht="12.95" customHeight="1">
      <c r="A2276" s="147">
        <v>131</v>
      </c>
      <c r="B2276" s="148"/>
      <c r="C2276" s="149" t="s">
        <v>1911</v>
      </c>
      <c r="D2276" s="149" t="s">
        <v>1545</v>
      </c>
      <c r="E2276" s="149" t="s">
        <v>1543</v>
      </c>
      <c r="F2276" s="149" t="s">
        <v>1916</v>
      </c>
      <c r="G2276" s="149" t="s">
        <v>1487</v>
      </c>
      <c r="H2276" s="123"/>
      <c r="I2276" s="238" t="s">
        <v>1166</v>
      </c>
      <c r="J2276" s="150">
        <v>8</v>
      </c>
      <c r="K2276" s="150" t="s">
        <v>1343</v>
      </c>
      <c r="L2276" s="150"/>
      <c r="M2276" s="153"/>
      <c r="N2276" s="151"/>
      <c r="O2276" s="153"/>
      <c r="P2276" s="151" t="e">
        <f>#REF!+#REF!</f>
        <v>#REF!</v>
      </c>
      <c r="Q2276" s="204" t="e">
        <f>#REF!+M2276</f>
        <v>#REF!</v>
      </c>
      <c r="R2276" s="359" t="s">
        <v>297</v>
      </c>
    </row>
    <row r="2277" spans="1:18" ht="12.95" customHeight="1">
      <c r="A2277" s="147">
        <v>132</v>
      </c>
      <c r="B2277" s="148"/>
      <c r="C2277" s="149" t="s">
        <v>1911</v>
      </c>
      <c r="D2277" s="149" t="s">
        <v>1545</v>
      </c>
      <c r="E2277" s="149" t="s">
        <v>1543</v>
      </c>
      <c r="F2277" s="149" t="s">
        <v>1916</v>
      </c>
      <c r="G2277" s="149" t="s">
        <v>1487</v>
      </c>
      <c r="H2277" s="123"/>
      <c r="I2277" s="238" t="s">
        <v>1199</v>
      </c>
      <c r="J2277" s="150">
        <v>8</v>
      </c>
      <c r="K2277" s="150" t="s">
        <v>1343</v>
      </c>
      <c r="L2277" s="150"/>
      <c r="M2277" s="153"/>
      <c r="N2277" s="151"/>
      <c r="O2277" s="153"/>
      <c r="P2277" s="151" t="e">
        <f>#REF!+#REF!</f>
        <v>#REF!</v>
      </c>
      <c r="Q2277" s="204" t="e">
        <f>#REF!+M2277</f>
        <v>#REF!</v>
      </c>
      <c r="R2277" s="359" t="s">
        <v>297</v>
      </c>
    </row>
    <row r="2278" spans="1:18" ht="12.95" customHeight="1">
      <c r="A2278" s="147">
        <v>133</v>
      </c>
      <c r="B2278" s="148"/>
      <c r="C2278" s="149" t="s">
        <v>1911</v>
      </c>
      <c r="D2278" s="149" t="s">
        <v>1545</v>
      </c>
      <c r="E2278" s="149" t="s">
        <v>1543</v>
      </c>
      <c r="F2278" s="149" t="s">
        <v>1916</v>
      </c>
      <c r="G2278" s="149" t="s">
        <v>1487</v>
      </c>
      <c r="H2278" s="123"/>
      <c r="I2278" s="238" t="s">
        <v>1200</v>
      </c>
      <c r="J2278" s="150">
        <v>8</v>
      </c>
      <c r="K2278" s="150" t="s">
        <v>1343</v>
      </c>
      <c r="L2278" s="150"/>
      <c r="M2278" s="153"/>
      <c r="N2278" s="151"/>
      <c r="O2278" s="153"/>
      <c r="P2278" s="151" t="e">
        <f>#REF!+#REF!</f>
        <v>#REF!</v>
      </c>
      <c r="Q2278" s="204" t="e">
        <f>#REF!+M2278</f>
        <v>#REF!</v>
      </c>
      <c r="R2278" s="359" t="s">
        <v>297</v>
      </c>
    </row>
    <row r="2279" spans="1:18" ht="12.95" customHeight="1">
      <c r="A2279" s="147">
        <v>134</v>
      </c>
      <c r="B2279" s="148"/>
      <c r="C2279" s="149" t="s">
        <v>1911</v>
      </c>
      <c r="D2279" s="149" t="s">
        <v>1545</v>
      </c>
      <c r="E2279" s="149" t="s">
        <v>1543</v>
      </c>
      <c r="F2279" s="149" t="s">
        <v>1916</v>
      </c>
      <c r="G2279" s="149" t="s">
        <v>1487</v>
      </c>
      <c r="H2279" s="123"/>
      <c r="I2279" s="260" t="s">
        <v>1281</v>
      </c>
      <c r="J2279" s="150">
        <v>16</v>
      </c>
      <c r="K2279" s="150" t="s">
        <v>1343</v>
      </c>
      <c r="L2279" s="150"/>
      <c r="M2279" s="153"/>
      <c r="N2279" s="151"/>
      <c r="O2279" s="153"/>
      <c r="P2279" s="151" t="e">
        <f>#REF!+#REF!</f>
        <v>#REF!</v>
      </c>
      <c r="Q2279" s="204" t="e">
        <f>#REF!+M2279</f>
        <v>#REF!</v>
      </c>
      <c r="R2279" s="359" t="s">
        <v>297</v>
      </c>
    </row>
    <row r="2280" spans="1:18" ht="12.95" customHeight="1">
      <c r="A2280" s="147">
        <v>135</v>
      </c>
      <c r="B2280" s="148"/>
      <c r="C2280" s="149" t="s">
        <v>1911</v>
      </c>
      <c r="D2280" s="149" t="s">
        <v>1545</v>
      </c>
      <c r="E2280" s="149" t="s">
        <v>1543</v>
      </c>
      <c r="F2280" s="149" t="s">
        <v>1916</v>
      </c>
      <c r="G2280" s="149" t="s">
        <v>1487</v>
      </c>
      <c r="H2280" s="123"/>
      <c r="I2280" s="260" t="s">
        <v>1282</v>
      </c>
      <c r="J2280" s="150">
        <v>16</v>
      </c>
      <c r="K2280" s="150" t="s">
        <v>1343</v>
      </c>
      <c r="L2280" s="150"/>
      <c r="M2280" s="153"/>
      <c r="N2280" s="151"/>
      <c r="O2280" s="153"/>
      <c r="P2280" s="151" t="e">
        <f>#REF!+#REF!</f>
        <v>#REF!</v>
      </c>
      <c r="Q2280" s="204" t="e">
        <f>#REF!+M2280</f>
        <v>#REF!</v>
      </c>
      <c r="R2280" s="359" t="s">
        <v>297</v>
      </c>
    </row>
    <row r="2281" spans="1:18" ht="12.95" customHeight="1">
      <c r="A2281" s="147">
        <v>136</v>
      </c>
      <c r="B2281" s="148"/>
      <c r="C2281" s="149" t="s">
        <v>1911</v>
      </c>
      <c r="D2281" s="149" t="s">
        <v>1545</v>
      </c>
      <c r="E2281" s="149" t="s">
        <v>1543</v>
      </c>
      <c r="F2281" s="149" t="s">
        <v>1543</v>
      </c>
      <c r="G2281" s="149" t="s">
        <v>1493</v>
      </c>
      <c r="H2281" s="123"/>
      <c r="I2281" s="265" t="s">
        <v>1789</v>
      </c>
      <c r="J2281" s="150">
        <v>10</v>
      </c>
      <c r="K2281" s="150" t="s">
        <v>1343</v>
      </c>
      <c r="L2281" s="150"/>
      <c r="M2281" s="153"/>
      <c r="N2281" s="151"/>
      <c r="O2281" s="153"/>
      <c r="P2281" s="151" t="e">
        <f>#REF!+#REF!</f>
        <v>#REF!</v>
      </c>
      <c r="Q2281" s="204" t="e">
        <f>#REF!+M2281</f>
        <v>#REF!</v>
      </c>
      <c r="R2281" s="359" t="s">
        <v>297</v>
      </c>
    </row>
    <row r="2282" spans="1:18" ht="12.95" customHeight="1">
      <c r="A2282" s="147">
        <v>137</v>
      </c>
      <c r="B2282" s="148"/>
      <c r="C2282" s="149" t="s">
        <v>1911</v>
      </c>
      <c r="D2282" s="149" t="s">
        <v>1914</v>
      </c>
      <c r="E2282" s="149" t="s">
        <v>1543</v>
      </c>
      <c r="F2282" s="149" t="s">
        <v>2445</v>
      </c>
      <c r="G2282" s="149" t="s">
        <v>1506</v>
      </c>
      <c r="H2282" s="123" t="s">
        <v>1427</v>
      </c>
      <c r="I2282" s="263" t="s">
        <v>2029</v>
      </c>
      <c r="J2282" s="150" t="s">
        <v>1343</v>
      </c>
      <c r="K2282" s="150" t="s">
        <v>1343</v>
      </c>
      <c r="L2282" s="150"/>
      <c r="M2282" s="153"/>
      <c r="N2282" s="151"/>
      <c r="O2282" s="153"/>
      <c r="P2282" s="151" t="e">
        <f>#REF!+#REF!</f>
        <v>#REF!</v>
      </c>
      <c r="Q2282" s="204" t="e">
        <f>#REF!+M2282</f>
        <v>#REF!</v>
      </c>
      <c r="R2282" s="359" t="s">
        <v>1370</v>
      </c>
    </row>
    <row r="2283" spans="1:18" ht="12.95" customHeight="1">
      <c r="A2283" s="147">
        <v>138</v>
      </c>
      <c r="B2283" s="148"/>
      <c r="C2283" s="149" t="s">
        <v>1911</v>
      </c>
      <c r="D2283" s="149" t="s">
        <v>1913</v>
      </c>
      <c r="E2283" s="149" t="s">
        <v>1911</v>
      </c>
      <c r="F2283" s="149" t="s">
        <v>1544</v>
      </c>
      <c r="G2283" s="149" t="s">
        <v>1426</v>
      </c>
      <c r="H2283" s="123"/>
      <c r="I2283" s="263" t="s">
        <v>2030</v>
      </c>
      <c r="J2283" s="150"/>
      <c r="K2283" s="150"/>
      <c r="L2283" s="150"/>
      <c r="M2283" s="153"/>
      <c r="N2283" s="151"/>
      <c r="O2283" s="153"/>
      <c r="P2283" s="151" t="e">
        <f>#REF!+#REF!</f>
        <v>#REF!</v>
      </c>
      <c r="Q2283" s="204" t="e">
        <f>#REF!+M2283</f>
        <v>#REF!</v>
      </c>
      <c r="R2283" s="359" t="s">
        <v>1370</v>
      </c>
    </row>
    <row r="2284" spans="1:18" ht="12.95" customHeight="1">
      <c r="A2284" s="147">
        <v>139</v>
      </c>
      <c r="B2284" s="148"/>
      <c r="C2284" s="149" t="s">
        <v>1911</v>
      </c>
      <c r="D2284" s="149" t="s">
        <v>1545</v>
      </c>
      <c r="E2284" s="149" t="s">
        <v>1543</v>
      </c>
      <c r="F2284" s="149" t="s">
        <v>1543</v>
      </c>
      <c r="G2284" s="149" t="s">
        <v>1493</v>
      </c>
      <c r="H2284" s="123" t="s">
        <v>1454</v>
      </c>
      <c r="I2284" s="268" t="s">
        <v>1046</v>
      </c>
      <c r="J2284" s="150" t="s">
        <v>1343</v>
      </c>
      <c r="K2284" s="150" t="s">
        <v>1343</v>
      </c>
      <c r="L2284" s="150"/>
      <c r="M2284" s="153"/>
      <c r="N2284" s="151"/>
      <c r="O2284" s="153"/>
      <c r="P2284" s="151" t="e">
        <f>#REF!+#REF!</f>
        <v>#REF!</v>
      </c>
      <c r="Q2284" s="204" t="e">
        <f>#REF!+M2284</f>
        <v>#REF!</v>
      </c>
      <c r="R2284" s="359" t="s">
        <v>297</v>
      </c>
    </row>
    <row r="2285" spans="1:18" ht="12.95" customHeight="1">
      <c r="A2285" s="147">
        <v>140</v>
      </c>
      <c r="B2285" s="148"/>
      <c r="C2285" s="149" t="s">
        <v>1911</v>
      </c>
      <c r="D2285" s="149" t="s">
        <v>1545</v>
      </c>
      <c r="E2285" s="149" t="s">
        <v>1543</v>
      </c>
      <c r="F2285" s="149" t="s">
        <v>1543</v>
      </c>
      <c r="G2285" s="149" t="s">
        <v>1493</v>
      </c>
      <c r="H2285" s="123" t="s">
        <v>1459</v>
      </c>
      <c r="I2285" s="268" t="s">
        <v>1050</v>
      </c>
      <c r="J2285" s="150" t="s">
        <v>1343</v>
      </c>
      <c r="K2285" s="150" t="s">
        <v>1343</v>
      </c>
      <c r="L2285" s="150"/>
      <c r="M2285" s="153"/>
      <c r="N2285" s="151"/>
      <c r="O2285" s="153"/>
      <c r="P2285" s="151" t="e">
        <f>#REF!+#REF!</f>
        <v>#REF!</v>
      </c>
      <c r="Q2285" s="204" t="e">
        <f>#REF!+M2285</f>
        <v>#REF!</v>
      </c>
      <c r="R2285" s="359" t="s">
        <v>297</v>
      </c>
    </row>
    <row r="2286" spans="1:18" ht="12.95" customHeight="1">
      <c r="A2286" s="147">
        <v>141</v>
      </c>
      <c r="B2286" s="148"/>
      <c r="C2286" s="149" t="s">
        <v>1911</v>
      </c>
      <c r="D2286" s="149" t="s">
        <v>1545</v>
      </c>
      <c r="E2286" s="149" t="s">
        <v>1543</v>
      </c>
      <c r="F2286" s="149" t="s">
        <v>1543</v>
      </c>
      <c r="G2286" s="149" t="s">
        <v>1493</v>
      </c>
      <c r="H2286" s="123"/>
      <c r="I2286" s="239" t="s">
        <v>2031</v>
      </c>
      <c r="J2286" s="150" t="s">
        <v>2032</v>
      </c>
      <c r="K2286" s="150"/>
      <c r="L2286" s="150"/>
      <c r="M2286" s="153"/>
      <c r="N2286" s="151"/>
      <c r="O2286" s="153"/>
      <c r="P2286" s="151" t="e">
        <f>#REF!+#REF!</f>
        <v>#REF!</v>
      </c>
      <c r="Q2286" s="204" t="e">
        <f>#REF!+M2286</f>
        <v>#REF!</v>
      </c>
      <c r="R2286" s="359" t="s">
        <v>2033</v>
      </c>
    </row>
    <row r="2287" spans="1:18" ht="12.95" customHeight="1">
      <c r="A2287" s="147"/>
      <c r="B2287" s="148"/>
      <c r="C2287" s="149"/>
      <c r="D2287" s="149"/>
      <c r="E2287" s="149"/>
      <c r="F2287" s="149"/>
      <c r="G2287" s="149"/>
      <c r="H2287" s="123"/>
      <c r="I2287" s="269" t="s">
        <v>2034</v>
      </c>
      <c r="J2287" s="150" t="s">
        <v>2032</v>
      </c>
      <c r="K2287" s="150"/>
      <c r="L2287" s="150"/>
      <c r="M2287" s="153"/>
      <c r="N2287" s="151"/>
      <c r="O2287" s="153"/>
      <c r="P2287" s="151" t="e">
        <f>#REF!+#REF!</f>
        <v>#REF!</v>
      </c>
      <c r="Q2287" s="204" t="e">
        <f>#REF!+M2287</f>
        <v>#REF!</v>
      </c>
      <c r="R2287" s="359"/>
    </row>
    <row r="2288" spans="1:18" ht="12.95" customHeight="1">
      <c r="A2288" s="147"/>
      <c r="B2288" s="148"/>
      <c r="C2288" s="149"/>
      <c r="D2288" s="149"/>
      <c r="E2288" s="149"/>
      <c r="F2288" s="149"/>
      <c r="G2288" s="149"/>
      <c r="H2288" s="123"/>
      <c r="I2288" s="270" t="s">
        <v>2035</v>
      </c>
      <c r="J2288" s="150" t="s">
        <v>2032</v>
      </c>
      <c r="K2288" s="150"/>
      <c r="L2288" s="150"/>
      <c r="M2288" s="153"/>
      <c r="N2288" s="151"/>
      <c r="O2288" s="153"/>
      <c r="P2288" s="151" t="e">
        <f>#REF!+#REF!</f>
        <v>#REF!</v>
      </c>
      <c r="Q2288" s="204" t="e">
        <f>#REF!+M2288</f>
        <v>#REF!</v>
      </c>
      <c r="R2288" s="359"/>
    </row>
    <row r="2289" spans="1:18" ht="12.95" customHeight="1">
      <c r="A2289" s="147"/>
      <c r="B2289" s="163"/>
      <c r="C2289" s="149"/>
      <c r="D2289" s="149"/>
      <c r="E2289" s="149"/>
      <c r="F2289" s="149"/>
      <c r="G2289" s="149"/>
      <c r="H2289" s="123"/>
      <c r="I2289" s="270" t="s">
        <v>2036</v>
      </c>
      <c r="J2289" s="29" t="s">
        <v>2032</v>
      </c>
      <c r="K2289" s="150"/>
      <c r="L2289" s="150"/>
      <c r="M2289" s="153"/>
      <c r="N2289" s="151"/>
      <c r="O2289" s="153"/>
      <c r="P2289" s="151" t="e">
        <f>#REF!+#REF!</f>
        <v>#REF!</v>
      </c>
      <c r="Q2289" s="204" t="e">
        <f>#REF!+M2289</f>
        <v>#REF!</v>
      </c>
      <c r="R2289" s="359"/>
    </row>
    <row r="2290" spans="1:18" ht="12.95" customHeight="1">
      <c r="A2290" s="147"/>
      <c r="B2290" s="163"/>
      <c r="C2290" s="149"/>
      <c r="D2290" s="149"/>
      <c r="E2290" s="149"/>
      <c r="F2290" s="149"/>
      <c r="G2290" s="149"/>
      <c r="H2290" s="123"/>
      <c r="I2290" s="270" t="s">
        <v>2037</v>
      </c>
      <c r="J2290" s="29" t="s">
        <v>2032</v>
      </c>
      <c r="K2290" s="150"/>
      <c r="L2290" s="150"/>
      <c r="M2290" s="153"/>
      <c r="N2290" s="151"/>
      <c r="O2290" s="153"/>
      <c r="P2290" s="151" t="e">
        <f>#REF!+#REF!</f>
        <v>#REF!</v>
      </c>
      <c r="Q2290" s="204" t="e">
        <f>#REF!+M2290</f>
        <v>#REF!</v>
      </c>
      <c r="R2290" s="359"/>
    </row>
    <row r="2291" spans="1:18" ht="12.95" customHeight="1">
      <c r="A2291" s="147"/>
      <c r="B2291" s="163"/>
      <c r="C2291" s="149"/>
      <c r="D2291" s="149"/>
      <c r="E2291" s="149"/>
      <c r="F2291" s="149"/>
      <c r="G2291" s="149"/>
      <c r="H2291" s="123"/>
      <c r="I2291" s="270" t="s">
        <v>2038</v>
      </c>
      <c r="J2291" s="29" t="s">
        <v>2032</v>
      </c>
      <c r="K2291" s="150"/>
      <c r="L2291" s="150"/>
      <c r="M2291" s="153"/>
      <c r="N2291" s="151"/>
      <c r="O2291" s="153"/>
      <c r="P2291" s="151" t="e">
        <f>#REF!+#REF!</f>
        <v>#REF!</v>
      </c>
      <c r="Q2291" s="204" t="e">
        <f>#REF!+M2291</f>
        <v>#REF!</v>
      </c>
      <c r="R2291" s="359"/>
    </row>
    <row r="2292" spans="1:18" ht="12.95" customHeight="1">
      <c r="A2292" s="147"/>
      <c r="B2292" s="148"/>
      <c r="C2292" s="149"/>
      <c r="D2292" s="149"/>
      <c r="E2292" s="149"/>
      <c r="F2292" s="149"/>
      <c r="G2292" s="149"/>
      <c r="H2292" s="158"/>
      <c r="I2292" s="270" t="s">
        <v>2039</v>
      </c>
      <c r="J2292" s="150" t="s">
        <v>2032</v>
      </c>
      <c r="K2292" s="150"/>
      <c r="L2292" s="150"/>
      <c r="M2292" s="153"/>
      <c r="N2292" s="151"/>
      <c r="O2292" s="153"/>
      <c r="P2292" s="151" t="e">
        <f>#REF!+#REF!</f>
        <v>#REF!</v>
      </c>
      <c r="Q2292" s="204" t="e">
        <f>#REF!+M2292</f>
        <v>#REF!</v>
      </c>
      <c r="R2292" s="359"/>
    </row>
    <row r="2293" spans="1:18" ht="12.95" customHeight="1">
      <c r="A2293" s="147">
        <v>142</v>
      </c>
      <c r="B2293" s="148"/>
      <c r="C2293" s="149" t="s">
        <v>1911</v>
      </c>
      <c r="D2293" s="149" t="s">
        <v>1545</v>
      </c>
      <c r="E2293" s="149" t="s">
        <v>1543</v>
      </c>
      <c r="F2293" s="149" t="s">
        <v>1543</v>
      </c>
      <c r="G2293" s="149" t="s">
        <v>1493</v>
      </c>
      <c r="H2293" s="158"/>
      <c r="I2293" s="239" t="s">
        <v>2040</v>
      </c>
      <c r="J2293" s="150" t="s">
        <v>2032</v>
      </c>
      <c r="K2293" s="150"/>
      <c r="L2293" s="150"/>
      <c r="M2293" s="153"/>
      <c r="N2293" s="151"/>
      <c r="O2293" s="153"/>
      <c r="P2293" s="151" t="e">
        <f>#REF!+#REF!</f>
        <v>#REF!</v>
      </c>
      <c r="Q2293" s="204" t="e">
        <f>#REF!+M2293</f>
        <v>#REF!</v>
      </c>
      <c r="R2293" s="359" t="s">
        <v>2033</v>
      </c>
    </row>
    <row r="2294" spans="1:18" ht="12.95" customHeight="1">
      <c r="A2294" s="147"/>
      <c r="B2294" s="148"/>
      <c r="C2294" s="149"/>
      <c r="D2294" s="149"/>
      <c r="E2294" s="149"/>
      <c r="F2294" s="149"/>
      <c r="G2294" s="149"/>
      <c r="H2294" s="158"/>
      <c r="I2294" s="269" t="s">
        <v>2041</v>
      </c>
      <c r="J2294" s="150" t="s">
        <v>2032</v>
      </c>
      <c r="K2294" s="150"/>
      <c r="L2294" s="150"/>
      <c r="M2294" s="153"/>
      <c r="N2294" s="151"/>
      <c r="O2294" s="153"/>
      <c r="P2294" s="151" t="e">
        <f>#REF!+#REF!</f>
        <v>#REF!</v>
      </c>
      <c r="Q2294" s="204" t="e">
        <f>#REF!+M2294</f>
        <v>#REF!</v>
      </c>
      <c r="R2294" s="359"/>
    </row>
    <row r="2295" spans="1:18" ht="12.95" customHeight="1">
      <c r="A2295" s="147"/>
      <c r="B2295" s="148"/>
      <c r="C2295" s="149"/>
      <c r="D2295" s="149"/>
      <c r="E2295" s="149"/>
      <c r="F2295" s="149"/>
      <c r="G2295" s="149"/>
      <c r="H2295" s="158"/>
      <c r="I2295" s="270" t="s">
        <v>2042</v>
      </c>
      <c r="J2295" s="150" t="s">
        <v>2032</v>
      </c>
      <c r="K2295" s="150"/>
      <c r="L2295" s="150"/>
      <c r="M2295" s="153"/>
      <c r="N2295" s="151"/>
      <c r="O2295" s="153"/>
      <c r="P2295" s="151" t="e">
        <f>#REF!+#REF!</f>
        <v>#REF!</v>
      </c>
      <c r="Q2295" s="204" t="e">
        <f>#REF!+M2295</f>
        <v>#REF!</v>
      </c>
      <c r="R2295" s="359"/>
    </row>
    <row r="2296" spans="1:18" ht="12.95" customHeight="1">
      <c r="A2296" s="147"/>
      <c r="B2296" s="148"/>
      <c r="C2296" s="149"/>
      <c r="D2296" s="149"/>
      <c r="E2296" s="149"/>
      <c r="F2296" s="149"/>
      <c r="G2296" s="149"/>
      <c r="H2296" s="158"/>
      <c r="I2296" s="270" t="s">
        <v>2043</v>
      </c>
      <c r="J2296" s="150" t="s">
        <v>2032</v>
      </c>
      <c r="K2296" s="150"/>
      <c r="L2296" s="150"/>
      <c r="M2296" s="153"/>
      <c r="N2296" s="151"/>
      <c r="O2296" s="153"/>
      <c r="P2296" s="151" t="e">
        <f>#REF!+#REF!</f>
        <v>#REF!</v>
      </c>
      <c r="Q2296" s="204" t="e">
        <f>#REF!+M2296</f>
        <v>#REF!</v>
      </c>
      <c r="R2296" s="359"/>
    </row>
    <row r="2297" spans="1:18" ht="12.95" customHeight="1">
      <c r="A2297" s="147"/>
      <c r="B2297" s="148"/>
      <c r="C2297" s="149"/>
      <c r="D2297" s="149"/>
      <c r="E2297" s="149"/>
      <c r="F2297" s="149"/>
      <c r="G2297" s="149"/>
      <c r="H2297" s="158"/>
      <c r="I2297" s="270" t="s">
        <v>2044</v>
      </c>
      <c r="J2297" s="150" t="s">
        <v>2032</v>
      </c>
      <c r="K2297" s="150"/>
      <c r="L2297" s="150"/>
      <c r="M2297" s="153"/>
      <c r="N2297" s="151"/>
      <c r="O2297" s="153"/>
      <c r="P2297" s="151" t="e">
        <f>#REF!+#REF!</f>
        <v>#REF!</v>
      </c>
      <c r="Q2297" s="204" t="e">
        <f>#REF!+M2297</f>
        <v>#REF!</v>
      </c>
      <c r="R2297" s="359"/>
    </row>
    <row r="2298" spans="1:18" ht="12.95" customHeight="1">
      <c r="A2298" s="147"/>
      <c r="B2298" s="148"/>
      <c r="C2298" s="149"/>
      <c r="D2298" s="149"/>
      <c r="E2298" s="149"/>
      <c r="F2298" s="149"/>
      <c r="G2298" s="149"/>
      <c r="H2298" s="158"/>
      <c r="I2298" s="270" t="s">
        <v>2045</v>
      </c>
      <c r="J2298" s="150" t="s">
        <v>2032</v>
      </c>
      <c r="K2298" s="150"/>
      <c r="L2298" s="150"/>
      <c r="M2298" s="153"/>
      <c r="N2298" s="151"/>
      <c r="O2298" s="153"/>
      <c r="P2298" s="151" t="e">
        <f>#REF!+#REF!</f>
        <v>#REF!</v>
      </c>
      <c r="Q2298" s="204" t="e">
        <f>#REF!+M2298</f>
        <v>#REF!</v>
      </c>
      <c r="R2298" s="359"/>
    </row>
    <row r="2299" spans="1:18" ht="12.95" customHeight="1">
      <c r="A2299" s="147"/>
      <c r="B2299" s="148"/>
      <c r="C2299" s="149"/>
      <c r="D2299" s="149"/>
      <c r="E2299" s="149"/>
      <c r="F2299" s="149"/>
      <c r="G2299" s="149"/>
      <c r="H2299" s="158"/>
      <c r="I2299" s="270" t="s">
        <v>2046</v>
      </c>
      <c r="J2299" s="150" t="s">
        <v>2032</v>
      </c>
      <c r="K2299" s="150"/>
      <c r="L2299" s="150"/>
      <c r="M2299" s="153"/>
      <c r="N2299" s="151"/>
      <c r="O2299" s="153"/>
      <c r="P2299" s="151" t="e">
        <f>#REF!+#REF!</f>
        <v>#REF!</v>
      </c>
      <c r="Q2299" s="204" t="e">
        <f>#REF!+M2299</f>
        <v>#REF!</v>
      </c>
      <c r="R2299" s="359"/>
    </row>
    <row r="2300" spans="1:18" ht="12.95" customHeight="1">
      <c r="A2300" s="147"/>
      <c r="B2300" s="148"/>
      <c r="C2300" s="149"/>
      <c r="D2300" s="149"/>
      <c r="E2300" s="149"/>
      <c r="F2300" s="149"/>
      <c r="G2300" s="149"/>
      <c r="H2300" s="158"/>
      <c r="I2300" s="270" t="s">
        <v>2047</v>
      </c>
      <c r="J2300" s="150" t="s">
        <v>2032</v>
      </c>
      <c r="K2300" s="150"/>
      <c r="L2300" s="150"/>
      <c r="M2300" s="153"/>
      <c r="N2300" s="151"/>
      <c r="O2300" s="153"/>
      <c r="P2300" s="151" t="e">
        <f>#REF!+#REF!</f>
        <v>#REF!</v>
      </c>
      <c r="Q2300" s="204" t="e">
        <f>#REF!+M2300</f>
        <v>#REF!</v>
      </c>
      <c r="R2300" s="359"/>
    </row>
    <row r="2301" spans="1:18" ht="12.95" customHeight="1">
      <c r="A2301" s="147"/>
      <c r="B2301" s="148"/>
      <c r="C2301" s="149"/>
      <c r="D2301" s="149"/>
      <c r="E2301" s="149"/>
      <c r="F2301" s="149"/>
      <c r="G2301" s="149"/>
      <c r="H2301" s="123"/>
      <c r="I2301" s="270" t="s">
        <v>2048</v>
      </c>
      <c r="J2301" s="150" t="s">
        <v>2032</v>
      </c>
      <c r="K2301" s="150"/>
      <c r="L2301" s="150"/>
      <c r="M2301" s="153"/>
      <c r="N2301" s="151"/>
      <c r="O2301" s="153"/>
      <c r="P2301" s="151" t="e">
        <f>#REF!+#REF!</f>
        <v>#REF!</v>
      </c>
      <c r="Q2301" s="204" t="e">
        <f>#REF!+M2301</f>
        <v>#REF!</v>
      </c>
      <c r="R2301" s="359"/>
    </row>
    <row r="2302" spans="1:18" ht="12.95" customHeight="1">
      <c r="A2302" s="147"/>
      <c r="B2302" s="148"/>
      <c r="C2302" s="149"/>
      <c r="D2302" s="149"/>
      <c r="E2302" s="149"/>
      <c r="F2302" s="149"/>
      <c r="G2302" s="149"/>
      <c r="H2302" s="158"/>
      <c r="I2302" s="270" t="s">
        <v>2049</v>
      </c>
      <c r="J2302" s="150" t="s">
        <v>2032</v>
      </c>
      <c r="K2302" s="150"/>
      <c r="L2302" s="150"/>
      <c r="M2302" s="153"/>
      <c r="N2302" s="151"/>
      <c r="O2302" s="153"/>
      <c r="P2302" s="151" t="e">
        <f>#REF!+#REF!</f>
        <v>#REF!</v>
      </c>
      <c r="Q2302" s="204" t="e">
        <f>#REF!+M2302</f>
        <v>#REF!</v>
      </c>
      <c r="R2302" s="359"/>
    </row>
    <row r="2303" spans="1:18" ht="12.95" customHeight="1">
      <c r="A2303" s="147"/>
      <c r="B2303" s="148"/>
      <c r="C2303" s="149"/>
      <c r="D2303" s="149"/>
      <c r="E2303" s="149"/>
      <c r="F2303" s="149"/>
      <c r="G2303" s="149"/>
      <c r="H2303" s="158"/>
      <c r="I2303" s="270" t="s">
        <v>2050</v>
      </c>
      <c r="J2303" s="150" t="s">
        <v>2032</v>
      </c>
      <c r="K2303" s="150"/>
      <c r="L2303" s="150"/>
      <c r="M2303" s="153"/>
      <c r="N2303" s="151"/>
      <c r="O2303" s="153"/>
      <c r="P2303" s="151" t="e">
        <f>#REF!+#REF!</f>
        <v>#REF!</v>
      </c>
      <c r="Q2303" s="204" t="e">
        <f>#REF!+M2303</f>
        <v>#REF!</v>
      </c>
      <c r="R2303" s="359"/>
    </row>
    <row r="2304" spans="1:18" ht="12.95" customHeight="1">
      <c r="A2304" s="147"/>
      <c r="B2304" s="148"/>
      <c r="C2304" s="149"/>
      <c r="D2304" s="149"/>
      <c r="E2304" s="149"/>
      <c r="F2304" s="149"/>
      <c r="G2304" s="149"/>
      <c r="H2304" s="123"/>
      <c r="I2304" s="270" t="s">
        <v>2051</v>
      </c>
      <c r="J2304" s="150" t="s">
        <v>2032</v>
      </c>
      <c r="K2304" s="150"/>
      <c r="L2304" s="150"/>
      <c r="M2304" s="153"/>
      <c r="N2304" s="151"/>
      <c r="O2304" s="153"/>
      <c r="P2304" s="151" t="e">
        <f>#REF!+#REF!</f>
        <v>#REF!</v>
      </c>
      <c r="Q2304" s="204" t="e">
        <f>#REF!+M2304</f>
        <v>#REF!</v>
      </c>
      <c r="R2304" s="359"/>
    </row>
    <row r="2305" spans="1:18" ht="12.95" customHeight="1">
      <c r="A2305" s="147"/>
      <c r="B2305" s="148"/>
      <c r="C2305" s="149"/>
      <c r="D2305" s="149"/>
      <c r="E2305" s="149"/>
      <c r="F2305" s="149"/>
      <c r="G2305" s="149"/>
      <c r="H2305" s="123"/>
      <c r="I2305" s="270" t="s">
        <v>2052</v>
      </c>
      <c r="J2305" s="150" t="s">
        <v>2032</v>
      </c>
      <c r="K2305" s="150"/>
      <c r="L2305" s="150"/>
      <c r="M2305" s="153"/>
      <c r="N2305" s="151"/>
      <c r="O2305" s="153"/>
      <c r="P2305" s="151" t="e">
        <f>#REF!+#REF!</f>
        <v>#REF!</v>
      </c>
      <c r="Q2305" s="204" t="e">
        <f>#REF!+M2305</f>
        <v>#REF!</v>
      </c>
      <c r="R2305" s="359"/>
    </row>
    <row r="2306" spans="1:18" ht="12.95" customHeight="1">
      <c r="A2306" s="147">
        <v>143</v>
      </c>
      <c r="B2306" s="148"/>
      <c r="C2306" s="149" t="s">
        <v>1911</v>
      </c>
      <c r="D2306" s="149" t="s">
        <v>1914</v>
      </c>
      <c r="E2306" s="149" t="s">
        <v>1543</v>
      </c>
      <c r="F2306" s="149" t="s">
        <v>2053</v>
      </c>
      <c r="G2306" s="149" t="s">
        <v>13</v>
      </c>
      <c r="H2306" s="123"/>
      <c r="I2306" s="239" t="s">
        <v>924</v>
      </c>
      <c r="J2306" s="150" t="s">
        <v>2032</v>
      </c>
      <c r="K2306" s="150"/>
      <c r="L2306" s="150"/>
      <c r="M2306" s="153"/>
      <c r="N2306" s="151"/>
      <c r="O2306" s="153"/>
      <c r="P2306" s="151" t="e">
        <f>#REF!+#REF!</f>
        <v>#REF!</v>
      </c>
      <c r="Q2306" s="204" t="e">
        <f>#REF!+M2306</f>
        <v>#REF!</v>
      </c>
      <c r="R2306" s="359" t="s">
        <v>2054</v>
      </c>
    </row>
    <row r="2307" spans="1:18" ht="12.95" customHeight="1">
      <c r="A2307" s="147">
        <v>144</v>
      </c>
      <c r="B2307" s="148"/>
      <c r="C2307" s="149" t="s">
        <v>1911</v>
      </c>
      <c r="D2307" s="149" t="s">
        <v>1545</v>
      </c>
      <c r="E2307" s="149" t="s">
        <v>1543</v>
      </c>
      <c r="F2307" s="149" t="s">
        <v>1543</v>
      </c>
      <c r="G2307" s="149" t="s">
        <v>1435</v>
      </c>
      <c r="H2307" s="123"/>
      <c r="I2307" s="239" t="s">
        <v>70</v>
      </c>
      <c r="J2307" s="150" t="s">
        <v>2032</v>
      </c>
      <c r="K2307" s="150"/>
      <c r="L2307" s="150"/>
      <c r="M2307" s="153"/>
      <c r="N2307" s="151"/>
      <c r="O2307" s="153"/>
      <c r="P2307" s="151" t="e">
        <f>#REF!+#REF!</f>
        <v>#REF!</v>
      </c>
      <c r="Q2307" s="204" t="e">
        <f>#REF!+M2307</f>
        <v>#REF!</v>
      </c>
      <c r="R2307" s="359" t="s">
        <v>2033</v>
      </c>
    </row>
    <row r="2308" spans="1:18" ht="12.95" customHeight="1">
      <c r="A2308" s="147">
        <v>145</v>
      </c>
      <c r="B2308" s="148"/>
      <c r="C2308" s="149" t="s">
        <v>1911</v>
      </c>
      <c r="D2308" s="149" t="s">
        <v>1545</v>
      </c>
      <c r="E2308" s="149" t="s">
        <v>1543</v>
      </c>
      <c r="F2308" s="149" t="s">
        <v>1543</v>
      </c>
      <c r="G2308" s="149" t="s">
        <v>1493</v>
      </c>
      <c r="H2308" s="123"/>
      <c r="I2308" s="239" t="s">
        <v>951</v>
      </c>
      <c r="J2308" s="150" t="s">
        <v>2055</v>
      </c>
      <c r="K2308" s="150"/>
      <c r="L2308" s="150"/>
      <c r="M2308" s="153"/>
      <c r="N2308" s="151"/>
      <c r="O2308" s="153"/>
      <c r="P2308" s="151" t="e">
        <f>#REF!+#REF!</f>
        <v>#REF!</v>
      </c>
      <c r="Q2308" s="204" t="e">
        <f>#REF!+M2308</f>
        <v>#REF!</v>
      </c>
      <c r="R2308" s="359" t="s">
        <v>2054</v>
      </c>
    </row>
    <row r="2309" spans="1:18" ht="12.95" customHeight="1">
      <c r="A2309" s="147">
        <v>146</v>
      </c>
      <c r="B2309" s="148"/>
      <c r="C2309" s="149" t="s">
        <v>1911</v>
      </c>
      <c r="D2309" s="149" t="s">
        <v>1545</v>
      </c>
      <c r="E2309" s="149" t="s">
        <v>1543</v>
      </c>
      <c r="F2309" s="149" t="s">
        <v>1545</v>
      </c>
      <c r="G2309" s="149" t="s">
        <v>1438</v>
      </c>
      <c r="H2309" s="123"/>
      <c r="I2309" s="239" t="s">
        <v>2056</v>
      </c>
      <c r="J2309" s="150" t="s">
        <v>2057</v>
      </c>
      <c r="K2309" s="150"/>
      <c r="L2309" s="150"/>
      <c r="M2309" s="153"/>
      <c r="N2309" s="151"/>
      <c r="O2309" s="153"/>
      <c r="P2309" s="151" t="e">
        <f>#REF!+#REF!</f>
        <v>#REF!</v>
      </c>
      <c r="Q2309" s="204" t="e">
        <f>#REF!+M2309</f>
        <v>#REF!</v>
      </c>
      <c r="R2309" s="359" t="s">
        <v>2058</v>
      </c>
    </row>
    <row r="2310" spans="1:18" ht="12.95" customHeight="1">
      <c r="A2310" s="147">
        <v>147</v>
      </c>
      <c r="B2310" s="148"/>
      <c r="C2310" s="149" t="s">
        <v>1911</v>
      </c>
      <c r="D2310" s="149" t="s">
        <v>1545</v>
      </c>
      <c r="E2310" s="149" t="s">
        <v>1543</v>
      </c>
      <c r="F2310" s="149" t="s">
        <v>1545</v>
      </c>
      <c r="G2310" s="149" t="s">
        <v>1438</v>
      </c>
      <c r="H2310" s="123"/>
      <c r="I2310" s="239" t="s">
        <v>2059</v>
      </c>
      <c r="J2310" s="150" t="s">
        <v>940</v>
      </c>
      <c r="K2310" s="150"/>
      <c r="L2310" s="150"/>
      <c r="M2310" s="153"/>
      <c r="N2310" s="151"/>
      <c r="O2310" s="153"/>
      <c r="P2310" s="151" t="e">
        <f>#REF!+#REF!</f>
        <v>#REF!</v>
      </c>
      <c r="Q2310" s="204" t="e">
        <f>#REF!+M2310</f>
        <v>#REF!</v>
      </c>
      <c r="R2310" s="359" t="s">
        <v>2060</v>
      </c>
    </row>
    <row r="2311" spans="1:18" ht="12.95" customHeight="1">
      <c r="A2311" s="147">
        <v>148</v>
      </c>
      <c r="B2311" s="148"/>
      <c r="C2311" s="149" t="s">
        <v>1911</v>
      </c>
      <c r="D2311" s="149" t="s">
        <v>1545</v>
      </c>
      <c r="E2311" s="149" t="s">
        <v>1543</v>
      </c>
      <c r="F2311" s="149" t="s">
        <v>1543</v>
      </c>
      <c r="G2311" s="149" t="s">
        <v>1426</v>
      </c>
      <c r="H2311" s="123"/>
      <c r="I2311" s="239" t="s">
        <v>2061</v>
      </c>
      <c r="J2311" s="150" t="s">
        <v>917</v>
      </c>
      <c r="K2311" s="150"/>
      <c r="L2311" s="150"/>
      <c r="M2311" s="153"/>
      <c r="N2311" s="151"/>
      <c r="O2311" s="153"/>
      <c r="P2311" s="151" t="e">
        <f>#REF!+#REF!</f>
        <v>#REF!</v>
      </c>
      <c r="Q2311" s="204" t="e">
        <f>#REF!+M2311</f>
        <v>#REF!</v>
      </c>
      <c r="R2311" s="359" t="s">
        <v>2054</v>
      </c>
    </row>
    <row r="2312" spans="1:18" ht="12.95" customHeight="1">
      <c r="A2312" s="147">
        <v>149</v>
      </c>
      <c r="B2312" s="148"/>
      <c r="C2312" s="149" t="s">
        <v>1911</v>
      </c>
      <c r="D2312" s="149" t="s">
        <v>1545</v>
      </c>
      <c r="E2312" s="149" t="s">
        <v>1543</v>
      </c>
      <c r="F2312" s="149" t="s">
        <v>2062</v>
      </c>
      <c r="G2312" s="149" t="s">
        <v>1428</v>
      </c>
      <c r="H2312" s="123"/>
      <c r="I2312" s="239" t="s">
        <v>66</v>
      </c>
      <c r="J2312" s="150" t="s">
        <v>1020</v>
      </c>
      <c r="K2312" s="150"/>
      <c r="L2312" s="150"/>
      <c r="M2312" s="153"/>
      <c r="N2312" s="151"/>
      <c r="O2312" s="153"/>
      <c r="P2312" s="151" t="e">
        <f>#REF!+#REF!</f>
        <v>#REF!</v>
      </c>
      <c r="Q2312" s="204" t="e">
        <f>#REF!+M2312</f>
        <v>#REF!</v>
      </c>
      <c r="R2312" s="359" t="s">
        <v>2054</v>
      </c>
    </row>
    <row r="2313" spans="1:18" ht="12.95" customHeight="1">
      <c r="A2313" s="147">
        <v>150</v>
      </c>
      <c r="B2313" s="148"/>
      <c r="C2313" s="149" t="s">
        <v>1911</v>
      </c>
      <c r="D2313" s="149" t="s">
        <v>1545</v>
      </c>
      <c r="E2313" s="149" t="s">
        <v>1543</v>
      </c>
      <c r="F2313" s="149" t="s">
        <v>1543</v>
      </c>
      <c r="G2313" s="149" t="s">
        <v>1456</v>
      </c>
      <c r="H2313" s="123"/>
      <c r="I2313" s="239" t="s">
        <v>2063</v>
      </c>
      <c r="J2313" s="150" t="s">
        <v>920</v>
      </c>
      <c r="K2313" s="150"/>
      <c r="L2313" s="150"/>
      <c r="M2313" s="153"/>
      <c r="N2313" s="151"/>
      <c r="O2313" s="153"/>
      <c r="P2313" s="151" t="e">
        <f>#REF!+#REF!</f>
        <v>#REF!</v>
      </c>
      <c r="Q2313" s="204" t="e">
        <f>#REF!+M2313</f>
        <v>#REF!</v>
      </c>
      <c r="R2313" s="359" t="s">
        <v>2054</v>
      </c>
    </row>
    <row r="2314" spans="1:18" ht="12.95" customHeight="1">
      <c r="A2314" s="147">
        <v>151</v>
      </c>
      <c r="B2314" s="148"/>
      <c r="C2314" s="149" t="s">
        <v>1911</v>
      </c>
      <c r="D2314" s="149" t="s">
        <v>1545</v>
      </c>
      <c r="E2314" s="149" t="s">
        <v>1543</v>
      </c>
      <c r="F2314" s="149" t="s">
        <v>1543</v>
      </c>
      <c r="G2314" s="149" t="s">
        <v>1433</v>
      </c>
      <c r="H2314" s="123"/>
      <c r="I2314" s="239" t="s">
        <v>2064</v>
      </c>
      <c r="J2314" s="150" t="s">
        <v>920</v>
      </c>
      <c r="K2314" s="150"/>
      <c r="L2314" s="150"/>
      <c r="M2314" s="153"/>
      <c r="N2314" s="151"/>
      <c r="O2314" s="153"/>
      <c r="P2314" s="151" t="e">
        <f>#REF!+#REF!</f>
        <v>#REF!</v>
      </c>
      <c r="Q2314" s="204" t="e">
        <f>#REF!+M2314</f>
        <v>#REF!</v>
      </c>
      <c r="R2314" s="359" t="s">
        <v>2054</v>
      </c>
    </row>
    <row r="2315" spans="1:18" ht="12.95" customHeight="1">
      <c r="A2315" s="147">
        <v>152</v>
      </c>
      <c r="B2315" s="148"/>
      <c r="C2315" s="149" t="s">
        <v>1911</v>
      </c>
      <c r="D2315" s="149" t="s">
        <v>1545</v>
      </c>
      <c r="E2315" s="149" t="s">
        <v>1543</v>
      </c>
      <c r="F2315" s="149" t="s">
        <v>1544</v>
      </c>
      <c r="G2315" s="149" t="s">
        <v>1434</v>
      </c>
      <c r="H2315" s="123"/>
      <c r="I2315" s="239" t="s">
        <v>2065</v>
      </c>
      <c r="J2315" s="150" t="s">
        <v>2066</v>
      </c>
      <c r="K2315" s="150"/>
      <c r="L2315" s="150"/>
      <c r="M2315" s="153"/>
      <c r="N2315" s="151"/>
      <c r="O2315" s="153"/>
      <c r="P2315" s="151" t="e">
        <f>#REF!+#REF!</f>
        <v>#REF!</v>
      </c>
      <c r="Q2315" s="204" t="e">
        <f>#REF!+M2315</f>
        <v>#REF!</v>
      </c>
      <c r="R2315" s="359" t="s">
        <v>2054</v>
      </c>
    </row>
    <row r="2316" spans="1:18" ht="12.95" customHeight="1">
      <c r="A2316" s="147">
        <v>153</v>
      </c>
      <c r="B2316" s="148"/>
      <c r="C2316" s="149" t="s">
        <v>1911</v>
      </c>
      <c r="D2316" s="149" t="s">
        <v>1545</v>
      </c>
      <c r="E2316" s="149" t="s">
        <v>1543</v>
      </c>
      <c r="F2316" s="149" t="s">
        <v>1543</v>
      </c>
      <c r="G2316" s="149" t="s">
        <v>1493</v>
      </c>
      <c r="H2316" s="123"/>
      <c r="I2316" s="239" t="s">
        <v>2067</v>
      </c>
      <c r="J2316" s="150" t="s">
        <v>950</v>
      </c>
      <c r="K2316" s="150"/>
      <c r="L2316" s="150"/>
      <c r="M2316" s="153"/>
      <c r="N2316" s="151"/>
      <c r="O2316" s="153"/>
      <c r="P2316" s="151" t="e">
        <f>#REF!+#REF!</f>
        <v>#REF!</v>
      </c>
      <c r="Q2316" s="204" t="e">
        <f>#REF!+M2316</f>
        <v>#REF!</v>
      </c>
      <c r="R2316" s="359" t="s">
        <v>2054</v>
      </c>
    </row>
    <row r="2317" spans="1:18" ht="12.95" customHeight="1">
      <c r="A2317" s="147">
        <v>154</v>
      </c>
      <c r="B2317" s="148"/>
      <c r="C2317" s="149" t="s">
        <v>1911</v>
      </c>
      <c r="D2317" s="149" t="s">
        <v>1545</v>
      </c>
      <c r="E2317" s="149" t="s">
        <v>1543</v>
      </c>
      <c r="F2317" s="149" t="s">
        <v>1543</v>
      </c>
      <c r="G2317" s="149" t="s">
        <v>1428</v>
      </c>
      <c r="H2317" s="123"/>
      <c r="I2317" s="239" t="s">
        <v>1091</v>
      </c>
      <c r="J2317" s="150" t="s">
        <v>917</v>
      </c>
      <c r="K2317" s="150"/>
      <c r="L2317" s="150"/>
      <c r="M2317" s="153"/>
      <c r="N2317" s="151"/>
      <c r="O2317" s="153"/>
      <c r="P2317" s="151" t="e">
        <f>#REF!+#REF!</f>
        <v>#REF!</v>
      </c>
      <c r="Q2317" s="204" t="e">
        <f>#REF!+M2317</f>
        <v>#REF!</v>
      </c>
      <c r="R2317" s="359" t="s">
        <v>2068</v>
      </c>
    </row>
    <row r="2318" spans="1:18" ht="12.95" customHeight="1">
      <c r="A2318" s="147">
        <v>155</v>
      </c>
      <c r="B2318" s="148"/>
      <c r="C2318" s="149" t="s">
        <v>1911</v>
      </c>
      <c r="D2318" s="149" t="s">
        <v>1545</v>
      </c>
      <c r="E2318" s="149" t="s">
        <v>1543</v>
      </c>
      <c r="F2318" s="149" t="s">
        <v>1911</v>
      </c>
      <c r="G2318" s="149" t="s">
        <v>1480</v>
      </c>
      <c r="H2318" s="123"/>
      <c r="I2318" s="239" t="s">
        <v>2069</v>
      </c>
      <c r="J2318" s="150" t="s">
        <v>2070</v>
      </c>
      <c r="K2318" s="150"/>
      <c r="L2318" s="150"/>
      <c r="M2318" s="153"/>
      <c r="N2318" s="151"/>
      <c r="O2318" s="153"/>
      <c r="P2318" s="151" t="e">
        <f>#REF!+#REF!</f>
        <v>#REF!</v>
      </c>
      <c r="Q2318" s="204" t="e">
        <f>#REF!+M2318</f>
        <v>#REF!</v>
      </c>
      <c r="R2318" s="359" t="s">
        <v>2054</v>
      </c>
    </row>
    <row r="2319" spans="1:18" ht="12.95" customHeight="1">
      <c r="A2319" s="147">
        <v>156</v>
      </c>
      <c r="B2319" s="148"/>
      <c r="C2319" s="149" t="s">
        <v>1911</v>
      </c>
      <c r="D2319" s="149" t="s">
        <v>1545</v>
      </c>
      <c r="E2319" s="149" t="s">
        <v>1543</v>
      </c>
      <c r="F2319" s="149" t="s">
        <v>1911</v>
      </c>
      <c r="G2319" s="149" t="s">
        <v>1480</v>
      </c>
      <c r="H2319" s="123"/>
      <c r="I2319" s="239" t="s">
        <v>2071</v>
      </c>
      <c r="J2319" s="150" t="s">
        <v>1014</v>
      </c>
      <c r="K2319" s="150"/>
      <c r="L2319" s="150"/>
      <c r="M2319" s="153"/>
      <c r="N2319" s="151"/>
      <c r="O2319" s="153"/>
      <c r="P2319" s="151" t="e">
        <f>#REF!+#REF!</f>
        <v>#REF!</v>
      </c>
      <c r="Q2319" s="204" t="e">
        <f>#REF!+M2319</f>
        <v>#REF!</v>
      </c>
      <c r="R2319" s="359" t="s">
        <v>2054</v>
      </c>
    </row>
    <row r="2320" spans="1:18" ht="12.95" customHeight="1">
      <c r="A2320" s="147">
        <v>157</v>
      </c>
      <c r="B2320" s="148"/>
      <c r="C2320" s="149" t="s">
        <v>1911</v>
      </c>
      <c r="D2320" s="149" t="s">
        <v>1545</v>
      </c>
      <c r="E2320" s="149" t="s">
        <v>1543</v>
      </c>
      <c r="F2320" s="149" t="s">
        <v>1911</v>
      </c>
      <c r="G2320" s="149" t="s">
        <v>1480</v>
      </c>
      <c r="H2320" s="123"/>
      <c r="I2320" s="239" t="s">
        <v>2072</v>
      </c>
      <c r="J2320" s="150" t="s">
        <v>1014</v>
      </c>
      <c r="K2320" s="150"/>
      <c r="L2320" s="150"/>
      <c r="M2320" s="153"/>
      <c r="N2320" s="151"/>
      <c r="O2320" s="153"/>
      <c r="P2320" s="151" t="e">
        <f>#REF!+#REF!</f>
        <v>#REF!</v>
      </c>
      <c r="Q2320" s="204" t="e">
        <f>#REF!+M2320</f>
        <v>#REF!</v>
      </c>
      <c r="R2320" s="359" t="s">
        <v>2054</v>
      </c>
    </row>
    <row r="2321" spans="1:18" ht="12.95" customHeight="1">
      <c r="A2321" s="147">
        <v>158</v>
      </c>
      <c r="B2321" s="148"/>
      <c r="C2321" s="149" t="s">
        <v>1911</v>
      </c>
      <c r="D2321" s="149" t="s">
        <v>1545</v>
      </c>
      <c r="E2321" s="149" t="s">
        <v>1543</v>
      </c>
      <c r="F2321" s="149" t="s">
        <v>1911</v>
      </c>
      <c r="G2321" s="149" t="s">
        <v>1440</v>
      </c>
      <c r="H2321" s="123"/>
      <c r="I2321" s="239" t="s">
        <v>1166</v>
      </c>
      <c r="J2321" s="150" t="s">
        <v>1016</v>
      </c>
      <c r="K2321" s="150"/>
      <c r="L2321" s="150"/>
      <c r="M2321" s="153"/>
      <c r="N2321" s="151"/>
      <c r="O2321" s="153"/>
      <c r="P2321" s="151" t="e">
        <f>#REF!+#REF!</f>
        <v>#REF!</v>
      </c>
      <c r="Q2321" s="204" t="e">
        <f>#REF!+M2321</f>
        <v>#REF!</v>
      </c>
      <c r="R2321" s="359" t="s">
        <v>2054</v>
      </c>
    </row>
    <row r="2322" spans="1:18" ht="12.95" customHeight="1">
      <c r="A2322" s="147">
        <v>159</v>
      </c>
      <c r="B2322" s="148"/>
      <c r="C2322" s="149" t="s">
        <v>1911</v>
      </c>
      <c r="D2322" s="149" t="s">
        <v>1545</v>
      </c>
      <c r="E2322" s="149" t="s">
        <v>1543</v>
      </c>
      <c r="F2322" s="149" t="s">
        <v>1914</v>
      </c>
      <c r="G2322" s="149" t="s">
        <v>1494</v>
      </c>
      <c r="H2322" s="123" t="s">
        <v>13</v>
      </c>
      <c r="I2322" s="271" t="s">
        <v>1112</v>
      </c>
      <c r="J2322" s="150" t="s">
        <v>1343</v>
      </c>
      <c r="K2322" s="150" t="s">
        <v>1343</v>
      </c>
      <c r="L2322" s="150"/>
      <c r="M2322" s="153"/>
      <c r="N2322" s="151"/>
      <c r="O2322" s="153"/>
      <c r="P2322" s="151" t="e">
        <f>#REF!+#REF!</f>
        <v>#REF!</v>
      </c>
      <c r="Q2322" s="204" t="e">
        <f>#REF!+M2322</f>
        <v>#REF!</v>
      </c>
      <c r="R2322" s="359" t="s">
        <v>1518</v>
      </c>
    </row>
    <row r="2323" spans="1:18" ht="12.95" customHeight="1">
      <c r="A2323" s="147">
        <v>160</v>
      </c>
      <c r="B2323" s="148"/>
      <c r="C2323" s="149" t="s">
        <v>1911</v>
      </c>
      <c r="D2323" s="149" t="s">
        <v>1545</v>
      </c>
      <c r="E2323" s="149" t="s">
        <v>1543</v>
      </c>
      <c r="F2323" s="149" t="s">
        <v>1914</v>
      </c>
      <c r="G2323" s="149" t="s">
        <v>1494</v>
      </c>
      <c r="H2323" s="123" t="s">
        <v>13</v>
      </c>
      <c r="I2323" s="271" t="s">
        <v>1112</v>
      </c>
      <c r="J2323" s="150" t="s">
        <v>1343</v>
      </c>
      <c r="K2323" s="150" t="s">
        <v>1343</v>
      </c>
      <c r="L2323" s="150"/>
      <c r="M2323" s="153"/>
      <c r="N2323" s="151"/>
      <c r="O2323" s="153"/>
      <c r="P2323" s="151" t="e">
        <f>#REF!+#REF!</f>
        <v>#REF!</v>
      </c>
      <c r="Q2323" s="204" t="e">
        <f>#REF!+M2323</f>
        <v>#REF!</v>
      </c>
      <c r="R2323" s="359" t="s">
        <v>1389</v>
      </c>
    </row>
    <row r="2324" spans="1:18" ht="12.95" customHeight="1">
      <c r="A2324" s="147">
        <v>161</v>
      </c>
      <c r="B2324" s="148"/>
      <c r="C2324" s="149" t="s">
        <v>1911</v>
      </c>
      <c r="D2324" s="149" t="s">
        <v>1545</v>
      </c>
      <c r="E2324" s="149" t="s">
        <v>1543</v>
      </c>
      <c r="F2324" s="149" t="s">
        <v>2062</v>
      </c>
      <c r="G2324" s="149" t="s">
        <v>1426</v>
      </c>
      <c r="H2324" s="158" t="s">
        <v>1426</v>
      </c>
      <c r="I2324" s="272" t="s">
        <v>1113</v>
      </c>
      <c r="J2324" s="150" t="s">
        <v>1343</v>
      </c>
      <c r="K2324" s="150" t="s">
        <v>1343</v>
      </c>
      <c r="L2324" s="150"/>
      <c r="M2324" s="153"/>
      <c r="N2324" s="151"/>
      <c r="O2324" s="153"/>
      <c r="P2324" s="151" t="e">
        <f>#REF!+#REF!</f>
        <v>#REF!</v>
      </c>
      <c r="Q2324" s="204" t="e">
        <f>#REF!+M2324</f>
        <v>#REF!</v>
      </c>
      <c r="R2324" s="359" t="s">
        <v>1518</v>
      </c>
    </row>
    <row r="2325" spans="1:18" ht="12.95" customHeight="1">
      <c r="A2325" s="147">
        <v>162</v>
      </c>
      <c r="B2325" s="148"/>
      <c r="C2325" s="149" t="s">
        <v>1911</v>
      </c>
      <c r="D2325" s="149" t="s">
        <v>1545</v>
      </c>
      <c r="E2325" s="149" t="s">
        <v>1543</v>
      </c>
      <c r="F2325" s="149" t="s">
        <v>2062</v>
      </c>
      <c r="G2325" s="149" t="s">
        <v>1426</v>
      </c>
      <c r="H2325" s="158" t="s">
        <v>1426</v>
      </c>
      <c r="I2325" s="272" t="s">
        <v>1113</v>
      </c>
      <c r="J2325" s="150" t="s">
        <v>1343</v>
      </c>
      <c r="K2325" s="150" t="s">
        <v>1343</v>
      </c>
      <c r="L2325" s="150"/>
      <c r="M2325" s="153"/>
      <c r="N2325" s="151"/>
      <c r="O2325" s="153"/>
      <c r="P2325" s="151" t="e">
        <f>#REF!+#REF!</f>
        <v>#REF!</v>
      </c>
      <c r="Q2325" s="204" t="e">
        <f>#REF!+M2325</f>
        <v>#REF!</v>
      </c>
      <c r="R2325" s="359" t="s">
        <v>1389</v>
      </c>
    </row>
    <row r="2326" spans="1:18" ht="12.95" customHeight="1">
      <c r="A2326" s="147">
        <v>163</v>
      </c>
      <c r="B2326" s="148"/>
      <c r="C2326" s="149" t="s">
        <v>1911</v>
      </c>
      <c r="D2326" s="149" t="s">
        <v>1545</v>
      </c>
      <c r="E2326" s="149" t="s">
        <v>1543</v>
      </c>
      <c r="F2326" s="149" t="s">
        <v>1937</v>
      </c>
      <c r="G2326" s="149" t="s">
        <v>1457</v>
      </c>
      <c r="H2326" s="123" t="s">
        <v>13</v>
      </c>
      <c r="I2326" s="272" t="s">
        <v>1114</v>
      </c>
      <c r="J2326" s="29" t="s">
        <v>1343</v>
      </c>
      <c r="K2326" s="150" t="s">
        <v>1343</v>
      </c>
      <c r="L2326" s="150"/>
      <c r="M2326" s="153"/>
      <c r="N2326" s="151"/>
      <c r="O2326" s="153"/>
      <c r="P2326" s="151" t="e">
        <f>#REF!+#REF!</f>
        <v>#REF!</v>
      </c>
      <c r="Q2326" s="204" t="e">
        <f>#REF!+M2326</f>
        <v>#REF!</v>
      </c>
      <c r="R2326" s="359" t="s">
        <v>1518</v>
      </c>
    </row>
    <row r="2327" spans="1:18" ht="12.95" customHeight="1">
      <c r="A2327" s="147">
        <v>164</v>
      </c>
      <c r="B2327" s="163"/>
      <c r="C2327" s="149" t="s">
        <v>1911</v>
      </c>
      <c r="D2327" s="149" t="s">
        <v>1545</v>
      </c>
      <c r="E2327" s="149" t="s">
        <v>1543</v>
      </c>
      <c r="F2327" s="149" t="s">
        <v>1937</v>
      </c>
      <c r="G2327" s="149" t="s">
        <v>1457</v>
      </c>
      <c r="H2327" s="123" t="s">
        <v>13</v>
      </c>
      <c r="I2327" s="272" t="s">
        <v>1114</v>
      </c>
      <c r="J2327" s="29" t="s">
        <v>1343</v>
      </c>
      <c r="K2327" s="150" t="s">
        <v>1343</v>
      </c>
      <c r="L2327" s="150"/>
      <c r="M2327" s="153"/>
      <c r="N2327" s="151"/>
      <c r="O2327" s="153"/>
      <c r="P2327" s="151" t="e">
        <f>#REF!+#REF!</f>
        <v>#REF!</v>
      </c>
      <c r="Q2327" s="204" t="e">
        <f>#REF!+M2327</f>
        <v>#REF!</v>
      </c>
      <c r="R2327" s="359" t="s">
        <v>1389</v>
      </c>
    </row>
    <row r="2328" spans="1:18" ht="12.95" customHeight="1">
      <c r="A2328" s="147">
        <v>165</v>
      </c>
      <c r="B2328" s="148"/>
      <c r="C2328" s="149" t="s">
        <v>1911</v>
      </c>
      <c r="D2328" s="149" t="s">
        <v>1545</v>
      </c>
      <c r="E2328" s="149" t="s">
        <v>1543</v>
      </c>
      <c r="F2328" s="149" t="s">
        <v>1543</v>
      </c>
      <c r="G2328" s="149" t="s">
        <v>1427</v>
      </c>
      <c r="H2328" s="123" t="s">
        <v>1428</v>
      </c>
      <c r="I2328" s="272" t="s">
        <v>1115</v>
      </c>
      <c r="J2328" s="150" t="s">
        <v>1343</v>
      </c>
      <c r="K2328" s="150" t="s">
        <v>1343</v>
      </c>
      <c r="L2328" s="150"/>
      <c r="M2328" s="153"/>
      <c r="N2328" s="151"/>
      <c r="O2328" s="153"/>
      <c r="P2328" s="151" t="e">
        <f>#REF!+#REF!</f>
        <v>#REF!</v>
      </c>
      <c r="Q2328" s="204" t="e">
        <f>#REF!+M2328</f>
        <v>#REF!</v>
      </c>
      <c r="R2328" s="359" t="s">
        <v>1518</v>
      </c>
    </row>
    <row r="2329" spans="1:18" ht="12.95" customHeight="1">
      <c r="A2329" s="147">
        <v>166</v>
      </c>
      <c r="B2329" s="148"/>
      <c r="C2329" s="149" t="s">
        <v>1911</v>
      </c>
      <c r="D2329" s="149" t="s">
        <v>1545</v>
      </c>
      <c r="E2329" s="149" t="s">
        <v>1543</v>
      </c>
      <c r="F2329" s="149" t="s">
        <v>1543</v>
      </c>
      <c r="G2329" s="149" t="s">
        <v>1427</v>
      </c>
      <c r="H2329" s="158" t="s">
        <v>1428</v>
      </c>
      <c r="I2329" s="272" t="s">
        <v>1115</v>
      </c>
      <c r="J2329" s="150" t="s">
        <v>1343</v>
      </c>
      <c r="K2329" s="150" t="s">
        <v>1343</v>
      </c>
      <c r="L2329" s="150"/>
      <c r="M2329" s="153"/>
      <c r="N2329" s="151"/>
      <c r="O2329" s="153"/>
      <c r="P2329" s="151" t="e">
        <f>#REF!+#REF!</f>
        <v>#REF!</v>
      </c>
      <c r="Q2329" s="204" t="e">
        <f>#REF!+M2329</f>
        <v>#REF!</v>
      </c>
      <c r="R2329" s="359" t="s">
        <v>1389</v>
      </c>
    </row>
    <row r="2330" spans="1:18" ht="12.95" customHeight="1">
      <c r="A2330" s="147">
        <v>167</v>
      </c>
      <c r="B2330" s="148"/>
      <c r="C2330" s="149" t="s">
        <v>1911</v>
      </c>
      <c r="D2330" s="149" t="s">
        <v>1545</v>
      </c>
      <c r="E2330" s="149" t="s">
        <v>1543</v>
      </c>
      <c r="F2330" s="149" t="s">
        <v>1916</v>
      </c>
      <c r="G2330" s="149" t="s">
        <v>1429</v>
      </c>
      <c r="H2330" s="158" t="s">
        <v>13</v>
      </c>
      <c r="I2330" s="272" t="s">
        <v>1116</v>
      </c>
      <c r="J2330" s="150" t="s">
        <v>1343</v>
      </c>
      <c r="K2330" s="150" t="s">
        <v>1343</v>
      </c>
      <c r="L2330" s="150"/>
      <c r="M2330" s="153"/>
      <c r="N2330" s="151"/>
      <c r="O2330" s="153"/>
      <c r="P2330" s="151" t="e">
        <f>#REF!+#REF!</f>
        <v>#REF!</v>
      </c>
      <c r="Q2330" s="204" t="e">
        <f>#REF!+M2330</f>
        <v>#REF!</v>
      </c>
      <c r="R2330" s="359" t="s">
        <v>1518</v>
      </c>
    </row>
    <row r="2331" spans="1:18" ht="12.95" customHeight="1">
      <c r="A2331" s="147">
        <v>168</v>
      </c>
      <c r="B2331" s="148"/>
      <c r="C2331" s="149" t="s">
        <v>1911</v>
      </c>
      <c r="D2331" s="149" t="s">
        <v>1545</v>
      </c>
      <c r="E2331" s="149" t="s">
        <v>1543</v>
      </c>
      <c r="F2331" s="149" t="s">
        <v>1916</v>
      </c>
      <c r="G2331" s="149" t="s">
        <v>1429</v>
      </c>
      <c r="H2331" s="123" t="s">
        <v>13</v>
      </c>
      <c r="I2331" s="272" t="s">
        <v>1116</v>
      </c>
      <c r="J2331" s="150" t="s">
        <v>1343</v>
      </c>
      <c r="K2331" s="150" t="s">
        <v>1343</v>
      </c>
      <c r="L2331" s="150"/>
      <c r="M2331" s="153"/>
      <c r="N2331" s="151"/>
      <c r="O2331" s="153"/>
      <c r="P2331" s="151" t="e">
        <f>#REF!+#REF!</f>
        <v>#REF!</v>
      </c>
      <c r="Q2331" s="204" t="e">
        <f>#REF!+M2331</f>
        <v>#REF!</v>
      </c>
      <c r="R2331" s="359" t="s">
        <v>1389</v>
      </c>
    </row>
    <row r="2332" spans="1:18" ht="12.95" customHeight="1">
      <c r="A2332" s="147">
        <v>169</v>
      </c>
      <c r="B2332" s="148"/>
      <c r="C2332" s="149" t="s">
        <v>1911</v>
      </c>
      <c r="D2332" s="149" t="s">
        <v>1545</v>
      </c>
      <c r="E2332" s="149" t="s">
        <v>1543</v>
      </c>
      <c r="F2332" s="149" t="s">
        <v>1543</v>
      </c>
      <c r="G2332" s="149" t="s">
        <v>1434</v>
      </c>
      <c r="H2332" s="123" t="s">
        <v>1427</v>
      </c>
      <c r="I2332" s="271" t="s">
        <v>1117</v>
      </c>
      <c r="J2332" s="150" t="s">
        <v>1343</v>
      </c>
      <c r="K2332" s="150" t="s">
        <v>1343</v>
      </c>
      <c r="L2332" s="150"/>
      <c r="M2332" s="153"/>
      <c r="N2332" s="151"/>
      <c r="O2332" s="153"/>
      <c r="P2332" s="151" t="e">
        <f>#REF!+#REF!</f>
        <v>#REF!</v>
      </c>
      <c r="Q2332" s="204" t="e">
        <f>#REF!+M2332</f>
        <v>#REF!</v>
      </c>
      <c r="R2332" s="359" t="s">
        <v>1518</v>
      </c>
    </row>
    <row r="2333" spans="1:18" ht="12.95" customHeight="1">
      <c r="A2333" s="147">
        <v>170</v>
      </c>
      <c r="B2333" s="148"/>
      <c r="C2333" s="149" t="s">
        <v>1911</v>
      </c>
      <c r="D2333" s="149" t="s">
        <v>1545</v>
      </c>
      <c r="E2333" s="149" t="s">
        <v>1543</v>
      </c>
      <c r="F2333" s="149" t="s">
        <v>1543</v>
      </c>
      <c r="G2333" s="149" t="s">
        <v>1434</v>
      </c>
      <c r="H2333" s="123" t="s">
        <v>1427</v>
      </c>
      <c r="I2333" s="271" t="s">
        <v>1117</v>
      </c>
      <c r="J2333" s="150" t="s">
        <v>1343</v>
      </c>
      <c r="K2333" s="150" t="s">
        <v>1343</v>
      </c>
      <c r="L2333" s="150"/>
      <c r="M2333" s="153"/>
      <c r="N2333" s="151"/>
      <c r="O2333" s="153"/>
      <c r="P2333" s="151" t="e">
        <f>#REF!+#REF!</f>
        <v>#REF!</v>
      </c>
      <c r="Q2333" s="204" t="e">
        <f>#REF!+M2333</f>
        <v>#REF!</v>
      </c>
      <c r="R2333" s="359" t="s">
        <v>1389</v>
      </c>
    </row>
    <row r="2334" spans="1:18" ht="12.95" customHeight="1">
      <c r="A2334" s="147">
        <v>171</v>
      </c>
      <c r="B2334" s="148"/>
      <c r="C2334" s="149" t="s">
        <v>1911</v>
      </c>
      <c r="D2334" s="149" t="s">
        <v>1545</v>
      </c>
      <c r="E2334" s="149" t="s">
        <v>1543</v>
      </c>
      <c r="F2334" s="149" t="s">
        <v>1543</v>
      </c>
      <c r="G2334" s="149" t="s">
        <v>1435</v>
      </c>
      <c r="H2334" s="158" t="s">
        <v>1426</v>
      </c>
      <c r="I2334" s="271" t="s">
        <v>1118</v>
      </c>
      <c r="J2334" s="150" t="s">
        <v>1343</v>
      </c>
      <c r="K2334" s="150" t="s">
        <v>1343</v>
      </c>
      <c r="L2334" s="150"/>
      <c r="M2334" s="153"/>
      <c r="N2334" s="151"/>
      <c r="O2334" s="153"/>
      <c r="P2334" s="151" t="e">
        <f>#REF!+#REF!</f>
        <v>#REF!</v>
      </c>
      <c r="Q2334" s="204" t="e">
        <f>#REF!+M2334</f>
        <v>#REF!</v>
      </c>
      <c r="R2334" s="359" t="s">
        <v>1518</v>
      </c>
    </row>
    <row r="2335" spans="1:18" ht="12.95" customHeight="1">
      <c r="A2335" s="147">
        <v>172</v>
      </c>
      <c r="B2335" s="148"/>
      <c r="C2335" s="149" t="s">
        <v>1911</v>
      </c>
      <c r="D2335" s="149" t="s">
        <v>1545</v>
      </c>
      <c r="E2335" s="149" t="s">
        <v>1543</v>
      </c>
      <c r="F2335" s="149" t="s">
        <v>1543</v>
      </c>
      <c r="G2335" s="149" t="s">
        <v>1435</v>
      </c>
      <c r="H2335" s="158" t="s">
        <v>1426</v>
      </c>
      <c r="I2335" s="271" t="s">
        <v>1118</v>
      </c>
      <c r="J2335" s="150" t="s">
        <v>1343</v>
      </c>
      <c r="K2335" s="150" t="s">
        <v>1343</v>
      </c>
      <c r="L2335" s="150"/>
      <c r="M2335" s="153"/>
      <c r="N2335" s="151"/>
      <c r="O2335" s="153"/>
      <c r="P2335" s="151" t="e">
        <f>#REF!+#REF!</f>
        <v>#REF!</v>
      </c>
      <c r="Q2335" s="204" t="e">
        <f>#REF!+M2335</f>
        <v>#REF!</v>
      </c>
      <c r="R2335" s="359" t="s">
        <v>1389</v>
      </c>
    </row>
    <row r="2336" spans="1:18" ht="12.95" customHeight="1">
      <c r="A2336" s="147">
        <v>173</v>
      </c>
      <c r="B2336" s="148"/>
      <c r="C2336" s="149" t="s">
        <v>1911</v>
      </c>
      <c r="D2336" s="149" t="s">
        <v>1545</v>
      </c>
      <c r="E2336" s="149" t="s">
        <v>1911</v>
      </c>
      <c r="F2336" s="149" t="s">
        <v>1907</v>
      </c>
      <c r="G2336" s="149" t="s">
        <v>1444</v>
      </c>
      <c r="H2336" s="158" t="s">
        <v>13</v>
      </c>
      <c r="I2336" s="271" t="s">
        <v>1119</v>
      </c>
      <c r="J2336" s="150" t="s">
        <v>1343</v>
      </c>
      <c r="K2336" s="150" t="s">
        <v>1343</v>
      </c>
      <c r="L2336" s="150"/>
      <c r="M2336" s="153"/>
      <c r="N2336" s="151"/>
      <c r="O2336" s="153"/>
      <c r="P2336" s="151" t="e">
        <f>#REF!+#REF!</f>
        <v>#REF!</v>
      </c>
      <c r="Q2336" s="204" t="e">
        <f>#REF!+M2336</f>
        <v>#REF!</v>
      </c>
      <c r="R2336" s="359" t="s">
        <v>1518</v>
      </c>
    </row>
    <row r="2337" spans="1:18" ht="12.95" customHeight="1">
      <c r="A2337" s="147">
        <v>174</v>
      </c>
      <c r="B2337" s="148"/>
      <c r="C2337" s="149" t="s">
        <v>1911</v>
      </c>
      <c r="D2337" s="149" t="s">
        <v>1545</v>
      </c>
      <c r="E2337" s="149" t="s">
        <v>1911</v>
      </c>
      <c r="F2337" s="149" t="s">
        <v>1907</v>
      </c>
      <c r="G2337" s="149" t="s">
        <v>1444</v>
      </c>
      <c r="H2337" s="158" t="s">
        <v>13</v>
      </c>
      <c r="I2337" s="271" t="s">
        <v>1119</v>
      </c>
      <c r="J2337" s="150" t="s">
        <v>1343</v>
      </c>
      <c r="K2337" s="150" t="s">
        <v>1343</v>
      </c>
      <c r="L2337" s="150"/>
      <c r="M2337" s="153"/>
      <c r="N2337" s="151"/>
      <c r="O2337" s="153"/>
      <c r="P2337" s="151" t="e">
        <f>#REF!+#REF!</f>
        <v>#REF!</v>
      </c>
      <c r="Q2337" s="204" t="e">
        <f>#REF!+M2337</f>
        <v>#REF!</v>
      </c>
      <c r="R2337" s="359" t="s">
        <v>1389</v>
      </c>
    </row>
    <row r="2338" spans="1:18" ht="12.95" customHeight="1">
      <c r="A2338" s="147">
        <v>175</v>
      </c>
      <c r="B2338" s="148"/>
      <c r="C2338" s="149" t="s">
        <v>1911</v>
      </c>
      <c r="D2338" s="149" t="s">
        <v>1545</v>
      </c>
      <c r="E2338" s="149" t="s">
        <v>1543</v>
      </c>
      <c r="F2338" s="149" t="s">
        <v>2062</v>
      </c>
      <c r="G2338" s="149" t="s">
        <v>1428</v>
      </c>
      <c r="H2338" s="158" t="s">
        <v>1425</v>
      </c>
      <c r="I2338" s="271" t="s">
        <v>1120</v>
      </c>
      <c r="J2338" s="150" t="s">
        <v>1343</v>
      </c>
      <c r="K2338" s="150" t="s">
        <v>1343</v>
      </c>
      <c r="L2338" s="150"/>
      <c r="M2338" s="153"/>
      <c r="N2338" s="151"/>
      <c r="O2338" s="153"/>
      <c r="P2338" s="151" t="e">
        <f>#REF!+#REF!</f>
        <v>#REF!</v>
      </c>
      <c r="Q2338" s="204" t="e">
        <f>#REF!+M2338</f>
        <v>#REF!</v>
      </c>
      <c r="R2338" s="359" t="s">
        <v>1518</v>
      </c>
    </row>
    <row r="2339" spans="1:18" ht="12.95" customHeight="1">
      <c r="A2339" s="147">
        <v>176</v>
      </c>
      <c r="B2339" s="148"/>
      <c r="C2339" s="149" t="s">
        <v>1911</v>
      </c>
      <c r="D2339" s="149" t="s">
        <v>1545</v>
      </c>
      <c r="E2339" s="149" t="s">
        <v>1543</v>
      </c>
      <c r="F2339" s="149" t="s">
        <v>2062</v>
      </c>
      <c r="G2339" s="149" t="s">
        <v>1428</v>
      </c>
      <c r="H2339" s="158" t="s">
        <v>1425</v>
      </c>
      <c r="I2339" s="271" t="s">
        <v>1120</v>
      </c>
      <c r="J2339" s="150" t="s">
        <v>1343</v>
      </c>
      <c r="K2339" s="150" t="s">
        <v>1343</v>
      </c>
      <c r="L2339" s="150"/>
      <c r="M2339" s="153"/>
      <c r="N2339" s="151"/>
      <c r="O2339" s="153"/>
      <c r="P2339" s="151" t="e">
        <f>#REF!+#REF!</f>
        <v>#REF!</v>
      </c>
      <c r="Q2339" s="204" t="e">
        <f>#REF!+M2339</f>
        <v>#REF!</v>
      </c>
      <c r="R2339" s="359" t="s">
        <v>1389</v>
      </c>
    </row>
    <row r="2340" spans="1:18" ht="12.95" customHeight="1">
      <c r="A2340" s="147">
        <v>177</v>
      </c>
      <c r="B2340" s="148"/>
      <c r="C2340" s="149" t="s">
        <v>1911</v>
      </c>
      <c r="D2340" s="149" t="s">
        <v>1545</v>
      </c>
      <c r="E2340" s="149" t="s">
        <v>1543</v>
      </c>
      <c r="F2340" s="149" t="s">
        <v>1907</v>
      </c>
      <c r="G2340" s="149" t="s">
        <v>1463</v>
      </c>
      <c r="H2340" s="123" t="s">
        <v>13</v>
      </c>
      <c r="I2340" s="273" t="s">
        <v>1121</v>
      </c>
      <c r="J2340" s="150" t="s">
        <v>1343</v>
      </c>
      <c r="K2340" s="150" t="s">
        <v>1343</v>
      </c>
      <c r="L2340" s="150"/>
      <c r="M2340" s="153"/>
      <c r="N2340" s="151"/>
      <c r="O2340" s="153"/>
      <c r="P2340" s="151" t="e">
        <f>#REF!+#REF!</f>
        <v>#REF!</v>
      </c>
      <c r="Q2340" s="204" t="e">
        <f>#REF!+M2340</f>
        <v>#REF!</v>
      </c>
      <c r="R2340" s="359" t="s">
        <v>1518</v>
      </c>
    </row>
    <row r="2341" spans="1:18" ht="12.95" customHeight="1">
      <c r="A2341" s="147">
        <v>178</v>
      </c>
      <c r="B2341" s="148"/>
      <c r="C2341" s="149" t="s">
        <v>1911</v>
      </c>
      <c r="D2341" s="149" t="s">
        <v>1545</v>
      </c>
      <c r="E2341" s="149" t="s">
        <v>1543</v>
      </c>
      <c r="F2341" s="149" t="s">
        <v>1907</v>
      </c>
      <c r="G2341" s="149" t="s">
        <v>1463</v>
      </c>
      <c r="H2341" s="123" t="s">
        <v>13</v>
      </c>
      <c r="I2341" s="273" t="s">
        <v>1121</v>
      </c>
      <c r="J2341" s="150" t="s">
        <v>1343</v>
      </c>
      <c r="K2341" s="150" t="s">
        <v>1343</v>
      </c>
      <c r="L2341" s="150"/>
      <c r="M2341" s="153"/>
      <c r="N2341" s="151"/>
      <c r="O2341" s="153"/>
      <c r="P2341" s="151" t="e">
        <f>#REF!+#REF!</f>
        <v>#REF!</v>
      </c>
      <c r="Q2341" s="204" t="e">
        <f>#REF!+M2341</f>
        <v>#REF!</v>
      </c>
      <c r="R2341" s="359" t="s">
        <v>1389</v>
      </c>
    </row>
    <row r="2342" spans="1:18" ht="12.95" customHeight="1">
      <c r="A2342" s="147">
        <v>179</v>
      </c>
      <c r="B2342" s="148"/>
      <c r="C2342" s="149" t="s">
        <v>1911</v>
      </c>
      <c r="D2342" s="149" t="s">
        <v>1545</v>
      </c>
      <c r="E2342" s="149" t="s">
        <v>1543</v>
      </c>
      <c r="F2342" s="149" t="s">
        <v>1545</v>
      </c>
      <c r="G2342" s="149" t="s">
        <v>1425</v>
      </c>
      <c r="H2342" s="123" t="s">
        <v>13</v>
      </c>
      <c r="I2342" s="271" t="s">
        <v>1122</v>
      </c>
      <c r="J2342" s="150" t="s">
        <v>1343</v>
      </c>
      <c r="K2342" s="150" t="s">
        <v>1343</v>
      </c>
      <c r="L2342" s="150"/>
      <c r="M2342" s="153"/>
      <c r="N2342" s="151"/>
      <c r="O2342" s="153"/>
      <c r="P2342" s="151" t="e">
        <f>#REF!+#REF!</f>
        <v>#REF!</v>
      </c>
      <c r="Q2342" s="204" t="e">
        <f>#REF!+M2342</f>
        <v>#REF!</v>
      </c>
      <c r="R2342" s="359" t="s">
        <v>1518</v>
      </c>
    </row>
    <row r="2343" spans="1:18" ht="12.95" customHeight="1">
      <c r="A2343" s="147">
        <v>180</v>
      </c>
      <c r="B2343" s="148"/>
      <c r="C2343" s="149" t="s">
        <v>1911</v>
      </c>
      <c r="D2343" s="149" t="s">
        <v>1545</v>
      </c>
      <c r="E2343" s="149" t="s">
        <v>1543</v>
      </c>
      <c r="F2343" s="149" t="s">
        <v>1545</v>
      </c>
      <c r="G2343" s="149" t="s">
        <v>1425</v>
      </c>
      <c r="H2343" s="123" t="s">
        <v>13</v>
      </c>
      <c r="I2343" s="271" t="s">
        <v>1122</v>
      </c>
      <c r="J2343" s="150" t="s">
        <v>1343</v>
      </c>
      <c r="K2343" s="150" t="s">
        <v>1343</v>
      </c>
      <c r="L2343" s="150"/>
      <c r="M2343" s="153"/>
      <c r="N2343" s="151"/>
      <c r="O2343" s="153"/>
      <c r="P2343" s="151" t="e">
        <f>#REF!+#REF!</f>
        <v>#REF!</v>
      </c>
      <c r="Q2343" s="204" t="e">
        <f>#REF!+M2343</f>
        <v>#REF!</v>
      </c>
      <c r="R2343" s="359" t="s">
        <v>1389</v>
      </c>
    </row>
    <row r="2344" spans="1:18" ht="12.95" customHeight="1">
      <c r="A2344" s="147">
        <v>181</v>
      </c>
      <c r="B2344" s="148"/>
      <c r="C2344" s="149" t="s">
        <v>1911</v>
      </c>
      <c r="D2344" s="149" t="s">
        <v>1545</v>
      </c>
      <c r="E2344" s="149" t="s">
        <v>1543</v>
      </c>
      <c r="F2344" s="149" t="s">
        <v>1911</v>
      </c>
      <c r="G2344" s="149" t="s">
        <v>1440</v>
      </c>
      <c r="H2344" s="123" t="s">
        <v>1426</v>
      </c>
      <c r="I2344" s="271" t="s">
        <v>1123</v>
      </c>
      <c r="J2344" s="150" t="s">
        <v>1343</v>
      </c>
      <c r="K2344" s="150" t="s">
        <v>1343</v>
      </c>
      <c r="L2344" s="150"/>
      <c r="M2344" s="153"/>
      <c r="N2344" s="151"/>
      <c r="O2344" s="153"/>
      <c r="P2344" s="151" t="e">
        <f>#REF!+#REF!</f>
        <v>#REF!</v>
      </c>
      <c r="Q2344" s="204" t="e">
        <f>#REF!+M2344</f>
        <v>#REF!</v>
      </c>
      <c r="R2344" s="359" t="s">
        <v>1518</v>
      </c>
    </row>
    <row r="2345" spans="1:18" ht="12.95" customHeight="1">
      <c r="A2345" s="147">
        <v>182</v>
      </c>
      <c r="B2345" s="148"/>
      <c r="C2345" s="149" t="s">
        <v>1911</v>
      </c>
      <c r="D2345" s="149" t="s">
        <v>1545</v>
      </c>
      <c r="E2345" s="149" t="s">
        <v>1543</v>
      </c>
      <c r="F2345" s="149" t="s">
        <v>1911</v>
      </c>
      <c r="G2345" s="149" t="s">
        <v>1440</v>
      </c>
      <c r="H2345" s="123" t="s">
        <v>1426</v>
      </c>
      <c r="I2345" s="271" t="s">
        <v>1123</v>
      </c>
      <c r="J2345" s="150" t="s">
        <v>1343</v>
      </c>
      <c r="K2345" s="150" t="s">
        <v>1343</v>
      </c>
      <c r="L2345" s="150"/>
      <c r="M2345" s="153"/>
      <c r="N2345" s="151"/>
      <c r="O2345" s="153"/>
      <c r="P2345" s="151" t="e">
        <f>#REF!+#REF!</f>
        <v>#REF!</v>
      </c>
      <c r="Q2345" s="204" t="e">
        <f>#REF!+M2345</f>
        <v>#REF!</v>
      </c>
      <c r="R2345" s="359" t="s">
        <v>1389</v>
      </c>
    </row>
    <row r="2346" spans="1:18" ht="12.95" customHeight="1">
      <c r="A2346" s="147">
        <v>183</v>
      </c>
      <c r="B2346" s="148"/>
      <c r="C2346" s="149" t="s">
        <v>1911</v>
      </c>
      <c r="D2346" s="149" t="s">
        <v>1545</v>
      </c>
      <c r="E2346" s="149" t="s">
        <v>1543</v>
      </c>
      <c r="F2346" s="149" t="s">
        <v>1543</v>
      </c>
      <c r="G2346" s="149" t="s">
        <v>1493</v>
      </c>
      <c r="H2346" s="123" t="s">
        <v>1483</v>
      </c>
      <c r="I2346" s="271" t="s">
        <v>1124</v>
      </c>
      <c r="J2346" s="150" t="s">
        <v>1343</v>
      </c>
      <c r="K2346" s="150" t="s">
        <v>1343</v>
      </c>
      <c r="L2346" s="150"/>
      <c r="M2346" s="153"/>
      <c r="N2346" s="151"/>
      <c r="O2346" s="153"/>
      <c r="P2346" s="151" t="e">
        <f>#REF!+#REF!</f>
        <v>#REF!</v>
      </c>
      <c r="Q2346" s="204" t="e">
        <f>#REF!+M2346</f>
        <v>#REF!</v>
      </c>
      <c r="R2346" s="359" t="s">
        <v>1518</v>
      </c>
    </row>
    <row r="2347" spans="1:18" ht="12.95" customHeight="1">
      <c r="A2347" s="147">
        <v>184</v>
      </c>
      <c r="B2347" s="148"/>
      <c r="C2347" s="149" t="s">
        <v>1911</v>
      </c>
      <c r="D2347" s="149" t="s">
        <v>1545</v>
      </c>
      <c r="E2347" s="149" t="s">
        <v>1543</v>
      </c>
      <c r="F2347" s="149" t="s">
        <v>1543</v>
      </c>
      <c r="G2347" s="149" t="s">
        <v>1493</v>
      </c>
      <c r="H2347" s="123" t="s">
        <v>1483</v>
      </c>
      <c r="I2347" s="271" t="s">
        <v>1124</v>
      </c>
      <c r="J2347" s="150" t="s">
        <v>1343</v>
      </c>
      <c r="K2347" s="150" t="s">
        <v>1343</v>
      </c>
      <c r="L2347" s="150"/>
      <c r="M2347" s="153"/>
      <c r="N2347" s="151"/>
      <c r="O2347" s="153"/>
      <c r="P2347" s="151" t="e">
        <f>#REF!+#REF!</f>
        <v>#REF!</v>
      </c>
      <c r="Q2347" s="204" t="e">
        <f>#REF!+M2347</f>
        <v>#REF!</v>
      </c>
      <c r="R2347" s="359" t="s">
        <v>1389</v>
      </c>
    </row>
    <row r="2348" spans="1:18" ht="12.95" customHeight="1">
      <c r="A2348" s="147">
        <v>185</v>
      </c>
      <c r="B2348" s="148"/>
      <c r="C2348" s="149" t="s">
        <v>1911</v>
      </c>
      <c r="D2348" s="149" t="s">
        <v>1545</v>
      </c>
      <c r="E2348" s="149" t="s">
        <v>1543</v>
      </c>
      <c r="F2348" s="149" t="s">
        <v>1543</v>
      </c>
      <c r="G2348" s="149" t="s">
        <v>1493</v>
      </c>
      <c r="H2348" s="123" t="s">
        <v>1484</v>
      </c>
      <c r="I2348" s="273" t="s">
        <v>1125</v>
      </c>
      <c r="J2348" s="150" t="s">
        <v>1343</v>
      </c>
      <c r="K2348" s="150" t="s">
        <v>1343</v>
      </c>
      <c r="L2348" s="150"/>
      <c r="M2348" s="153"/>
      <c r="N2348" s="151"/>
      <c r="O2348" s="153"/>
      <c r="P2348" s="151" t="e">
        <f>#REF!+#REF!</f>
        <v>#REF!</v>
      </c>
      <c r="Q2348" s="204" t="e">
        <f>#REF!+M2348</f>
        <v>#REF!</v>
      </c>
      <c r="R2348" s="359" t="s">
        <v>1518</v>
      </c>
    </row>
    <row r="2349" spans="1:18" ht="12.95" customHeight="1">
      <c r="A2349" s="147">
        <v>186</v>
      </c>
      <c r="B2349" s="148"/>
      <c r="C2349" s="149" t="s">
        <v>1911</v>
      </c>
      <c r="D2349" s="149" t="s">
        <v>1545</v>
      </c>
      <c r="E2349" s="149" t="s">
        <v>1543</v>
      </c>
      <c r="F2349" s="149" t="s">
        <v>1543</v>
      </c>
      <c r="G2349" s="149" t="s">
        <v>1493</v>
      </c>
      <c r="H2349" s="123" t="s">
        <v>1484</v>
      </c>
      <c r="I2349" s="273" t="s">
        <v>1125</v>
      </c>
      <c r="J2349" s="150" t="s">
        <v>1343</v>
      </c>
      <c r="K2349" s="150" t="s">
        <v>1343</v>
      </c>
      <c r="L2349" s="150"/>
      <c r="M2349" s="153"/>
      <c r="N2349" s="151"/>
      <c r="O2349" s="153"/>
      <c r="P2349" s="151" t="e">
        <f>#REF!+#REF!</f>
        <v>#REF!</v>
      </c>
      <c r="Q2349" s="204" t="e">
        <f>#REF!+M2349</f>
        <v>#REF!</v>
      </c>
      <c r="R2349" s="359" t="s">
        <v>1389</v>
      </c>
    </row>
    <row r="2350" spans="1:18" ht="12.95" customHeight="1">
      <c r="A2350" s="147">
        <v>187</v>
      </c>
      <c r="B2350" s="148"/>
      <c r="C2350" s="149" t="s">
        <v>1911</v>
      </c>
      <c r="D2350" s="149" t="s">
        <v>1545</v>
      </c>
      <c r="E2350" s="149" t="s">
        <v>1543</v>
      </c>
      <c r="F2350" s="149" t="s">
        <v>1543</v>
      </c>
      <c r="G2350" s="149" t="s">
        <v>1493</v>
      </c>
      <c r="H2350" s="123" t="s">
        <v>1485</v>
      </c>
      <c r="I2350" s="271" t="s">
        <v>1126</v>
      </c>
      <c r="J2350" s="150" t="s">
        <v>1343</v>
      </c>
      <c r="K2350" s="150" t="s">
        <v>1343</v>
      </c>
      <c r="L2350" s="150"/>
      <c r="M2350" s="153"/>
      <c r="N2350" s="151"/>
      <c r="O2350" s="153"/>
      <c r="P2350" s="151" t="e">
        <f>#REF!+#REF!</f>
        <v>#REF!</v>
      </c>
      <c r="Q2350" s="204" t="e">
        <f>#REF!+M2350</f>
        <v>#REF!</v>
      </c>
      <c r="R2350" s="359" t="s">
        <v>1518</v>
      </c>
    </row>
    <row r="2351" spans="1:18" ht="12.95" customHeight="1">
      <c r="A2351" s="147">
        <v>188</v>
      </c>
      <c r="B2351" s="148"/>
      <c r="C2351" s="149" t="s">
        <v>1911</v>
      </c>
      <c r="D2351" s="149" t="s">
        <v>1545</v>
      </c>
      <c r="E2351" s="149" t="s">
        <v>1543</v>
      </c>
      <c r="F2351" s="149" t="s">
        <v>1543</v>
      </c>
      <c r="G2351" s="149" t="s">
        <v>1493</v>
      </c>
      <c r="H2351" s="123" t="s">
        <v>1485</v>
      </c>
      <c r="I2351" s="271" t="s">
        <v>1126</v>
      </c>
      <c r="J2351" s="150" t="s">
        <v>1343</v>
      </c>
      <c r="K2351" s="150" t="s">
        <v>1343</v>
      </c>
      <c r="L2351" s="150"/>
      <c r="M2351" s="153"/>
      <c r="N2351" s="151"/>
      <c r="O2351" s="153"/>
      <c r="P2351" s="151" t="e">
        <f>#REF!+#REF!</f>
        <v>#REF!</v>
      </c>
      <c r="Q2351" s="204" t="e">
        <f>#REF!+M2351</f>
        <v>#REF!</v>
      </c>
      <c r="R2351" s="359" t="s">
        <v>1389</v>
      </c>
    </row>
    <row r="2352" spans="1:18" ht="12.95" customHeight="1">
      <c r="A2352" s="147">
        <v>189</v>
      </c>
      <c r="B2352" s="148"/>
      <c r="C2352" s="149" t="s">
        <v>1911</v>
      </c>
      <c r="D2352" s="149" t="s">
        <v>1545</v>
      </c>
      <c r="E2352" s="149" t="s">
        <v>1543</v>
      </c>
      <c r="F2352" s="149" t="s">
        <v>1543</v>
      </c>
      <c r="G2352" s="149" t="s">
        <v>1493</v>
      </c>
      <c r="H2352" s="158" t="s">
        <v>1486</v>
      </c>
      <c r="I2352" s="273" t="s">
        <v>1127</v>
      </c>
      <c r="J2352" s="150" t="s">
        <v>1343</v>
      </c>
      <c r="K2352" s="150" t="s">
        <v>1343</v>
      </c>
      <c r="L2352" s="150"/>
      <c r="M2352" s="153"/>
      <c r="N2352" s="151"/>
      <c r="O2352" s="153"/>
      <c r="P2352" s="151" t="e">
        <f>#REF!+#REF!</f>
        <v>#REF!</v>
      </c>
      <c r="Q2352" s="204" t="e">
        <f>#REF!+M2352</f>
        <v>#REF!</v>
      </c>
      <c r="R2352" s="359" t="s">
        <v>1518</v>
      </c>
    </row>
    <row r="2353" spans="1:18" ht="12.95" customHeight="1">
      <c r="A2353" s="147">
        <v>190</v>
      </c>
      <c r="B2353" s="148"/>
      <c r="C2353" s="149" t="s">
        <v>1911</v>
      </c>
      <c r="D2353" s="149" t="s">
        <v>1545</v>
      </c>
      <c r="E2353" s="149" t="s">
        <v>1543</v>
      </c>
      <c r="F2353" s="149" t="s">
        <v>1543</v>
      </c>
      <c r="G2353" s="149" t="s">
        <v>1493</v>
      </c>
      <c r="H2353" s="158" t="s">
        <v>1486</v>
      </c>
      <c r="I2353" s="273" t="s">
        <v>1127</v>
      </c>
      <c r="J2353" s="150" t="s">
        <v>1343</v>
      </c>
      <c r="K2353" s="150" t="s">
        <v>1343</v>
      </c>
      <c r="L2353" s="150"/>
      <c r="M2353" s="153"/>
      <c r="N2353" s="151"/>
      <c r="O2353" s="153"/>
      <c r="P2353" s="151" t="e">
        <f>#REF!+#REF!</f>
        <v>#REF!</v>
      </c>
      <c r="Q2353" s="204" t="e">
        <f>#REF!+M2353</f>
        <v>#REF!</v>
      </c>
      <c r="R2353" s="359" t="s">
        <v>1389</v>
      </c>
    </row>
    <row r="2354" spans="1:18" ht="12.95" customHeight="1">
      <c r="A2354" s="147">
        <v>191</v>
      </c>
      <c r="B2354" s="163"/>
      <c r="C2354" s="149" t="s">
        <v>1911</v>
      </c>
      <c r="D2354" s="149" t="s">
        <v>1545</v>
      </c>
      <c r="E2354" s="149" t="s">
        <v>1543</v>
      </c>
      <c r="F2354" s="149" t="s">
        <v>1543</v>
      </c>
      <c r="G2354" s="149" t="s">
        <v>1444</v>
      </c>
      <c r="H2354" s="123" t="s">
        <v>13</v>
      </c>
      <c r="I2354" s="273" t="s">
        <v>1128</v>
      </c>
      <c r="J2354" s="29" t="s">
        <v>1343</v>
      </c>
      <c r="K2354" s="150" t="s">
        <v>1343</v>
      </c>
      <c r="L2354" s="150"/>
      <c r="M2354" s="153"/>
      <c r="N2354" s="151"/>
      <c r="O2354" s="153"/>
      <c r="P2354" s="151" t="e">
        <f>#REF!+#REF!</f>
        <v>#REF!</v>
      </c>
      <c r="Q2354" s="204" t="e">
        <f>#REF!+M2354</f>
        <v>#REF!</v>
      </c>
      <c r="R2354" s="359" t="s">
        <v>1518</v>
      </c>
    </row>
    <row r="2355" spans="1:18" ht="12.95" customHeight="1">
      <c r="A2355" s="147">
        <v>192</v>
      </c>
      <c r="B2355" s="163"/>
      <c r="C2355" s="149" t="s">
        <v>1911</v>
      </c>
      <c r="D2355" s="149" t="s">
        <v>1545</v>
      </c>
      <c r="E2355" s="149" t="s">
        <v>1543</v>
      </c>
      <c r="F2355" s="149" t="s">
        <v>1543</v>
      </c>
      <c r="G2355" s="149" t="s">
        <v>1444</v>
      </c>
      <c r="H2355" s="123" t="s">
        <v>13</v>
      </c>
      <c r="I2355" s="273" t="s">
        <v>1128</v>
      </c>
      <c r="J2355" s="29" t="s">
        <v>1343</v>
      </c>
      <c r="K2355" s="150" t="s">
        <v>1343</v>
      </c>
      <c r="L2355" s="150"/>
      <c r="M2355" s="153"/>
      <c r="N2355" s="151"/>
      <c r="O2355" s="153"/>
      <c r="P2355" s="151" t="e">
        <f>#REF!+#REF!</f>
        <v>#REF!</v>
      </c>
      <c r="Q2355" s="204" t="e">
        <f>#REF!+M2355</f>
        <v>#REF!</v>
      </c>
      <c r="R2355" s="359" t="s">
        <v>1389</v>
      </c>
    </row>
    <row r="2356" spans="1:18" ht="12.95" customHeight="1">
      <c r="A2356" s="147">
        <v>193</v>
      </c>
      <c r="B2356" s="148"/>
      <c r="C2356" s="149" t="s">
        <v>1911</v>
      </c>
      <c r="D2356" s="149" t="s">
        <v>1545</v>
      </c>
      <c r="E2356" s="149" t="s">
        <v>1543</v>
      </c>
      <c r="F2356" s="149" t="s">
        <v>1543</v>
      </c>
      <c r="G2356" s="149" t="s">
        <v>1493</v>
      </c>
      <c r="H2356" s="158" t="s">
        <v>1487</v>
      </c>
      <c r="I2356" s="273" t="s">
        <v>1129</v>
      </c>
      <c r="J2356" s="150" t="s">
        <v>1343</v>
      </c>
      <c r="K2356" s="150" t="s">
        <v>1343</v>
      </c>
      <c r="L2356" s="150"/>
      <c r="M2356" s="153"/>
      <c r="N2356" s="151"/>
      <c r="O2356" s="153"/>
      <c r="P2356" s="151" t="e">
        <f>#REF!+#REF!</f>
        <v>#REF!</v>
      </c>
      <c r="Q2356" s="204" t="e">
        <f>#REF!+M2356</f>
        <v>#REF!</v>
      </c>
      <c r="R2356" s="359" t="s">
        <v>1518</v>
      </c>
    </row>
    <row r="2357" spans="1:18" ht="12.95" customHeight="1">
      <c r="A2357" s="147">
        <v>194</v>
      </c>
      <c r="B2357" s="148"/>
      <c r="C2357" s="149" t="s">
        <v>1911</v>
      </c>
      <c r="D2357" s="149" t="s">
        <v>1545</v>
      </c>
      <c r="E2357" s="149" t="s">
        <v>1543</v>
      </c>
      <c r="F2357" s="149" t="s">
        <v>1543</v>
      </c>
      <c r="G2357" s="149" t="s">
        <v>1493</v>
      </c>
      <c r="H2357" s="158" t="s">
        <v>1487</v>
      </c>
      <c r="I2357" s="273" t="s">
        <v>1129</v>
      </c>
      <c r="J2357" s="150" t="s">
        <v>1343</v>
      </c>
      <c r="K2357" s="150" t="s">
        <v>1343</v>
      </c>
      <c r="L2357" s="150"/>
      <c r="M2357" s="153"/>
      <c r="N2357" s="151"/>
      <c r="O2357" s="153"/>
      <c r="P2357" s="151" t="e">
        <f>#REF!+#REF!</f>
        <v>#REF!</v>
      </c>
      <c r="Q2357" s="204" t="e">
        <f>#REF!+M2357</f>
        <v>#REF!</v>
      </c>
      <c r="R2357" s="359" t="s">
        <v>1389</v>
      </c>
    </row>
    <row r="2358" spans="1:18" ht="12.95" customHeight="1">
      <c r="A2358" s="147">
        <v>195</v>
      </c>
      <c r="B2358" s="148"/>
      <c r="C2358" s="149" t="s">
        <v>1911</v>
      </c>
      <c r="D2358" s="149" t="s">
        <v>1545</v>
      </c>
      <c r="E2358" s="149" t="s">
        <v>1543</v>
      </c>
      <c r="F2358" s="149" t="s">
        <v>1543</v>
      </c>
      <c r="G2358" s="149" t="s">
        <v>1493</v>
      </c>
      <c r="H2358" s="158" t="s">
        <v>1488</v>
      </c>
      <c r="I2358" s="273" t="s">
        <v>1130</v>
      </c>
      <c r="J2358" s="150" t="s">
        <v>1343</v>
      </c>
      <c r="K2358" s="150" t="s">
        <v>1343</v>
      </c>
      <c r="L2358" s="150"/>
      <c r="M2358" s="153"/>
      <c r="N2358" s="151"/>
      <c r="O2358" s="153"/>
      <c r="P2358" s="151" t="e">
        <f>#REF!+#REF!</f>
        <v>#REF!</v>
      </c>
      <c r="Q2358" s="204" t="e">
        <f>#REF!+M2358</f>
        <v>#REF!</v>
      </c>
      <c r="R2358" s="359" t="s">
        <v>1518</v>
      </c>
    </row>
    <row r="2359" spans="1:18" ht="12.95" customHeight="1">
      <c r="A2359" s="147">
        <v>196</v>
      </c>
      <c r="B2359" s="148"/>
      <c r="C2359" s="149" t="s">
        <v>1911</v>
      </c>
      <c r="D2359" s="149" t="s">
        <v>1545</v>
      </c>
      <c r="E2359" s="149" t="s">
        <v>1543</v>
      </c>
      <c r="F2359" s="149" t="s">
        <v>1543</v>
      </c>
      <c r="G2359" s="149" t="s">
        <v>1493</v>
      </c>
      <c r="H2359" s="158" t="s">
        <v>1488</v>
      </c>
      <c r="I2359" s="273" t="s">
        <v>1130</v>
      </c>
      <c r="J2359" s="150" t="s">
        <v>1343</v>
      </c>
      <c r="K2359" s="150" t="s">
        <v>1343</v>
      </c>
      <c r="L2359" s="150"/>
      <c r="M2359" s="153"/>
      <c r="N2359" s="151"/>
      <c r="O2359" s="153"/>
      <c r="P2359" s="151" t="e">
        <f>#REF!+#REF!</f>
        <v>#REF!</v>
      </c>
      <c r="Q2359" s="204" t="e">
        <f>#REF!+M2359</f>
        <v>#REF!</v>
      </c>
      <c r="R2359" s="359" t="s">
        <v>1389</v>
      </c>
    </row>
    <row r="2360" spans="1:18" ht="12.95" customHeight="1">
      <c r="A2360" s="147">
        <v>197</v>
      </c>
      <c r="B2360" s="148"/>
      <c r="C2360" s="149" t="s">
        <v>1911</v>
      </c>
      <c r="D2360" s="149" t="s">
        <v>1545</v>
      </c>
      <c r="E2360" s="149" t="s">
        <v>1543</v>
      </c>
      <c r="F2360" s="149" t="s">
        <v>1543</v>
      </c>
      <c r="G2360" s="149" t="s">
        <v>1493</v>
      </c>
      <c r="H2360" s="123" t="s">
        <v>1489</v>
      </c>
      <c r="I2360" s="273" t="s">
        <v>1131</v>
      </c>
      <c r="J2360" s="150" t="s">
        <v>1343</v>
      </c>
      <c r="K2360" s="150" t="s">
        <v>1343</v>
      </c>
      <c r="L2360" s="150"/>
      <c r="M2360" s="153"/>
      <c r="N2360" s="151"/>
      <c r="O2360" s="153"/>
      <c r="P2360" s="151" t="e">
        <f>#REF!+#REF!</f>
        <v>#REF!</v>
      </c>
      <c r="Q2360" s="204" t="e">
        <f>#REF!+M2360</f>
        <v>#REF!</v>
      </c>
      <c r="R2360" s="359" t="s">
        <v>1518</v>
      </c>
    </row>
    <row r="2361" spans="1:18" ht="12.95" customHeight="1">
      <c r="A2361" s="147">
        <v>198</v>
      </c>
      <c r="B2361" s="148"/>
      <c r="C2361" s="149" t="s">
        <v>1911</v>
      </c>
      <c r="D2361" s="149" t="s">
        <v>1545</v>
      </c>
      <c r="E2361" s="149" t="s">
        <v>1543</v>
      </c>
      <c r="F2361" s="149" t="s">
        <v>1543</v>
      </c>
      <c r="G2361" s="149" t="s">
        <v>1493</v>
      </c>
      <c r="H2361" s="123" t="s">
        <v>1489</v>
      </c>
      <c r="I2361" s="273" t="s">
        <v>1131</v>
      </c>
      <c r="J2361" s="150" t="s">
        <v>1343</v>
      </c>
      <c r="K2361" s="150" t="s">
        <v>1343</v>
      </c>
      <c r="L2361" s="150"/>
      <c r="M2361" s="153"/>
      <c r="N2361" s="151"/>
      <c r="O2361" s="153"/>
      <c r="P2361" s="151" t="e">
        <f>#REF!+#REF!</f>
        <v>#REF!</v>
      </c>
      <c r="Q2361" s="204" t="e">
        <f>#REF!+M2361</f>
        <v>#REF!</v>
      </c>
      <c r="R2361" s="359" t="s">
        <v>1389</v>
      </c>
    </row>
    <row r="2362" spans="1:18" ht="12.95" customHeight="1">
      <c r="A2362" s="147">
        <v>199</v>
      </c>
      <c r="B2362" s="148"/>
      <c r="C2362" s="149" t="s">
        <v>1911</v>
      </c>
      <c r="D2362" s="149" t="s">
        <v>1545</v>
      </c>
      <c r="E2362" s="149" t="s">
        <v>1543</v>
      </c>
      <c r="F2362" s="149" t="s">
        <v>1543</v>
      </c>
      <c r="G2362" s="149" t="s">
        <v>1493</v>
      </c>
      <c r="H2362" s="123" t="s">
        <v>1490</v>
      </c>
      <c r="I2362" s="273" t="s">
        <v>1132</v>
      </c>
      <c r="J2362" s="150" t="s">
        <v>1343</v>
      </c>
      <c r="K2362" s="150" t="s">
        <v>1343</v>
      </c>
      <c r="L2362" s="150"/>
      <c r="M2362" s="153"/>
      <c r="N2362" s="151"/>
      <c r="O2362" s="153"/>
      <c r="P2362" s="151" t="e">
        <f>#REF!+#REF!</f>
        <v>#REF!</v>
      </c>
      <c r="Q2362" s="204" t="e">
        <f>#REF!+M2362</f>
        <v>#REF!</v>
      </c>
      <c r="R2362" s="359" t="s">
        <v>1518</v>
      </c>
    </row>
    <row r="2363" spans="1:18" ht="12.95" customHeight="1">
      <c r="A2363" s="147">
        <v>200</v>
      </c>
      <c r="B2363" s="148"/>
      <c r="C2363" s="149" t="s">
        <v>1911</v>
      </c>
      <c r="D2363" s="149" t="s">
        <v>1545</v>
      </c>
      <c r="E2363" s="149" t="s">
        <v>1543</v>
      </c>
      <c r="F2363" s="149" t="s">
        <v>1543</v>
      </c>
      <c r="G2363" s="149" t="s">
        <v>1493</v>
      </c>
      <c r="H2363" s="123" t="s">
        <v>1490</v>
      </c>
      <c r="I2363" s="273" t="s">
        <v>1132</v>
      </c>
      <c r="J2363" s="150" t="s">
        <v>1343</v>
      </c>
      <c r="K2363" s="150" t="s">
        <v>1343</v>
      </c>
      <c r="L2363" s="150"/>
      <c r="M2363" s="153"/>
      <c r="N2363" s="151"/>
      <c r="O2363" s="153"/>
      <c r="P2363" s="151" t="e">
        <f>#REF!+#REF!</f>
        <v>#REF!</v>
      </c>
      <c r="Q2363" s="204" t="e">
        <f>#REF!+M2363</f>
        <v>#REF!</v>
      </c>
      <c r="R2363" s="359" t="s">
        <v>1389</v>
      </c>
    </row>
    <row r="2364" spans="1:18" ht="12.95" customHeight="1">
      <c r="A2364" s="147">
        <v>201</v>
      </c>
      <c r="B2364" s="148"/>
      <c r="C2364" s="149" t="s">
        <v>1911</v>
      </c>
      <c r="D2364" s="149" t="s">
        <v>1545</v>
      </c>
      <c r="E2364" s="149" t="s">
        <v>1543</v>
      </c>
      <c r="F2364" s="149" t="s">
        <v>1543</v>
      </c>
      <c r="G2364" s="149" t="s">
        <v>1493</v>
      </c>
      <c r="H2364" s="123" t="s">
        <v>1491</v>
      </c>
      <c r="I2364" s="273" t="s">
        <v>1133</v>
      </c>
      <c r="J2364" s="150" t="s">
        <v>1343</v>
      </c>
      <c r="K2364" s="150" t="s">
        <v>1343</v>
      </c>
      <c r="L2364" s="150"/>
      <c r="M2364" s="153"/>
      <c r="N2364" s="151"/>
      <c r="O2364" s="153"/>
      <c r="P2364" s="151" t="e">
        <f>#REF!+#REF!</f>
        <v>#REF!</v>
      </c>
      <c r="Q2364" s="204" t="e">
        <f>#REF!+M2364</f>
        <v>#REF!</v>
      </c>
      <c r="R2364" s="359" t="s">
        <v>1518</v>
      </c>
    </row>
    <row r="2365" spans="1:18" ht="12.95" customHeight="1">
      <c r="A2365" s="147">
        <v>202</v>
      </c>
      <c r="B2365" s="148"/>
      <c r="C2365" s="149" t="s">
        <v>1911</v>
      </c>
      <c r="D2365" s="149" t="s">
        <v>1545</v>
      </c>
      <c r="E2365" s="149" t="s">
        <v>1543</v>
      </c>
      <c r="F2365" s="149" t="s">
        <v>1543</v>
      </c>
      <c r="G2365" s="149" t="s">
        <v>1493</v>
      </c>
      <c r="H2365" s="123" t="s">
        <v>1491</v>
      </c>
      <c r="I2365" s="273" t="s">
        <v>1133</v>
      </c>
      <c r="J2365" s="150" t="s">
        <v>1343</v>
      </c>
      <c r="K2365" s="150" t="s">
        <v>1343</v>
      </c>
      <c r="L2365" s="150"/>
      <c r="M2365" s="153"/>
      <c r="N2365" s="151"/>
      <c r="O2365" s="153"/>
      <c r="P2365" s="151" t="e">
        <f>#REF!+#REF!</f>
        <v>#REF!</v>
      </c>
      <c r="Q2365" s="204" t="e">
        <f>#REF!+M2365</f>
        <v>#REF!</v>
      </c>
      <c r="R2365" s="359" t="s">
        <v>1389</v>
      </c>
    </row>
    <row r="2366" spans="1:18" ht="12.95" customHeight="1">
      <c r="A2366" s="147">
        <v>203</v>
      </c>
      <c r="B2366" s="148"/>
      <c r="C2366" s="149" t="s">
        <v>1911</v>
      </c>
      <c r="D2366" s="149" t="s">
        <v>1545</v>
      </c>
      <c r="E2366" s="149" t="s">
        <v>1543</v>
      </c>
      <c r="F2366" s="149" t="s">
        <v>1543</v>
      </c>
      <c r="G2366" s="149" t="s">
        <v>1493</v>
      </c>
      <c r="H2366" s="123" t="s">
        <v>1492</v>
      </c>
      <c r="I2366" s="273" t="s">
        <v>1134</v>
      </c>
      <c r="J2366" s="150" t="s">
        <v>1343</v>
      </c>
      <c r="K2366" s="150" t="s">
        <v>1343</v>
      </c>
      <c r="L2366" s="150"/>
      <c r="M2366" s="153"/>
      <c r="N2366" s="151"/>
      <c r="O2366" s="153"/>
      <c r="P2366" s="151" t="e">
        <f>#REF!+#REF!</f>
        <v>#REF!</v>
      </c>
      <c r="Q2366" s="204" t="e">
        <f>#REF!+M2366</f>
        <v>#REF!</v>
      </c>
      <c r="R2366" s="359" t="s">
        <v>1518</v>
      </c>
    </row>
    <row r="2367" spans="1:18" ht="12.95" customHeight="1">
      <c r="A2367" s="147">
        <v>204</v>
      </c>
      <c r="B2367" s="148"/>
      <c r="C2367" s="149" t="s">
        <v>1911</v>
      </c>
      <c r="D2367" s="149" t="s">
        <v>1545</v>
      </c>
      <c r="E2367" s="149" t="s">
        <v>1543</v>
      </c>
      <c r="F2367" s="149" t="s">
        <v>1543</v>
      </c>
      <c r="G2367" s="149" t="s">
        <v>1493</v>
      </c>
      <c r="H2367" s="158" t="s">
        <v>1492</v>
      </c>
      <c r="I2367" s="273" t="s">
        <v>1134</v>
      </c>
      <c r="J2367" s="150" t="s">
        <v>1343</v>
      </c>
      <c r="K2367" s="150" t="s">
        <v>1343</v>
      </c>
      <c r="L2367" s="150"/>
      <c r="M2367" s="153"/>
      <c r="N2367" s="151"/>
      <c r="O2367" s="153"/>
      <c r="P2367" s="151" t="e">
        <f>#REF!+#REF!</f>
        <v>#REF!</v>
      </c>
      <c r="Q2367" s="204" t="e">
        <f>#REF!+M2367</f>
        <v>#REF!</v>
      </c>
      <c r="R2367" s="359" t="s">
        <v>1389</v>
      </c>
    </row>
    <row r="2368" spans="1:18" ht="12.95" customHeight="1">
      <c r="A2368" s="147">
        <v>205</v>
      </c>
      <c r="B2368" s="148"/>
      <c r="C2368" s="149" t="s">
        <v>1911</v>
      </c>
      <c r="D2368" s="149" t="s">
        <v>1545</v>
      </c>
      <c r="E2368" s="149" t="s">
        <v>1543</v>
      </c>
      <c r="F2368" s="149" t="s">
        <v>1914</v>
      </c>
      <c r="G2368" s="149" t="s">
        <v>1494</v>
      </c>
      <c r="H2368" s="158" t="s">
        <v>1425</v>
      </c>
      <c r="I2368" s="271" t="s">
        <v>1112</v>
      </c>
      <c r="J2368" s="150" t="s">
        <v>1343</v>
      </c>
      <c r="K2368" s="150" t="s">
        <v>1343</v>
      </c>
      <c r="L2368" s="150"/>
      <c r="M2368" s="153"/>
      <c r="N2368" s="151"/>
      <c r="O2368" s="153"/>
      <c r="P2368" s="151" t="e">
        <f>#REF!+#REF!</f>
        <v>#REF!</v>
      </c>
      <c r="Q2368" s="204" t="e">
        <f>#REF!+M2368</f>
        <v>#REF!</v>
      </c>
      <c r="R2368" s="359" t="s">
        <v>2073</v>
      </c>
    </row>
    <row r="2369" spans="1:18" ht="12.95" customHeight="1">
      <c r="A2369" s="147">
        <v>206</v>
      </c>
      <c r="B2369" s="148"/>
      <c r="C2369" s="149" t="s">
        <v>1911</v>
      </c>
      <c r="D2369" s="149" t="s">
        <v>1545</v>
      </c>
      <c r="E2369" s="149" t="s">
        <v>1543</v>
      </c>
      <c r="F2369" s="149" t="s">
        <v>1914</v>
      </c>
      <c r="G2369" s="149" t="s">
        <v>1494</v>
      </c>
      <c r="H2369" s="123" t="s">
        <v>1425</v>
      </c>
      <c r="I2369" s="271" t="s">
        <v>1112</v>
      </c>
      <c r="J2369" s="150" t="s">
        <v>1343</v>
      </c>
      <c r="K2369" s="150" t="s">
        <v>1343</v>
      </c>
      <c r="L2369" s="150"/>
      <c r="M2369" s="153"/>
      <c r="N2369" s="151"/>
      <c r="O2369" s="153"/>
      <c r="P2369" s="151" t="e">
        <f>#REF!+#REF!</f>
        <v>#REF!</v>
      </c>
      <c r="Q2369" s="204" t="e">
        <f>#REF!+M2369</f>
        <v>#REF!</v>
      </c>
      <c r="R2369" s="359" t="s">
        <v>1373</v>
      </c>
    </row>
    <row r="2370" spans="1:18" ht="12.95" customHeight="1">
      <c r="A2370" s="147">
        <v>207</v>
      </c>
      <c r="B2370" s="148"/>
      <c r="C2370" s="149" t="s">
        <v>1911</v>
      </c>
      <c r="D2370" s="149" t="s">
        <v>1545</v>
      </c>
      <c r="E2370" s="149" t="s">
        <v>1543</v>
      </c>
      <c r="F2370" s="149" t="s">
        <v>2062</v>
      </c>
      <c r="G2370" s="149" t="s">
        <v>1426</v>
      </c>
      <c r="H2370" s="123" t="s">
        <v>1427</v>
      </c>
      <c r="I2370" s="271" t="s">
        <v>1113</v>
      </c>
      <c r="J2370" s="150" t="s">
        <v>1343</v>
      </c>
      <c r="K2370" s="150" t="s">
        <v>1343</v>
      </c>
      <c r="L2370" s="150"/>
      <c r="M2370" s="153"/>
      <c r="N2370" s="151"/>
      <c r="O2370" s="153"/>
      <c r="P2370" s="151" t="e">
        <f>#REF!+#REF!</f>
        <v>#REF!</v>
      </c>
      <c r="Q2370" s="204" t="e">
        <f>#REF!+M2370</f>
        <v>#REF!</v>
      </c>
      <c r="R2370" s="359" t="s">
        <v>2073</v>
      </c>
    </row>
    <row r="2371" spans="1:18" ht="12.95" customHeight="1">
      <c r="A2371" s="147">
        <v>208</v>
      </c>
      <c r="B2371" s="148"/>
      <c r="C2371" s="149" t="s">
        <v>1911</v>
      </c>
      <c r="D2371" s="149" t="s">
        <v>1545</v>
      </c>
      <c r="E2371" s="149" t="s">
        <v>1543</v>
      </c>
      <c r="F2371" s="149" t="s">
        <v>2062</v>
      </c>
      <c r="G2371" s="149" t="s">
        <v>1426</v>
      </c>
      <c r="H2371" s="158" t="s">
        <v>1427</v>
      </c>
      <c r="I2371" s="271" t="s">
        <v>1113</v>
      </c>
      <c r="J2371" s="150" t="s">
        <v>1343</v>
      </c>
      <c r="K2371" s="150" t="s">
        <v>1343</v>
      </c>
      <c r="L2371" s="150"/>
      <c r="M2371" s="153"/>
      <c r="N2371" s="151"/>
      <c r="O2371" s="153"/>
      <c r="P2371" s="151" t="e">
        <f>#REF!+#REF!</f>
        <v>#REF!</v>
      </c>
      <c r="Q2371" s="204" t="e">
        <f>#REF!+M2371</f>
        <v>#REF!</v>
      </c>
      <c r="R2371" s="359" t="s">
        <v>1373</v>
      </c>
    </row>
    <row r="2372" spans="1:18" ht="12.95" customHeight="1">
      <c r="A2372" s="147">
        <v>209</v>
      </c>
      <c r="B2372" s="148"/>
      <c r="C2372" s="149" t="s">
        <v>1911</v>
      </c>
      <c r="D2372" s="149" t="s">
        <v>1545</v>
      </c>
      <c r="E2372" s="149" t="s">
        <v>1543</v>
      </c>
      <c r="F2372" s="149" t="s">
        <v>1937</v>
      </c>
      <c r="G2372" s="149" t="s">
        <v>1457</v>
      </c>
      <c r="H2372" s="158" t="s">
        <v>1425</v>
      </c>
      <c r="I2372" s="271" t="s">
        <v>1114</v>
      </c>
      <c r="J2372" s="150" t="s">
        <v>1343</v>
      </c>
      <c r="K2372" s="150" t="s">
        <v>1343</v>
      </c>
      <c r="L2372" s="150"/>
      <c r="M2372" s="153"/>
      <c r="N2372" s="151"/>
      <c r="O2372" s="153"/>
      <c r="P2372" s="151" t="e">
        <f>#REF!+#REF!</f>
        <v>#REF!</v>
      </c>
      <c r="Q2372" s="204" t="e">
        <f>#REF!+M2372</f>
        <v>#REF!</v>
      </c>
      <c r="R2372" s="359" t="s">
        <v>2073</v>
      </c>
    </row>
    <row r="2373" spans="1:18" ht="12.95" customHeight="1">
      <c r="A2373" s="147">
        <v>210</v>
      </c>
      <c r="B2373" s="148"/>
      <c r="C2373" s="149" t="s">
        <v>1911</v>
      </c>
      <c r="D2373" s="149" t="s">
        <v>1545</v>
      </c>
      <c r="E2373" s="149" t="s">
        <v>1543</v>
      </c>
      <c r="F2373" s="149" t="s">
        <v>1937</v>
      </c>
      <c r="G2373" s="149" t="s">
        <v>1457</v>
      </c>
      <c r="H2373" s="123" t="s">
        <v>1425</v>
      </c>
      <c r="I2373" s="271" t="s">
        <v>1114</v>
      </c>
      <c r="J2373" s="150" t="s">
        <v>1343</v>
      </c>
      <c r="K2373" s="150" t="s">
        <v>1343</v>
      </c>
      <c r="L2373" s="150"/>
      <c r="M2373" s="153"/>
      <c r="N2373" s="151"/>
      <c r="O2373" s="153"/>
      <c r="P2373" s="151" t="e">
        <f>#REF!+#REF!</f>
        <v>#REF!</v>
      </c>
      <c r="Q2373" s="204" t="e">
        <f>#REF!+M2373</f>
        <v>#REF!</v>
      </c>
      <c r="R2373" s="359" t="s">
        <v>1373</v>
      </c>
    </row>
    <row r="2374" spans="1:18" ht="12.95" customHeight="1">
      <c r="A2374" s="147">
        <v>211</v>
      </c>
      <c r="B2374" s="148"/>
      <c r="C2374" s="149" t="s">
        <v>1911</v>
      </c>
      <c r="D2374" s="149" t="s">
        <v>1545</v>
      </c>
      <c r="E2374" s="149" t="s">
        <v>1543</v>
      </c>
      <c r="F2374" s="149" t="s">
        <v>1543</v>
      </c>
      <c r="G2374" s="149" t="s">
        <v>1427</v>
      </c>
      <c r="H2374" s="123" t="s">
        <v>1429</v>
      </c>
      <c r="I2374" s="271" t="s">
        <v>1115</v>
      </c>
      <c r="J2374" s="150" t="s">
        <v>1343</v>
      </c>
      <c r="K2374" s="150" t="s">
        <v>1343</v>
      </c>
      <c r="L2374" s="150"/>
      <c r="M2374" s="153"/>
      <c r="N2374" s="151"/>
      <c r="O2374" s="153"/>
      <c r="P2374" s="151" t="e">
        <f>#REF!+#REF!</f>
        <v>#REF!</v>
      </c>
      <c r="Q2374" s="204" t="e">
        <f>#REF!+M2374</f>
        <v>#REF!</v>
      </c>
      <c r="R2374" s="359" t="s">
        <v>2073</v>
      </c>
    </row>
    <row r="2375" spans="1:18" ht="12.95" customHeight="1">
      <c r="A2375" s="147">
        <v>212</v>
      </c>
      <c r="B2375" s="163"/>
      <c r="C2375" s="149" t="s">
        <v>1911</v>
      </c>
      <c r="D2375" s="149" t="s">
        <v>1545</v>
      </c>
      <c r="E2375" s="149" t="s">
        <v>1543</v>
      </c>
      <c r="F2375" s="149" t="s">
        <v>1543</v>
      </c>
      <c r="G2375" s="149" t="s">
        <v>1427</v>
      </c>
      <c r="H2375" s="123" t="s">
        <v>1429</v>
      </c>
      <c r="I2375" s="271" t="s">
        <v>1115</v>
      </c>
      <c r="J2375" s="29" t="s">
        <v>1343</v>
      </c>
      <c r="K2375" s="150" t="s">
        <v>1343</v>
      </c>
      <c r="L2375" s="150"/>
      <c r="M2375" s="153"/>
      <c r="N2375" s="151"/>
      <c r="O2375" s="153"/>
      <c r="P2375" s="151" t="e">
        <f>#REF!+#REF!</f>
        <v>#REF!</v>
      </c>
      <c r="Q2375" s="204" t="e">
        <f>#REF!+M2375</f>
        <v>#REF!</v>
      </c>
      <c r="R2375" s="359" t="s">
        <v>1373</v>
      </c>
    </row>
    <row r="2376" spans="1:18" ht="12.95" customHeight="1">
      <c r="A2376" s="147">
        <v>213</v>
      </c>
      <c r="B2376" s="163"/>
      <c r="C2376" s="149" t="s">
        <v>1911</v>
      </c>
      <c r="D2376" s="149" t="s">
        <v>1545</v>
      </c>
      <c r="E2376" s="149" t="s">
        <v>1543</v>
      </c>
      <c r="F2376" s="149" t="s">
        <v>1916</v>
      </c>
      <c r="G2376" s="149" t="s">
        <v>1429</v>
      </c>
      <c r="H2376" s="123" t="s">
        <v>1425</v>
      </c>
      <c r="I2376" s="271" t="s">
        <v>2074</v>
      </c>
      <c r="J2376" s="29" t="s">
        <v>1343</v>
      </c>
      <c r="K2376" s="150" t="s">
        <v>1343</v>
      </c>
      <c r="L2376" s="150"/>
      <c r="M2376" s="153"/>
      <c r="N2376" s="151"/>
      <c r="O2376" s="153"/>
      <c r="P2376" s="151" t="e">
        <f>#REF!+#REF!</f>
        <v>#REF!</v>
      </c>
      <c r="Q2376" s="204" t="e">
        <f>#REF!+M2376</f>
        <v>#REF!</v>
      </c>
      <c r="R2376" s="359" t="s">
        <v>2073</v>
      </c>
    </row>
    <row r="2377" spans="1:18" ht="12.95" customHeight="1">
      <c r="A2377" s="147">
        <v>214</v>
      </c>
      <c r="B2377" s="148"/>
      <c r="C2377" s="149" t="s">
        <v>1911</v>
      </c>
      <c r="D2377" s="149" t="s">
        <v>1545</v>
      </c>
      <c r="E2377" s="149" t="s">
        <v>1543</v>
      </c>
      <c r="F2377" s="149" t="s">
        <v>1916</v>
      </c>
      <c r="G2377" s="149" t="s">
        <v>1429</v>
      </c>
      <c r="H2377" s="123" t="s">
        <v>1425</v>
      </c>
      <c r="I2377" s="271" t="s">
        <v>2074</v>
      </c>
      <c r="J2377" s="150" t="s">
        <v>1343</v>
      </c>
      <c r="K2377" s="150" t="s">
        <v>1343</v>
      </c>
      <c r="L2377" s="150"/>
      <c r="M2377" s="153"/>
      <c r="N2377" s="151"/>
      <c r="O2377" s="153"/>
      <c r="P2377" s="151" t="e">
        <f>#REF!+#REF!</f>
        <v>#REF!</v>
      </c>
      <c r="Q2377" s="204" t="e">
        <f>#REF!+M2377</f>
        <v>#REF!</v>
      </c>
      <c r="R2377" s="359" t="s">
        <v>1373</v>
      </c>
    </row>
    <row r="2378" spans="1:18" ht="12.95" customHeight="1">
      <c r="A2378" s="147">
        <v>215</v>
      </c>
      <c r="B2378" s="148"/>
      <c r="C2378" s="149" t="s">
        <v>1911</v>
      </c>
      <c r="D2378" s="149" t="s">
        <v>1545</v>
      </c>
      <c r="E2378" s="149" t="s">
        <v>1543</v>
      </c>
      <c r="F2378" s="149" t="s">
        <v>1916</v>
      </c>
      <c r="G2378" s="149" t="s">
        <v>1429</v>
      </c>
      <c r="H2378" s="123" t="s">
        <v>1426</v>
      </c>
      <c r="I2378" s="271" t="s">
        <v>2075</v>
      </c>
      <c r="J2378" s="150" t="s">
        <v>1343</v>
      </c>
      <c r="K2378" s="150" t="s">
        <v>1343</v>
      </c>
      <c r="L2378" s="150"/>
      <c r="M2378" s="153"/>
      <c r="N2378" s="151"/>
      <c r="O2378" s="153"/>
      <c r="P2378" s="151" t="e">
        <f>#REF!+#REF!</f>
        <v>#REF!</v>
      </c>
      <c r="Q2378" s="204" t="e">
        <f>#REF!+M2378</f>
        <v>#REF!</v>
      </c>
      <c r="R2378" s="359" t="s">
        <v>2073</v>
      </c>
    </row>
    <row r="2379" spans="1:18" ht="12.95" customHeight="1">
      <c r="A2379" s="147">
        <v>216</v>
      </c>
      <c r="B2379" s="148"/>
      <c r="C2379" s="149" t="s">
        <v>1911</v>
      </c>
      <c r="D2379" s="149" t="s">
        <v>1545</v>
      </c>
      <c r="E2379" s="149" t="s">
        <v>1543</v>
      </c>
      <c r="F2379" s="149" t="s">
        <v>1916</v>
      </c>
      <c r="G2379" s="149" t="s">
        <v>1429</v>
      </c>
      <c r="H2379" s="123" t="s">
        <v>1426</v>
      </c>
      <c r="I2379" s="271" t="s">
        <v>2075</v>
      </c>
      <c r="J2379" s="150" t="s">
        <v>1343</v>
      </c>
      <c r="K2379" s="150" t="s">
        <v>1343</v>
      </c>
      <c r="L2379" s="150"/>
      <c r="M2379" s="153"/>
      <c r="N2379" s="151"/>
      <c r="O2379" s="153"/>
      <c r="P2379" s="151" t="e">
        <f>#REF!+#REF!</f>
        <v>#REF!</v>
      </c>
      <c r="Q2379" s="204" t="e">
        <f>#REF!+M2379</f>
        <v>#REF!</v>
      </c>
      <c r="R2379" s="359" t="s">
        <v>1373</v>
      </c>
    </row>
    <row r="2380" spans="1:18" ht="12.95" customHeight="1">
      <c r="A2380" s="147">
        <v>217</v>
      </c>
      <c r="B2380" s="148"/>
      <c r="C2380" s="149" t="s">
        <v>1911</v>
      </c>
      <c r="D2380" s="149" t="s">
        <v>1545</v>
      </c>
      <c r="E2380" s="149" t="s">
        <v>1543</v>
      </c>
      <c r="F2380" s="149" t="s">
        <v>1543</v>
      </c>
      <c r="G2380" s="149" t="s">
        <v>1434</v>
      </c>
      <c r="H2380" s="123" t="s">
        <v>1428</v>
      </c>
      <c r="I2380" s="279" t="s">
        <v>2076</v>
      </c>
      <c r="J2380" s="150" t="s">
        <v>1343</v>
      </c>
      <c r="K2380" s="150" t="s">
        <v>1343</v>
      </c>
      <c r="L2380" s="150"/>
      <c r="M2380" s="153"/>
      <c r="N2380" s="151"/>
      <c r="O2380" s="153"/>
      <c r="P2380" s="151" t="e">
        <f>#REF!+#REF!</f>
        <v>#REF!</v>
      </c>
      <c r="Q2380" s="204" t="e">
        <f>#REF!+M2380</f>
        <v>#REF!</v>
      </c>
      <c r="R2380" s="359" t="s">
        <v>1135</v>
      </c>
    </row>
    <row r="2381" spans="1:18" ht="12.95" customHeight="1">
      <c r="A2381" s="147">
        <v>218</v>
      </c>
      <c r="B2381" s="148"/>
      <c r="C2381" s="149" t="s">
        <v>1911</v>
      </c>
      <c r="D2381" s="149" t="s">
        <v>1545</v>
      </c>
      <c r="E2381" s="149" t="s">
        <v>1543</v>
      </c>
      <c r="F2381" s="149" t="s">
        <v>1543</v>
      </c>
      <c r="G2381" s="149" t="s">
        <v>1434</v>
      </c>
      <c r="H2381" s="123" t="s">
        <v>1429</v>
      </c>
      <c r="I2381" s="271" t="s">
        <v>1136</v>
      </c>
      <c r="J2381" s="150" t="s">
        <v>1343</v>
      </c>
      <c r="K2381" s="150" t="s">
        <v>1343</v>
      </c>
      <c r="L2381" s="150"/>
      <c r="M2381" s="153"/>
      <c r="N2381" s="151"/>
      <c r="O2381" s="153"/>
      <c r="P2381" s="151" t="e">
        <f>#REF!+#REF!</f>
        <v>#REF!</v>
      </c>
      <c r="Q2381" s="204" t="e">
        <f>#REF!+M2381</f>
        <v>#REF!</v>
      </c>
      <c r="R2381" s="359" t="s">
        <v>1135</v>
      </c>
    </row>
    <row r="2382" spans="1:18" ht="12.95" customHeight="1">
      <c r="A2382" s="147">
        <v>219</v>
      </c>
      <c r="B2382" s="148"/>
      <c r="C2382" s="149" t="s">
        <v>1911</v>
      </c>
      <c r="D2382" s="149" t="s">
        <v>1545</v>
      </c>
      <c r="E2382" s="149" t="s">
        <v>1543</v>
      </c>
      <c r="F2382" s="149" t="s">
        <v>1543</v>
      </c>
      <c r="G2382" s="149" t="s">
        <v>1435</v>
      </c>
      <c r="H2382" s="123" t="s">
        <v>1427</v>
      </c>
      <c r="I2382" s="271" t="s">
        <v>1137</v>
      </c>
      <c r="J2382" s="150" t="s">
        <v>1343</v>
      </c>
      <c r="K2382" s="150" t="s">
        <v>1343</v>
      </c>
      <c r="L2382" s="150"/>
      <c r="M2382" s="153"/>
      <c r="N2382" s="151"/>
      <c r="O2382" s="153"/>
      <c r="P2382" s="151" t="e">
        <f>#REF!+#REF!</f>
        <v>#REF!</v>
      </c>
      <c r="Q2382" s="204" t="e">
        <f>#REF!+M2382</f>
        <v>#REF!</v>
      </c>
      <c r="R2382" s="359" t="s">
        <v>1135</v>
      </c>
    </row>
    <row r="2383" spans="1:18" ht="12.95" customHeight="1">
      <c r="A2383" s="147">
        <v>220</v>
      </c>
      <c r="B2383" s="148"/>
      <c r="C2383" s="149" t="s">
        <v>1911</v>
      </c>
      <c r="D2383" s="149" t="s">
        <v>1545</v>
      </c>
      <c r="E2383" s="149" t="s">
        <v>1543</v>
      </c>
      <c r="F2383" s="149" t="s">
        <v>1543</v>
      </c>
      <c r="G2383" s="149" t="s">
        <v>1435</v>
      </c>
      <c r="H2383" s="123" t="s">
        <v>1428</v>
      </c>
      <c r="I2383" s="271" t="s">
        <v>1138</v>
      </c>
      <c r="J2383" s="150" t="s">
        <v>1343</v>
      </c>
      <c r="K2383" s="150" t="s">
        <v>1343</v>
      </c>
      <c r="L2383" s="150"/>
      <c r="M2383" s="153"/>
      <c r="N2383" s="151"/>
      <c r="O2383" s="153"/>
      <c r="P2383" s="151" t="e">
        <f>#REF!+#REF!</f>
        <v>#REF!</v>
      </c>
      <c r="Q2383" s="204" t="e">
        <f>#REF!+M2383</f>
        <v>#REF!</v>
      </c>
      <c r="R2383" s="359" t="s">
        <v>1135</v>
      </c>
    </row>
    <row r="2384" spans="1:18" ht="12.95" customHeight="1">
      <c r="A2384" s="147">
        <v>221</v>
      </c>
      <c r="B2384" s="148"/>
      <c r="C2384" s="149" t="s">
        <v>1911</v>
      </c>
      <c r="D2384" s="149" t="s">
        <v>1545</v>
      </c>
      <c r="E2384" s="149" t="s">
        <v>1543</v>
      </c>
      <c r="F2384" s="149" t="s">
        <v>1545</v>
      </c>
      <c r="G2384" s="149" t="s">
        <v>1425</v>
      </c>
      <c r="H2384" s="123" t="s">
        <v>1425</v>
      </c>
      <c r="I2384" s="271" t="s">
        <v>1122</v>
      </c>
      <c r="J2384" s="150" t="s">
        <v>1343</v>
      </c>
      <c r="K2384" s="150" t="s">
        <v>1343</v>
      </c>
      <c r="L2384" s="150"/>
      <c r="M2384" s="153"/>
      <c r="N2384" s="151"/>
      <c r="O2384" s="153"/>
      <c r="P2384" s="151" t="e">
        <f>#REF!+#REF!</f>
        <v>#REF!</v>
      </c>
      <c r="Q2384" s="204" t="e">
        <f>#REF!+M2384</f>
        <v>#REF!</v>
      </c>
      <c r="R2384" s="359" t="s">
        <v>1135</v>
      </c>
    </row>
    <row r="2385" spans="1:18" ht="12.95" customHeight="1">
      <c r="A2385" s="147">
        <v>222</v>
      </c>
      <c r="B2385" s="148"/>
      <c r="C2385" s="149" t="s">
        <v>1911</v>
      </c>
      <c r="D2385" s="149" t="s">
        <v>1545</v>
      </c>
      <c r="E2385" s="149" t="s">
        <v>1911</v>
      </c>
      <c r="F2385" s="149" t="s">
        <v>1543</v>
      </c>
      <c r="G2385" s="149" t="s">
        <v>13</v>
      </c>
      <c r="H2385" s="123"/>
      <c r="I2385" s="271" t="s">
        <v>1124</v>
      </c>
      <c r="J2385" s="150"/>
      <c r="K2385" s="150"/>
      <c r="L2385" s="150"/>
      <c r="M2385" s="153"/>
      <c r="N2385" s="151"/>
      <c r="O2385" s="153"/>
      <c r="P2385" s="151" t="e">
        <f>#REF!+#REF!</f>
        <v>#REF!</v>
      </c>
      <c r="Q2385" s="204" t="e">
        <f>#REF!+M2385</f>
        <v>#REF!</v>
      </c>
      <c r="R2385" s="359" t="s">
        <v>1135</v>
      </c>
    </row>
    <row r="2386" spans="1:18" ht="12.95" customHeight="1">
      <c r="A2386" s="147">
        <v>223</v>
      </c>
      <c r="B2386" s="148"/>
      <c r="C2386" s="149" t="s">
        <v>1911</v>
      </c>
      <c r="D2386" s="149" t="s">
        <v>1545</v>
      </c>
      <c r="E2386" s="149" t="s">
        <v>1543</v>
      </c>
      <c r="F2386" s="149" t="s">
        <v>1543</v>
      </c>
      <c r="G2386" s="149" t="s">
        <v>1444</v>
      </c>
      <c r="H2386" s="123" t="s">
        <v>1425</v>
      </c>
      <c r="I2386" s="273" t="s">
        <v>1128</v>
      </c>
      <c r="J2386" s="150" t="s">
        <v>1343</v>
      </c>
      <c r="K2386" s="150" t="s">
        <v>1343</v>
      </c>
      <c r="L2386" s="150"/>
      <c r="M2386" s="153"/>
      <c r="N2386" s="151"/>
      <c r="O2386" s="153"/>
      <c r="P2386" s="151" t="e">
        <f>#REF!+#REF!</f>
        <v>#REF!</v>
      </c>
      <c r="Q2386" s="204" t="e">
        <f>#REF!+M2386</f>
        <v>#REF!</v>
      </c>
      <c r="R2386" s="359" t="s">
        <v>1135</v>
      </c>
    </row>
    <row r="2387" spans="1:18" ht="12.95" customHeight="1">
      <c r="A2387" s="147">
        <v>224</v>
      </c>
      <c r="B2387" s="148"/>
      <c r="C2387" s="149" t="s">
        <v>1911</v>
      </c>
      <c r="D2387" s="149" t="s">
        <v>1545</v>
      </c>
      <c r="E2387" s="149" t="s">
        <v>1543</v>
      </c>
      <c r="F2387" s="149" t="s">
        <v>1543</v>
      </c>
      <c r="G2387" s="149" t="s">
        <v>1493</v>
      </c>
      <c r="H2387" s="123" t="s">
        <v>1493</v>
      </c>
      <c r="I2387" s="273" t="s">
        <v>1129</v>
      </c>
      <c r="J2387" s="150" t="s">
        <v>1343</v>
      </c>
      <c r="K2387" s="150" t="s">
        <v>1343</v>
      </c>
      <c r="L2387" s="150"/>
      <c r="M2387" s="153"/>
      <c r="N2387" s="151"/>
      <c r="O2387" s="153"/>
      <c r="P2387" s="151" t="e">
        <f>#REF!+#REF!</f>
        <v>#REF!</v>
      </c>
      <c r="Q2387" s="204" t="e">
        <f>#REF!+M2387</f>
        <v>#REF!</v>
      </c>
      <c r="R2387" s="359" t="s">
        <v>1135</v>
      </c>
    </row>
    <row r="2388" spans="1:18" ht="12.95" customHeight="1">
      <c r="A2388" s="147">
        <v>225</v>
      </c>
      <c r="B2388" s="148"/>
      <c r="C2388" s="149" t="s">
        <v>1911</v>
      </c>
      <c r="D2388" s="149" t="s">
        <v>1545</v>
      </c>
      <c r="E2388" s="149" t="s">
        <v>1543</v>
      </c>
      <c r="F2388" s="149" t="s">
        <v>1543</v>
      </c>
      <c r="G2388" s="149" t="s">
        <v>1433</v>
      </c>
      <c r="H2388" s="123" t="s">
        <v>1425</v>
      </c>
      <c r="I2388" s="273" t="s">
        <v>1130</v>
      </c>
      <c r="J2388" s="150" t="s">
        <v>1343</v>
      </c>
      <c r="K2388" s="150" t="s">
        <v>1343</v>
      </c>
      <c r="L2388" s="150"/>
      <c r="M2388" s="153"/>
      <c r="N2388" s="151"/>
      <c r="O2388" s="153"/>
      <c r="P2388" s="151" t="e">
        <f>#REF!+#REF!</f>
        <v>#REF!</v>
      </c>
      <c r="Q2388" s="204" t="e">
        <f>#REF!+M2388</f>
        <v>#REF!</v>
      </c>
      <c r="R2388" s="359" t="s">
        <v>1135</v>
      </c>
    </row>
    <row r="2389" spans="1:18" ht="12.95" customHeight="1">
      <c r="A2389" s="147">
        <v>226</v>
      </c>
      <c r="B2389" s="148"/>
      <c r="C2389" s="149" t="s">
        <v>1911</v>
      </c>
      <c r="D2389" s="149" t="s">
        <v>1545</v>
      </c>
      <c r="E2389" s="149" t="s">
        <v>1543</v>
      </c>
      <c r="F2389" s="149" t="s">
        <v>1543</v>
      </c>
      <c r="G2389" s="149" t="s">
        <v>1433</v>
      </c>
      <c r="H2389" s="158" t="s">
        <v>1426</v>
      </c>
      <c r="I2389" s="273" t="s">
        <v>1139</v>
      </c>
      <c r="J2389" s="150" t="s">
        <v>1343</v>
      </c>
      <c r="K2389" s="150" t="s">
        <v>1343</v>
      </c>
      <c r="L2389" s="150"/>
      <c r="M2389" s="153"/>
      <c r="N2389" s="151"/>
      <c r="O2389" s="153"/>
      <c r="P2389" s="151" t="e">
        <f>#REF!+#REF!</f>
        <v>#REF!</v>
      </c>
      <c r="Q2389" s="204" t="e">
        <f>#REF!+M2389</f>
        <v>#REF!</v>
      </c>
      <c r="R2389" s="359" t="s">
        <v>1135</v>
      </c>
    </row>
    <row r="2390" spans="1:18" ht="12.95" customHeight="1">
      <c r="A2390" s="147">
        <v>227</v>
      </c>
      <c r="B2390" s="148"/>
      <c r="C2390" s="149" t="s">
        <v>1911</v>
      </c>
      <c r="D2390" s="149" t="s">
        <v>1545</v>
      </c>
      <c r="E2390" s="149" t="s">
        <v>1543</v>
      </c>
      <c r="F2390" s="149" t="s">
        <v>1543</v>
      </c>
      <c r="G2390" s="149" t="s">
        <v>1493</v>
      </c>
      <c r="H2390" s="158" t="s">
        <v>1494</v>
      </c>
      <c r="I2390" s="273" t="s">
        <v>1131</v>
      </c>
      <c r="J2390" s="150" t="s">
        <v>1343</v>
      </c>
      <c r="K2390" s="150" t="s">
        <v>1343</v>
      </c>
      <c r="L2390" s="150"/>
      <c r="M2390" s="153"/>
      <c r="N2390" s="151"/>
      <c r="O2390" s="153"/>
      <c r="P2390" s="151" t="e">
        <f>#REF!+#REF!</f>
        <v>#REF!</v>
      </c>
      <c r="Q2390" s="204" t="e">
        <f>#REF!+M2390</f>
        <v>#REF!</v>
      </c>
      <c r="R2390" s="359" t="s">
        <v>1135</v>
      </c>
    </row>
    <row r="2391" spans="1:18" ht="12.95" customHeight="1">
      <c r="A2391" s="147">
        <v>228</v>
      </c>
      <c r="B2391" s="148"/>
      <c r="C2391" s="149" t="s">
        <v>1911</v>
      </c>
      <c r="D2391" s="149" t="s">
        <v>1545</v>
      </c>
      <c r="E2391" s="149" t="s">
        <v>1543</v>
      </c>
      <c r="F2391" s="149" t="s">
        <v>1916</v>
      </c>
      <c r="G2391" s="149" t="s">
        <v>1426</v>
      </c>
      <c r="H2391" s="123" t="s">
        <v>13</v>
      </c>
      <c r="I2391" s="273" t="s">
        <v>1132</v>
      </c>
      <c r="J2391" s="150" t="s">
        <v>1343</v>
      </c>
      <c r="K2391" s="150" t="s">
        <v>1343</v>
      </c>
      <c r="L2391" s="150"/>
      <c r="M2391" s="153"/>
      <c r="N2391" s="151"/>
      <c r="O2391" s="153"/>
      <c r="P2391" s="151" t="e">
        <f>#REF!+#REF!</f>
        <v>#REF!</v>
      </c>
      <c r="Q2391" s="204" t="e">
        <f>#REF!+M2391</f>
        <v>#REF!</v>
      </c>
      <c r="R2391" s="359" t="s">
        <v>1135</v>
      </c>
    </row>
    <row r="2392" spans="1:18" ht="12.95" customHeight="1">
      <c r="A2392" s="147">
        <v>229</v>
      </c>
      <c r="B2392" s="163"/>
      <c r="C2392" s="149" t="s">
        <v>1911</v>
      </c>
      <c r="D2392" s="149" t="s">
        <v>1545</v>
      </c>
      <c r="E2392" s="149" t="s">
        <v>1543</v>
      </c>
      <c r="F2392" s="149" t="s">
        <v>1543</v>
      </c>
      <c r="G2392" s="149" t="s">
        <v>1493</v>
      </c>
      <c r="H2392" s="123" t="s">
        <v>1495</v>
      </c>
      <c r="I2392" s="273" t="s">
        <v>1133</v>
      </c>
      <c r="J2392" s="29" t="s">
        <v>1343</v>
      </c>
      <c r="K2392" s="150" t="s">
        <v>1343</v>
      </c>
      <c r="L2392" s="150"/>
      <c r="M2392" s="153"/>
      <c r="N2392" s="151"/>
      <c r="O2392" s="153"/>
      <c r="P2392" s="151" t="e">
        <f>#REF!+#REF!</f>
        <v>#REF!</v>
      </c>
      <c r="Q2392" s="204" t="e">
        <f>#REF!+M2392</f>
        <v>#REF!</v>
      </c>
      <c r="R2392" s="359" t="s">
        <v>1135</v>
      </c>
    </row>
    <row r="2393" spans="1:18" ht="12.95" customHeight="1">
      <c r="A2393" s="147">
        <v>230</v>
      </c>
      <c r="B2393" s="163"/>
      <c r="C2393" s="149" t="s">
        <v>1911</v>
      </c>
      <c r="D2393" s="149" t="s">
        <v>1545</v>
      </c>
      <c r="E2393" s="149" t="s">
        <v>1543</v>
      </c>
      <c r="F2393" s="149" t="s">
        <v>1543</v>
      </c>
      <c r="G2393" s="149" t="s">
        <v>1493</v>
      </c>
      <c r="H2393" s="123" t="s">
        <v>1496</v>
      </c>
      <c r="I2393" s="273" t="s">
        <v>1134</v>
      </c>
      <c r="J2393" s="29" t="s">
        <v>1343</v>
      </c>
      <c r="K2393" s="150" t="s">
        <v>1343</v>
      </c>
      <c r="L2393" s="150"/>
      <c r="M2393" s="153"/>
      <c r="N2393" s="151"/>
      <c r="O2393" s="153"/>
      <c r="P2393" s="151" t="e">
        <f>#REF!+#REF!</f>
        <v>#REF!</v>
      </c>
      <c r="Q2393" s="204" t="e">
        <f>#REF!+M2393</f>
        <v>#REF!</v>
      </c>
      <c r="R2393" s="359" t="s">
        <v>1135</v>
      </c>
    </row>
    <row r="2394" spans="1:18" ht="12.95" customHeight="1">
      <c r="A2394" s="147">
        <v>231</v>
      </c>
      <c r="B2394" s="148"/>
      <c r="C2394" s="149" t="s">
        <v>1911</v>
      </c>
      <c r="D2394" s="149" t="s">
        <v>1545</v>
      </c>
      <c r="E2394" s="149" t="s">
        <v>1543</v>
      </c>
      <c r="F2394" s="149" t="s">
        <v>1543</v>
      </c>
      <c r="G2394" s="149" t="s">
        <v>1493</v>
      </c>
      <c r="H2394" s="123" t="s">
        <v>1497</v>
      </c>
      <c r="I2394" s="271" t="s">
        <v>1140</v>
      </c>
      <c r="J2394" s="150" t="s">
        <v>1343</v>
      </c>
      <c r="K2394" s="150" t="s">
        <v>1343</v>
      </c>
      <c r="L2394" s="150"/>
      <c r="M2394" s="153"/>
      <c r="N2394" s="151"/>
      <c r="O2394" s="153"/>
      <c r="P2394" s="151" t="e">
        <f>#REF!+#REF!</f>
        <v>#REF!</v>
      </c>
      <c r="Q2394" s="204" t="e">
        <f>#REF!+M2394</f>
        <v>#REF!</v>
      </c>
      <c r="R2394" s="359" t="s">
        <v>1135</v>
      </c>
    </row>
    <row r="2395" spans="1:18" ht="12.95" customHeight="1">
      <c r="A2395" s="147">
        <v>232</v>
      </c>
      <c r="B2395" s="148"/>
      <c r="C2395" s="149" t="s">
        <v>1911</v>
      </c>
      <c r="D2395" s="149" t="s">
        <v>1545</v>
      </c>
      <c r="E2395" s="149" t="s">
        <v>1543</v>
      </c>
      <c r="F2395" s="149" t="s">
        <v>1543</v>
      </c>
      <c r="G2395" s="149" t="s">
        <v>1493</v>
      </c>
      <c r="H2395" s="123" t="s">
        <v>1498</v>
      </c>
      <c r="I2395" s="271" t="s">
        <v>1141</v>
      </c>
      <c r="J2395" s="150" t="s">
        <v>1343</v>
      </c>
      <c r="K2395" s="150" t="s">
        <v>1343</v>
      </c>
      <c r="L2395" s="150"/>
      <c r="M2395" s="153"/>
      <c r="N2395" s="151"/>
      <c r="O2395" s="153"/>
      <c r="P2395" s="151" t="e">
        <f>#REF!+#REF!</f>
        <v>#REF!</v>
      </c>
      <c r="Q2395" s="204" t="e">
        <f>#REF!+M2395</f>
        <v>#REF!</v>
      </c>
      <c r="R2395" s="359" t="s">
        <v>1135</v>
      </c>
    </row>
    <row r="2396" spans="1:18" ht="12.95" customHeight="1">
      <c r="A2396" s="147">
        <v>233</v>
      </c>
      <c r="B2396" s="148"/>
      <c r="C2396" s="149" t="s">
        <v>1911</v>
      </c>
      <c r="D2396" s="149" t="s">
        <v>1545</v>
      </c>
      <c r="E2396" s="149" t="s">
        <v>1543</v>
      </c>
      <c r="F2396" s="149" t="s">
        <v>1543</v>
      </c>
      <c r="G2396" s="149" t="s">
        <v>1493</v>
      </c>
      <c r="H2396" s="123" t="s">
        <v>1499</v>
      </c>
      <c r="I2396" s="271" t="s">
        <v>1142</v>
      </c>
      <c r="J2396" s="150" t="s">
        <v>1343</v>
      </c>
      <c r="K2396" s="150" t="s">
        <v>1343</v>
      </c>
      <c r="L2396" s="150"/>
      <c r="M2396" s="153"/>
      <c r="N2396" s="151"/>
      <c r="O2396" s="153"/>
      <c r="P2396" s="151" t="e">
        <f>#REF!+#REF!</f>
        <v>#REF!</v>
      </c>
      <c r="Q2396" s="204" t="e">
        <f>#REF!+M2396</f>
        <v>#REF!</v>
      </c>
      <c r="R2396" s="359" t="s">
        <v>1135</v>
      </c>
    </row>
    <row r="2397" spans="1:18" ht="12.95" customHeight="1">
      <c r="A2397" s="147">
        <v>234</v>
      </c>
      <c r="B2397" s="148"/>
      <c r="C2397" s="149" t="s">
        <v>1911</v>
      </c>
      <c r="D2397" s="149" t="s">
        <v>1545</v>
      </c>
      <c r="E2397" s="149" t="s">
        <v>1543</v>
      </c>
      <c r="F2397" s="149" t="s">
        <v>1543</v>
      </c>
      <c r="G2397" s="149" t="s">
        <v>1493</v>
      </c>
      <c r="H2397" s="123" t="s">
        <v>1500</v>
      </c>
      <c r="I2397" s="271" t="s">
        <v>1143</v>
      </c>
      <c r="J2397" s="150" t="s">
        <v>1343</v>
      </c>
      <c r="K2397" s="150" t="s">
        <v>1343</v>
      </c>
      <c r="L2397" s="150"/>
      <c r="M2397" s="153"/>
      <c r="N2397" s="151"/>
      <c r="O2397" s="153"/>
      <c r="P2397" s="151" t="e">
        <f>#REF!+#REF!</f>
        <v>#REF!</v>
      </c>
      <c r="Q2397" s="204" t="e">
        <f>#REF!+M2397</f>
        <v>#REF!</v>
      </c>
      <c r="R2397" s="359" t="s">
        <v>1135</v>
      </c>
    </row>
    <row r="2398" spans="1:18" ht="12.95" customHeight="1">
      <c r="A2398" s="147">
        <v>235</v>
      </c>
      <c r="B2398" s="148"/>
      <c r="C2398" s="149" t="s">
        <v>1911</v>
      </c>
      <c r="D2398" s="149" t="s">
        <v>1545</v>
      </c>
      <c r="E2398" s="149" t="s">
        <v>1911</v>
      </c>
      <c r="F2398" s="149" t="s">
        <v>1907</v>
      </c>
      <c r="G2398" s="149" t="s">
        <v>1444</v>
      </c>
      <c r="H2398" s="123" t="s">
        <v>1425</v>
      </c>
      <c r="I2398" s="271" t="s">
        <v>1119</v>
      </c>
      <c r="J2398" s="150" t="s">
        <v>1343</v>
      </c>
      <c r="K2398" s="150" t="s">
        <v>1343</v>
      </c>
      <c r="L2398" s="150"/>
      <c r="M2398" s="153"/>
      <c r="N2398" s="151"/>
      <c r="O2398" s="153"/>
      <c r="P2398" s="151" t="e">
        <f>#REF!+#REF!</f>
        <v>#REF!</v>
      </c>
      <c r="Q2398" s="204" t="e">
        <f>#REF!+M2398</f>
        <v>#REF!</v>
      </c>
      <c r="R2398" s="359" t="s">
        <v>1135</v>
      </c>
    </row>
    <row r="2399" spans="1:18" ht="12.95" customHeight="1">
      <c r="A2399" s="147">
        <v>236</v>
      </c>
      <c r="B2399" s="148"/>
      <c r="C2399" s="149" t="s">
        <v>1911</v>
      </c>
      <c r="D2399" s="149" t="s">
        <v>1545</v>
      </c>
      <c r="E2399" s="149" t="s">
        <v>1543</v>
      </c>
      <c r="F2399" s="149" t="s">
        <v>1543</v>
      </c>
      <c r="G2399" s="149" t="s">
        <v>1493</v>
      </c>
      <c r="H2399" s="123" t="s">
        <v>1501</v>
      </c>
      <c r="I2399" s="271" t="s">
        <v>1120</v>
      </c>
      <c r="J2399" s="150" t="s">
        <v>1343</v>
      </c>
      <c r="K2399" s="150" t="s">
        <v>1343</v>
      </c>
      <c r="L2399" s="150"/>
      <c r="M2399" s="153"/>
      <c r="N2399" s="151"/>
      <c r="O2399" s="153"/>
      <c r="P2399" s="151" t="e">
        <f>#REF!+#REF!</f>
        <v>#REF!</v>
      </c>
      <c r="Q2399" s="204" t="e">
        <f>#REF!+M2399</f>
        <v>#REF!</v>
      </c>
      <c r="R2399" s="359" t="s">
        <v>1135</v>
      </c>
    </row>
    <row r="2400" spans="1:18" ht="12.95" customHeight="1">
      <c r="A2400" s="147">
        <v>237</v>
      </c>
      <c r="B2400" s="148"/>
      <c r="C2400" s="149" t="s">
        <v>1911</v>
      </c>
      <c r="D2400" s="149" t="s">
        <v>1545</v>
      </c>
      <c r="E2400" s="149" t="s">
        <v>1543</v>
      </c>
      <c r="F2400" s="149" t="s">
        <v>1914</v>
      </c>
      <c r="G2400" s="149" t="s">
        <v>1494</v>
      </c>
      <c r="H2400" s="123" t="s">
        <v>1426</v>
      </c>
      <c r="I2400" s="255" t="s">
        <v>72</v>
      </c>
      <c r="J2400" s="150" t="s">
        <v>1343</v>
      </c>
      <c r="K2400" s="150" t="s">
        <v>1343</v>
      </c>
      <c r="L2400" s="150"/>
      <c r="M2400" s="153"/>
      <c r="N2400" s="151"/>
      <c r="O2400" s="153"/>
      <c r="P2400" s="151" t="e">
        <f>#REF!+#REF!</f>
        <v>#REF!</v>
      </c>
      <c r="Q2400" s="204" t="e">
        <f>#REF!+M2400</f>
        <v>#REF!</v>
      </c>
      <c r="R2400" s="359" t="s">
        <v>1144</v>
      </c>
    </row>
    <row r="2401" spans="1:18" ht="12.95" customHeight="1">
      <c r="A2401" s="147">
        <v>238</v>
      </c>
      <c r="B2401" s="148"/>
      <c r="C2401" s="149" t="s">
        <v>1911</v>
      </c>
      <c r="D2401" s="149" t="s">
        <v>1545</v>
      </c>
      <c r="E2401" s="149" t="s">
        <v>1543</v>
      </c>
      <c r="F2401" s="149" t="s">
        <v>1914</v>
      </c>
      <c r="G2401" s="149" t="s">
        <v>1495</v>
      </c>
      <c r="H2401" s="123" t="s">
        <v>13</v>
      </c>
      <c r="I2401" s="255" t="s">
        <v>73</v>
      </c>
      <c r="J2401" s="150" t="s">
        <v>1343</v>
      </c>
      <c r="K2401" s="150" t="s">
        <v>1343</v>
      </c>
      <c r="L2401" s="150"/>
      <c r="M2401" s="153"/>
      <c r="N2401" s="151"/>
      <c r="O2401" s="153"/>
      <c r="P2401" s="151" t="e">
        <f>#REF!+#REF!</f>
        <v>#REF!</v>
      </c>
      <c r="Q2401" s="204" t="e">
        <f>#REF!+M2401</f>
        <v>#REF!</v>
      </c>
      <c r="R2401" s="359" t="s">
        <v>1144</v>
      </c>
    </row>
    <row r="2402" spans="1:18" ht="12.95" customHeight="1">
      <c r="A2402" s="147">
        <v>239</v>
      </c>
      <c r="B2402" s="148"/>
      <c r="C2402" s="149" t="s">
        <v>1911</v>
      </c>
      <c r="D2402" s="149" t="s">
        <v>1545</v>
      </c>
      <c r="E2402" s="149" t="s">
        <v>1543</v>
      </c>
      <c r="F2402" s="149" t="s">
        <v>1937</v>
      </c>
      <c r="G2402" s="149" t="s">
        <v>1457</v>
      </c>
      <c r="H2402" s="123" t="s">
        <v>1426</v>
      </c>
      <c r="I2402" s="255" t="s">
        <v>1145</v>
      </c>
      <c r="J2402" s="150" t="s">
        <v>1343</v>
      </c>
      <c r="K2402" s="150" t="s">
        <v>1343</v>
      </c>
      <c r="L2402" s="150"/>
      <c r="M2402" s="153"/>
      <c r="N2402" s="151"/>
      <c r="O2402" s="153"/>
      <c r="P2402" s="151" t="e">
        <f>#REF!+#REF!</f>
        <v>#REF!</v>
      </c>
      <c r="Q2402" s="204" t="e">
        <f>#REF!+M2402</f>
        <v>#REF!</v>
      </c>
      <c r="R2402" s="359" t="s">
        <v>1144</v>
      </c>
    </row>
    <row r="2403" spans="1:18" ht="12.95" customHeight="1">
      <c r="A2403" s="147">
        <v>240</v>
      </c>
      <c r="B2403" s="148"/>
      <c r="C2403" s="149" t="s">
        <v>1911</v>
      </c>
      <c r="D2403" s="149" t="s">
        <v>1545</v>
      </c>
      <c r="E2403" s="149" t="s">
        <v>1543</v>
      </c>
      <c r="F2403" s="149" t="s">
        <v>1937</v>
      </c>
      <c r="G2403" s="149" t="s">
        <v>1457</v>
      </c>
      <c r="H2403" s="123" t="s">
        <v>1427</v>
      </c>
      <c r="I2403" s="255" t="s">
        <v>1146</v>
      </c>
      <c r="J2403" s="150" t="s">
        <v>1343</v>
      </c>
      <c r="K2403" s="150" t="s">
        <v>1343</v>
      </c>
      <c r="L2403" s="150"/>
      <c r="M2403" s="153"/>
      <c r="N2403" s="151"/>
      <c r="O2403" s="153"/>
      <c r="P2403" s="151" t="e">
        <f>#REF!+#REF!</f>
        <v>#REF!</v>
      </c>
      <c r="Q2403" s="204" t="e">
        <f>#REF!+M2403</f>
        <v>#REF!</v>
      </c>
      <c r="R2403" s="359" t="s">
        <v>1144</v>
      </c>
    </row>
    <row r="2404" spans="1:18" ht="12.95" customHeight="1">
      <c r="A2404" s="147">
        <v>241</v>
      </c>
      <c r="B2404" s="148"/>
      <c r="C2404" s="149" t="s">
        <v>1911</v>
      </c>
      <c r="D2404" s="149" t="s">
        <v>1545</v>
      </c>
      <c r="E2404" s="149" t="s">
        <v>1543</v>
      </c>
      <c r="F2404" s="149" t="s">
        <v>1543</v>
      </c>
      <c r="G2404" s="149" t="s">
        <v>1427</v>
      </c>
      <c r="H2404" s="123" t="s">
        <v>1430</v>
      </c>
      <c r="I2404" s="255" t="s">
        <v>1147</v>
      </c>
      <c r="J2404" s="150" t="s">
        <v>1343</v>
      </c>
      <c r="K2404" s="150" t="s">
        <v>1343</v>
      </c>
      <c r="L2404" s="150"/>
      <c r="M2404" s="153"/>
      <c r="N2404" s="151"/>
      <c r="O2404" s="153"/>
      <c r="P2404" s="151" t="e">
        <f>#REF!+#REF!</f>
        <v>#REF!</v>
      </c>
      <c r="Q2404" s="204" t="e">
        <f>#REF!+M2404</f>
        <v>#REF!</v>
      </c>
      <c r="R2404" s="359" t="s">
        <v>1144</v>
      </c>
    </row>
    <row r="2405" spans="1:18" ht="12.95" customHeight="1">
      <c r="A2405" s="147">
        <v>242</v>
      </c>
      <c r="B2405" s="148"/>
      <c r="C2405" s="149" t="s">
        <v>1911</v>
      </c>
      <c r="D2405" s="149" t="s">
        <v>1545</v>
      </c>
      <c r="E2405" s="149" t="s">
        <v>1543</v>
      </c>
      <c r="F2405" s="149" t="s">
        <v>1916</v>
      </c>
      <c r="G2405" s="149" t="s">
        <v>1429</v>
      </c>
      <c r="H2405" s="123" t="s">
        <v>1427</v>
      </c>
      <c r="I2405" s="255" t="s">
        <v>1148</v>
      </c>
      <c r="J2405" s="150" t="s">
        <v>1343</v>
      </c>
      <c r="K2405" s="150" t="s">
        <v>1343</v>
      </c>
      <c r="L2405" s="150"/>
      <c r="M2405" s="153"/>
      <c r="N2405" s="151"/>
      <c r="O2405" s="153"/>
      <c r="P2405" s="151" t="e">
        <f>#REF!+#REF!</f>
        <v>#REF!</v>
      </c>
      <c r="Q2405" s="204" t="e">
        <f>#REF!+M2405</f>
        <v>#REF!</v>
      </c>
      <c r="R2405" s="359" t="s">
        <v>1144</v>
      </c>
    </row>
    <row r="2406" spans="1:18" ht="12.95" customHeight="1">
      <c r="A2406" s="147">
        <v>243</v>
      </c>
      <c r="B2406" s="148"/>
      <c r="C2406" s="149" t="s">
        <v>1911</v>
      </c>
      <c r="D2406" s="149" t="s">
        <v>1545</v>
      </c>
      <c r="E2406" s="149" t="s">
        <v>1543</v>
      </c>
      <c r="F2406" s="149" t="s">
        <v>1916</v>
      </c>
      <c r="G2406" s="149" t="s">
        <v>1429</v>
      </c>
      <c r="H2406" s="123" t="s">
        <v>1428</v>
      </c>
      <c r="I2406" s="255" t="s">
        <v>1149</v>
      </c>
      <c r="J2406" s="150" t="s">
        <v>1343</v>
      </c>
      <c r="K2406" s="150" t="s">
        <v>1343</v>
      </c>
      <c r="L2406" s="150"/>
      <c r="M2406" s="153"/>
      <c r="N2406" s="151"/>
      <c r="O2406" s="153"/>
      <c r="P2406" s="151" t="e">
        <f>#REF!+#REF!</f>
        <v>#REF!</v>
      </c>
      <c r="Q2406" s="204" t="e">
        <f>#REF!+M2406</f>
        <v>#REF!</v>
      </c>
      <c r="R2406" s="359" t="s">
        <v>1144</v>
      </c>
    </row>
    <row r="2407" spans="1:18" ht="12.95" customHeight="1">
      <c r="A2407" s="147">
        <v>244</v>
      </c>
      <c r="B2407" s="148"/>
      <c r="C2407" s="149" t="s">
        <v>1911</v>
      </c>
      <c r="D2407" s="149" t="s">
        <v>1545</v>
      </c>
      <c r="E2407" s="149" t="s">
        <v>1543</v>
      </c>
      <c r="F2407" s="149" t="s">
        <v>1543</v>
      </c>
      <c r="G2407" s="149" t="s">
        <v>1434</v>
      </c>
      <c r="H2407" s="123" t="s">
        <v>1430</v>
      </c>
      <c r="I2407" s="255" t="s">
        <v>1150</v>
      </c>
      <c r="J2407" s="150" t="s">
        <v>1343</v>
      </c>
      <c r="K2407" s="150" t="s">
        <v>1343</v>
      </c>
      <c r="L2407" s="150"/>
      <c r="M2407" s="153"/>
      <c r="N2407" s="151"/>
      <c r="O2407" s="153"/>
      <c r="P2407" s="151" t="e">
        <f>#REF!+#REF!</f>
        <v>#REF!</v>
      </c>
      <c r="Q2407" s="204" t="e">
        <f>#REF!+M2407</f>
        <v>#REF!</v>
      </c>
      <c r="R2407" s="359" t="s">
        <v>1144</v>
      </c>
    </row>
    <row r="2408" spans="1:18" ht="12.95" customHeight="1">
      <c r="A2408" s="147">
        <v>245</v>
      </c>
      <c r="B2408" s="148"/>
      <c r="C2408" s="149" t="s">
        <v>1911</v>
      </c>
      <c r="D2408" s="149" t="s">
        <v>1545</v>
      </c>
      <c r="E2408" s="149" t="s">
        <v>1543</v>
      </c>
      <c r="F2408" s="149" t="s">
        <v>1543</v>
      </c>
      <c r="G2408" s="149" t="s">
        <v>1434</v>
      </c>
      <c r="H2408" s="123" t="s">
        <v>1433</v>
      </c>
      <c r="I2408" s="255" t="s">
        <v>1151</v>
      </c>
      <c r="J2408" s="150" t="s">
        <v>1343</v>
      </c>
      <c r="K2408" s="150" t="s">
        <v>1343</v>
      </c>
      <c r="L2408" s="150"/>
      <c r="M2408" s="153"/>
      <c r="N2408" s="151"/>
      <c r="O2408" s="153"/>
      <c r="P2408" s="151" t="e">
        <f>#REF!+#REF!</f>
        <v>#REF!</v>
      </c>
      <c r="Q2408" s="204" t="e">
        <f>#REF!+M2408</f>
        <v>#REF!</v>
      </c>
      <c r="R2408" s="359" t="s">
        <v>1144</v>
      </c>
    </row>
    <row r="2409" spans="1:18" ht="12.95" customHeight="1">
      <c r="A2409" s="147">
        <v>246</v>
      </c>
      <c r="B2409" s="148"/>
      <c r="C2409" s="149" t="s">
        <v>1911</v>
      </c>
      <c r="D2409" s="149" t="s">
        <v>1545</v>
      </c>
      <c r="E2409" s="149" t="s">
        <v>1543</v>
      </c>
      <c r="F2409" s="149" t="s">
        <v>1543</v>
      </c>
      <c r="G2409" s="149" t="s">
        <v>1435</v>
      </c>
      <c r="H2409" s="123" t="s">
        <v>1429</v>
      </c>
      <c r="I2409" s="255" t="s">
        <v>1152</v>
      </c>
      <c r="J2409" s="150" t="s">
        <v>1343</v>
      </c>
      <c r="K2409" s="150" t="s">
        <v>1343</v>
      </c>
      <c r="L2409" s="150"/>
      <c r="M2409" s="153"/>
      <c r="N2409" s="151"/>
      <c r="O2409" s="153"/>
      <c r="P2409" s="151" t="e">
        <f>#REF!+#REF!</f>
        <v>#REF!</v>
      </c>
      <c r="Q2409" s="204" t="e">
        <f>#REF!+M2409</f>
        <v>#REF!</v>
      </c>
      <c r="R2409" s="359" t="s">
        <v>1144</v>
      </c>
    </row>
    <row r="2410" spans="1:18" ht="12.95" customHeight="1">
      <c r="A2410" s="147">
        <v>247</v>
      </c>
      <c r="B2410" s="148"/>
      <c r="C2410" s="149" t="s">
        <v>1911</v>
      </c>
      <c r="D2410" s="149" t="s">
        <v>1545</v>
      </c>
      <c r="E2410" s="149" t="s">
        <v>1543</v>
      </c>
      <c r="F2410" s="149" t="s">
        <v>1543</v>
      </c>
      <c r="G2410" s="149" t="s">
        <v>1493</v>
      </c>
      <c r="H2410" s="123" t="s">
        <v>1502</v>
      </c>
      <c r="I2410" s="255" t="s">
        <v>1095</v>
      </c>
      <c r="J2410" s="150" t="s">
        <v>1343</v>
      </c>
      <c r="K2410" s="150" t="s">
        <v>1343</v>
      </c>
      <c r="L2410" s="150"/>
      <c r="M2410" s="153"/>
      <c r="N2410" s="151"/>
      <c r="O2410" s="153"/>
      <c r="P2410" s="151" t="e">
        <f>#REF!+#REF!</f>
        <v>#REF!</v>
      </c>
      <c r="Q2410" s="204" t="e">
        <f>#REF!+M2410</f>
        <v>#REF!</v>
      </c>
      <c r="R2410" s="359" t="s">
        <v>1144</v>
      </c>
    </row>
    <row r="2411" spans="1:18" ht="12.95" customHeight="1">
      <c r="A2411" s="147">
        <v>248</v>
      </c>
      <c r="B2411" s="148"/>
      <c r="C2411" s="149" t="s">
        <v>1911</v>
      </c>
      <c r="D2411" s="149" t="s">
        <v>1545</v>
      </c>
      <c r="E2411" s="149" t="s">
        <v>1543</v>
      </c>
      <c r="F2411" s="149" t="s">
        <v>1543</v>
      </c>
      <c r="G2411" s="149" t="s">
        <v>1493</v>
      </c>
      <c r="H2411" s="123" t="s">
        <v>1503</v>
      </c>
      <c r="I2411" s="255" t="s">
        <v>1153</v>
      </c>
      <c r="J2411" s="150" t="s">
        <v>1343</v>
      </c>
      <c r="K2411" s="150" t="s">
        <v>1343</v>
      </c>
      <c r="L2411" s="150"/>
      <c r="M2411" s="153"/>
      <c r="N2411" s="151"/>
      <c r="O2411" s="153"/>
      <c r="P2411" s="151" t="e">
        <f>#REF!+#REF!</f>
        <v>#REF!</v>
      </c>
      <c r="Q2411" s="204" t="e">
        <f>#REF!+M2411</f>
        <v>#REF!</v>
      </c>
      <c r="R2411" s="359" t="s">
        <v>1144</v>
      </c>
    </row>
    <row r="2412" spans="1:18" ht="12.95" customHeight="1">
      <c r="A2412" s="147">
        <v>249</v>
      </c>
      <c r="B2412" s="148"/>
      <c r="C2412" s="149" t="s">
        <v>1911</v>
      </c>
      <c r="D2412" s="149" t="s">
        <v>1545</v>
      </c>
      <c r="E2412" s="149" t="s">
        <v>1543</v>
      </c>
      <c r="F2412" s="149" t="s">
        <v>1543</v>
      </c>
      <c r="G2412" s="149" t="s">
        <v>1493</v>
      </c>
      <c r="H2412" s="123" t="s">
        <v>1504</v>
      </c>
      <c r="I2412" s="255" t="s">
        <v>1154</v>
      </c>
      <c r="J2412" s="150" t="s">
        <v>1343</v>
      </c>
      <c r="K2412" s="150" t="s">
        <v>1343</v>
      </c>
      <c r="L2412" s="150"/>
      <c r="M2412" s="153"/>
      <c r="N2412" s="151"/>
      <c r="O2412" s="153"/>
      <c r="P2412" s="151" t="e">
        <f>#REF!+#REF!</f>
        <v>#REF!</v>
      </c>
      <c r="Q2412" s="204" t="e">
        <f>#REF!+M2412</f>
        <v>#REF!</v>
      </c>
      <c r="R2412" s="359" t="s">
        <v>1144</v>
      </c>
    </row>
    <row r="2413" spans="1:18" ht="12.95" customHeight="1">
      <c r="A2413" s="147">
        <v>250</v>
      </c>
      <c r="B2413" s="148"/>
      <c r="C2413" s="149" t="s">
        <v>1911</v>
      </c>
      <c r="D2413" s="149" t="s">
        <v>1545</v>
      </c>
      <c r="E2413" s="149" t="s">
        <v>1543</v>
      </c>
      <c r="F2413" s="149" t="s">
        <v>1543</v>
      </c>
      <c r="G2413" s="149" t="s">
        <v>1493</v>
      </c>
      <c r="H2413" s="123" t="s">
        <v>1505</v>
      </c>
      <c r="I2413" s="255" t="s">
        <v>1155</v>
      </c>
      <c r="J2413" s="150" t="s">
        <v>1343</v>
      </c>
      <c r="K2413" s="150" t="s">
        <v>1343</v>
      </c>
      <c r="L2413" s="150"/>
      <c r="M2413" s="153"/>
      <c r="N2413" s="151"/>
      <c r="O2413" s="153"/>
      <c r="P2413" s="151" t="e">
        <f>#REF!+#REF!</f>
        <v>#REF!</v>
      </c>
      <c r="Q2413" s="204" t="e">
        <f>#REF!+M2413</f>
        <v>#REF!</v>
      </c>
      <c r="R2413" s="359" t="s">
        <v>1144</v>
      </c>
    </row>
    <row r="2414" spans="1:18" ht="12.95" customHeight="1">
      <c r="A2414" s="147">
        <v>251</v>
      </c>
      <c r="B2414" s="148"/>
      <c r="C2414" s="149" t="s">
        <v>1911</v>
      </c>
      <c r="D2414" s="149" t="s">
        <v>1545</v>
      </c>
      <c r="E2414" s="149" t="s">
        <v>1543</v>
      </c>
      <c r="F2414" s="149" t="s">
        <v>1543</v>
      </c>
      <c r="G2414" s="149" t="s">
        <v>1493</v>
      </c>
      <c r="H2414" s="123" t="s">
        <v>1506</v>
      </c>
      <c r="I2414" s="255" t="s">
        <v>1156</v>
      </c>
      <c r="J2414" s="150" t="s">
        <v>1343</v>
      </c>
      <c r="K2414" s="150" t="s">
        <v>1343</v>
      </c>
      <c r="L2414" s="150"/>
      <c r="M2414" s="153"/>
      <c r="N2414" s="151"/>
      <c r="O2414" s="153"/>
      <c r="P2414" s="151" t="e">
        <f>#REF!+#REF!</f>
        <v>#REF!</v>
      </c>
      <c r="Q2414" s="204" t="e">
        <f>#REF!+M2414</f>
        <v>#REF!</v>
      </c>
      <c r="R2414" s="359" t="s">
        <v>1144</v>
      </c>
    </row>
    <row r="2415" spans="1:18" ht="12.95" customHeight="1">
      <c r="A2415" s="147">
        <v>252</v>
      </c>
      <c r="B2415" s="148"/>
      <c r="C2415" s="149" t="s">
        <v>1911</v>
      </c>
      <c r="D2415" s="149" t="s">
        <v>1545</v>
      </c>
      <c r="E2415" s="149" t="s">
        <v>1543</v>
      </c>
      <c r="F2415" s="149" t="s">
        <v>1543</v>
      </c>
      <c r="G2415" s="149" t="s">
        <v>1493</v>
      </c>
      <c r="H2415" s="123" t="s">
        <v>1507</v>
      </c>
      <c r="I2415" s="255" t="s">
        <v>1157</v>
      </c>
      <c r="J2415" s="150" t="s">
        <v>1343</v>
      </c>
      <c r="K2415" s="150" t="s">
        <v>1343</v>
      </c>
      <c r="L2415" s="150"/>
      <c r="M2415" s="153"/>
      <c r="N2415" s="151"/>
      <c r="O2415" s="153"/>
      <c r="P2415" s="151" t="e">
        <f>#REF!+#REF!</f>
        <v>#REF!</v>
      </c>
      <c r="Q2415" s="204" t="e">
        <f>#REF!+M2415</f>
        <v>#REF!</v>
      </c>
      <c r="R2415" s="359" t="s">
        <v>1144</v>
      </c>
    </row>
    <row r="2416" spans="1:18" ht="12.95" customHeight="1">
      <c r="A2416" s="147">
        <v>253</v>
      </c>
      <c r="B2416" s="148"/>
      <c r="C2416" s="149" t="s">
        <v>1911</v>
      </c>
      <c r="D2416" s="149" t="s">
        <v>1545</v>
      </c>
      <c r="E2416" s="149" t="s">
        <v>1543</v>
      </c>
      <c r="F2416" s="149" t="s">
        <v>1543</v>
      </c>
      <c r="G2416" s="149" t="s">
        <v>1493</v>
      </c>
      <c r="H2416" s="123" t="s">
        <v>1508</v>
      </c>
      <c r="I2416" s="255" t="s">
        <v>1158</v>
      </c>
      <c r="J2416" s="150" t="s">
        <v>1343</v>
      </c>
      <c r="K2416" s="150" t="s">
        <v>1343</v>
      </c>
      <c r="L2416" s="150"/>
      <c r="M2416" s="153"/>
      <c r="N2416" s="151"/>
      <c r="O2416" s="153"/>
      <c r="P2416" s="151" t="e">
        <f>#REF!+#REF!</f>
        <v>#REF!</v>
      </c>
      <c r="Q2416" s="204" t="e">
        <f>#REF!+M2416</f>
        <v>#REF!</v>
      </c>
      <c r="R2416" s="359" t="s">
        <v>1144</v>
      </c>
    </row>
    <row r="2417" spans="1:18" ht="12.95" customHeight="1">
      <c r="A2417" s="147">
        <v>254</v>
      </c>
      <c r="B2417" s="148"/>
      <c r="C2417" s="149" t="s">
        <v>1911</v>
      </c>
      <c r="D2417" s="149" t="s">
        <v>1545</v>
      </c>
      <c r="E2417" s="149" t="s">
        <v>1543</v>
      </c>
      <c r="F2417" s="149" t="s">
        <v>1543</v>
      </c>
      <c r="G2417" s="149" t="s">
        <v>1493</v>
      </c>
      <c r="H2417" s="123" t="s">
        <v>1509</v>
      </c>
      <c r="I2417" s="255" t="s">
        <v>1159</v>
      </c>
      <c r="J2417" s="150"/>
      <c r="K2417" s="150" t="s">
        <v>1343</v>
      </c>
      <c r="L2417" s="150"/>
      <c r="M2417" s="153"/>
      <c r="N2417" s="151"/>
      <c r="O2417" s="153"/>
      <c r="P2417" s="151" t="e">
        <f>#REF!+#REF!</f>
        <v>#REF!</v>
      </c>
      <c r="Q2417" s="204" t="e">
        <f>#REF!+M2417</f>
        <v>#REF!</v>
      </c>
      <c r="R2417" s="359" t="s">
        <v>1144</v>
      </c>
    </row>
    <row r="2418" spans="1:18" ht="12.95" customHeight="1">
      <c r="A2418" s="147">
        <v>255</v>
      </c>
      <c r="B2418" s="163"/>
      <c r="C2418" s="149" t="s">
        <v>1911</v>
      </c>
      <c r="D2418" s="149" t="s">
        <v>1545</v>
      </c>
      <c r="E2418" s="149" t="s">
        <v>1543</v>
      </c>
      <c r="F2418" s="149" t="s">
        <v>1543</v>
      </c>
      <c r="G2418" s="149" t="s">
        <v>1493</v>
      </c>
      <c r="H2418" s="123" t="s">
        <v>1510</v>
      </c>
      <c r="I2418" s="255" t="s">
        <v>1160</v>
      </c>
      <c r="J2418" s="29" t="s">
        <v>1343</v>
      </c>
      <c r="K2418" s="150" t="s">
        <v>1343</v>
      </c>
      <c r="L2418" s="150"/>
      <c r="M2418" s="153"/>
      <c r="N2418" s="151"/>
      <c r="O2418" s="153"/>
      <c r="P2418" s="151" t="e">
        <f>#REF!+#REF!</f>
        <v>#REF!</v>
      </c>
      <c r="Q2418" s="204" t="e">
        <f>#REF!+M2418</f>
        <v>#REF!</v>
      </c>
      <c r="R2418" s="359" t="s">
        <v>1144</v>
      </c>
    </row>
    <row r="2419" spans="1:18" ht="12.95" customHeight="1">
      <c r="A2419" s="147">
        <v>256</v>
      </c>
      <c r="B2419" s="163"/>
      <c r="C2419" s="149" t="s">
        <v>1911</v>
      </c>
      <c r="D2419" s="149" t="s">
        <v>1545</v>
      </c>
      <c r="E2419" s="149" t="s">
        <v>1543</v>
      </c>
      <c r="F2419" s="149" t="s">
        <v>1543</v>
      </c>
      <c r="G2419" s="149" t="s">
        <v>1493</v>
      </c>
      <c r="H2419" s="123" t="s">
        <v>1511</v>
      </c>
      <c r="I2419" s="255" t="s">
        <v>1161</v>
      </c>
      <c r="J2419" s="29" t="s">
        <v>1343</v>
      </c>
      <c r="K2419" s="150" t="s">
        <v>1343</v>
      </c>
      <c r="L2419" s="150"/>
      <c r="M2419" s="153"/>
      <c r="N2419" s="151"/>
      <c r="O2419" s="153"/>
      <c r="P2419" s="151" t="e">
        <f>#REF!+#REF!</f>
        <v>#REF!</v>
      </c>
      <c r="Q2419" s="204" t="e">
        <f>#REF!+M2419</f>
        <v>#REF!</v>
      </c>
      <c r="R2419" s="359" t="s">
        <v>1144</v>
      </c>
    </row>
    <row r="2420" spans="1:18" ht="12.95" customHeight="1">
      <c r="A2420" s="147"/>
      <c r="B2420" s="148"/>
      <c r="C2420" s="149" t="s">
        <v>1903</v>
      </c>
      <c r="D2420" s="149" t="s">
        <v>1903</v>
      </c>
      <c r="E2420" s="149" t="s">
        <v>1903</v>
      </c>
      <c r="F2420" s="149" t="s">
        <v>1903</v>
      </c>
      <c r="G2420" s="149" t="s">
        <v>1903</v>
      </c>
      <c r="H2420" s="158"/>
      <c r="I2420" s="274" t="s">
        <v>2077</v>
      </c>
      <c r="J2420" s="150"/>
      <c r="K2420" s="150"/>
      <c r="L2420" s="150"/>
      <c r="M2420" s="153"/>
      <c r="N2420" s="151"/>
      <c r="O2420" s="153"/>
      <c r="P2420" s="151" t="e">
        <f>#REF!+#REF!</f>
        <v>#REF!</v>
      </c>
      <c r="Q2420" s="204" t="e">
        <f>#REF!+M2420</f>
        <v>#REF!</v>
      </c>
      <c r="R2420" s="359"/>
    </row>
    <row r="2421" spans="1:18" ht="12.95" customHeight="1">
      <c r="A2421" s="147">
        <v>257</v>
      </c>
      <c r="B2421" s="148"/>
      <c r="C2421" s="149" t="s">
        <v>1911</v>
      </c>
      <c r="D2421" s="149" t="s">
        <v>1545</v>
      </c>
      <c r="E2421" s="149" t="s">
        <v>1543</v>
      </c>
      <c r="F2421" s="149" t="s">
        <v>1543</v>
      </c>
      <c r="G2421" s="149" t="s">
        <v>1487</v>
      </c>
      <c r="H2421" s="158" t="s">
        <v>13</v>
      </c>
      <c r="I2421" s="245" t="s">
        <v>1162</v>
      </c>
      <c r="J2421" s="150" t="s">
        <v>1343</v>
      </c>
      <c r="K2421" s="150" t="s">
        <v>1343</v>
      </c>
      <c r="L2421" s="150"/>
      <c r="M2421" s="153"/>
      <c r="N2421" s="151"/>
      <c r="O2421" s="153"/>
      <c r="P2421" s="151" t="e">
        <f>#REF!+#REF!</f>
        <v>#REF!</v>
      </c>
      <c r="Q2421" s="204" t="e">
        <f>#REF!+M2421</f>
        <v>#REF!</v>
      </c>
      <c r="R2421" s="359" t="s">
        <v>1144</v>
      </c>
    </row>
    <row r="2422" spans="1:18" ht="12.95" customHeight="1">
      <c r="A2422" s="147">
        <v>258</v>
      </c>
      <c r="B2422" s="148"/>
      <c r="C2422" s="149" t="s">
        <v>1911</v>
      </c>
      <c r="D2422" s="149" t="s">
        <v>1545</v>
      </c>
      <c r="E2422" s="149" t="s">
        <v>1543</v>
      </c>
      <c r="F2422" s="149" t="s">
        <v>1543</v>
      </c>
      <c r="G2422" s="149" t="s">
        <v>1493</v>
      </c>
      <c r="H2422" s="158" t="s">
        <v>1522</v>
      </c>
      <c r="I2422" s="245" t="s">
        <v>1163</v>
      </c>
      <c r="J2422" s="150" t="s">
        <v>1343</v>
      </c>
      <c r="K2422" s="150" t="s">
        <v>1343</v>
      </c>
      <c r="L2422" s="150"/>
      <c r="M2422" s="153"/>
      <c r="N2422" s="151"/>
      <c r="O2422" s="153"/>
      <c r="P2422" s="151" t="e">
        <f>#REF!+#REF!</f>
        <v>#REF!</v>
      </c>
      <c r="Q2422" s="204" t="e">
        <f>#REF!+M2422</f>
        <v>#REF!</v>
      </c>
      <c r="R2422" s="359" t="s">
        <v>1144</v>
      </c>
    </row>
    <row r="2423" spans="1:18" ht="12.95" customHeight="1">
      <c r="A2423" s="147">
        <v>259</v>
      </c>
      <c r="B2423" s="148"/>
      <c r="C2423" s="149" t="s">
        <v>1911</v>
      </c>
      <c r="D2423" s="149" t="s">
        <v>1545</v>
      </c>
      <c r="E2423" s="149" t="s">
        <v>1543</v>
      </c>
      <c r="F2423" s="149" t="s">
        <v>1914</v>
      </c>
      <c r="G2423" s="149" t="s">
        <v>1452</v>
      </c>
      <c r="H2423" s="158" t="s">
        <v>1425</v>
      </c>
      <c r="I2423" s="245" t="s">
        <v>1164</v>
      </c>
      <c r="J2423" s="150" t="s">
        <v>1343</v>
      </c>
      <c r="K2423" s="150" t="s">
        <v>1343</v>
      </c>
      <c r="L2423" s="150"/>
      <c r="M2423" s="153"/>
      <c r="N2423" s="151"/>
      <c r="O2423" s="153"/>
      <c r="P2423" s="151" t="e">
        <f>#REF!+#REF!</f>
        <v>#REF!</v>
      </c>
      <c r="Q2423" s="204" t="e">
        <f>#REF!+M2423</f>
        <v>#REF!</v>
      </c>
      <c r="R2423" s="359" t="s">
        <v>1144</v>
      </c>
    </row>
    <row r="2424" spans="1:18" ht="12.95" customHeight="1">
      <c r="A2424" s="147">
        <v>260</v>
      </c>
      <c r="B2424" s="148"/>
      <c r="C2424" s="149" t="s">
        <v>1903</v>
      </c>
      <c r="D2424" s="149" t="s">
        <v>1903</v>
      </c>
      <c r="E2424" s="149" t="s">
        <v>1903</v>
      </c>
      <c r="F2424" s="149" t="s">
        <v>1903</v>
      </c>
      <c r="G2424" s="149" t="s">
        <v>1903</v>
      </c>
      <c r="H2424" s="123"/>
      <c r="I2424" s="274" t="s">
        <v>2078</v>
      </c>
      <c r="J2424" s="150"/>
      <c r="K2424" s="150"/>
      <c r="L2424" s="150"/>
      <c r="M2424" s="153"/>
      <c r="N2424" s="151"/>
      <c r="O2424" s="153"/>
      <c r="P2424" s="151" t="e">
        <f>#REF!+#REF!</f>
        <v>#REF!</v>
      </c>
      <c r="Q2424" s="204" t="e">
        <f>#REF!+M2424</f>
        <v>#REF!</v>
      </c>
      <c r="R2424" s="359"/>
    </row>
    <row r="2425" spans="1:18" ht="12.95" customHeight="1">
      <c r="A2425" s="147">
        <v>261</v>
      </c>
      <c r="B2425" s="148"/>
      <c r="C2425" s="149" t="s">
        <v>1911</v>
      </c>
      <c r="D2425" s="149" t="s">
        <v>1545</v>
      </c>
      <c r="E2425" s="149" t="s">
        <v>1543</v>
      </c>
      <c r="F2425" s="149" t="s">
        <v>1543</v>
      </c>
      <c r="G2425" s="149" t="s">
        <v>1487</v>
      </c>
      <c r="H2425" s="123" t="s">
        <v>1425</v>
      </c>
      <c r="I2425" s="275" t="s">
        <v>2079</v>
      </c>
      <c r="J2425" s="150" t="s">
        <v>1343</v>
      </c>
      <c r="K2425" s="150" t="s">
        <v>1343</v>
      </c>
      <c r="L2425" s="150"/>
      <c r="M2425" s="153"/>
      <c r="N2425" s="151"/>
      <c r="O2425" s="153"/>
      <c r="P2425" s="151" t="e">
        <f>#REF!+#REF!</f>
        <v>#REF!</v>
      </c>
      <c r="Q2425" s="204" t="e">
        <f>#REF!+M2425</f>
        <v>#REF!</v>
      </c>
      <c r="R2425" s="359" t="s">
        <v>1144</v>
      </c>
    </row>
    <row r="2426" spans="1:18" ht="12.95" customHeight="1">
      <c r="A2426" s="147">
        <v>262</v>
      </c>
      <c r="B2426" s="148"/>
      <c r="C2426" s="149" t="s">
        <v>1911</v>
      </c>
      <c r="D2426" s="149" t="s">
        <v>1545</v>
      </c>
      <c r="E2426" s="149" t="s">
        <v>1543</v>
      </c>
      <c r="F2426" s="149" t="s">
        <v>1543</v>
      </c>
      <c r="G2426" s="149" t="s">
        <v>1493</v>
      </c>
      <c r="H2426" s="123" t="s">
        <v>1523</v>
      </c>
      <c r="I2426" s="275" t="s">
        <v>2080</v>
      </c>
      <c r="J2426" s="150" t="s">
        <v>1343</v>
      </c>
      <c r="K2426" s="150" t="s">
        <v>1343</v>
      </c>
      <c r="L2426" s="150"/>
      <c r="M2426" s="153"/>
      <c r="N2426" s="151"/>
      <c r="O2426" s="153"/>
      <c r="P2426" s="151" t="e">
        <f>#REF!+#REF!</f>
        <v>#REF!</v>
      </c>
      <c r="Q2426" s="204" t="e">
        <f>#REF!+M2426</f>
        <v>#REF!</v>
      </c>
      <c r="R2426" s="359" t="s">
        <v>1144</v>
      </c>
    </row>
    <row r="2427" spans="1:18" ht="12.95" customHeight="1">
      <c r="A2427" s="147">
        <v>263</v>
      </c>
      <c r="B2427" s="148"/>
      <c r="C2427" s="149" t="s">
        <v>1911</v>
      </c>
      <c r="D2427" s="149" t="s">
        <v>1545</v>
      </c>
      <c r="E2427" s="149" t="s">
        <v>1543</v>
      </c>
      <c r="F2427" s="149" t="s">
        <v>1914</v>
      </c>
      <c r="G2427" s="149" t="s">
        <v>1452</v>
      </c>
      <c r="H2427" s="123" t="s">
        <v>1426</v>
      </c>
      <c r="I2427" s="275" t="s">
        <v>2081</v>
      </c>
      <c r="J2427" s="150" t="s">
        <v>1343</v>
      </c>
      <c r="K2427" s="150" t="s">
        <v>1343</v>
      </c>
      <c r="L2427" s="150"/>
      <c r="M2427" s="153"/>
      <c r="N2427" s="151"/>
      <c r="O2427" s="153"/>
      <c r="P2427" s="151" t="e">
        <f>#REF!+#REF!</f>
        <v>#REF!</v>
      </c>
      <c r="Q2427" s="204" t="e">
        <f>#REF!+M2427</f>
        <v>#REF!</v>
      </c>
      <c r="R2427" s="359" t="s">
        <v>1144</v>
      </c>
    </row>
    <row r="2428" spans="1:18" ht="12.95" customHeight="1">
      <c r="A2428" s="147">
        <v>264</v>
      </c>
      <c r="B2428" s="148"/>
      <c r="C2428" s="149" t="s">
        <v>1911</v>
      </c>
      <c r="D2428" s="149" t="s">
        <v>1545</v>
      </c>
      <c r="E2428" s="149" t="s">
        <v>1543</v>
      </c>
      <c r="F2428" s="149" t="s">
        <v>1543</v>
      </c>
      <c r="G2428" s="149" t="s">
        <v>1493</v>
      </c>
      <c r="H2428" s="123" t="s">
        <v>1524</v>
      </c>
      <c r="I2428" s="255" t="s">
        <v>1165</v>
      </c>
      <c r="J2428" s="150" t="s">
        <v>1343</v>
      </c>
      <c r="K2428" s="150" t="s">
        <v>1343</v>
      </c>
      <c r="L2428" s="150"/>
      <c r="M2428" s="153"/>
      <c r="N2428" s="151"/>
      <c r="O2428" s="153"/>
      <c r="P2428" s="151" t="e">
        <f>#REF!+#REF!</f>
        <v>#REF!</v>
      </c>
      <c r="Q2428" s="204" t="e">
        <f>#REF!+M2428</f>
        <v>#REF!</v>
      </c>
      <c r="R2428" s="359" t="s">
        <v>1144</v>
      </c>
    </row>
    <row r="2429" spans="1:18" ht="12.95" customHeight="1">
      <c r="A2429" s="147"/>
      <c r="B2429" s="148"/>
      <c r="C2429" s="149"/>
      <c r="D2429" s="149"/>
      <c r="E2429" s="149"/>
      <c r="F2429" s="149"/>
      <c r="G2429" s="149"/>
      <c r="H2429" s="123"/>
      <c r="I2429" s="274" t="s">
        <v>2082</v>
      </c>
      <c r="J2429" s="150" t="s">
        <v>1343</v>
      </c>
      <c r="K2429" s="150" t="s">
        <v>1343</v>
      </c>
      <c r="L2429" s="150"/>
      <c r="M2429" s="153"/>
      <c r="N2429" s="151"/>
      <c r="O2429" s="153"/>
      <c r="P2429" s="151" t="e">
        <f>#REF!+#REF!</f>
        <v>#REF!</v>
      </c>
      <c r="Q2429" s="204" t="e">
        <f>#REF!+M2429</f>
        <v>#REF!</v>
      </c>
      <c r="R2429" s="359"/>
    </row>
    <row r="2430" spans="1:18" ht="12.95" customHeight="1">
      <c r="A2430" s="147">
        <v>265</v>
      </c>
      <c r="B2430" s="148"/>
      <c r="C2430" s="149" t="s">
        <v>1911</v>
      </c>
      <c r="D2430" s="149" t="s">
        <v>1545</v>
      </c>
      <c r="E2430" s="149" t="s">
        <v>1543</v>
      </c>
      <c r="F2430" s="149" t="s">
        <v>1911</v>
      </c>
      <c r="G2430" s="149" t="s">
        <v>1429</v>
      </c>
      <c r="H2430" s="123" t="s">
        <v>13</v>
      </c>
      <c r="I2430" s="255" t="s">
        <v>1167</v>
      </c>
      <c r="J2430" s="150" t="s">
        <v>1343</v>
      </c>
      <c r="K2430" s="150" t="s">
        <v>1343</v>
      </c>
      <c r="L2430" s="150"/>
      <c r="M2430" s="153"/>
      <c r="N2430" s="151"/>
      <c r="O2430" s="153"/>
      <c r="P2430" s="151" t="e">
        <f>#REF!+#REF!</f>
        <v>#REF!</v>
      </c>
      <c r="Q2430" s="204" t="e">
        <f>#REF!+M2430</f>
        <v>#REF!</v>
      </c>
      <c r="R2430" s="359" t="s">
        <v>1144</v>
      </c>
    </row>
    <row r="2431" spans="1:18" ht="12.95" customHeight="1">
      <c r="A2431" s="147">
        <v>266</v>
      </c>
      <c r="B2431" s="148"/>
      <c r="C2431" s="149" t="s">
        <v>1911</v>
      </c>
      <c r="D2431" s="149" t="s">
        <v>1545</v>
      </c>
      <c r="E2431" s="149" t="s">
        <v>1543</v>
      </c>
      <c r="F2431" s="149" t="s">
        <v>1916</v>
      </c>
      <c r="G2431" s="149" t="s">
        <v>1458</v>
      </c>
      <c r="H2431" s="158" t="s">
        <v>13</v>
      </c>
      <c r="I2431" s="255" t="s">
        <v>1168</v>
      </c>
      <c r="J2431" s="150" t="s">
        <v>1343</v>
      </c>
      <c r="K2431" s="150" t="s">
        <v>1343</v>
      </c>
      <c r="L2431" s="150"/>
      <c r="M2431" s="153"/>
      <c r="N2431" s="151"/>
      <c r="O2431" s="153"/>
      <c r="P2431" s="151" t="e">
        <f>#REF!+#REF!</f>
        <v>#REF!</v>
      </c>
      <c r="Q2431" s="204" t="e">
        <f>#REF!+M2431</f>
        <v>#REF!</v>
      </c>
      <c r="R2431" s="359" t="s">
        <v>1144</v>
      </c>
    </row>
    <row r="2432" spans="1:18" ht="12.95" customHeight="1">
      <c r="A2432" s="147">
        <v>267</v>
      </c>
      <c r="B2432" s="148"/>
      <c r="C2432" s="149" t="s">
        <v>1911</v>
      </c>
      <c r="D2432" s="149" t="s">
        <v>1545</v>
      </c>
      <c r="E2432" s="149" t="s">
        <v>1543</v>
      </c>
      <c r="F2432" s="149" t="s">
        <v>1916</v>
      </c>
      <c r="G2432" s="149" t="s">
        <v>1458</v>
      </c>
      <c r="H2432" s="158" t="s">
        <v>1425</v>
      </c>
      <c r="I2432" s="255" t="s">
        <v>1169</v>
      </c>
      <c r="J2432" s="150" t="s">
        <v>1343</v>
      </c>
      <c r="K2432" s="150" t="s">
        <v>1343</v>
      </c>
      <c r="L2432" s="150"/>
      <c r="M2432" s="153"/>
      <c r="N2432" s="151"/>
      <c r="O2432" s="153"/>
      <c r="P2432" s="151" t="e">
        <f>#REF!+#REF!</f>
        <v>#REF!</v>
      </c>
      <c r="Q2432" s="204" t="e">
        <f>#REF!+M2432</f>
        <v>#REF!</v>
      </c>
      <c r="R2432" s="359" t="s">
        <v>1144</v>
      </c>
    </row>
    <row r="2433" spans="1:18" ht="12.95" customHeight="1">
      <c r="A2433" s="147">
        <v>268</v>
      </c>
      <c r="B2433" s="148"/>
      <c r="C2433" s="149" t="s">
        <v>1911</v>
      </c>
      <c r="D2433" s="149" t="s">
        <v>1545</v>
      </c>
      <c r="E2433" s="149" t="s">
        <v>1543</v>
      </c>
      <c r="F2433" s="149" t="s">
        <v>1543</v>
      </c>
      <c r="G2433" s="149" t="s">
        <v>1493</v>
      </c>
      <c r="H2433" s="158" t="s">
        <v>1525</v>
      </c>
      <c r="I2433" s="255" t="s">
        <v>1170</v>
      </c>
      <c r="J2433" s="150" t="s">
        <v>1343</v>
      </c>
      <c r="K2433" s="150" t="s">
        <v>1343</v>
      </c>
      <c r="L2433" s="150"/>
      <c r="M2433" s="153"/>
      <c r="N2433" s="151"/>
      <c r="O2433" s="153"/>
      <c r="P2433" s="151" t="e">
        <f>#REF!+#REF!</f>
        <v>#REF!</v>
      </c>
      <c r="Q2433" s="204" t="e">
        <f>#REF!+M2433</f>
        <v>#REF!</v>
      </c>
      <c r="R2433" s="359" t="s">
        <v>1144</v>
      </c>
    </row>
    <row r="2434" spans="1:18" ht="12.95" customHeight="1">
      <c r="A2434" s="147">
        <v>269</v>
      </c>
      <c r="B2434" s="148"/>
      <c r="C2434" s="149" t="s">
        <v>1911</v>
      </c>
      <c r="D2434" s="149" t="s">
        <v>1545</v>
      </c>
      <c r="E2434" s="149" t="s">
        <v>1543</v>
      </c>
      <c r="F2434" s="149" t="s">
        <v>1543</v>
      </c>
      <c r="G2434" s="149" t="s">
        <v>1493</v>
      </c>
      <c r="H2434" s="123" t="s">
        <v>1526</v>
      </c>
      <c r="I2434" s="255" t="s">
        <v>1171</v>
      </c>
      <c r="J2434" s="150" t="s">
        <v>1343</v>
      </c>
      <c r="K2434" s="150" t="s">
        <v>1343</v>
      </c>
      <c r="L2434" s="150"/>
      <c r="M2434" s="153"/>
      <c r="N2434" s="151"/>
      <c r="O2434" s="153"/>
      <c r="P2434" s="151" t="e">
        <f>#REF!+#REF!</f>
        <v>#REF!</v>
      </c>
      <c r="Q2434" s="204" t="e">
        <f>#REF!+M2434</f>
        <v>#REF!</v>
      </c>
      <c r="R2434" s="359" t="s">
        <v>1144</v>
      </c>
    </row>
    <row r="2435" spans="1:18" ht="12.95" customHeight="1">
      <c r="A2435" s="147">
        <v>270</v>
      </c>
      <c r="B2435" s="148"/>
      <c r="C2435" s="149" t="s">
        <v>1911</v>
      </c>
      <c r="D2435" s="149" t="s">
        <v>1545</v>
      </c>
      <c r="E2435" s="149" t="s">
        <v>1543</v>
      </c>
      <c r="F2435" s="149" t="s">
        <v>1543</v>
      </c>
      <c r="G2435" s="149" t="s">
        <v>1493</v>
      </c>
      <c r="H2435" s="123" t="s">
        <v>1527</v>
      </c>
      <c r="I2435" s="255" t="s">
        <v>1172</v>
      </c>
      <c r="J2435" s="150" t="s">
        <v>1343</v>
      </c>
      <c r="K2435" s="150" t="s">
        <v>1343</v>
      </c>
      <c r="L2435" s="150"/>
      <c r="M2435" s="153"/>
      <c r="N2435" s="151"/>
      <c r="O2435" s="153"/>
      <c r="P2435" s="151" t="e">
        <f>#REF!+#REF!</f>
        <v>#REF!</v>
      </c>
      <c r="Q2435" s="204" t="e">
        <f>#REF!+M2435</f>
        <v>#REF!</v>
      </c>
      <c r="R2435" s="359" t="s">
        <v>1144</v>
      </c>
    </row>
    <row r="2436" spans="1:18" ht="12.95" customHeight="1">
      <c r="A2436" s="147">
        <v>271</v>
      </c>
      <c r="B2436" s="148"/>
      <c r="C2436" s="149" t="s">
        <v>1911</v>
      </c>
      <c r="D2436" s="149" t="s">
        <v>1545</v>
      </c>
      <c r="E2436" s="149" t="s">
        <v>1543</v>
      </c>
      <c r="F2436" s="149" t="s">
        <v>1544</v>
      </c>
      <c r="G2436" s="149" t="s">
        <v>1452</v>
      </c>
      <c r="H2436" s="123" t="s">
        <v>13</v>
      </c>
      <c r="I2436" s="255" t="s">
        <v>1173</v>
      </c>
      <c r="J2436" s="150" t="s">
        <v>1343</v>
      </c>
      <c r="K2436" s="150" t="s">
        <v>1343</v>
      </c>
      <c r="L2436" s="150"/>
      <c r="M2436" s="153"/>
      <c r="N2436" s="151"/>
      <c r="O2436" s="153"/>
      <c r="P2436" s="151" t="e">
        <f>#REF!+#REF!</f>
        <v>#REF!</v>
      </c>
      <c r="Q2436" s="204" t="e">
        <f>#REF!+M2436</f>
        <v>#REF!</v>
      </c>
      <c r="R2436" s="359" t="s">
        <v>1144</v>
      </c>
    </row>
    <row r="2437" spans="1:18" ht="12.95" customHeight="1">
      <c r="A2437" s="147">
        <v>272</v>
      </c>
      <c r="B2437" s="148"/>
      <c r="C2437" s="149" t="s">
        <v>1911</v>
      </c>
      <c r="D2437" s="149" t="s">
        <v>1545</v>
      </c>
      <c r="E2437" s="149" t="s">
        <v>1543</v>
      </c>
      <c r="F2437" s="149" t="s">
        <v>1544</v>
      </c>
      <c r="G2437" s="149" t="s">
        <v>1452</v>
      </c>
      <c r="H2437" s="123" t="s">
        <v>1425</v>
      </c>
      <c r="I2437" s="255" t="s">
        <v>1174</v>
      </c>
      <c r="J2437" s="150" t="s">
        <v>1343</v>
      </c>
      <c r="K2437" s="150" t="s">
        <v>1343</v>
      </c>
      <c r="L2437" s="150"/>
      <c r="M2437" s="153"/>
      <c r="N2437" s="151"/>
      <c r="O2437" s="153"/>
      <c r="P2437" s="151" t="e">
        <f>#REF!+#REF!</f>
        <v>#REF!</v>
      </c>
      <c r="Q2437" s="204" t="e">
        <f>#REF!+M2437</f>
        <v>#REF!</v>
      </c>
      <c r="R2437" s="359" t="s">
        <v>1144</v>
      </c>
    </row>
    <row r="2438" spans="1:18" ht="12.95" customHeight="1">
      <c r="A2438" s="147">
        <v>273</v>
      </c>
      <c r="B2438" s="148"/>
      <c r="C2438" s="149" t="s">
        <v>1911</v>
      </c>
      <c r="D2438" s="149" t="s">
        <v>1545</v>
      </c>
      <c r="E2438" s="149" t="s">
        <v>1543</v>
      </c>
      <c r="F2438" s="149" t="s">
        <v>1916</v>
      </c>
      <c r="G2438" s="149" t="s">
        <v>1448</v>
      </c>
      <c r="H2438" s="123" t="s">
        <v>13</v>
      </c>
      <c r="I2438" s="255" t="s">
        <v>1175</v>
      </c>
      <c r="J2438" s="150" t="s">
        <v>1343</v>
      </c>
      <c r="K2438" s="150" t="s">
        <v>1343</v>
      </c>
      <c r="L2438" s="150"/>
      <c r="M2438" s="153"/>
      <c r="N2438" s="151"/>
      <c r="O2438" s="153"/>
      <c r="P2438" s="151" t="e">
        <f>#REF!+#REF!</f>
        <v>#REF!</v>
      </c>
      <c r="Q2438" s="204" t="e">
        <f>#REF!+M2438</f>
        <v>#REF!</v>
      </c>
      <c r="R2438" s="359" t="s">
        <v>1144</v>
      </c>
    </row>
    <row r="2439" spans="1:18" ht="12.95" customHeight="1">
      <c r="A2439" s="147">
        <v>274</v>
      </c>
      <c r="B2439" s="148"/>
      <c r="C2439" s="149" t="s">
        <v>1911</v>
      </c>
      <c r="D2439" s="149" t="s">
        <v>1545</v>
      </c>
      <c r="E2439" s="149" t="s">
        <v>1543</v>
      </c>
      <c r="F2439" s="149" t="s">
        <v>1916</v>
      </c>
      <c r="G2439" s="149" t="s">
        <v>1448</v>
      </c>
      <c r="H2439" s="123" t="s">
        <v>1425</v>
      </c>
      <c r="I2439" s="255" t="s">
        <v>1176</v>
      </c>
      <c r="J2439" s="150" t="s">
        <v>1343</v>
      </c>
      <c r="K2439" s="150" t="s">
        <v>1343</v>
      </c>
      <c r="L2439" s="150"/>
      <c r="M2439" s="153"/>
      <c r="N2439" s="151"/>
      <c r="O2439" s="153"/>
      <c r="P2439" s="151" t="e">
        <f>#REF!+#REF!</f>
        <v>#REF!</v>
      </c>
      <c r="Q2439" s="204" t="e">
        <f>#REF!+M2439</f>
        <v>#REF!</v>
      </c>
      <c r="R2439" s="359" t="s">
        <v>1144</v>
      </c>
    </row>
    <row r="2440" spans="1:18" ht="12.95" customHeight="1">
      <c r="A2440" s="147">
        <v>275</v>
      </c>
      <c r="B2440" s="148"/>
      <c r="C2440" s="149" t="s">
        <v>1911</v>
      </c>
      <c r="D2440" s="149" t="s">
        <v>1545</v>
      </c>
      <c r="E2440" s="149" t="s">
        <v>1543</v>
      </c>
      <c r="F2440" s="149" t="s">
        <v>1543</v>
      </c>
      <c r="G2440" s="149" t="s">
        <v>1493</v>
      </c>
      <c r="H2440" s="123" t="s">
        <v>1528</v>
      </c>
      <c r="I2440" s="255" t="s">
        <v>1177</v>
      </c>
      <c r="J2440" s="150" t="s">
        <v>1343</v>
      </c>
      <c r="K2440" s="150" t="s">
        <v>1343</v>
      </c>
      <c r="L2440" s="150"/>
      <c r="M2440" s="153"/>
      <c r="N2440" s="151"/>
      <c r="O2440" s="153"/>
      <c r="P2440" s="151" t="e">
        <f>#REF!+#REF!</f>
        <v>#REF!</v>
      </c>
      <c r="Q2440" s="204" t="e">
        <f>#REF!+M2440</f>
        <v>#REF!</v>
      </c>
      <c r="R2440" s="359" t="s">
        <v>1144</v>
      </c>
    </row>
    <row r="2441" spans="1:18" ht="12.95" customHeight="1">
      <c r="A2441" s="147">
        <v>276</v>
      </c>
      <c r="B2441" s="148"/>
      <c r="C2441" s="149" t="s">
        <v>1911</v>
      </c>
      <c r="D2441" s="149" t="s">
        <v>1545</v>
      </c>
      <c r="E2441" s="149" t="s">
        <v>1543</v>
      </c>
      <c r="F2441" s="149" t="s">
        <v>1543</v>
      </c>
      <c r="G2441" s="149" t="s">
        <v>1493</v>
      </c>
      <c r="H2441" s="123" t="s">
        <v>1529</v>
      </c>
      <c r="I2441" s="255" t="s">
        <v>1178</v>
      </c>
      <c r="J2441" s="150" t="s">
        <v>1343</v>
      </c>
      <c r="K2441" s="150" t="s">
        <v>1343</v>
      </c>
      <c r="L2441" s="150"/>
      <c r="M2441" s="153"/>
      <c r="N2441" s="151"/>
      <c r="O2441" s="153"/>
      <c r="P2441" s="151" t="e">
        <f>#REF!+#REF!</f>
        <v>#REF!</v>
      </c>
      <c r="Q2441" s="204" t="e">
        <f>#REF!+M2441</f>
        <v>#REF!</v>
      </c>
      <c r="R2441" s="359" t="s">
        <v>1144</v>
      </c>
    </row>
    <row r="2442" spans="1:18" ht="12.95" customHeight="1">
      <c r="A2442" s="147">
        <v>277</v>
      </c>
      <c r="B2442" s="148"/>
      <c r="C2442" s="149" t="s">
        <v>1911</v>
      </c>
      <c r="D2442" s="149" t="s">
        <v>1545</v>
      </c>
      <c r="E2442" s="149" t="s">
        <v>1543</v>
      </c>
      <c r="F2442" s="149" t="s">
        <v>1543</v>
      </c>
      <c r="G2442" s="149" t="s">
        <v>1493</v>
      </c>
      <c r="H2442" s="123" t="s">
        <v>1530</v>
      </c>
      <c r="I2442" s="255" t="s">
        <v>1179</v>
      </c>
      <c r="J2442" s="150" t="s">
        <v>1343</v>
      </c>
      <c r="K2442" s="150" t="s">
        <v>1343</v>
      </c>
      <c r="L2442" s="150"/>
      <c r="M2442" s="153"/>
      <c r="N2442" s="151"/>
      <c r="O2442" s="153"/>
      <c r="P2442" s="151" t="e">
        <f>#REF!+#REF!</f>
        <v>#REF!</v>
      </c>
      <c r="Q2442" s="204" t="e">
        <f>#REF!+M2442</f>
        <v>#REF!</v>
      </c>
      <c r="R2442" s="359" t="s">
        <v>1144</v>
      </c>
    </row>
    <row r="2443" spans="1:18" ht="12.95" customHeight="1">
      <c r="A2443" s="147">
        <v>278</v>
      </c>
      <c r="B2443" s="148"/>
      <c r="C2443" s="149" t="s">
        <v>1911</v>
      </c>
      <c r="D2443" s="149" t="s">
        <v>1545</v>
      </c>
      <c r="E2443" s="149" t="s">
        <v>1543</v>
      </c>
      <c r="F2443" s="149" t="s">
        <v>1543</v>
      </c>
      <c r="G2443" s="149" t="s">
        <v>1493</v>
      </c>
      <c r="H2443" s="123" t="s">
        <v>1531</v>
      </c>
      <c r="I2443" s="255" t="s">
        <v>1180</v>
      </c>
      <c r="J2443" s="150" t="s">
        <v>1343</v>
      </c>
      <c r="K2443" s="150" t="s">
        <v>1343</v>
      </c>
      <c r="L2443" s="150"/>
      <c r="M2443" s="153"/>
      <c r="N2443" s="151"/>
      <c r="O2443" s="153"/>
      <c r="P2443" s="151" t="e">
        <f>#REF!+#REF!</f>
        <v>#REF!</v>
      </c>
      <c r="Q2443" s="204" t="e">
        <f>#REF!+M2443</f>
        <v>#REF!</v>
      </c>
      <c r="R2443" s="359" t="s">
        <v>1144</v>
      </c>
    </row>
    <row r="2444" spans="1:18" ht="12.95" customHeight="1">
      <c r="A2444" s="147">
        <v>279</v>
      </c>
      <c r="B2444" s="148"/>
      <c r="C2444" s="149" t="s">
        <v>1911</v>
      </c>
      <c r="D2444" s="149" t="s">
        <v>1545</v>
      </c>
      <c r="E2444" s="149" t="s">
        <v>1543</v>
      </c>
      <c r="F2444" s="149" t="s">
        <v>1543</v>
      </c>
      <c r="G2444" s="149" t="s">
        <v>1493</v>
      </c>
      <c r="H2444" s="123" t="s">
        <v>1532</v>
      </c>
      <c r="I2444" s="255" t="s">
        <v>1181</v>
      </c>
      <c r="J2444" s="150" t="s">
        <v>1343</v>
      </c>
      <c r="K2444" s="150" t="s">
        <v>1343</v>
      </c>
      <c r="L2444" s="150"/>
      <c r="M2444" s="153"/>
      <c r="N2444" s="151"/>
      <c r="O2444" s="153"/>
      <c r="P2444" s="151" t="e">
        <f>#REF!+#REF!</f>
        <v>#REF!</v>
      </c>
      <c r="Q2444" s="204" t="e">
        <f>#REF!+M2444</f>
        <v>#REF!</v>
      </c>
      <c r="R2444" s="359" t="s">
        <v>1144</v>
      </c>
    </row>
    <row r="2445" spans="1:18" ht="12.95" customHeight="1">
      <c r="A2445" s="147">
        <v>280</v>
      </c>
      <c r="B2445" s="148"/>
      <c r="C2445" s="149" t="s">
        <v>1911</v>
      </c>
      <c r="D2445" s="149" t="s">
        <v>1545</v>
      </c>
      <c r="E2445" s="149" t="s">
        <v>1543</v>
      </c>
      <c r="F2445" s="149" t="s">
        <v>1543</v>
      </c>
      <c r="G2445" s="149" t="s">
        <v>1493</v>
      </c>
      <c r="H2445" s="123" t="s">
        <v>1533</v>
      </c>
      <c r="I2445" s="255" t="s">
        <v>1182</v>
      </c>
      <c r="J2445" s="150" t="s">
        <v>1343</v>
      </c>
      <c r="K2445" s="150" t="s">
        <v>1343</v>
      </c>
      <c r="L2445" s="150"/>
      <c r="M2445" s="153"/>
      <c r="N2445" s="151"/>
      <c r="O2445" s="153"/>
      <c r="P2445" s="151" t="e">
        <f>#REF!+#REF!</f>
        <v>#REF!</v>
      </c>
      <c r="Q2445" s="204" t="e">
        <f>#REF!+M2445</f>
        <v>#REF!</v>
      </c>
      <c r="R2445" s="359" t="s">
        <v>1144</v>
      </c>
    </row>
    <row r="2446" spans="1:18" ht="12.95" customHeight="1">
      <c r="A2446" s="147">
        <v>281</v>
      </c>
      <c r="B2446" s="148"/>
      <c r="C2446" s="149" t="s">
        <v>1911</v>
      </c>
      <c r="D2446" s="149" t="s">
        <v>1545</v>
      </c>
      <c r="E2446" s="149" t="s">
        <v>1543</v>
      </c>
      <c r="F2446" s="149" t="s">
        <v>1543</v>
      </c>
      <c r="G2446" s="149" t="s">
        <v>1493</v>
      </c>
      <c r="H2446" s="123" t="s">
        <v>1534</v>
      </c>
      <c r="I2446" s="255" t="s">
        <v>1183</v>
      </c>
      <c r="J2446" s="150" t="s">
        <v>1343</v>
      </c>
      <c r="K2446" s="150" t="s">
        <v>1343</v>
      </c>
      <c r="L2446" s="150"/>
      <c r="M2446" s="153"/>
      <c r="N2446" s="151"/>
      <c r="O2446" s="153"/>
      <c r="P2446" s="151" t="e">
        <f>#REF!+#REF!</f>
        <v>#REF!</v>
      </c>
      <c r="Q2446" s="204" t="e">
        <f>#REF!+M2446</f>
        <v>#REF!</v>
      </c>
      <c r="R2446" s="359" t="s">
        <v>1144</v>
      </c>
    </row>
    <row r="2447" spans="1:18" ht="12.95" customHeight="1">
      <c r="A2447" s="147">
        <v>282</v>
      </c>
      <c r="B2447" s="148"/>
      <c r="C2447" s="149" t="s">
        <v>1911</v>
      </c>
      <c r="D2447" s="149" t="s">
        <v>1545</v>
      </c>
      <c r="E2447" s="149" t="s">
        <v>1543</v>
      </c>
      <c r="F2447" s="149" t="s">
        <v>1543</v>
      </c>
      <c r="G2447" s="149" t="s">
        <v>1493</v>
      </c>
      <c r="H2447" s="123">
        <v>100</v>
      </c>
      <c r="I2447" s="255" t="s">
        <v>1184</v>
      </c>
      <c r="J2447" s="150" t="s">
        <v>1343</v>
      </c>
      <c r="K2447" s="150" t="s">
        <v>1343</v>
      </c>
      <c r="L2447" s="150"/>
      <c r="M2447" s="153"/>
      <c r="N2447" s="151"/>
      <c r="O2447" s="153"/>
      <c r="P2447" s="151" t="e">
        <f>#REF!+#REF!</f>
        <v>#REF!</v>
      </c>
      <c r="Q2447" s="204" t="e">
        <f>#REF!+M2447</f>
        <v>#REF!</v>
      </c>
      <c r="R2447" s="359" t="s">
        <v>1144</v>
      </c>
    </row>
    <row r="2448" spans="1:18" ht="12.95" customHeight="1">
      <c r="A2448" s="147">
        <v>283</v>
      </c>
      <c r="B2448" s="148"/>
      <c r="C2448" s="149" t="s">
        <v>1911</v>
      </c>
      <c r="D2448" s="149" t="s">
        <v>1545</v>
      </c>
      <c r="E2448" s="149" t="s">
        <v>1543</v>
      </c>
      <c r="F2448" s="149" t="s">
        <v>1543</v>
      </c>
      <c r="G2448" s="149" t="s">
        <v>1493</v>
      </c>
      <c r="H2448" s="123">
        <v>101</v>
      </c>
      <c r="I2448" s="255" t="s">
        <v>1185</v>
      </c>
      <c r="J2448" s="150" t="s">
        <v>1343</v>
      </c>
      <c r="K2448" s="150" t="s">
        <v>1343</v>
      </c>
      <c r="L2448" s="150"/>
      <c r="M2448" s="153"/>
      <c r="N2448" s="151"/>
      <c r="O2448" s="153"/>
      <c r="P2448" s="151" t="e">
        <f>#REF!+#REF!</f>
        <v>#REF!</v>
      </c>
      <c r="Q2448" s="204" t="e">
        <f>#REF!+M2448</f>
        <v>#REF!</v>
      </c>
      <c r="R2448" s="359" t="s">
        <v>1144</v>
      </c>
    </row>
    <row r="2449" spans="1:18" ht="12.95" customHeight="1">
      <c r="A2449" s="147">
        <v>284</v>
      </c>
      <c r="B2449" s="148"/>
      <c r="C2449" s="149" t="s">
        <v>1911</v>
      </c>
      <c r="D2449" s="149" t="s">
        <v>1545</v>
      </c>
      <c r="E2449" s="149" t="s">
        <v>1543</v>
      </c>
      <c r="F2449" s="149" t="s">
        <v>1543</v>
      </c>
      <c r="G2449" s="149" t="s">
        <v>1493</v>
      </c>
      <c r="H2449" s="123">
        <v>102</v>
      </c>
      <c r="I2449" s="255" t="s">
        <v>1186</v>
      </c>
      <c r="J2449" s="150" t="s">
        <v>1343</v>
      </c>
      <c r="K2449" s="150" t="s">
        <v>1343</v>
      </c>
      <c r="L2449" s="150"/>
      <c r="M2449" s="153"/>
      <c r="N2449" s="151"/>
      <c r="O2449" s="153"/>
      <c r="P2449" s="151" t="e">
        <f>#REF!+#REF!</f>
        <v>#REF!</v>
      </c>
      <c r="Q2449" s="204" t="e">
        <f>#REF!+M2449</f>
        <v>#REF!</v>
      </c>
      <c r="R2449" s="359" t="s">
        <v>1144</v>
      </c>
    </row>
    <row r="2450" spans="1:18" ht="12.95" customHeight="1">
      <c r="A2450" s="147">
        <v>285</v>
      </c>
      <c r="B2450" s="148"/>
      <c r="C2450" s="149" t="s">
        <v>1911</v>
      </c>
      <c r="D2450" s="149" t="s">
        <v>1545</v>
      </c>
      <c r="E2450" s="149" t="s">
        <v>1543</v>
      </c>
      <c r="F2450" s="149" t="s">
        <v>1543</v>
      </c>
      <c r="G2450" s="149" t="s">
        <v>1493</v>
      </c>
      <c r="H2450" s="123">
        <v>103</v>
      </c>
      <c r="I2450" s="255" t="s">
        <v>1187</v>
      </c>
      <c r="J2450" s="150" t="s">
        <v>1343</v>
      </c>
      <c r="K2450" s="150" t="s">
        <v>1343</v>
      </c>
      <c r="L2450" s="150"/>
      <c r="M2450" s="153"/>
      <c r="N2450" s="151"/>
      <c r="O2450" s="153"/>
      <c r="P2450" s="151" t="e">
        <f>#REF!+#REF!</f>
        <v>#REF!</v>
      </c>
      <c r="Q2450" s="204" t="e">
        <f>#REF!+M2450</f>
        <v>#REF!</v>
      </c>
      <c r="R2450" s="359" t="s">
        <v>1144</v>
      </c>
    </row>
    <row r="2451" spans="1:18" ht="12.95" customHeight="1">
      <c r="A2451" s="147">
        <v>286</v>
      </c>
      <c r="B2451" s="148"/>
      <c r="C2451" s="149" t="s">
        <v>1911</v>
      </c>
      <c r="D2451" s="149" t="s">
        <v>1545</v>
      </c>
      <c r="E2451" s="149" t="s">
        <v>1543</v>
      </c>
      <c r="F2451" s="149" t="s">
        <v>1543</v>
      </c>
      <c r="G2451" s="149" t="s">
        <v>1493</v>
      </c>
      <c r="H2451" s="158">
        <v>104</v>
      </c>
      <c r="I2451" s="255" t="s">
        <v>1188</v>
      </c>
      <c r="J2451" s="150" t="s">
        <v>1343</v>
      </c>
      <c r="K2451" s="150" t="s">
        <v>1343</v>
      </c>
      <c r="L2451" s="150"/>
      <c r="M2451" s="153"/>
      <c r="N2451" s="151"/>
      <c r="O2451" s="153"/>
      <c r="P2451" s="151" t="e">
        <f>#REF!+#REF!</f>
        <v>#REF!</v>
      </c>
      <c r="Q2451" s="204" t="e">
        <f>#REF!+M2451</f>
        <v>#REF!</v>
      </c>
      <c r="R2451" s="359" t="s">
        <v>1144</v>
      </c>
    </row>
    <row r="2452" spans="1:18" ht="12.95" customHeight="1">
      <c r="A2452" s="147">
        <v>287</v>
      </c>
      <c r="B2452" s="148"/>
      <c r="C2452" s="149" t="s">
        <v>1911</v>
      </c>
      <c r="D2452" s="149" t="s">
        <v>1545</v>
      </c>
      <c r="E2452" s="149" t="s">
        <v>1543</v>
      </c>
      <c r="F2452" s="149" t="s">
        <v>1543</v>
      </c>
      <c r="G2452" s="149" t="s">
        <v>1449</v>
      </c>
      <c r="H2452" s="123" t="s">
        <v>13</v>
      </c>
      <c r="I2452" s="255" t="s">
        <v>1189</v>
      </c>
      <c r="J2452" s="150" t="s">
        <v>1343</v>
      </c>
      <c r="K2452" s="150" t="s">
        <v>1343</v>
      </c>
      <c r="L2452" s="150"/>
      <c r="M2452" s="153"/>
      <c r="N2452" s="151"/>
      <c r="O2452" s="153"/>
      <c r="P2452" s="151" t="e">
        <f>#REF!+#REF!</f>
        <v>#REF!</v>
      </c>
      <c r="Q2452" s="204" t="e">
        <f>#REF!+M2452</f>
        <v>#REF!</v>
      </c>
      <c r="R2452" s="359" t="s">
        <v>1144</v>
      </c>
    </row>
    <row r="2453" spans="1:18" ht="12.95" customHeight="1">
      <c r="A2453" s="147">
        <v>288</v>
      </c>
      <c r="B2453" s="148"/>
      <c r="C2453" s="149" t="s">
        <v>1911</v>
      </c>
      <c r="D2453" s="149" t="s">
        <v>1545</v>
      </c>
      <c r="E2453" s="149" t="s">
        <v>1543</v>
      </c>
      <c r="F2453" s="149" t="s">
        <v>1543</v>
      </c>
      <c r="G2453" s="149" t="s">
        <v>1493</v>
      </c>
      <c r="H2453" s="123">
        <v>105</v>
      </c>
      <c r="I2453" s="255" t="s">
        <v>1190</v>
      </c>
      <c r="J2453" s="150" t="s">
        <v>1343</v>
      </c>
      <c r="K2453" s="150" t="s">
        <v>1343</v>
      </c>
      <c r="L2453" s="150"/>
      <c r="M2453" s="153"/>
      <c r="N2453" s="151"/>
      <c r="O2453" s="153"/>
      <c r="P2453" s="151" t="e">
        <f>#REF!+#REF!</f>
        <v>#REF!</v>
      </c>
      <c r="Q2453" s="204" t="e">
        <f>#REF!+M2453</f>
        <v>#REF!</v>
      </c>
      <c r="R2453" s="359" t="s">
        <v>1144</v>
      </c>
    </row>
    <row r="2454" spans="1:18" ht="12.95" customHeight="1">
      <c r="A2454" s="147">
        <v>289</v>
      </c>
      <c r="B2454" s="148"/>
      <c r="C2454" s="149" t="s">
        <v>1911</v>
      </c>
      <c r="D2454" s="149" t="s">
        <v>1545</v>
      </c>
      <c r="E2454" s="149" t="s">
        <v>1543</v>
      </c>
      <c r="F2454" s="149" t="s">
        <v>1543</v>
      </c>
      <c r="G2454" s="149" t="s">
        <v>1493</v>
      </c>
      <c r="H2454" s="123">
        <v>106</v>
      </c>
      <c r="I2454" s="255" t="s">
        <v>2083</v>
      </c>
      <c r="J2454" s="150" t="s">
        <v>1343</v>
      </c>
      <c r="K2454" s="150" t="s">
        <v>1343</v>
      </c>
      <c r="L2454" s="150"/>
      <c r="M2454" s="153"/>
      <c r="N2454" s="151"/>
      <c r="O2454" s="153"/>
      <c r="P2454" s="151" t="e">
        <f>#REF!+#REF!</f>
        <v>#REF!</v>
      </c>
      <c r="Q2454" s="204" t="e">
        <f>#REF!+M2454</f>
        <v>#REF!</v>
      </c>
      <c r="R2454" s="359" t="s">
        <v>1144</v>
      </c>
    </row>
    <row r="2455" spans="1:18" ht="12.95" customHeight="1">
      <c r="A2455" s="147">
        <v>290</v>
      </c>
      <c r="B2455" s="148"/>
      <c r="C2455" s="149" t="s">
        <v>1911</v>
      </c>
      <c r="D2455" s="149" t="s">
        <v>1545</v>
      </c>
      <c r="E2455" s="149" t="s">
        <v>1543</v>
      </c>
      <c r="F2455" s="149" t="s">
        <v>1543</v>
      </c>
      <c r="G2455" s="149" t="s">
        <v>1493</v>
      </c>
      <c r="H2455" s="123">
        <v>107</v>
      </c>
      <c r="I2455" s="255" t="s">
        <v>1191</v>
      </c>
      <c r="J2455" s="150" t="s">
        <v>1343</v>
      </c>
      <c r="K2455" s="150" t="s">
        <v>1343</v>
      </c>
      <c r="L2455" s="150"/>
      <c r="M2455" s="153"/>
      <c r="N2455" s="151"/>
      <c r="O2455" s="153"/>
      <c r="P2455" s="151" t="e">
        <f>#REF!+#REF!</f>
        <v>#REF!</v>
      </c>
      <c r="Q2455" s="204" t="e">
        <f>#REF!+M2455</f>
        <v>#REF!</v>
      </c>
      <c r="R2455" s="359" t="s">
        <v>1144</v>
      </c>
    </row>
    <row r="2456" spans="1:18" ht="12.95" customHeight="1">
      <c r="A2456" s="147">
        <v>291</v>
      </c>
      <c r="B2456" s="148"/>
      <c r="C2456" s="149" t="s">
        <v>1911</v>
      </c>
      <c r="D2456" s="149" t="s">
        <v>1545</v>
      </c>
      <c r="E2456" s="149" t="s">
        <v>1543</v>
      </c>
      <c r="F2456" s="149" t="s">
        <v>1543</v>
      </c>
      <c r="G2456" s="149" t="s">
        <v>1493</v>
      </c>
      <c r="H2456" s="123">
        <v>108</v>
      </c>
      <c r="I2456" s="255" t="s">
        <v>1192</v>
      </c>
      <c r="J2456" s="150" t="s">
        <v>1343</v>
      </c>
      <c r="K2456" s="150" t="s">
        <v>1343</v>
      </c>
      <c r="L2456" s="150"/>
      <c r="M2456" s="153"/>
      <c r="N2456" s="151"/>
      <c r="O2456" s="153"/>
      <c r="P2456" s="151" t="e">
        <f>#REF!+#REF!</f>
        <v>#REF!</v>
      </c>
      <c r="Q2456" s="204" t="e">
        <f>#REF!+M2456</f>
        <v>#REF!</v>
      </c>
      <c r="R2456" s="359" t="s">
        <v>1144</v>
      </c>
    </row>
    <row r="2457" spans="1:18" ht="12.95" customHeight="1">
      <c r="A2457" s="147">
        <v>292</v>
      </c>
      <c r="B2457" s="148"/>
      <c r="C2457" s="149" t="s">
        <v>1911</v>
      </c>
      <c r="D2457" s="149" t="s">
        <v>1545</v>
      </c>
      <c r="E2457" s="149" t="s">
        <v>1543</v>
      </c>
      <c r="F2457" s="149" t="s">
        <v>1543</v>
      </c>
      <c r="G2457" s="149" t="s">
        <v>1493</v>
      </c>
      <c r="H2457" s="123">
        <v>109</v>
      </c>
      <c r="I2457" s="255" t="s">
        <v>1193</v>
      </c>
      <c r="J2457" s="150" t="s">
        <v>1343</v>
      </c>
      <c r="K2457" s="150" t="s">
        <v>1343</v>
      </c>
      <c r="L2457" s="150"/>
      <c r="M2457" s="153"/>
      <c r="N2457" s="151"/>
      <c r="O2457" s="153"/>
      <c r="P2457" s="151" t="e">
        <f>#REF!+#REF!</f>
        <v>#REF!</v>
      </c>
      <c r="Q2457" s="204" t="e">
        <f>#REF!+M2457</f>
        <v>#REF!</v>
      </c>
      <c r="R2457" s="359" t="s">
        <v>1144</v>
      </c>
    </row>
    <row r="2458" spans="1:18" ht="12.95" customHeight="1">
      <c r="A2458" s="147">
        <v>293</v>
      </c>
      <c r="B2458" s="148"/>
      <c r="C2458" s="149" t="s">
        <v>1911</v>
      </c>
      <c r="D2458" s="149" t="s">
        <v>1545</v>
      </c>
      <c r="E2458" s="149" t="s">
        <v>1543</v>
      </c>
      <c r="F2458" s="149" t="s">
        <v>1543</v>
      </c>
      <c r="G2458" s="149" t="s">
        <v>1493</v>
      </c>
      <c r="H2458" s="123">
        <v>110</v>
      </c>
      <c r="I2458" s="255" t="s">
        <v>87</v>
      </c>
      <c r="J2458" s="150" t="s">
        <v>1343</v>
      </c>
      <c r="K2458" s="150" t="s">
        <v>1343</v>
      </c>
      <c r="L2458" s="150"/>
      <c r="M2458" s="153"/>
      <c r="N2458" s="151"/>
      <c r="O2458" s="153"/>
      <c r="P2458" s="151" t="e">
        <f>#REF!+#REF!</f>
        <v>#REF!</v>
      </c>
      <c r="Q2458" s="204" t="e">
        <f>#REF!+M2458</f>
        <v>#REF!</v>
      </c>
      <c r="R2458" s="359" t="s">
        <v>1144</v>
      </c>
    </row>
    <row r="2459" spans="1:18" ht="12.95" customHeight="1">
      <c r="A2459" s="147">
        <v>294</v>
      </c>
      <c r="B2459" s="148"/>
      <c r="C2459" s="149" t="s">
        <v>1911</v>
      </c>
      <c r="D2459" s="149" t="s">
        <v>1545</v>
      </c>
      <c r="E2459" s="149" t="s">
        <v>1543</v>
      </c>
      <c r="F2459" s="149" t="s">
        <v>1543</v>
      </c>
      <c r="G2459" s="149" t="s">
        <v>1493</v>
      </c>
      <c r="H2459" s="123">
        <v>111</v>
      </c>
      <c r="I2459" s="255" t="s">
        <v>1194</v>
      </c>
      <c r="J2459" s="150" t="s">
        <v>1343</v>
      </c>
      <c r="K2459" s="150" t="s">
        <v>1343</v>
      </c>
      <c r="L2459" s="150"/>
      <c r="M2459" s="153"/>
      <c r="N2459" s="151"/>
      <c r="O2459" s="153"/>
      <c r="P2459" s="151" t="e">
        <f>#REF!+#REF!</f>
        <v>#REF!</v>
      </c>
      <c r="Q2459" s="204" t="e">
        <f>#REF!+M2459</f>
        <v>#REF!</v>
      </c>
      <c r="R2459" s="359" t="s">
        <v>1144</v>
      </c>
    </row>
    <row r="2460" spans="1:18" ht="12.95" customHeight="1">
      <c r="A2460" s="147">
        <v>295</v>
      </c>
      <c r="B2460" s="148"/>
      <c r="C2460" s="149" t="s">
        <v>1911</v>
      </c>
      <c r="D2460" s="149" t="s">
        <v>1545</v>
      </c>
      <c r="E2460" s="149" t="s">
        <v>1543</v>
      </c>
      <c r="F2460" s="149" t="s">
        <v>1543</v>
      </c>
      <c r="G2460" s="149" t="s">
        <v>1493</v>
      </c>
      <c r="H2460" s="123">
        <v>112</v>
      </c>
      <c r="I2460" s="255" t="s">
        <v>1195</v>
      </c>
      <c r="J2460" s="150" t="s">
        <v>1343</v>
      </c>
      <c r="K2460" s="150" t="s">
        <v>1343</v>
      </c>
      <c r="L2460" s="150"/>
      <c r="M2460" s="153"/>
      <c r="N2460" s="151"/>
      <c r="O2460" s="153"/>
      <c r="P2460" s="151" t="e">
        <f>#REF!+#REF!</f>
        <v>#REF!</v>
      </c>
      <c r="Q2460" s="204" t="e">
        <f>#REF!+M2460</f>
        <v>#REF!</v>
      </c>
      <c r="R2460" s="359" t="s">
        <v>1144</v>
      </c>
    </row>
    <row r="2461" spans="1:18" ht="12.95" customHeight="1">
      <c r="A2461" s="147">
        <v>296</v>
      </c>
      <c r="B2461" s="163"/>
      <c r="C2461" s="149" t="s">
        <v>1911</v>
      </c>
      <c r="D2461" s="149" t="s">
        <v>1545</v>
      </c>
      <c r="E2461" s="149" t="s">
        <v>1543</v>
      </c>
      <c r="F2461" s="149" t="s">
        <v>1543</v>
      </c>
      <c r="G2461" s="149" t="s">
        <v>1493</v>
      </c>
      <c r="H2461" s="123">
        <v>113</v>
      </c>
      <c r="I2461" s="255" t="s">
        <v>1196</v>
      </c>
      <c r="J2461" s="29" t="s">
        <v>1343</v>
      </c>
      <c r="K2461" s="150" t="s">
        <v>1343</v>
      </c>
      <c r="L2461" s="150"/>
      <c r="M2461" s="153"/>
      <c r="N2461" s="151"/>
      <c r="O2461" s="153"/>
      <c r="P2461" s="151" t="e">
        <f>#REF!+#REF!</f>
        <v>#REF!</v>
      </c>
      <c r="Q2461" s="204" t="e">
        <f>#REF!+M2461</f>
        <v>#REF!</v>
      </c>
      <c r="R2461" s="359" t="s">
        <v>1144</v>
      </c>
    </row>
    <row r="2462" spans="1:18" ht="12.95" customHeight="1">
      <c r="A2462" s="147">
        <v>297</v>
      </c>
      <c r="B2462" s="163"/>
      <c r="C2462" s="149" t="s">
        <v>1911</v>
      </c>
      <c r="D2462" s="149" t="s">
        <v>1545</v>
      </c>
      <c r="E2462" s="149" t="s">
        <v>1543</v>
      </c>
      <c r="F2462" s="149" t="s">
        <v>1543</v>
      </c>
      <c r="G2462" s="149" t="s">
        <v>1493</v>
      </c>
      <c r="H2462" s="123">
        <v>114</v>
      </c>
      <c r="I2462" s="255" t="s">
        <v>1197</v>
      </c>
      <c r="J2462" s="29" t="s">
        <v>1343</v>
      </c>
      <c r="K2462" s="150" t="s">
        <v>1343</v>
      </c>
      <c r="L2462" s="150"/>
      <c r="M2462" s="153"/>
      <c r="N2462" s="151"/>
      <c r="O2462" s="153"/>
      <c r="P2462" s="151" t="e">
        <f>#REF!+#REF!</f>
        <v>#REF!</v>
      </c>
      <c r="Q2462" s="204" t="e">
        <f>#REF!+M2462</f>
        <v>#REF!</v>
      </c>
      <c r="R2462" s="359" t="s">
        <v>1144</v>
      </c>
    </row>
    <row r="2463" spans="1:18" ht="12.95" customHeight="1">
      <c r="A2463" s="147">
        <v>298</v>
      </c>
      <c r="B2463" s="148"/>
      <c r="C2463" s="149" t="s">
        <v>1911</v>
      </c>
      <c r="D2463" s="149" t="s">
        <v>1545</v>
      </c>
      <c r="E2463" s="149" t="s">
        <v>1543</v>
      </c>
      <c r="F2463" s="149" t="s">
        <v>1543</v>
      </c>
      <c r="G2463" s="149" t="s">
        <v>1493</v>
      </c>
      <c r="H2463" s="123">
        <v>115</v>
      </c>
      <c r="I2463" s="276" t="s">
        <v>1198</v>
      </c>
      <c r="J2463" s="150" t="s">
        <v>1343</v>
      </c>
      <c r="K2463" s="150" t="s">
        <v>1343</v>
      </c>
      <c r="L2463" s="150"/>
      <c r="M2463" s="153"/>
      <c r="N2463" s="151"/>
      <c r="O2463" s="153"/>
      <c r="P2463" s="151" t="e">
        <f>#REF!+#REF!</f>
        <v>#REF!</v>
      </c>
      <c r="Q2463" s="204" t="e">
        <f>#REF!+M2463</f>
        <v>#REF!</v>
      </c>
      <c r="R2463" s="359" t="s">
        <v>1144</v>
      </c>
    </row>
    <row r="2464" spans="1:18" ht="12.95" customHeight="1">
      <c r="A2464" s="147">
        <v>299</v>
      </c>
      <c r="B2464" s="148"/>
      <c r="C2464" s="149" t="s">
        <v>1911</v>
      </c>
      <c r="D2464" s="149" t="s">
        <v>1545</v>
      </c>
      <c r="E2464" s="149" t="s">
        <v>1543</v>
      </c>
      <c r="F2464" s="149" t="s">
        <v>1543</v>
      </c>
      <c r="G2464" s="149" t="s">
        <v>1493</v>
      </c>
      <c r="H2464" s="123">
        <v>116</v>
      </c>
      <c r="I2464" s="255" t="s">
        <v>74</v>
      </c>
      <c r="J2464" s="150" t="s">
        <v>1343</v>
      </c>
      <c r="K2464" s="150" t="s">
        <v>1343</v>
      </c>
      <c r="L2464" s="150"/>
      <c r="M2464" s="153"/>
      <c r="N2464" s="151"/>
      <c r="O2464" s="153"/>
      <c r="P2464" s="151" t="e">
        <f>#REF!+#REF!</f>
        <v>#REF!</v>
      </c>
      <c r="Q2464" s="204" t="e">
        <f>#REF!+M2464</f>
        <v>#REF!</v>
      </c>
      <c r="R2464" s="359" t="s">
        <v>1144</v>
      </c>
    </row>
    <row r="2465" spans="1:18" ht="12.95" customHeight="1">
      <c r="A2465" s="147">
        <v>300</v>
      </c>
      <c r="B2465" s="148"/>
      <c r="C2465" s="149" t="s">
        <v>1911</v>
      </c>
      <c r="D2465" s="149" t="s">
        <v>1545</v>
      </c>
      <c r="E2465" s="149" t="s">
        <v>1543</v>
      </c>
      <c r="F2465" s="149" t="s">
        <v>1543</v>
      </c>
      <c r="G2465" s="149" t="s">
        <v>1493</v>
      </c>
      <c r="H2465" s="158">
        <v>117</v>
      </c>
      <c r="I2465" s="255" t="s">
        <v>1199</v>
      </c>
      <c r="J2465" s="150" t="s">
        <v>1343</v>
      </c>
      <c r="K2465" s="150" t="s">
        <v>1343</v>
      </c>
      <c r="L2465" s="150"/>
      <c r="M2465" s="153"/>
      <c r="N2465" s="151"/>
      <c r="O2465" s="153"/>
      <c r="P2465" s="151" t="e">
        <f>#REF!+#REF!</f>
        <v>#REF!</v>
      </c>
      <c r="Q2465" s="204" t="e">
        <f>#REF!+M2465</f>
        <v>#REF!</v>
      </c>
      <c r="R2465" s="359" t="s">
        <v>1144</v>
      </c>
    </row>
    <row r="2466" spans="1:18" ht="12.95" customHeight="1">
      <c r="A2466" s="147">
        <v>301</v>
      </c>
      <c r="B2466" s="148"/>
      <c r="C2466" s="149" t="s">
        <v>1911</v>
      </c>
      <c r="D2466" s="149" t="s">
        <v>1545</v>
      </c>
      <c r="E2466" s="149" t="s">
        <v>1543</v>
      </c>
      <c r="F2466" s="149" t="s">
        <v>1543</v>
      </c>
      <c r="G2466" s="149" t="s">
        <v>1493</v>
      </c>
      <c r="H2466" s="123">
        <v>118</v>
      </c>
      <c r="I2466" s="255" t="s">
        <v>1200</v>
      </c>
      <c r="J2466" s="150" t="s">
        <v>1343</v>
      </c>
      <c r="K2466" s="150" t="s">
        <v>1343</v>
      </c>
      <c r="L2466" s="150"/>
      <c r="M2466" s="153"/>
      <c r="N2466" s="151"/>
      <c r="O2466" s="153"/>
      <c r="P2466" s="151" t="e">
        <f>#REF!+#REF!</f>
        <v>#REF!</v>
      </c>
      <c r="Q2466" s="204" t="e">
        <f>#REF!+M2466</f>
        <v>#REF!</v>
      </c>
      <c r="R2466" s="359" t="s">
        <v>1144</v>
      </c>
    </row>
    <row r="2467" spans="1:18" ht="12.95" customHeight="1">
      <c r="A2467" s="147">
        <v>302</v>
      </c>
      <c r="B2467" s="148"/>
      <c r="C2467" s="149" t="s">
        <v>1911</v>
      </c>
      <c r="D2467" s="149" t="s">
        <v>1545</v>
      </c>
      <c r="E2467" s="149" t="s">
        <v>1543</v>
      </c>
      <c r="F2467" s="149" t="s">
        <v>1543</v>
      </c>
      <c r="G2467" s="149" t="s">
        <v>1493</v>
      </c>
      <c r="H2467" s="123">
        <v>119</v>
      </c>
      <c r="I2467" s="255" t="s">
        <v>1201</v>
      </c>
      <c r="J2467" s="150" t="s">
        <v>1343</v>
      </c>
      <c r="K2467" s="150" t="s">
        <v>1343</v>
      </c>
      <c r="L2467" s="150"/>
      <c r="M2467" s="153"/>
      <c r="N2467" s="151"/>
      <c r="O2467" s="153"/>
      <c r="P2467" s="151" t="e">
        <f>#REF!+#REF!</f>
        <v>#REF!</v>
      </c>
      <c r="Q2467" s="204" t="e">
        <f>#REF!+M2467</f>
        <v>#REF!</v>
      </c>
      <c r="R2467" s="359" t="s">
        <v>1144</v>
      </c>
    </row>
    <row r="2468" spans="1:18" ht="12.95" customHeight="1">
      <c r="A2468" s="147">
        <v>303</v>
      </c>
      <c r="B2468" s="148"/>
      <c r="C2468" s="149" t="s">
        <v>1911</v>
      </c>
      <c r="D2468" s="149" t="s">
        <v>1545</v>
      </c>
      <c r="E2468" s="149" t="s">
        <v>1543</v>
      </c>
      <c r="F2468" s="149" t="s">
        <v>1543</v>
      </c>
      <c r="G2468" s="149" t="s">
        <v>1493</v>
      </c>
      <c r="H2468" s="123">
        <v>120</v>
      </c>
      <c r="I2468" s="255" t="s">
        <v>1202</v>
      </c>
      <c r="J2468" s="150" t="s">
        <v>1343</v>
      </c>
      <c r="K2468" s="150" t="s">
        <v>1343</v>
      </c>
      <c r="L2468" s="150"/>
      <c r="M2468" s="153"/>
      <c r="N2468" s="151"/>
      <c r="O2468" s="153"/>
      <c r="P2468" s="151" t="e">
        <f>#REF!+#REF!</f>
        <v>#REF!</v>
      </c>
      <c r="Q2468" s="204" t="e">
        <f>#REF!+M2468</f>
        <v>#REF!</v>
      </c>
      <c r="R2468" s="359" t="s">
        <v>1144</v>
      </c>
    </row>
    <row r="2469" spans="1:18" ht="12.95" customHeight="1">
      <c r="A2469" s="147">
        <v>304</v>
      </c>
      <c r="B2469" s="148"/>
      <c r="C2469" s="149" t="s">
        <v>1911</v>
      </c>
      <c r="D2469" s="149" t="s">
        <v>1545</v>
      </c>
      <c r="E2469" s="149" t="s">
        <v>1543</v>
      </c>
      <c r="F2469" s="149" t="s">
        <v>1543</v>
      </c>
      <c r="G2469" s="149" t="s">
        <v>1493</v>
      </c>
      <c r="H2469" s="123">
        <v>121</v>
      </c>
      <c r="I2469" s="255" t="s">
        <v>1203</v>
      </c>
      <c r="J2469" s="150" t="s">
        <v>1343</v>
      </c>
      <c r="K2469" s="150" t="s">
        <v>1343</v>
      </c>
      <c r="L2469" s="150"/>
      <c r="M2469" s="153"/>
      <c r="N2469" s="151"/>
      <c r="O2469" s="153"/>
      <c r="P2469" s="151" t="e">
        <f>#REF!+#REF!</f>
        <v>#REF!</v>
      </c>
      <c r="Q2469" s="204" t="e">
        <f>#REF!+M2469</f>
        <v>#REF!</v>
      </c>
      <c r="R2469" s="359" t="s">
        <v>1144</v>
      </c>
    </row>
    <row r="2470" spans="1:18" ht="12.95" customHeight="1">
      <c r="A2470" s="147">
        <v>305</v>
      </c>
      <c r="B2470" s="148"/>
      <c r="C2470" s="149" t="s">
        <v>1911</v>
      </c>
      <c r="D2470" s="149" t="s">
        <v>1545</v>
      </c>
      <c r="E2470" s="149" t="s">
        <v>1543</v>
      </c>
      <c r="F2470" s="149" t="s">
        <v>1543</v>
      </c>
      <c r="G2470" s="149" t="s">
        <v>1493</v>
      </c>
      <c r="H2470" s="123">
        <v>122</v>
      </c>
      <c r="I2470" s="255" t="s">
        <v>1204</v>
      </c>
      <c r="J2470" s="150" t="s">
        <v>1343</v>
      </c>
      <c r="K2470" s="150" t="s">
        <v>1343</v>
      </c>
      <c r="L2470" s="150"/>
      <c r="M2470" s="153"/>
      <c r="N2470" s="151"/>
      <c r="O2470" s="153"/>
      <c r="P2470" s="151" t="e">
        <f>#REF!+#REF!</f>
        <v>#REF!</v>
      </c>
      <c r="Q2470" s="204" t="e">
        <f>#REF!+M2470</f>
        <v>#REF!</v>
      </c>
      <c r="R2470" s="359" t="s">
        <v>1144</v>
      </c>
    </row>
    <row r="2471" spans="1:18" ht="12.95" customHeight="1">
      <c r="A2471" s="147">
        <v>306</v>
      </c>
      <c r="B2471" s="148"/>
      <c r="C2471" s="149" t="s">
        <v>1911</v>
      </c>
      <c r="D2471" s="149" t="s">
        <v>1545</v>
      </c>
      <c r="E2471" s="149" t="s">
        <v>1543</v>
      </c>
      <c r="F2471" s="149" t="s">
        <v>1543</v>
      </c>
      <c r="G2471" s="149" t="s">
        <v>1493</v>
      </c>
      <c r="H2471" s="158">
        <v>123</v>
      </c>
      <c r="I2471" s="255" t="s">
        <v>1205</v>
      </c>
      <c r="J2471" s="150" t="s">
        <v>1343</v>
      </c>
      <c r="K2471" s="150" t="s">
        <v>1343</v>
      </c>
      <c r="L2471" s="150"/>
      <c r="M2471" s="153"/>
      <c r="N2471" s="151"/>
      <c r="O2471" s="153"/>
      <c r="P2471" s="151" t="e">
        <f>#REF!+#REF!</f>
        <v>#REF!</v>
      </c>
      <c r="Q2471" s="204" t="e">
        <f>#REF!+M2471</f>
        <v>#REF!</v>
      </c>
      <c r="R2471" s="359" t="s">
        <v>1144</v>
      </c>
    </row>
    <row r="2472" spans="1:18" ht="12.95" customHeight="1">
      <c r="A2472" s="147">
        <v>307</v>
      </c>
      <c r="B2472" s="148"/>
      <c r="C2472" s="149" t="s">
        <v>1911</v>
      </c>
      <c r="D2472" s="149" t="s">
        <v>1545</v>
      </c>
      <c r="E2472" s="149" t="s">
        <v>1543</v>
      </c>
      <c r="F2472" s="149" t="s">
        <v>1543</v>
      </c>
      <c r="G2472" s="149" t="s">
        <v>1493</v>
      </c>
      <c r="H2472" s="123">
        <v>124</v>
      </c>
      <c r="I2472" s="255" t="s">
        <v>1206</v>
      </c>
      <c r="J2472" s="150" t="s">
        <v>1343</v>
      </c>
      <c r="K2472" s="150" t="s">
        <v>1343</v>
      </c>
      <c r="L2472" s="150"/>
      <c r="M2472" s="153"/>
      <c r="N2472" s="151"/>
      <c r="O2472" s="153"/>
      <c r="P2472" s="151" t="e">
        <f>#REF!+#REF!</f>
        <v>#REF!</v>
      </c>
      <c r="Q2472" s="204" t="e">
        <f>#REF!+M2472</f>
        <v>#REF!</v>
      </c>
      <c r="R2472" s="359" t="s">
        <v>1144</v>
      </c>
    </row>
    <row r="2473" spans="1:18" ht="12.95" customHeight="1">
      <c r="A2473" s="147">
        <v>308</v>
      </c>
      <c r="B2473" s="148"/>
      <c r="C2473" s="149" t="s">
        <v>1911</v>
      </c>
      <c r="D2473" s="149" t="s">
        <v>1545</v>
      </c>
      <c r="E2473" s="149" t="s">
        <v>1543</v>
      </c>
      <c r="F2473" s="149" t="s">
        <v>1543</v>
      </c>
      <c r="G2473" s="149" t="s">
        <v>1493</v>
      </c>
      <c r="H2473" s="123">
        <v>125</v>
      </c>
      <c r="I2473" s="255" t="s">
        <v>1207</v>
      </c>
      <c r="J2473" s="150" t="s">
        <v>1343</v>
      </c>
      <c r="K2473" s="150" t="s">
        <v>1343</v>
      </c>
      <c r="L2473" s="150"/>
      <c r="M2473" s="153"/>
      <c r="N2473" s="151"/>
      <c r="O2473" s="153"/>
      <c r="P2473" s="151" t="e">
        <f>#REF!+#REF!</f>
        <v>#REF!</v>
      </c>
      <c r="Q2473" s="204" t="e">
        <f>#REF!+M2473</f>
        <v>#REF!</v>
      </c>
      <c r="R2473" s="359" t="s">
        <v>1144</v>
      </c>
    </row>
    <row r="2474" spans="1:18" ht="12.95" customHeight="1">
      <c r="A2474" s="147"/>
      <c r="B2474" s="148"/>
      <c r="C2474" s="149" t="s">
        <v>1903</v>
      </c>
      <c r="D2474" s="149" t="s">
        <v>1903</v>
      </c>
      <c r="E2474" s="149" t="s">
        <v>1903</v>
      </c>
      <c r="F2474" s="149" t="s">
        <v>1903</v>
      </c>
      <c r="G2474" s="149" t="s">
        <v>1903</v>
      </c>
      <c r="H2474" s="158"/>
      <c r="I2474" s="274" t="s">
        <v>2084</v>
      </c>
      <c r="J2474" s="150"/>
      <c r="K2474" s="150"/>
      <c r="L2474" s="150"/>
      <c r="M2474" s="153"/>
      <c r="N2474" s="151"/>
      <c r="O2474" s="153"/>
      <c r="P2474" s="151" t="e">
        <f>#REF!+#REF!</f>
        <v>#REF!</v>
      </c>
      <c r="Q2474" s="204" t="e">
        <f>#REF!+M2474</f>
        <v>#REF!</v>
      </c>
      <c r="R2474" s="359"/>
    </row>
    <row r="2475" spans="1:18" ht="12.95" customHeight="1">
      <c r="A2475" s="147">
        <v>309</v>
      </c>
      <c r="B2475" s="148"/>
      <c r="C2475" s="149" t="s">
        <v>1911</v>
      </c>
      <c r="D2475" s="149" t="s">
        <v>1545</v>
      </c>
      <c r="E2475" s="149" t="s">
        <v>1543</v>
      </c>
      <c r="F2475" s="149" t="s">
        <v>1916</v>
      </c>
      <c r="G2475" s="149" t="s">
        <v>1458</v>
      </c>
      <c r="H2475" s="123" t="s">
        <v>1426</v>
      </c>
      <c r="I2475" s="277" t="s">
        <v>1168</v>
      </c>
      <c r="J2475" s="150" t="s">
        <v>1343</v>
      </c>
      <c r="K2475" s="150" t="s">
        <v>1343</v>
      </c>
      <c r="L2475" s="150"/>
      <c r="M2475" s="153"/>
      <c r="N2475" s="151"/>
      <c r="O2475" s="153"/>
      <c r="P2475" s="151" t="e">
        <f>#REF!+#REF!</f>
        <v>#REF!</v>
      </c>
      <c r="Q2475" s="204" t="e">
        <f>#REF!+M2475</f>
        <v>#REF!</v>
      </c>
      <c r="R2475" s="359" t="s">
        <v>1144</v>
      </c>
    </row>
    <row r="2476" spans="1:18" ht="12.95" customHeight="1">
      <c r="A2476" s="147">
        <v>310</v>
      </c>
      <c r="B2476" s="148"/>
      <c r="C2476" s="149" t="s">
        <v>1911</v>
      </c>
      <c r="D2476" s="149" t="s">
        <v>1545</v>
      </c>
      <c r="E2476" s="149" t="s">
        <v>1543</v>
      </c>
      <c r="F2476" s="149" t="s">
        <v>1916</v>
      </c>
      <c r="G2476" s="149" t="s">
        <v>1458</v>
      </c>
      <c r="H2476" s="123" t="s">
        <v>1427</v>
      </c>
      <c r="I2476" s="277" t="s">
        <v>1169</v>
      </c>
      <c r="J2476" s="150" t="s">
        <v>1343</v>
      </c>
      <c r="K2476" s="150" t="s">
        <v>1343</v>
      </c>
      <c r="L2476" s="150"/>
      <c r="M2476" s="153"/>
      <c r="N2476" s="151"/>
      <c r="O2476" s="153"/>
      <c r="P2476" s="151" t="e">
        <f>#REF!+#REF!</f>
        <v>#REF!</v>
      </c>
      <c r="Q2476" s="204" t="e">
        <f>#REF!+M2476</f>
        <v>#REF!</v>
      </c>
      <c r="R2476" s="359" t="s">
        <v>1144</v>
      </c>
    </row>
    <row r="2477" spans="1:18" ht="12.95" customHeight="1">
      <c r="A2477" s="147">
        <v>311</v>
      </c>
      <c r="B2477" s="148"/>
      <c r="C2477" s="149" t="s">
        <v>1911</v>
      </c>
      <c r="D2477" s="149" t="s">
        <v>1545</v>
      </c>
      <c r="E2477" s="149" t="s">
        <v>1543</v>
      </c>
      <c r="F2477" s="149" t="s">
        <v>1544</v>
      </c>
      <c r="G2477" s="149" t="s">
        <v>1452</v>
      </c>
      <c r="H2477" s="123" t="s">
        <v>1426</v>
      </c>
      <c r="I2477" s="277" t="s">
        <v>1173</v>
      </c>
      <c r="J2477" s="150" t="s">
        <v>1343</v>
      </c>
      <c r="K2477" s="150" t="s">
        <v>1343</v>
      </c>
      <c r="L2477" s="150"/>
      <c r="M2477" s="153"/>
      <c r="N2477" s="151"/>
      <c r="O2477" s="153"/>
      <c r="P2477" s="151" t="e">
        <f>#REF!+#REF!</f>
        <v>#REF!</v>
      </c>
      <c r="Q2477" s="204" t="e">
        <f>#REF!+M2477</f>
        <v>#REF!</v>
      </c>
      <c r="R2477" s="359" t="s">
        <v>1144</v>
      </c>
    </row>
    <row r="2478" spans="1:18" ht="12.95" customHeight="1">
      <c r="A2478" s="147">
        <v>312</v>
      </c>
      <c r="B2478" s="148"/>
      <c r="C2478" s="149" t="s">
        <v>1911</v>
      </c>
      <c r="D2478" s="149" t="s">
        <v>1545</v>
      </c>
      <c r="E2478" s="149" t="s">
        <v>1543</v>
      </c>
      <c r="F2478" s="149" t="s">
        <v>1544</v>
      </c>
      <c r="G2478" s="149" t="s">
        <v>1452</v>
      </c>
      <c r="H2478" s="123" t="s">
        <v>1427</v>
      </c>
      <c r="I2478" s="277" t="s">
        <v>1174</v>
      </c>
      <c r="J2478" s="7" t="s">
        <v>1343</v>
      </c>
      <c r="K2478" s="150" t="s">
        <v>1343</v>
      </c>
      <c r="L2478" s="150"/>
      <c r="M2478" s="153"/>
      <c r="N2478" s="65"/>
      <c r="O2478" s="153"/>
      <c r="P2478" s="151" t="e">
        <f>#REF!+#REF!</f>
        <v>#REF!</v>
      </c>
      <c r="Q2478" s="204" t="e">
        <f>#REF!+M2478</f>
        <v>#REF!</v>
      </c>
      <c r="R2478" s="11" t="s">
        <v>1144</v>
      </c>
    </row>
    <row r="2479" spans="1:18" ht="12.95" customHeight="1">
      <c r="A2479" s="147">
        <v>313</v>
      </c>
      <c r="B2479" s="148"/>
      <c r="C2479" s="149" t="s">
        <v>1911</v>
      </c>
      <c r="D2479" s="149" t="s">
        <v>1545</v>
      </c>
      <c r="E2479" s="149" t="s">
        <v>1543</v>
      </c>
      <c r="F2479" s="149" t="s">
        <v>1916</v>
      </c>
      <c r="G2479" s="149" t="s">
        <v>1448</v>
      </c>
      <c r="H2479" s="123" t="s">
        <v>1426</v>
      </c>
      <c r="I2479" s="277" t="s">
        <v>1175</v>
      </c>
      <c r="J2479" s="7" t="s">
        <v>1343</v>
      </c>
      <c r="K2479" s="150" t="s">
        <v>1343</v>
      </c>
      <c r="L2479" s="150"/>
      <c r="M2479" s="153"/>
      <c r="N2479" s="65"/>
      <c r="O2479" s="153"/>
      <c r="P2479" s="151" t="e">
        <f>#REF!+#REF!</f>
        <v>#REF!</v>
      </c>
      <c r="Q2479" s="204" t="e">
        <f>#REF!+M2479</f>
        <v>#REF!</v>
      </c>
      <c r="R2479" s="11" t="s">
        <v>1144</v>
      </c>
    </row>
    <row r="2480" spans="1:18" ht="12.95" customHeight="1">
      <c r="A2480" s="147">
        <v>314</v>
      </c>
      <c r="B2480" s="148"/>
      <c r="C2480" s="149" t="s">
        <v>1911</v>
      </c>
      <c r="D2480" s="149" t="s">
        <v>1545</v>
      </c>
      <c r="E2480" s="149" t="s">
        <v>1543</v>
      </c>
      <c r="F2480" s="149" t="s">
        <v>1916</v>
      </c>
      <c r="G2480" s="149" t="s">
        <v>1448</v>
      </c>
      <c r="H2480" s="123" t="s">
        <v>1427</v>
      </c>
      <c r="I2480" s="277" t="s">
        <v>1176</v>
      </c>
      <c r="J2480" s="7" t="s">
        <v>1343</v>
      </c>
      <c r="K2480" s="150" t="s">
        <v>1343</v>
      </c>
      <c r="L2480" s="150"/>
      <c r="M2480" s="153"/>
      <c r="N2480" s="65"/>
      <c r="O2480" s="153"/>
      <c r="P2480" s="151" t="e">
        <f>#REF!+#REF!</f>
        <v>#REF!</v>
      </c>
      <c r="Q2480" s="204" t="e">
        <f>#REF!+M2480</f>
        <v>#REF!</v>
      </c>
      <c r="R2480" s="11" t="s">
        <v>1144</v>
      </c>
    </row>
    <row r="2481" spans="1:18" ht="12.95" customHeight="1">
      <c r="A2481" s="147">
        <v>315</v>
      </c>
      <c r="B2481" s="148"/>
      <c r="C2481" s="149" t="s">
        <v>1911</v>
      </c>
      <c r="D2481" s="149" t="s">
        <v>1545</v>
      </c>
      <c r="E2481" s="149" t="s">
        <v>1543</v>
      </c>
      <c r="F2481" s="149" t="s">
        <v>1916</v>
      </c>
      <c r="G2481" s="149" t="s">
        <v>1448</v>
      </c>
      <c r="H2481" s="123" t="s">
        <v>1428</v>
      </c>
      <c r="I2481" s="277" t="s">
        <v>1208</v>
      </c>
      <c r="J2481" s="7" t="s">
        <v>1343</v>
      </c>
      <c r="K2481" s="150" t="s">
        <v>1343</v>
      </c>
      <c r="L2481" s="150"/>
      <c r="M2481" s="153"/>
      <c r="N2481" s="65"/>
      <c r="O2481" s="153"/>
      <c r="P2481" s="151" t="e">
        <f>#REF!+#REF!</f>
        <v>#REF!</v>
      </c>
      <c r="Q2481" s="204" t="e">
        <f>#REF!+M2481</f>
        <v>#REF!</v>
      </c>
      <c r="R2481" s="11" t="s">
        <v>1144</v>
      </c>
    </row>
    <row r="2482" spans="1:18" ht="12.95" customHeight="1">
      <c r="A2482" s="147">
        <v>316</v>
      </c>
      <c r="B2482" s="148"/>
      <c r="C2482" s="149" t="s">
        <v>1911</v>
      </c>
      <c r="D2482" s="149" t="s">
        <v>1545</v>
      </c>
      <c r="E2482" s="149" t="s">
        <v>1543</v>
      </c>
      <c r="F2482" s="149" t="s">
        <v>1907</v>
      </c>
      <c r="G2482" s="149" t="s">
        <v>1450</v>
      </c>
      <c r="H2482" s="123" t="s">
        <v>13</v>
      </c>
      <c r="I2482" s="277" t="s">
        <v>1209</v>
      </c>
      <c r="J2482" s="7" t="s">
        <v>1343</v>
      </c>
      <c r="K2482" s="150" t="s">
        <v>1343</v>
      </c>
      <c r="L2482" s="150"/>
      <c r="M2482" s="153"/>
      <c r="N2482" s="65"/>
      <c r="O2482" s="153"/>
      <c r="P2482" s="151" t="e">
        <f>#REF!+#REF!</f>
        <v>#REF!</v>
      </c>
      <c r="Q2482" s="204" t="e">
        <f>#REF!+M2482</f>
        <v>#REF!</v>
      </c>
      <c r="R2482" s="11" t="s">
        <v>1144</v>
      </c>
    </row>
    <row r="2483" spans="1:18" ht="12.95" customHeight="1">
      <c r="A2483" s="147">
        <v>317</v>
      </c>
      <c r="B2483" s="148"/>
      <c r="C2483" s="149" t="s">
        <v>1911</v>
      </c>
      <c r="D2483" s="149" t="s">
        <v>1545</v>
      </c>
      <c r="E2483" s="149" t="s">
        <v>1543</v>
      </c>
      <c r="F2483" s="149" t="s">
        <v>1907</v>
      </c>
      <c r="G2483" s="149" t="s">
        <v>1450</v>
      </c>
      <c r="H2483" s="123" t="s">
        <v>1425</v>
      </c>
      <c r="I2483" s="277" t="s">
        <v>1210</v>
      </c>
      <c r="J2483" s="7" t="s">
        <v>1343</v>
      </c>
      <c r="K2483" s="150" t="s">
        <v>1343</v>
      </c>
      <c r="L2483" s="150"/>
      <c r="M2483" s="153"/>
      <c r="N2483" s="65"/>
      <c r="O2483" s="153"/>
      <c r="P2483" s="151" t="e">
        <f>#REF!+#REF!</f>
        <v>#REF!</v>
      </c>
      <c r="Q2483" s="204" t="e">
        <f>#REF!+M2483</f>
        <v>#REF!</v>
      </c>
      <c r="R2483" s="11" t="s">
        <v>1144</v>
      </c>
    </row>
    <row r="2484" spans="1:18" ht="12.95" customHeight="1">
      <c r="A2484" s="147">
        <v>318</v>
      </c>
      <c r="B2484" s="148"/>
      <c r="C2484" s="149" t="s">
        <v>1911</v>
      </c>
      <c r="D2484" s="149" t="s">
        <v>1545</v>
      </c>
      <c r="E2484" s="149" t="s">
        <v>1543</v>
      </c>
      <c r="F2484" s="149" t="s">
        <v>1543</v>
      </c>
      <c r="G2484" s="149" t="s">
        <v>1493</v>
      </c>
      <c r="H2484" s="123">
        <v>126</v>
      </c>
      <c r="I2484" s="277" t="s">
        <v>1167</v>
      </c>
      <c r="J2484" s="7" t="s">
        <v>1343</v>
      </c>
      <c r="K2484" s="150" t="s">
        <v>1343</v>
      </c>
      <c r="L2484" s="150"/>
      <c r="M2484" s="153"/>
      <c r="N2484" s="65"/>
      <c r="O2484" s="153"/>
      <c r="P2484" s="151" t="e">
        <f>#REF!+#REF!</f>
        <v>#REF!</v>
      </c>
      <c r="Q2484" s="204" t="e">
        <f>#REF!+M2484</f>
        <v>#REF!</v>
      </c>
      <c r="R2484" s="11" t="s">
        <v>1144</v>
      </c>
    </row>
    <row r="2485" spans="1:18" ht="12.95" customHeight="1">
      <c r="A2485" s="147">
        <v>319</v>
      </c>
      <c r="B2485" s="148"/>
      <c r="C2485" s="149" t="s">
        <v>1911</v>
      </c>
      <c r="D2485" s="149" t="s">
        <v>1545</v>
      </c>
      <c r="E2485" s="149" t="s">
        <v>1543</v>
      </c>
      <c r="F2485" s="149" t="s">
        <v>1543</v>
      </c>
      <c r="G2485" s="149" t="s">
        <v>1442</v>
      </c>
      <c r="H2485" s="123" t="s">
        <v>13</v>
      </c>
      <c r="I2485" s="277" t="s">
        <v>1211</v>
      </c>
      <c r="J2485" s="7" t="s">
        <v>1343</v>
      </c>
      <c r="K2485" s="150" t="s">
        <v>1343</v>
      </c>
      <c r="L2485" s="150"/>
      <c r="M2485" s="153"/>
      <c r="N2485" s="65"/>
      <c r="O2485" s="153"/>
      <c r="P2485" s="151" t="e">
        <f>#REF!+#REF!</f>
        <v>#REF!</v>
      </c>
      <c r="Q2485" s="204" t="e">
        <f>#REF!+M2485</f>
        <v>#REF!</v>
      </c>
      <c r="R2485" s="11" t="s">
        <v>1144</v>
      </c>
    </row>
    <row r="2486" spans="1:18" ht="12.95" customHeight="1">
      <c r="A2486" s="147">
        <v>320</v>
      </c>
      <c r="B2486" s="148"/>
      <c r="C2486" s="149" t="s">
        <v>1911</v>
      </c>
      <c r="D2486" s="149" t="s">
        <v>1545</v>
      </c>
      <c r="E2486" s="149" t="s">
        <v>1543</v>
      </c>
      <c r="F2486" s="149" t="s">
        <v>1543</v>
      </c>
      <c r="G2486" s="149" t="s">
        <v>1442</v>
      </c>
      <c r="H2486" s="123" t="s">
        <v>1425</v>
      </c>
      <c r="I2486" s="277" t="s">
        <v>1212</v>
      </c>
      <c r="J2486" s="7" t="s">
        <v>1343</v>
      </c>
      <c r="K2486" s="150" t="s">
        <v>1343</v>
      </c>
      <c r="L2486" s="150"/>
      <c r="M2486" s="153"/>
      <c r="N2486" s="65"/>
      <c r="O2486" s="153"/>
      <c r="P2486" s="151" t="e">
        <f>#REF!+#REF!</f>
        <v>#REF!</v>
      </c>
      <c r="Q2486" s="204" t="e">
        <f>#REF!+M2486</f>
        <v>#REF!</v>
      </c>
      <c r="R2486" s="11" t="s">
        <v>1144</v>
      </c>
    </row>
    <row r="2487" spans="1:18" ht="12.95" customHeight="1">
      <c r="A2487" s="147">
        <v>321</v>
      </c>
      <c r="B2487" s="148"/>
      <c r="C2487" s="149" t="s">
        <v>1911</v>
      </c>
      <c r="D2487" s="149" t="s">
        <v>1545</v>
      </c>
      <c r="E2487" s="149" t="s">
        <v>1543</v>
      </c>
      <c r="F2487" s="149" t="s">
        <v>1543</v>
      </c>
      <c r="G2487" s="149" t="s">
        <v>1493</v>
      </c>
      <c r="H2487" s="123">
        <v>127</v>
      </c>
      <c r="I2487" s="277" t="s">
        <v>1213</v>
      </c>
      <c r="J2487" s="7" t="s">
        <v>1343</v>
      </c>
      <c r="K2487" s="150" t="s">
        <v>1343</v>
      </c>
      <c r="L2487" s="150"/>
      <c r="M2487" s="153"/>
      <c r="N2487" s="65"/>
      <c r="O2487" s="153"/>
      <c r="P2487" s="151" t="e">
        <f>#REF!+#REF!</f>
        <v>#REF!</v>
      </c>
      <c r="Q2487" s="204" t="e">
        <f>#REF!+M2487</f>
        <v>#REF!</v>
      </c>
      <c r="R2487" s="11" t="s">
        <v>1144</v>
      </c>
    </row>
    <row r="2488" spans="1:18" ht="12.95" customHeight="1">
      <c r="A2488" s="147">
        <v>322</v>
      </c>
      <c r="B2488" s="148"/>
      <c r="C2488" s="149" t="s">
        <v>1911</v>
      </c>
      <c r="D2488" s="149" t="s">
        <v>1545</v>
      </c>
      <c r="E2488" s="149" t="s">
        <v>1543</v>
      </c>
      <c r="F2488" s="149" t="s">
        <v>1543</v>
      </c>
      <c r="G2488" s="149" t="s">
        <v>1493</v>
      </c>
      <c r="H2488" s="123">
        <v>128</v>
      </c>
      <c r="I2488" s="277" t="s">
        <v>1214</v>
      </c>
      <c r="J2488" s="7" t="s">
        <v>1343</v>
      </c>
      <c r="K2488" s="150" t="s">
        <v>1343</v>
      </c>
      <c r="L2488" s="150"/>
      <c r="M2488" s="153"/>
      <c r="N2488" s="65"/>
      <c r="O2488" s="153"/>
      <c r="P2488" s="151" t="e">
        <f>#REF!+#REF!</f>
        <v>#REF!</v>
      </c>
      <c r="Q2488" s="204" t="e">
        <f>#REF!+M2488</f>
        <v>#REF!</v>
      </c>
      <c r="R2488" s="11" t="s">
        <v>1144</v>
      </c>
    </row>
    <row r="2489" spans="1:18" ht="12.95" customHeight="1">
      <c r="A2489" s="147">
        <v>323</v>
      </c>
      <c r="B2489" s="148"/>
      <c r="C2489" s="149" t="s">
        <v>1911</v>
      </c>
      <c r="D2489" s="149" t="s">
        <v>1545</v>
      </c>
      <c r="E2489" s="149" t="s">
        <v>1543</v>
      </c>
      <c r="F2489" s="149" t="s">
        <v>1543</v>
      </c>
      <c r="G2489" s="149" t="s">
        <v>1493</v>
      </c>
      <c r="H2489" s="123">
        <v>129</v>
      </c>
      <c r="I2489" s="277" t="s">
        <v>1170</v>
      </c>
      <c r="J2489" s="7" t="s">
        <v>1343</v>
      </c>
      <c r="K2489" s="150" t="s">
        <v>1343</v>
      </c>
      <c r="L2489" s="150"/>
      <c r="M2489" s="153"/>
      <c r="N2489" s="65"/>
      <c r="O2489" s="153"/>
      <c r="P2489" s="151" t="e">
        <f>#REF!+#REF!</f>
        <v>#REF!</v>
      </c>
      <c r="Q2489" s="204" t="e">
        <f>#REF!+M2489</f>
        <v>#REF!</v>
      </c>
      <c r="R2489" s="11" t="s">
        <v>1144</v>
      </c>
    </row>
    <row r="2490" spans="1:18" ht="12.95" customHeight="1">
      <c r="A2490" s="147">
        <v>324</v>
      </c>
      <c r="B2490" s="148"/>
      <c r="C2490" s="149" t="s">
        <v>1911</v>
      </c>
      <c r="D2490" s="149" t="s">
        <v>1545</v>
      </c>
      <c r="E2490" s="149" t="s">
        <v>1543</v>
      </c>
      <c r="F2490" s="149" t="s">
        <v>1543</v>
      </c>
      <c r="G2490" s="149" t="s">
        <v>1493</v>
      </c>
      <c r="H2490" s="123">
        <v>130</v>
      </c>
      <c r="I2490" s="277" t="s">
        <v>1171</v>
      </c>
      <c r="J2490" s="7" t="s">
        <v>1343</v>
      </c>
      <c r="K2490" s="150" t="s">
        <v>1343</v>
      </c>
      <c r="L2490" s="150"/>
      <c r="M2490" s="153"/>
      <c r="N2490" s="65"/>
      <c r="O2490" s="153"/>
      <c r="P2490" s="151" t="e">
        <f>#REF!+#REF!</f>
        <v>#REF!</v>
      </c>
      <c r="Q2490" s="204" t="e">
        <f>#REF!+M2490</f>
        <v>#REF!</v>
      </c>
      <c r="R2490" s="11" t="s">
        <v>1144</v>
      </c>
    </row>
    <row r="2491" spans="1:18" ht="12.95" customHeight="1">
      <c r="A2491" s="147">
        <v>325</v>
      </c>
      <c r="B2491" s="148"/>
      <c r="C2491" s="149" t="s">
        <v>1911</v>
      </c>
      <c r="D2491" s="149" t="s">
        <v>1545</v>
      </c>
      <c r="E2491" s="149" t="s">
        <v>1543</v>
      </c>
      <c r="F2491" s="149" t="s">
        <v>1543</v>
      </c>
      <c r="G2491" s="149" t="s">
        <v>1493</v>
      </c>
      <c r="H2491" s="123">
        <v>131</v>
      </c>
      <c r="I2491" s="277" t="s">
        <v>1215</v>
      </c>
      <c r="J2491" s="7" t="s">
        <v>1343</v>
      </c>
      <c r="K2491" s="150" t="s">
        <v>1343</v>
      </c>
      <c r="L2491" s="150"/>
      <c r="M2491" s="153"/>
      <c r="N2491" s="65"/>
      <c r="O2491" s="153"/>
      <c r="P2491" s="151" t="e">
        <f>#REF!+#REF!</f>
        <v>#REF!</v>
      </c>
      <c r="Q2491" s="204" t="e">
        <f>#REF!+M2491</f>
        <v>#REF!</v>
      </c>
      <c r="R2491" s="11" t="s">
        <v>1144</v>
      </c>
    </row>
    <row r="2492" spans="1:18" ht="12.95" customHeight="1">
      <c r="A2492" s="147">
        <v>326</v>
      </c>
      <c r="B2492" s="148"/>
      <c r="C2492" s="149" t="s">
        <v>1911</v>
      </c>
      <c r="D2492" s="149" t="s">
        <v>1545</v>
      </c>
      <c r="E2492" s="149" t="s">
        <v>1543</v>
      </c>
      <c r="F2492" s="149" t="s">
        <v>1543</v>
      </c>
      <c r="G2492" s="149" t="s">
        <v>1493</v>
      </c>
      <c r="H2492" s="123">
        <v>132</v>
      </c>
      <c r="I2492" s="277" t="s">
        <v>1216</v>
      </c>
      <c r="J2492" s="7" t="s">
        <v>1343</v>
      </c>
      <c r="K2492" s="150" t="s">
        <v>1343</v>
      </c>
      <c r="L2492" s="150"/>
      <c r="M2492" s="153"/>
      <c r="N2492" s="65"/>
      <c r="O2492" s="153"/>
      <c r="P2492" s="151" t="e">
        <f>#REF!+#REF!</f>
        <v>#REF!</v>
      </c>
      <c r="Q2492" s="204" t="e">
        <f>#REF!+M2492</f>
        <v>#REF!</v>
      </c>
      <c r="R2492" s="11" t="s">
        <v>1144</v>
      </c>
    </row>
    <row r="2493" spans="1:18" ht="12.95" customHeight="1">
      <c r="A2493" s="147">
        <v>327</v>
      </c>
      <c r="B2493" s="148"/>
      <c r="C2493" s="149" t="s">
        <v>1911</v>
      </c>
      <c r="D2493" s="149" t="s">
        <v>1545</v>
      </c>
      <c r="E2493" s="149" t="s">
        <v>1543</v>
      </c>
      <c r="F2493" s="149" t="s">
        <v>1543</v>
      </c>
      <c r="G2493" s="149" t="s">
        <v>1493</v>
      </c>
      <c r="H2493" s="123">
        <v>133</v>
      </c>
      <c r="I2493" s="277" t="s">
        <v>1178</v>
      </c>
      <c r="J2493" s="7" t="s">
        <v>1343</v>
      </c>
      <c r="K2493" s="150" t="s">
        <v>1343</v>
      </c>
      <c r="L2493" s="150"/>
      <c r="M2493" s="153"/>
      <c r="N2493" s="65"/>
      <c r="O2493" s="153"/>
      <c r="P2493" s="151" t="e">
        <f>#REF!+#REF!</f>
        <v>#REF!</v>
      </c>
      <c r="Q2493" s="204" t="e">
        <f>#REF!+M2493</f>
        <v>#REF!</v>
      </c>
      <c r="R2493" s="11" t="s">
        <v>1144</v>
      </c>
    </row>
    <row r="2494" spans="1:18" ht="12.95" customHeight="1">
      <c r="A2494" s="147">
        <v>328</v>
      </c>
      <c r="B2494" s="148"/>
      <c r="C2494" s="149" t="s">
        <v>1911</v>
      </c>
      <c r="D2494" s="149" t="s">
        <v>1545</v>
      </c>
      <c r="E2494" s="149" t="s">
        <v>1543</v>
      </c>
      <c r="F2494" s="149" t="s">
        <v>1543</v>
      </c>
      <c r="G2494" s="149" t="s">
        <v>1493</v>
      </c>
      <c r="H2494" s="123">
        <v>134</v>
      </c>
      <c r="I2494" s="277" t="s">
        <v>1179</v>
      </c>
      <c r="J2494" s="7" t="s">
        <v>1343</v>
      </c>
      <c r="K2494" s="150" t="s">
        <v>1343</v>
      </c>
      <c r="L2494" s="150"/>
      <c r="M2494" s="153"/>
      <c r="N2494" s="65"/>
      <c r="O2494" s="153"/>
      <c r="P2494" s="151" t="e">
        <f>#REF!+#REF!</f>
        <v>#REF!</v>
      </c>
      <c r="Q2494" s="204" t="e">
        <f>#REF!+M2494</f>
        <v>#REF!</v>
      </c>
      <c r="R2494" s="11" t="s">
        <v>1144</v>
      </c>
    </row>
    <row r="2495" spans="1:18" ht="12.95" customHeight="1">
      <c r="A2495" s="147">
        <v>329</v>
      </c>
      <c r="B2495" s="148"/>
      <c r="C2495" s="149" t="s">
        <v>1911</v>
      </c>
      <c r="D2495" s="149" t="s">
        <v>1545</v>
      </c>
      <c r="E2495" s="149" t="s">
        <v>1543</v>
      </c>
      <c r="F2495" s="149" t="s">
        <v>1543</v>
      </c>
      <c r="G2495" s="149" t="s">
        <v>1493</v>
      </c>
      <c r="H2495" s="123">
        <v>135</v>
      </c>
      <c r="I2495" s="277" t="s">
        <v>1182</v>
      </c>
      <c r="J2495" s="7" t="s">
        <v>1343</v>
      </c>
      <c r="K2495" s="150" t="s">
        <v>1343</v>
      </c>
      <c r="L2495" s="150"/>
      <c r="M2495" s="153"/>
      <c r="N2495" s="65"/>
      <c r="O2495" s="153"/>
      <c r="P2495" s="151" t="e">
        <f>#REF!+#REF!</f>
        <v>#REF!</v>
      </c>
      <c r="Q2495" s="204" t="e">
        <f>#REF!+M2495</f>
        <v>#REF!</v>
      </c>
      <c r="R2495" s="11" t="s">
        <v>1144</v>
      </c>
    </row>
    <row r="2496" spans="1:18" ht="12.95" customHeight="1">
      <c r="A2496" s="147">
        <v>330</v>
      </c>
      <c r="B2496" s="148"/>
      <c r="C2496" s="149" t="s">
        <v>1911</v>
      </c>
      <c r="D2496" s="149" t="s">
        <v>1545</v>
      </c>
      <c r="E2496" s="149" t="s">
        <v>1543</v>
      </c>
      <c r="F2496" s="149" t="s">
        <v>1543</v>
      </c>
      <c r="G2496" s="149" t="s">
        <v>1493</v>
      </c>
      <c r="H2496" s="123">
        <v>136</v>
      </c>
      <c r="I2496" s="277" t="s">
        <v>1183</v>
      </c>
      <c r="J2496" s="7" t="s">
        <v>1343</v>
      </c>
      <c r="K2496" s="150" t="s">
        <v>1343</v>
      </c>
      <c r="L2496" s="150"/>
      <c r="M2496" s="153"/>
      <c r="N2496" s="65"/>
      <c r="O2496" s="153"/>
      <c r="P2496" s="151" t="e">
        <f>#REF!+#REF!</f>
        <v>#REF!</v>
      </c>
      <c r="Q2496" s="204" t="e">
        <f>#REF!+M2496</f>
        <v>#REF!</v>
      </c>
      <c r="R2496" s="11" t="s">
        <v>1144</v>
      </c>
    </row>
    <row r="2497" spans="1:18" ht="12.95" customHeight="1">
      <c r="A2497" s="147">
        <v>331</v>
      </c>
      <c r="B2497" s="148"/>
      <c r="C2497" s="149" t="s">
        <v>1911</v>
      </c>
      <c r="D2497" s="149" t="s">
        <v>1545</v>
      </c>
      <c r="E2497" s="149" t="s">
        <v>1543</v>
      </c>
      <c r="F2497" s="149" t="s">
        <v>1543</v>
      </c>
      <c r="G2497" s="149" t="s">
        <v>1493</v>
      </c>
      <c r="H2497" s="123">
        <v>137</v>
      </c>
      <c r="I2497" s="277" t="s">
        <v>1184</v>
      </c>
      <c r="J2497" s="7" t="s">
        <v>1343</v>
      </c>
      <c r="K2497" s="150" t="s">
        <v>1343</v>
      </c>
      <c r="L2497" s="150"/>
      <c r="M2497" s="153"/>
      <c r="N2497" s="65"/>
      <c r="O2497" s="153"/>
      <c r="P2497" s="151" t="e">
        <f>#REF!+#REF!</f>
        <v>#REF!</v>
      </c>
      <c r="Q2497" s="204" t="e">
        <f>#REF!+M2497</f>
        <v>#REF!</v>
      </c>
      <c r="R2497" s="11" t="s">
        <v>1144</v>
      </c>
    </row>
    <row r="2498" spans="1:18" ht="12.95" customHeight="1">
      <c r="A2498" s="147">
        <v>332</v>
      </c>
      <c r="B2498" s="148"/>
      <c r="C2498" s="149" t="s">
        <v>1911</v>
      </c>
      <c r="D2498" s="149" t="s">
        <v>1545</v>
      </c>
      <c r="E2498" s="149" t="s">
        <v>1543</v>
      </c>
      <c r="F2498" s="149" t="s">
        <v>1543</v>
      </c>
      <c r="G2498" s="149" t="s">
        <v>1493</v>
      </c>
      <c r="H2498" s="123">
        <v>138</v>
      </c>
      <c r="I2498" s="277" t="s">
        <v>1185</v>
      </c>
      <c r="J2498" s="7" t="s">
        <v>1343</v>
      </c>
      <c r="K2498" s="150" t="s">
        <v>1343</v>
      </c>
      <c r="L2498" s="150"/>
      <c r="M2498" s="153"/>
      <c r="N2498" s="65"/>
      <c r="O2498" s="153"/>
      <c r="P2498" s="151" t="e">
        <f>#REF!+#REF!</f>
        <v>#REF!</v>
      </c>
      <c r="Q2498" s="204" t="e">
        <f>#REF!+M2498</f>
        <v>#REF!</v>
      </c>
      <c r="R2498" s="11" t="s">
        <v>1144</v>
      </c>
    </row>
    <row r="2499" spans="1:18" ht="12.95" customHeight="1">
      <c r="A2499" s="147">
        <v>333</v>
      </c>
      <c r="B2499" s="148"/>
      <c r="C2499" s="149" t="s">
        <v>1911</v>
      </c>
      <c r="D2499" s="149" t="s">
        <v>1545</v>
      </c>
      <c r="E2499" s="149" t="s">
        <v>1543</v>
      </c>
      <c r="F2499" s="149" t="s">
        <v>1543</v>
      </c>
      <c r="G2499" s="149" t="s">
        <v>1493</v>
      </c>
      <c r="H2499" s="123">
        <v>139</v>
      </c>
      <c r="I2499" s="277" t="s">
        <v>1186</v>
      </c>
      <c r="J2499" s="7" t="s">
        <v>1343</v>
      </c>
      <c r="K2499" s="150" t="s">
        <v>1343</v>
      </c>
      <c r="L2499" s="150"/>
      <c r="M2499" s="153"/>
      <c r="N2499" s="65"/>
      <c r="O2499" s="153"/>
      <c r="P2499" s="151" t="e">
        <f>#REF!+#REF!</f>
        <v>#REF!</v>
      </c>
      <c r="Q2499" s="204" t="e">
        <f>#REF!+M2499</f>
        <v>#REF!</v>
      </c>
      <c r="R2499" s="11" t="s">
        <v>1144</v>
      </c>
    </row>
    <row r="2500" spans="1:18" ht="12.95" customHeight="1">
      <c r="A2500" s="147">
        <v>334</v>
      </c>
      <c r="B2500" s="148"/>
      <c r="C2500" s="149" t="s">
        <v>1911</v>
      </c>
      <c r="D2500" s="149" t="s">
        <v>1545</v>
      </c>
      <c r="E2500" s="149" t="s">
        <v>1543</v>
      </c>
      <c r="F2500" s="149" t="s">
        <v>1543</v>
      </c>
      <c r="G2500" s="149" t="s">
        <v>1493</v>
      </c>
      <c r="H2500" s="123">
        <v>140</v>
      </c>
      <c r="I2500" s="277" t="s">
        <v>1217</v>
      </c>
      <c r="J2500" s="7" t="s">
        <v>1343</v>
      </c>
      <c r="K2500" s="150" t="s">
        <v>1343</v>
      </c>
      <c r="L2500" s="150"/>
      <c r="M2500" s="153"/>
      <c r="N2500" s="65"/>
      <c r="O2500" s="153"/>
      <c r="P2500" s="151" t="e">
        <f>#REF!+#REF!</f>
        <v>#REF!</v>
      </c>
      <c r="Q2500" s="204" t="e">
        <f>#REF!+M2500</f>
        <v>#REF!</v>
      </c>
      <c r="R2500" s="11" t="s">
        <v>1144</v>
      </c>
    </row>
    <row r="2501" spans="1:18" ht="12.95" customHeight="1">
      <c r="A2501" s="147">
        <v>335</v>
      </c>
      <c r="B2501" s="148"/>
      <c r="C2501" s="149" t="s">
        <v>1911</v>
      </c>
      <c r="D2501" s="149" t="s">
        <v>1545</v>
      </c>
      <c r="E2501" s="149" t="s">
        <v>1543</v>
      </c>
      <c r="F2501" s="149" t="s">
        <v>1543</v>
      </c>
      <c r="G2501" s="149" t="s">
        <v>1493</v>
      </c>
      <c r="H2501" s="123">
        <v>141</v>
      </c>
      <c r="I2501" s="277" t="s">
        <v>1218</v>
      </c>
      <c r="J2501" s="7" t="s">
        <v>1343</v>
      </c>
      <c r="K2501" s="150" t="s">
        <v>1343</v>
      </c>
      <c r="L2501" s="150"/>
      <c r="M2501" s="153"/>
      <c r="N2501" s="65"/>
      <c r="O2501" s="153"/>
      <c r="P2501" s="151" t="e">
        <f>#REF!+#REF!</f>
        <v>#REF!</v>
      </c>
      <c r="Q2501" s="204" t="e">
        <f>#REF!+M2501</f>
        <v>#REF!</v>
      </c>
      <c r="R2501" s="11" t="s">
        <v>1144</v>
      </c>
    </row>
    <row r="2502" spans="1:18" ht="12.95" customHeight="1">
      <c r="A2502" s="147">
        <v>336</v>
      </c>
      <c r="B2502" s="148"/>
      <c r="C2502" s="149" t="s">
        <v>1911</v>
      </c>
      <c r="D2502" s="149" t="s">
        <v>1545</v>
      </c>
      <c r="E2502" s="149" t="s">
        <v>1543</v>
      </c>
      <c r="F2502" s="149" t="s">
        <v>1543</v>
      </c>
      <c r="G2502" s="149" t="s">
        <v>1493</v>
      </c>
      <c r="H2502" s="123">
        <v>142</v>
      </c>
      <c r="I2502" s="277" t="s">
        <v>1219</v>
      </c>
      <c r="J2502" s="7" t="s">
        <v>1343</v>
      </c>
      <c r="K2502" s="150" t="s">
        <v>1343</v>
      </c>
      <c r="L2502" s="150"/>
      <c r="M2502" s="153"/>
      <c r="N2502" s="65"/>
      <c r="O2502" s="153"/>
      <c r="P2502" s="151" t="e">
        <f>#REF!+#REF!</f>
        <v>#REF!</v>
      </c>
      <c r="Q2502" s="204" t="e">
        <f>#REF!+M2502</f>
        <v>#REF!</v>
      </c>
      <c r="R2502" s="11" t="s">
        <v>1144</v>
      </c>
    </row>
    <row r="2503" spans="1:18" ht="12.95" customHeight="1">
      <c r="A2503" s="147">
        <v>337</v>
      </c>
      <c r="B2503" s="148"/>
      <c r="C2503" s="149" t="s">
        <v>1911</v>
      </c>
      <c r="D2503" s="149" t="s">
        <v>1545</v>
      </c>
      <c r="E2503" s="149" t="s">
        <v>1543</v>
      </c>
      <c r="F2503" s="149" t="s">
        <v>1543</v>
      </c>
      <c r="G2503" s="149" t="s">
        <v>1493</v>
      </c>
      <c r="H2503" s="123">
        <v>143</v>
      </c>
      <c r="I2503" s="277" t="s">
        <v>1220</v>
      </c>
      <c r="J2503" s="7" t="s">
        <v>1343</v>
      </c>
      <c r="K2503" s="150" t="s">
        <v>1343</v>
      </c>
      <c r="L2503" s="150"/>
      <c r="M2503" s="153"/>
      <c r="N2503" s="65"/>
      <c r="O2503" s="153"/>
      <c r="P2503" s="151" t="e">
        <f>#REF!+#REF!</f>
        <v>#REF!</v>
      </c>
      <c r="Q2503" s="204" t="e">
        <f>#REF!+M2503</f>
        <v>#REF!</v>
      </c>
      <c r="R2503" s="11" t="s">
        <v>1144</v>
      </c>
    </row>
    <row r="2504" spans="1:18" ht="12.95" customHeight="1">
      <c r="A2504" s="147">
        <v>338</v>
      </c>
      <c r="B2504" s="148"/>
      <c r="C2504" s="149" t="s">
        <v>1911</v>
      </c>
      <c r="D2504" s="149" t="s">
        <v>1545</v>
      </c>
      <c r="E2504" s="149" t="s">
        <v>1543</v>
      </c>
      <c r="F2504" s="149" t="s">
        <v>1543</v>
      </c>
      <c r="G2504" s="149" t="s">
        <v>1493</v>
      </c>
      <c r="H2504" s="123">
        <v>144</v>
      </c>
      <c r="I2504" s="277" t="s">
        <v>1221</v>
      </c>
      <c r="J2504" s="7" t="s">
        <v>1343</v>
      </c>
      <c r="K2504" s="150" t="s">
        <v>1343</v>
      </c>
      <c r="L2504" s="150"/>
      <c r="M2504" s="153"/>
      <c r="N2504" s="65"/>
      <c r="O2504" s="153"/>
      <c r="P2504" s="151" t="e">
        <f>#REF!+#REF!</f>
        <v>#REF!</v>
      </c>
      <c r="Q2504" s="204" t="e">
        <f>#REF!+M2504</f>
        <v>#REF!</v>
      </c>
      <c r="R2504" s="11" t="s">
        <v>1144</v>
      </c>
    </row>
    <row r="2505" spans="1:18" ht="12.95" customHeight="1">
      <c r="A2505" s="147">
        <v>339</v>
      </c>
      <c r="B2505" s="148"/>
      <c r="C2505" s="149" t="s">
        <v>1911</v>
      </c>
      <c r="D2505" s="149" t="s">
        <v>1545</v>
      </c>
      <c r="E2505" s="149" t="s">
        <v>1543</v>
      </c>
      <c r="F2505" s="149" t="s">
        <v>1543</v>
      </c>
      <c r="G2505" s="149" t="s">
        <v>1493</v>
      </c>
      <c r="H2505" s="123">
        <v>145</v>
      </c>
      <c r="I2505" s="277" t="s">
        <v>1188</v>
      </c>
      <c r="J2505" s="21" t="s">
        <v>1343</v>
      </c>
      <c r="K2505" s="150" t="s">
        <v>1343</v>
      </c>
      <c r="L2505" s="150"/>
      <c r="M2505" s="153"/>
      <c r="N2505" s="22"/>
      <c r="O2505" s="153"/>
      <c r="P2505" s="151" t="e">
        <f>#REF!+#REF!</f>
        <v>#REF!</v>
      </c>
      <c r="Q2505" s="204" t="e">
        <f>#REF!+M2505</f>
        <v>#REF!</v>
      </c>
      <c r="R2505" s="397" t="s">
        <v>1144</v>
      </c>
    </row>
    <row r="2506" spans="1:18" ht="12.95" customHeight="1">
      <c r="A2506" s="147">
        <v>340</v>
      </c>
      <c r="B2506" s="148"/>
      <c r="C2506" s="149" t="s">
        <v>1911</v>
      </c>
      <c r="D2506" s="149" t="s">
        <v>1545</v>
      </c>
      <c r="E2506" s="149" t="s">
        <v>1543</v>
      </c>
      <c r="F2506" s="149" t="s">
        <v>1543</v>
      </c>
      <c r="G2506" s="149" t="s">
        <v>1493</v>
      </c>
      <c r="H2506" s="123">
        <v>146</v>
      </c>
      <c r="I2506" s="277" t="s">
        <v>1188</v>
      </c>
      <c r="J2506" s="7" t="s">
        <v>1343</v>
      </c>
      <c r="K2506" s="150" t="s">
        <v>1343</v>
      </c>
      <c r="L2506" s="150"/>
      <c r="M2506" s="153"/>
      <c r="N2506" s="65"/>
      <c r="O2506" s="153"/>
      <c r="P2506" s="151" t="e">
        <f>#REF!+#REF!</f>
        <v>#REF!</v>
      </c>
      <c r="Q2506" s="204" t="e">
        <f>#REF!+M2506</f>
        <v>#REF!</v>
      </c>
      <c r="R2506" s="11" t="s">
        <v>1144</v>
      </c>
    </row>
    <row r="2507" spans="1:18" ht="12.95" customHeight="1">
      <c r="A2507" s="147">
        <v>341</v>
      </c>
      <c r="B2507" s="148"/>
      <c r="C2507" s="149" t="s">
        <v>1911</v>
      </c>
      <c r="D2507" s="149" t="s">
        <v>1545</v>
      </c>
      <c r="E2507" s="149" t="s">
        <v>1543</v>
      </c>
      <c r="F2507" s="149" t="s">
        <v>1543</v>
      </c>
      <c r="G2507" s="149" t="s">
        <v>1449</v>
      </c>
      <c r="H2507" s="123" t="s">
        <v>1425</v>
      </c>
      <c r="I2507" s="277" t="s">
        <v>1222</v>
      </c>
      <c r="J2507" s="7" t="s">
        <v>1343</v>
      </c>
      <c r="K2507" s="150" t="s">
        <v>1343</v>
      </c>
      <c r="L2507" s="150"/>
      <c r="M2507" s="153"/>
      <c r="N2507" s="65"/>
      <c r="O2507" s="153"/>
      <c r="P2507" s="151" t="e">
        <f>#REF!+#REF!</f>
        <v>#REF!</v>
      </c>
      <c r="Q2507" s="204" t="e">
        <f>#REF!+M2507</f>
        <v>#REF!</v>
      </c>
      <c r="R2507" s="11" t="s">
        <v>1144</v>
      </c>
    </row>
    <row r="2508" spans="1:18" ht="12.95" customHeight="1">
      <c r="A2508" s="147">
        <v>342</v>
      </c>
      <c r="B2508" s="148"/>
      <c r="C2508" s="149" t="s">
        <v>1911</v>
      </c>
      <c r="D2508" s="149" t="s">
        <v>1545</v>
      </c>
      <c r="E2508" s="149" t="s">
        <v>1543</v>
      </c>
      <c r="F2508" s="149" t="s">
        <v>1543</v>
      </c>
      <c r="G2508" s="149" t="s">
        <v>1449</v>
      </c>
      <c r="H2508" s="123" t="s">
        <v>1426</v>
      </c>
      <c r="I2508" s="277" t="s">
        <v>1223</v>
      </c>
      <c r="J2508" s="7" t="s">
        <v>1343</v>
      </c>
      <c r="K2508" s="150" t="s">
        <v>1343</v>
      </c>
      <c r="L2508" s="150"/>
      <c r="M2508" s="153"/>
      <c r="N2508" s="65"/>
      <c r="O2508" s="153"/>
      <c r="P2508" s="151" t="e">
        <f>#REF!+#REF!</f>
        <v>#REF!</v>
      </c>
      <c r="Q2508" s="204" t="e">
        <f>#REF!+M2508</f>
        <v>#REF!</v>
      </c>
      <c r="R2508" s="11" t="s">
        <v>1144</v>
      </c>
    </row>
    <row r="2509" spans="1:18" ht="12.95" customHeight="1">
      <c r="A2509" s="147"/>
      <c r="B2509" s="148"/>
      <c r="C2509" s="149" t="s">
        <v>1903</v>
      </c>
      <c r="D2509" s="149" t="s">
        <v>1903</v>
      </c>
      <c r="E2509" s="149" t="s">
        <v>1903</v>
      </c>
      <c r="F2509" s="149" t="s">
        <v>1903</v>
      </c>
      <c r="G2509" s="149" t="s">
        <v>1903</v>
      </c>
      <c r="H2509" s="123"/>
      <c r="I2509" s="274" t="s">
        <v>2082</v>
      </c>
      <c r="J2509" s="20"/>
      <c r="K2509" s="150"/>
      <c r="L2509" s="150"/>
      <c r="M2509" s="153"/>
      <c r="N2509" s="69"/>
      <c r="O2509" s="153"/>
      <c r="P2509" s="151"/>
      <c r="Q2509" s="204" t="e">
        <f>#REF!+M2509</f>
        <v>#REF!</v>
      </c>
      <c r="R2509" s="364"/>
    </row>
    <row r="2510" spans="1:18" ht="12.95" customHeight="1">
      <c r="A2510" s="147">
        <v>343</v>
      </c>
      <c r="B2510" s="148"/>
      <c r="C2510" s="149" t="s">
        <v>1911</v>
      </c>
      <c r="D2510" s="149" t="s">
        <v>1545</v>
      </c>
      <c r="E2510" s="149" t="s">
        <v>1543</v>
      </c>
      <c r="F2510" s="149" t="s">
        <v>1543</v>
      </c>
      <c r="G2510" s="149" t="s">
        <v>1493</v>
      </c>
      <c r="H2510" s="123">
        <v>147</v>
      </c>
      <c r="I2510" s="276" t="s">
        <v>1167</v>
      </c>
      <c r="J2510" s="8" t="s">
        <v>1343</v>
      </c>
      <c r="K2510" s="150" t="s">
        <v>1343</v>
      </c>
      <c r="L2510" s="150"/>
      <c r="M2510" s="153"/>
      <c r="N2510" s="60"/>
      <c r="O2510" s="153"/>
      <c r="P2510" s="151" t="e">
        <f>#REF!+#REF!</f>
        <v>#REF!</v>
      </c>
      <c r="Q2510" s="204" t="e">
        <f>#REF!+M2510</f>
        <v>#REF!</v>
      </c>
      <c r="R2510" s="13" t="s">
        <v>1144</v>
      </c>
    </row>
    <row r="2511" spans="1:18" ht="12.95" customHeight="1">
      <c r="A2511" s="147">
        <v>344</v>
      </c>
      <c r="B2511" s="29"/>
      <c r="C2511" s="149" t="s">
        <v>1911</v>
      </c>
      <c r="D2511" s="149" t="s">
        <v>1545</v>
      </c>
      <c r="E2511" s="149" t="s">
        <v>1543</v>
      </c>
      <c r="F2511" s="149" t="s">
        <v>1916</v>
      </c>
      <c r="G2511" s="149" t="s">
        <v>1458</v>
      </c>
      <c r="H2511" s="123" t="s">
        <v>1428</v>
      </c>
      <c r="I2511" s="276" t="s">
        <v>1168</v>
      </c>
      <c r="J2511" s="8" t="s">
        <v>1343</v>
      </c>
      <c r="K2511" s="150" t="s">
        <v>1343</v>
      </c>
      <c r="L2511" s="150"/>
      <c r="M2511" s="153"/>
      <c r="N2511" s="60"/>
      <c r="O2511" s="153"/>
      <c r="P2511" s="151" t="e">
        <f>#REF!+#REF!</f>
        <v>#REF!</v>
      </c>
      <c r="Q2511" s="204" t="e">
        <f>#REF!+M2511</f>
        <v>#REF!</v>
      </c>
      <c r="R2511" s="13" t="s">
        <v>1144</v>
      </c>
    </row>
    <row r="2512" spans="1:18" ht="12.95" customHeight="1">
      <c r="A2512" s="147">
        <v>345</v>
      </c>
      <c r="B2512" s="148"/>
      <c r="C2512" s="149" t="s">
        <v>1911</v>
      </c>
      <c r="D2512" s="149" t="s">
        <v>1545</v>
      </c>
      <c r="E2512" s="149" t="s">
        <v>1543</v>
      </c>
      <c r="F2512" s="149" t="s">
        <v>1916</v>
      </c>
      <c r="G2512" s="149" t="s">
        <v>1458</v>
      </c>
      <c r="H2512" s="123" t="s">
        <v>1429</v>
      </c>
      <c r="I2512" s="276" t="s">
        <v>1169</v>
      </c>
      <c r="J2512" s="8" t="s">
        <v>1343</v>
      </c>
      <c r="K2512" s="150" t="s">
        <v>1343</v>
      </c>
      <c r="L2512" s="150"/>
      <c r="M2512" s="153"/>
      <c r="N2512" s="60"/>
      <c r="O2512" s="153"/>
      <c r="P2512" s="151" t="e">
        <f>#REF!+#REF!</f>
        <v>#REF!</v>
      </c>
      <c r="Q2512" s="204" t="e">
        <f>#REF!+M2512</f>
        <v>#REF!</v>
      </c>
      <c r="R2512" s="13" t="s">
        <v>1144</v>
      </c>
    </row>
    <row r="2513" spans="1:18" ht="12.95" customHeight="1">
      <c r="A2513" s="147">
        <v>346</v>
      </c>
      <c r="B2513" s="148"/>
      <c r="C2513" s="149" t="s">
        <v>1911</v>
      </c>
      <c r="D2513" s="149" t="s">
        <v>1545</v>
      </c>
      <c r="E2513" s="149" t="s">
        <v>1543</v>
      </c>
      <c r="F2513" s="149" t="s">
        <v>1543</v>
      </c>
      <c r="G2513" s="149" t="s">
        <v>1493</v>
      </c>
      <c r="H2513" s="123">
        <v>148</v>
      </c>
      <c r="I2513" s="276" t="s">
        <v>1170</v>
      </c>
      <c r="J2513" s="8" t="s">
        <v>1343</v>
      </c>
      <c r="K2513" s="150" t="s">
        <v>1343</v>
      </c>
      <c r="L2513" s="150"/>
      <c r="M2513" s="153"/>
      <c r="N2513" s="60"/>
      <c r="O2513" s="153"/>
      <c r="P2513" s="151" t="e">
        <f>#REF!+#REF!</f>
        <v>#REF!</v>
      </c>
      <c r="Q2513" s="204" t="e">
        <f>#REF!+M2513</f>
        <v>#REF!</v>
      </c>
      <c r="R2513" s="13" t="s">
        <v>1144</v>
      </c>
    </row>
    <row r="2514" spans="1:18" ht="12.95" customHeight="1">
      <c r="A2514" s="147">
        <v>347</v>
      </c>
      <c r="B2514" s="148"/>
      <c r="C2514" s="149" t="s">
        <v>1911</v>
      </c>
      <c r="D2514" s="149" t="s">
        <v>1545</v>
      </c>
      <c r="E2514" s="149" t="s">
        <v>1543</v>
      </c>
      <c r="F2514" s="149" t="s">
        <v>1543</v>
      </c>
      <c r="G2514" s="149" t="s">
        <v>1493</v>
      </c>
      <c r="H2514" s="123">
        <v>149</v>
      </c>
      <c r="I2514" s="276" t="s">
        <v>1171</v>
      </c>
      <c r="J2514" s="8" t="s">
        <v>1343</v>
      </c>
      <c r="K2514" s="150" t="s">
        <v>1343</v>
      </c>
      <c r="L2514" s="150"/>
      <c r="M2514" s="153"/>
      <c r="N2514" s="60"/>
      <c r="O2514" s="153"/>
      <c r="P2514" s="151" t="e">
        <f>#REF!+#REF!</f>
        <v>#REF!</v>
      </c>
      <c r="Q2514" s="204" t="e">
        <f>#REF!+M2514</f>
        <v>#REF!</v>
      </c>
      <c r="R2514" s="13" t="s">
        <v>1144</v>
      </c>
    </row>
    <row r="2515" spans="1:18" ht="12.95" customHeight="1">
      <c r="A2515" s="147">
        <v>348</v>
      </c>
      <c r="B2515" s="148"/>
      <c r="C2515" s="149" t="s">
        <v>1911</v>
      </c>
      <c r="D2515" s="149" t="s">
        <v>1545</v>
      </c>
      <c r="E2515" s="149" t="s">
        <v>1543</v>
      </c>
      <c r="F2515" s="149" t="s">
        <v>1543</v>
      </c>
      <c r="G2515" s="149" t="s">
        <v>1493</v>
      </c>
      <c r="H2515" s="123">
        <v>150</v>
      </c>
      <c r="I2515" s="276" t="s">
        <v>1172</v>
      </c>
      <c r="J2515" s="8" t="s">
        <v>1343</v>
      </c>
      <c r="K2515" s="150" t="s">
        <v>1343</v>
      </c>
      <c r="L2515" s="150"/>
      <c r="M2515" s="153"/>
      <c r="N2515" s="60"/>
      <c r="O2515" s="153"/>
      <c r="P2515" s="151" t="e">
        <f>#REF!+#REF!</f>
        <v>#REF!</v>
      </c>
      <c r="Q2515" s="204" t="e">
        <f>#REF!+M2515</f>
        <v>#REF!</v>
      </c>
      <c r="R2515" s="13" t="s">
        <v>1144</v>
      </c>
    </row>
    <row r="2516" spans="1:18" ht="12.95" customHeight="1">
      <c r="A2516" s="147">
        <v>349</v>
      </c>
      <c r="B2516" s="148"/>
      <c r="C2516" s="149" t="s">
        <v>1911</v>
      </c>
      <c r="D2516" s="149" t="s">
        <v>1545</v>
      </c>
      <c r="E2516" s="149" t="s">
        <v>1543</v>
      </c>
      <c r="F2516" s="149" t="s">
        <v>1544</v>
      </c>
      <c r="G2516" s="149" t="s">
        <v>1452</v>
      </c>
      <c r="H2516" s="123" t="s">
        <v>1428</v>
      </c>
      <c r="I2516" s="276" t="s">
        <v>1173</v>
      </c>
      <c r="J2516" s="22" t="s">
        <v>1343</v>
      </c>
      <c r="K2516" s="150" t="s">
        <v>1343</v>
      </c>
      <c r="L2516" s="150"/>
      <c r="M2516" s="153"/>
      <c r="N2516" s="22"/>
      <c r="O2516" s="153"/>
      <c r="P2516" s="151" t="e">
        <f>#REF!+#REF!</f>
        <v>#REF!</v>
      </c>
      <c r="Q2516" s="204" t="e">
        <f>#REF!+M2516</f>
        <v>#REF!</v>
      </c>
      <c r="R2516" s="397" t="s">
        <v>1144</v>
      </c>
    </row>
    <row r="2517" spans="1:18" ht="12.95" customHeight="1">
      <c r="A2517" s="147">
        <v>350</v>
      </c>
      <c r="B2517" s="148"/>
      <c r="C2517" s="149" t="s">
        <v>1911</v>
      </c>
      <c r="D2517" s="149" t="s">
        <v>1545</v>
      </c>
      <c r="E2517" s="149" t="s">
        <v>1543</v>
      </c>
      <c r="F2517" s="149" t="s">
        <v>1544</v>
      </c>
      <c r="G2517" s="149" t="s">
        <v>1452</v>
      </c>
      <c r="H2517" s="123" t="s">
        <v>1429</v>
      </c>
      <c r="I2517" s="276" t="s">
        <v>1174</v>
      </c>
      <c r="J2517" s="7" t="s">
        <v>1343</v>
      </c>
      <c r="K2517" s="150" t="s">
        <v>1343</v>
      </c>
      <c r="L2517" s="150"/>
      <c r="M2517" s="153"/>
      <c r="N2517" s="65"/>
      <c r="O2517" s="153"/>
      <c r="P2517" s="151" t="e">
        <f>#REF!+#REF!</f>
        <v>#REF!</v>
      </c>
      <c r="Q2517" s="204" t="e">
        <f>#REF!+M2517</f>
        <v>#REF!</v>
      </c>
      <c r="R2517" s="11" t="s">
        <v>1144</v>
      </c>
    </row>
    <row r="2518" spans="1:18" ht="12.95" customHeight="1">
      <c r="A2518" s="147">
        <v>351</v>
      </c>
      <c r="B2518" s="148"/>
      <c r="C2518" s="149" t="s">
        <v>1911</v>
      </c>
      <c r="D2518" s="149" t="s">
        <v>1545</v>
      </c>
      <c r="E2518" s="149" t="s">
        <v>1543</v>
      </c>
      <c r="F2518" s="149" t="s">
        <v>1916</v>
      </c>
      <c r="G2518" s="149" t="s">
        <v>1448</v>
      </c>
      <c r="H2518" s="123" t="s">
        <v>1429</v>
      </c>
      <c r="I2518" s="276" t="s">
        <v>1175</v>
      </c>
      <c r="J2518" s="21" t="s">
        <v>1343</v>
      </c>
      <c r="K2518" s="150" t="s">
        <v>1343</v>
      </c>
      <c r="L2518" s="150"/>
      <c r="M2518" s="153"/>
      <c r="N2518" s="22"/>
      <c r="O2518" s="153"/>
      <c r="P2518" s="151" t="e">
        <f>#REF!+#REF!</f>
        <v>#REF!</v>
      </c>
      <c r="Q2518" s="204" t="e">
        <f>#REF!+M2518</f>
        <v>#REF!</v>
      </c>
      <c r="R2518" s="397" t="s">
        <v>1144</v>
      </c>
    </row>
    <row r="2519" spans="1:18" ht="12.95" customHeight="1">
      <c r="A2519" s="147">
        <v>352</v>
      </c>
      <c r="B2519" s="148"/>
      <c r="C2519" s="149" t="s">
        <v>1911</v>
      </c>
      <c r="D2519" s="149" t="s">
        <v>1545</v>
      </c>
      <c r="E2519" s="149" t="s">
        <v>1543</v>
      </c>
      <c r="F2519" s="149" t="s">
        <v>1916</v>
      </c>
      <c r="G2519" s="149" t="s">
        <v>1448</v>
      </c>
      <c r="H2519" s="123" t="s">
        <v>1430</v>
      </c>
      <c r="I2519" s="276" t="s">
        <v>1176</v>
      </c>
      <c r="J2519" s="7" t="s">
        <v>1343</v>
      </c>
      <c r="K2519" s="150" t="s">
        <v>1343</v>
      </c>
      <c r="L2519" s="150"/>
      <c r="M2519" s="153"/>
      <c r="N2519" s="65"/>
      <c r="O2519" s="153"/>
      <c r="P2519" s="151" t="e">
        <f>#REF!+#REF!</f>
        <v>#REF!</v>
      </c>
      <c r="Q2519" s="204" t="e">
        <f>#REF!+M2519</f>
        <v>#REF!</v>
      </c>
      <c r="R2519" s="11" t="s">
        <v>1144</v>
      </c>
    </row>
    <row r="2520" spans="1:18" ht="12.95" customHeight="1">
      <c r="A2520" s="147">
        <v>353</v>
      </c>
      <c r="B2520" s="148"/>
      <c r="C2520" s="149" t="s">
        <v>1911</v>
      </c>
      <c r="D2520" s="149" t="s">
        <v>1545</v>
      </c>
      <c r="E2520" s="149" t="s">
        <v>1543</v>
      </c>
      <c r="F2520" s="149" t="s">
        <v>1916</v>
      </c>
      <c r="G2520" s="149" t="s">
        <v>1448</v>
      </c>
      <c r="H2520" s="123" t="s">
        <v>1433</v>
      </c>
      <c r="I2520" s="276" t="s">
        <v>1224</v>
      </c>
      <c r="J2520" s="7" t="s">
        <v>1343</v>
      </c>
      <c r="K2520" s="150" t="s">
        <v>1343</v>
      </c>
      <c r="L2520" s="150"/>
      <c r="M2520" s="153"/>
      <c r="N2520" s="65"/>
      <c r="O2520" s="153"/>
      <c r="P2520" s="151" t="e">
        <f>#REF!+#REF!</f>
        <v>#REF!</v>
      </c>
      <c r="Q2520" s="204" t="e">
        <f>#REF!+M2520</f>
        <v>#REF!</v>
      </c>
      <c r="R2520" s="11" t="s">
        <v>1144</v>
      </c>
    </row>
    <row r="2521" spans="1:18" ht="12.95" customHeight="1">
      <c r="A2521" s="147">
        <v>354</v>
      </c>
      <c r="B2521" s="148"/>
      <c r="C2521" s="149" t="s">
        <v>1911</v>
      </c>
      <c r="D2521" s="149" t="s">
        <v>1545</v>
      </c>
      <c r="E2521" s="149" t="s">
        <v>1543</v>
      </c>
      <c r="F2521" s="149" t="s">
        <v>1911</v>
      </c>
      <c r="G2521" s="149" t="s">
        <v>1429</v>
      </c>
      <c r="H2521" s="123" t="s">
        <v>1425</v>
      </c>
      <c r="I2521" s="276" t="s">
        <v>1177</v>
      </c>
      <c r="J2521" s="7" t="s">
        <v>1343</v>
      </c>
      <c r="K2521" s="150" t="s">
        <v>1343</v>
      </c>
      <c r="L2521" s="150"/>
      <c r="M2521" s="153"/>
      <c r="N2521" s="65"/>
      <c r="O2521" s="153"/>
      <c r="P2521" s="151" t="e">
        <f>#REF!+#REF!</f>
        <v>#REF!</v>
      </c>
      <c r="Q2521" s="204" t="e">
        <f>#REF!+M2521</f>
        <v>#REF!</v>
      </c>
      <c r="R2521" s="11" t="s">
        <v>1144</v>
      </c>
    </row>
    <row r="2522" spans="1:18" ht="12.95" customHeight="1">
      <c r="A2522" s="147">
        <v>355</v>
      </c>
      <c r="B2522" s="148"/>
      <c r="C2522" s="149" t="s">
        <v>1911</v>
      </c>
      <c r="D2522" s="149" t="s">
        <v>1545</v>
      </c>
      <c r="E2522" s="149" t="s">
        <v>1543</v>
      </c>
      <c r="F2522" s="149" t="s">
        <v>1543</v>
      </c>
      <c r="G2522" s="149" t="s">
        <v>1493</v>
      </c>
      <c r="H2522" s="123">
        <v>151</v>
      </c>
      <c r="I2522" s="276" t="s">
        <v>1178</v>
      </c>
      <c r="J2522" s="7" t="s">
        <v>1343</v>
      </c>
      <c r="K2522" s="150" t="s">
        <v>1343</v>
      </c>
      <c r="L2522" s="150"/>
      <c r="M2522" s="153"/>
      <c r="N2522" s="65"/>
      <c r="O2522" s="153"/>
      <c r="P2522" s="151" t="e">
        <f>#REF!+#REF!</f>
        <v>#REF!</v>
      </c>
      <c r="Q2522" s="204" t="e">
        <f>#REF!+M2522</f>
        <v>#REF!</v>
      </c>
      <c r="R2522" s="11" t="s">
        <v>1144</v>
      </c>
    </row>
    <row r="2523" spans="1:18" ht="12.95" customHeight="1">
      <c r="A2523" s="147">
        <v>356</v>
      </c>
      <c r="B2523" s="148"/>
      <c r="C2523" s="149" t="s">
        <v>1911</v>
      </c>
      <c r="D2523" s="149" t="s">
        <v>1545</v>
      </c>
      <c r="E2523" s="149" t="s">
        <v>1543</v>
      </c>
      <c r="F2523" s="149" t="s">
        <v>1543</v>
      </c>
      <c r="G2523" s="149" t="s">
        <v>1493</v>
      </c>
      <c r="H2523" s="123">
        <v>152</v>
      </c>
      <c r="I2523" s="276" t="s">
        <v>1179</v>
      </c>
      <c r="J2523" s="7" t="s">
        <v>1343</v>
      </c>
      <c r="K2523" s="150" t="s">
        <v>1343</v>
      </c>
      <c r="L2523" s="150"/>
      <c r="M2523" s="153"/>
      <c r="N2523" s="65"/>
      <c r="O2523" s="153"/>
      <c r="P2523" s="151" t="e">
        <f>#REF!+#REF!</f>
        <v>#REF!</v>
      </c>
      <c r="Q2523" s="204" t="e">
        <f>#REF!+M2523</f>
        <v>#REF!</v>
      </c>
      <c r="R2523" s="11" t="s">
        <v>1144</v>
      </c>
    </row>
    <row r="2524" spans="1:18" ht="12.95" customHeight="1">
      <c r="A2524" s="147">
        <v>357</v>
      </c>
      <c r="B2524" s="148"/>
      <c r="C2524" s="149" t="s">
        <v>1911</v>
      </c>
      <c r="D2524" s="149" t="s">
        <v>1545</v>
      </c>
      <c r="E2524" s="149" t="s">
        <v>1543</v>
      </c>
      <c r="F2524" s="149" t="s">
        <v>1543</v>
      </c>
      <c r="G2524" s="149" t="s">
        <v>1493</v>
      </c>
      <c r="H2524" s="123">
        <v>153</v>
      </c>
      <c r="I2524" s="276" t="s">
        <v>1180</v>
      </c>
      <c r="J2524" s="7" t="s">
        <v>1343</v>
      </c>
      <c r="K2524" s="150" t="s">
        <v>1343</v>
      </c>
      <c r="L2524" s="150"/>
      <c r="M2524" s="153"/>
      <c r="N2524" s="65"/>
      <c r="O2524" s="153"/>
      <c r="P2524" s="151" t="e">
        <f>#REF!+#REF!</f>
        <v>#REF!</v>
      </c>
      <c r="Q2524" s="204" t="e">
        <f>#REF!+M2524</f>
        <v>#REF!</v>
      </c>
      <c r="R2524" s="11" t="s">
        <v>1144</v>
      </c>
    </row>
    <row r="2525" spans="1:18" ht="12.95" customHeight="1">
      <c r="A2525" s="147">
        <v>358</v>
      </c>
      <c r="B2525" s="148"/>
      <c r="C2525" s="149" t="s">
        <v>1911</v>
      </c>
      <c r="D2525" s="149" t="s">
        <v>1545</v>
      </c>
      <c r="E2525" s="149" t="s">
        <v>1543</v>
      </c>
      <c r="F2525" s="149" t="s">
        <v>1543</v>
      </c>
      <c r="G2525" s="149" t="s">
        <v>1493</v>
      </c>
      <c r="H2525" s="123">
        <v>154</v>
      </c>
      <c r="I2525" s="276" t="s">
        <v>1181</v>
      </c>
      <c r="J2525" s="7" t="s">
        <v>1343</v>
      </c>
      <c r="K2525" s="150" t="s">
        <v>1343</v>
      </c>
      <c r="L2525" s="150"/>
      <c r="M2525" s="153"/>
      <c r="N2525" s="65"/>
      <c r="O2525" s="153"/>
      <c r="P2525" s="151" t="e">
        <f>#REF!+#REF!</f>
        <v>#REF!</v>
      </c>
      <c r="Q2525" s="204" t="e">
        <f>#REF!+M2525</f>
        <v>#REF!</v>
      </c>
      <c r="R2525" s="11" t="s">
        <v>1144</v>
      </c>
    </row>
    <row r="2526" spans="1:18" ht="12.95" customHeight="1">
      <c r="A2526" s="147">
        <v>359</v>
      </c>
      <c r="B2526" s="148"/>
      <c r="C2526" s="149" t="s">
        <v>1911</v>
      </c>
      <c r="D2526" s="149" t="s">
        <v>1545</v>
      </c>
      <c r="E2526" s="149" t="s">
        <v>1543</v>
      </c>
      <c r="F2526" s="149" t="s">
        <v>1543</v>
      </c>
      <c r="G2526" s="149" t="s">
        <v>1493</v>
      </c>
      <c r="H2526" s="123">
        <v>155</v>
      </c>
      <c r="I2526" s="276" t="s">
        <v>1182</v>
      </c>
      <c r="J2526" s="20" t="s">
        <v>1343</v>
      </c>
      <c r="K2526" s="150" t="s">
        <v>1343</v>
      </c>
      <c r="L2526" s="150"/>
      <c r="M2526" s="153"/>
      <c r="N2526" s="69"/>
      <c r="O2526" s="153"/>
      <c r="P2526" s="151" t="e">
        <f>#REF!+#REF!</f>
        <v>#REF!</v>
      </c>
      <c r="Q2526" s="204" t="e">
        <f>#REF!+M2526</f>
        <v>#REF!</v>
      </c>
      <c r="R2526" s="364" t="s">
        <v>1144</v>
      </c>
    </row>
    <row r="2527" spans="1:18" ht="12.95" customHeight="1">
      <c r="A2527" s="147">
        <v>360</v>
      </c>
      <c r="B2527" s="148"/>
      <c r="C2527" s="149" t="s">
        <v>1911</v>
      </c>
      <c r="D2527" s="149" t="s">
        <v>1545</v>
      </c>
      <c r="E2527" s="149" t="s">
        <v>1543</v>
      </c>
      <c r="F2527" s="149" t="s">
        <v>1543</v>
      </c>
      <c r="G2527" s="149" t="s">
        <v>1493</v>
      </c>
      <c r="H2527" s="123">
        <v>156</v>
      </c>
      <c r="I2527" s="276" t="s">
        <v>1183</v>
      </c>
      <c r="J2527" s="20" t="s">
        <v>1343</v>
      </c>
      <c r="K2527" s="150" t="s">
        <v>1343</v>
      </c>
      <c r="L2527" s="150"/>
      <c r="M2527" s="153"/>
      <c r="N2527" s="69"/>
      <c r="O2527" s="153"/>
      <c r="P2527" s="151" t="e">
        <f>#REF!+#REF!</f>
        <v>#REF!</v>
      </c>
      <c r="Q2527" s="204" t="e">
        <f>#REF!+M2527</f>
        <v>#REF!</v>
      </c>
      <c r="R2527" s="364" t="s">
        <v>1144</v>
      </c>
    </row>
    <row r="2528" spans="1:18" ht="12.95" customHeight="1">
      <c r="A2528" s="147">
        <v>361</v>
      </c>
      <c r="B2528" s="148"/>
      <c r="C2528" s="149" t="s">
        <v>1911</v>
      </c>
      <c r="D2528" s="149" t="s">
        <v>1545</v>
      </c>
      <c r="E2528" s="149" t="s">
        <v>1543</v>
      </c>
      <c r="F2528" s="149" t="s">
        <v>1543</v>
      </c>
      <c r="G2528" s="149" t="s">
        <v>1493</v>
      </c>
      <c r="H2528" s="123">
        <v>157</v>
      </c>
      <c r="I2528" s="276" t="s">
        <v>1184</v>
      </c>
      <c r="J2528" s="20" t="s">
        <v>1343</v>
      </c>
      <c r="K2528" s="150" t="s">
        <v>1343</v>
      </c>
      <c r="L2528" s="150"/>
      <c r="M2528" s="153"/>
      <c r="N2528" s="69"/>
      <c r="O2528" s="153"/>
      <c r="P2528" s="151" t="e">
        <f>#REF!+#REF!</f>
        <v>#REF!</v>
      </c>
      <c r="Q2528" s="204" t="e">
        <f>#REF!+M2528</f>
        <v>#REF!</v>
      </c>
      <c r="R2528" s="364" t="s">
        <v>1144</v>
      </c>
    </row>
    <row r="2529" spans="1:18" ht="12.95" customHeight="1">
      <c r="A2529" s="147">
        <v>362</v>
      </c>
      <c r="B2529" s="148"/>
      <c r="C2529" s="149" t="s">
        <v>1911</v>
      </c>
      <c r="D2529" s="149" t="s">
        <v>1545</v>
      </c>
      <c r="E2529" s="149" t="s">
        <v>1543</v>
      </c>
      <c r="F2529" s="149" t="s">
        <v>1543</v>
      </c>
      <c r="G2529" s="149" t="s">
        <v>1493</v>
      </c>
      <c r="H2529" s="123">
        <v>158</v>
      </c>
      <c r="I2529" s="276" t="s">
        <v>1185</v>
      </c>
      <c r="J2529" s="20" t="s">
        <v>1343</v>
      </c>
      <c r="K2529" s="150" t="s">
        <v>1343</v>
      </c>
      <c r="L2529" s="150"/>
      <c r="M2529" s="153"/>
      <c r="N2529" s="69"/>
      <c r="O2529" s="153"/>
      <c r="P2529" s="151" t="e">
        <f>#REF!+#REF!</f>
        <v>#REF!</v>
      </c>
      <c r="Q2529" s="204" t="e">
        <f>#REF!+M2529</f>
        <v>#REF!</v>
      </c>
      <c r="R2529" s="364" t="s">
        <v>1144</v>
      </c>
    </row>
    <row r="2530" spans="1:18" ht="12.95" customHeight="1">
      <c r="A2530" s="147">
        <v>363</v>
      </c>
      <c r="B2530" s="148"/>
      <c r="C2530" s="149" t="s">
        <v>1911</v>
      </c>
      <c r="D2530" s="149" t="s">
        <v>1545</v>
      </c>
      <c r="E2530" s="149" t="s">
        <v>1543</v>
      </c>
      <c r="F2530" s="149" t="s">
        <v>1543</v>
      </c>
      <c r="G2530" s="149" t="s">
        <v>1493</v>
      </c>
      <c r="H2530" s="123">
        <v>159</v>
      </c>
      <c r="I2530" s="276" t="s">
        <v>1186</v>
      </c>
      <c r="J2530" s="20" t="s">
        <v>1343</v>
      </c>
      <c r="K2530" s="150" t="s">
        <v>1343</v>
      </c>
      <c r="L2530" s="150"/>
      <c r="M2530" s="153"/>
      <c r="N2530" s="69"/>
      <c r="O2530" s="153"/>
      <c r="P2530" s="151" t="e">
        <f>#REF!+#REF!</f>
        <v>#REF!</v>
      </c>
      <c r="Q2530" s="204" t="e">
        <f>#REF!+M2530</f>
        <v>#REF!</v>
      </c>
      <c r="R2530" s="364" t="s">
        <v>1144</v>
      </c>
    </row>
    <row r="2531" spans="1:18" ht="12.95" customHeight="1">
      <c r="A2531" s="147">
        <v>364</v>
      </c>
      <c r="B2531" s="148"/>
      <c r="C2531" s="149" t="s">
        <v>1911</v>
      </c>
      <c r="D2531" s="149" t="s">
        <v>1545</v>
      </c>
      <c r="E2531" s="149" t="s">
        <v>1543</v>
      </c>
      <c r="F2531" s="149" t="s">
        <v>1543</v>
      </c>
      <c r="G2531" s="149" t="s">
        <v>1493</v>
      </c>
      <c r="H2531" s="123">
        <v>160</v>
      </c>
      <c r="I2531" s="276" t="s">
        <v>1187</v>
      </c>
      <c r="J2531" s="20" t="s">
        <v>1343</v>
      </c>
      <c r="K2531" s="150" t="s">
        <v>1343</v>
      </c>
      <c r="L2531" s="150"/>
      <c r="M2531" s="153"/>
      <c r="N2531" s="69"/>
      <c r="O2531" s="153"/>
      <c r="P2531" s="151" t="e">
        <f>#REF!+#REF!</f>
        <v>#REF!</v>
      </c>
      <c r="Q2531" s="204" t="e">
        <f>#REF!+M2531</f>
        <v>#REF!</v>
      </c>
      <c r="R2531" s="364" t="s">
        <v>1144</v>
      </c>
    </row>
    <row r="2532" spans="1:18" ht="12.95" customHeight="1">
      <c r="A2532" s="147">
        <v>365</v>
      </c>
      <c r="B2532" s="148"/>
      <c r="C2532" s="149" t="s">
        <v>1911</v>
      </c>
      <c r="D2532" s="149" t="s">
        <v>1545</v>
      </c>
      <c r="E2532" s="149" t="s">
        <v>1543</v>
      </c>
      <c r="F2532" s="149" t="s">
        <v>1543</v>
      </c>
      <c r="G2532" s="149" t="s">
        <v>1493</v>
      </c>
      <c r="H2532" s="123">
        <v>161</v>
      </c>
      <c r="I2532" s="276" t="s">
        <v>1188</v>
      </c>
      <c r="J2532" s="20" t="s">
        <v>1343</v>
      </c>
      <c r="K2532" s="150" t="s">
        <v>1343</v>
      </c>
      <c r="L2532" s="150"/>
      <c r="M2532" s="153"/>
      <c r="N2532" s="69"/>
      <c r="O2532" s="153"/>
      <c r="P2532" s="151" t="e">
        <f>#REF!+#REF!</f>
        <v>#REF!</v>
      </c>
      <c r="Q2532" s="204" t="e">
        <f>#REF!+M2532</f>
        <v>#REF!</v>
      </c>
      <c r="R2532" s="364" t="s">
        <v>1144</v>
      </c>
    </row>
    <row r="2533" spans="1:18" ht="12.95" customHeight="1">
      <c r="A2533" s="147">
        <v>366</v>
      </c>
      <c r="B2533" s="148"/>
      <c r="C2533" s="149" t="s">
        <v>1911</v>
      </c>
      <c r="D2533" s="149" t="s">
        <v>1545</v>
      </c>
      <c r="E2533" s="149" t="s">
        <v>1543</v>
      </c>
      <c r="F2533" s="149" t="s">
        <v>1543</v>
      </c>
      <c r="G2533" s="149" t="s">
        <v>1493</v>
      </c>
      <c r="H2533" s="123">
        <v>162</v>
      </c>
      <c r="I2533" s="276" t="s">
        <v>1188</v>
      </c>
      <c r="J2533" s="8" t="s">
        <v>1343</v>
      </c>
      <c r="K2533" s="150" t="s">
        <v>1343</v>
      </c>
      <c r="L2533" s="150"/>
      <c r="M2533" s="153"/>
      <c r="N2533" s="60"/>
      <c r="O2533" s="153"/>
      <c r="P2533" s="151" t="e">
        <f>#REF!+#REF!</f>
        <v>#REF!</v>
      </c>
      <c r="Q2533" s="204" t="e">
        <f>#REF!+M2533</f>
        <v>#REF!</v>
      </c>
      <c r="R2533" s="13" t="s">
        <v>1144</v>
      </c>
    </row>
    <row r="2534" spans="1:18" ht="12.95" customHeight="1">
      <c r="A2534" s="147">
        <v>367</v>
      </c>
      <c r="B2534" s="148"/>
      <c r="C2534" s="149" t="s">
        <v>1911</v>
      </c>
      <c r="D2534" s="149" t="s">
        <v>1545</v>
      </c>
      <c r="E2534" s="149" t="s">
        <v>1543</v>
      </c>
      <c r="F2534" s="149" t="s">
        <v>1543</v>
      </c>
      <c r="G2534" s="149" t="s">
        <v>1449</v>
      </c>
      <c r="H2534" s="123" t="s">
        <v>1427</v>
      </c>
      <c r="I2534" s="276" t="s">
        <v>1222</v>
      </c>
      <c r="J2534" s="8" t="s">
        <v>1343</v>
      </c>
      <c r="K2534" s="150" t="s">
        <v>1343</v>
      </c>
      <c r="L2534" s="150"/>
      <c r="M2534" s="153"/>
      <c r="N2534" s="60"/>
      <c r="O2534" s="153"/>
      <c r="P2534" s="151" t="e">
        <f>#REF!+#REF!</f>
        <v>#REF!</v>
      </c>
      <c r="Q2534" s="204" t="e">
        <f>#REF!+M2534</f>
        <v>#REF!</v>
      </c>
      <c r="R2534" s="13" t="s">
        <v>1144</v>
      </c>
    </row>
    <row r="2535" spans="1:18" ht="12.95" customHeight="1">
      <c r="A2535" s="147">
        <v>368</v>
      </c>
      <c r="B2535" s="148"/>
      <c r="C2535" s="149" t="s">
        <v>1911</v>
      </c>
      <c r="D2535" s="149" t="s">
        <v>1545</v>
      </c>
      <c r="E2535" s="149" t="s">
        <v>1543</v>
      </c>
      <c r="F2535" s="149" t="s">
        <v>1543</v>
      </c>
      <c r="G2535" s="149" t="s">
        <v>1449</v>
      </c>
      <c r="H2535" s="123" t="s">
        <v>1428</v>
      </c>
      <c r="I2535" s="276" t="s">
        <v>1189</v>
      </c>
      <c r="J2535" s="26" t="s">
        <v>1343</v>
      </c>
      <c r="K2535" s="150" t="s">
        <v>1343</v>
      </c>
      <c r="L2535" s="150"/>
      <c r="M2535" s="153"/>
      <c r="N2535" s="166"/>
      <c r="O2535" s="153"/>
      <c r="P2535" s="151" t="e">
        <f>#REF!+#REF!</f>
        <v>#REF!</v>
      </c>
      <c r="Q2535" s="204" t="e">
        <f>#REF!+M2535</f>
        <v>#REF!</v>
      </c>
      <c r="R2535" s="398" t="s">
        <v>1144</v>
      </c>
    </row>
    <row r="2536" spans="1:18" ht="12.95" customHeight="1">
      <c r="A2536" s="147"/>
      <c r="B2536" s="148"/>
      <c r="C2536" s="149" t="s">
        <v>1903</v>
      </c>
      <c r="D2536" s="149" t="s">
        <v>1903</v>
      </c>
      <c r="E2536" s="149" t="s">
        <v>1903</v>
      </c>
      <c r="F2536" s="149" t="s">
        <v>1903</v>
      </c>
      <c r="G2536" s="149" t="s">
        <v>1903</v>
      </c>
      <c r="H2536" s="123"/>
      <c r="I2536" s="274" t="s">
        <v>2085</v>
      </c>
      <c r="J2536" s="26"/>
      <c r="K2536" s="150"/>
      <c r="L2536" s="150"/>
      <c r="M2536" s="153"/>
      <c r="N2536" s="166"/>
      <c r="O2536" s="153"/>
      <c r="P2536" s="151"/>
      <c r="Q2536" s="204" t="e">
        <f>#REF!+M2536</f>
        <v>#REF!</v>
      </c>
      <c r="R2536" s="398"/>
    </row>
    <row r="2537" spans="1:18" ht="12.95" customHeight="1">
      <c r="A2537" s="147">
        <v>369</v>
      </c>
      <c r="B2537" s="148"/>
      <c r="C2537" s="149" t="s">
        <v>1911</v>
      </c>
      <c r="D2537" s="149" t="s">
        <v>1545</v>
      </c>
      <c r="E2537" s="149" t="s">
        <v>1543</v>
      </c>
      <c r="F2537" s="149" t="s">
        <v>2062</v>
      </c>
      <c r="G2537" s="149" t="s">
        <v>1428</v>
      </c>
      <c r="H2537" s="123"/>
      <c r="I2537" s="355" t="s">
        <v>66</v>
      </c>
      <c r="J2537" s="419"/>
      <c r="K2537" s="360"/>
      <c r="L2537" s="360"/>
      <c r="M2537" s="362">
        <v>1630000</v>
      </c>
      <c r="N2537" s="166"/>
      <c r="O2537" s="153"/>
      <c r="P2537" s="151" t="e">
        <f>#REF!+#REF!</f>
        <v>#REF!</v>
      </c>
      <c r="Q2537" s="204" t="e">
        <f>#REF!+M2537</f>
        <v>#REF!</v>
      </c>
      <c r="R2537" s="398" t="s">
        <v>2218</v>
      </c>
    </row>
    <row r="2538" spans="1:18" ht="12.95" customHeight="1">
      <c r="A2538" s="147">
        <v>370</v>
      </c>
      <c r="B2538" s="148"/>
      <c r="C2538" s="149" t="s">
        <v>1911</v>
      </c>
      <c r="D2538" s="149" t="s">
        <v>1545</v>
      </c>
      <c r="E2538" s="149" t="s">
        <v>1543</v>
      </c>
      <c r="F2538" s="149" t="s">
        <v>1543</v>
      </c>
      <c r="G2538" s="149" t="s">
        <v>1427</v>
      </c>
      <c r="H2538" s="123" t="s">
        <v>1433</v>
      </c>
      <c r="I2538" s="277" t="s">
        <v>1225</v>
      </c>
      <c r="J2538" s="26" t="s">
        <v>1343</v>
      </c>
      <c r="K2538" s="150" t="s">
        <v>1343</v>
      </c>
      <c r="L2538" s="150"/>
      <c r="M2538" s="153"/>
      <c r="N2538" s="166"/>
      <c r="O2538" s="153"/>
      <c r="P2538" s="151" t="e">
        <f>#REF!+#REF!</f>
        <v>#REF!</v>
      </c>
      <c r="Q2538" s="204" t="e">
        <f>#REF!+M2538</f>
        <v>#REF!</v>
      </c>
      <c r="R2538" s="398" t="s">
        <v>1144</v>
      </c>
    </row>
    <row r="2539" spans="1:18" ht="12.95" customHeight="1">
      <c r="A2539" s="147">
        <v>371</v>
      </c>
      <c r="B2539" s="148"/>
      <c r="C2539" s="149" t="s">
        <v>1911</v>
      </c>
      <c r="D2539" s="149" t="s">
        <v>1545</v>
      </c>
      <c r="E2539" s="149" t="s">
        <v>1543</v>
      </c>
      <c r="F2539" s="149" t="s">
        <v>1543</v>
      </c>
      <c r="G2539" s="149" t="s">
        <v>1428</v>
      </c>
      <c r="H2539" s="123" t="s">
        <v>1436</v>
      </c>
      <c r="I2539" s="277" t="s">
        <v>1226</v>
      </c>
      <c r="J2539" s="26" t="s">
        <v>1343</v>
      </c>
      <c r="K2539" s="150" t="s">
        <v>1343</v>
      </c>
      <c r="L2539" s="150"/>
      <c r="M2539" s="153"/>
      <c r="N2539" s="166"/>
      <c r="O2539" s="153"/>
      <c r="P2539" s="151" t="e">
        <f>#REF!+#REF!</f>
        <v>#REF!</v>
      </c>
      <c r="Q2539" s="204" t="e">
        <f>#REF!+M2539</f>
        <v>#REF!</v>
      </c>
      <c r="R2539" s="398" t="s">
        <v>1144</v>
      </c>
    </row>
    <row r="2540" spans="1:18" ht="12.95" customHeight="1">
      <c r="A2540" s="147">
        <v>372</v>
      </c>
      <c r="B2540" s="148"/>
      <c r="C2540" s="149" t="s">
        <v>1911</v>
      </c>
      <c r="D2540" s="149" t="s">
        <v>1545</v>
      </c>
      <c r="E2540" s="149" t="s">
        <v>1543</v>
      </c>
      <c r="F2540" s="149" t="s">
        <v>1916</v>
      </c>
      <c r="G2540" s="149" t="s">
        <v>1448</v>
      </c>
      <c r="H2540" s="123" t="s">
        <v>1434</v>
      </c>
      <c r="I2540" s="277" t="s">
        <v>1175</v>
      </c>
      <c r="J2540" s="26" t="s">
        <v>1343</v>
      </c>
      <c r="K2540" s="150" t="s">
        <v>1343</v>
      </c>
      <c r="L2540" s="150"/>
      <c r="M2540" s="153"/>
      <c r="N2540" s="166"/>
      <c r="O2540" s="153"/>
      <c r="P2540" s="151" t="e">
        <f>#REF!+#REF!</f>
        <v>#REF!</v>
      </c>
      <c r="Q2540" s="204" t="e">
        <f>#REF!+M2540</f>
        <v>#REF!</v>
      </c>
      <c r="R2540" s="398" t="s">
        <v>1144</v>
      </c>
    </row>
    <row r="2541" spans="1:18" ht="12.95" customHeight="1">
      <c r="A2541" s="147">
        <v>373</v>
      </c>
      <c r="B2541" s="148"/>
      <c r="C2541" s="149" t="s">
        <v>1911</v>
      </c>
      <c r="D2541" s="149" t="s">
        <v>1545</v>
      </c>
      <c r="E2541" s="149" t="s">
        <v>1543</v>
      </c>
      <c r="F2541" s="149" t="s">
        <v>1544</v>
      </c>
      <c r="G2541" s="149" t="s">
        <v>1452</v>
      </c>
      <c r="H2541" s="123" t="s">
        <v>1430</v>
      </c>
      <c r="I2541" s="277" t="s">
        <v>1173</v>
      </c>
      <c r="J2541" s="27" t="s">
        <v>1343</v>
      </c>
      <c r="K2541" s="150" t="s">
        <v>1343</v>
      </c>
      <c r="L2541" s="150"/>
      <c r="M2541" s="153"/>
      <c r="N2541" s="167"/>
      <c r="O2541" s="153"/>
      <c r="P2541" s="151" t="e">
        <f>#REF!+#REF!</f>
        <v>#REF!</v>
      </c>
      <c r="Q2541" s="204" t="e">
        <f>#REF!+M2541</f>
        <v>#REF!</v>
      </c>
      <c r="R2541" s="399" t="s">
        <v>1144</v>
      </c>
    </row>
    <row r="2542" spans="1:18" ht="12.95" customHeight="1">
      <c r="A2542" s="147">
        <v>374</v>
      </c>
      <c r="B2542" s="148"/>
      <c r="C2542" s="149" t="s">
        <v>1911</v>
      </c>
      <c r="D2542" s="149" t="s">
        <v>1545</v>
      </c>
      <c r="E2542" s="149" t="s">
        <v>1543</v>
      </c>
      <c r="F2542" s="149" t="s">
        <v>1543</v>
      </c>
      <c r="G2542" s="149" t="s">
        <v>1493</v>
      </c>
      <c r="H2542" s="123">
        <v>163</v>
      </c>
      <c r="I2542" s="277" t="s">
        <v>1217</v>
      </c>
      <c r="J2542" s="26" t="s">
        <v>1343</v>
      </c>
      <c r="K2542" s="150" t="s">
        <v>1343</v>
      </c>
      <c r="L2542" s="150"/>
      <c r="M2542" s="153"/>
      <c r="N2542" s="166"/>
      <c r="O2542" s="153"/>
      <c r="P2542" s="151" t="e">
        <f>#REF!+#REF!</f>
        <v>#REF!</v>
      </c>
      <c r="Q2542" s="204" t="e">
        <f>#REF!+M2542</f>
        <v>#REF!</v>
      </c>
      <c r="R2542" s="398" t="s">
        <v>1144</v>
      </c>
    </row>
    <row r="2543" spans="1:18" ht="12.95" customHeight="1">
      <c r="A2543" s="147">
        <v>375</v>
      </c>
      <c r="B2543" s="148"/>
      <c r="C2543" s="149" t="s">
        <v>1911</v>
      </c>
      <c r="D2543" s="149" t="s">
        <v>1545</v>
      </c>
      <c r="E2543" s="149" t="s">
        <v>1543</v>
      </c>
      <c r="F2543" s="149" t="s">
        <v>1543</v>
      </c>
      <c r="G2543" s="149" t="s">
        <v>1493</v>
      </c>
      <c r="H2543" s="123">
        <v>164</v>
      </c>
      <c r="I2543" s="277" t="s">
        <v>1227</v>
      </c>
      <c r="J2543" s="26" t="s">
        <v>1343</v>
      </c>
      <c r="K2543" s="150" t="s">
        <v>1343</v>
      </c>
      <c r="L2543" s="150"/>
      <c r="M2543" s="153"/>
      <c r="N2543" s="166"/>
      <c r="O2543" s="153"/>
      <c r="P2543" s="151" t="e">
        <f>#REF!+#REF!</f>
        <v>#REF!</v>
      </c>
      <c r="Q2543" s="204" t="e">
        <f>#REF!+M2543</f>
        <v>#REF!</v>
      </c>
      <c r="R2543" s="398" t="s">
        <v>1144</v>
      </c>
    </row>
    <row r="2544" spans="1:18" ht="12.95" customHeight="1">
      <c r="A2544" s="147">
        <v>376</v>
      </c>
      <c r="B2544" s="148"/>
      <c r="C2544" s="149" t="s">
        <v>1911</v>
      </c>
      <c r="D2544" s="149" t="s">
        <v>1545</v>
      </c>
      <c r="E2544" s="149" t="s">
        <v>1543</v>
      </c>
      <c r="F2544" s="149" t="s">
        <v>1543</v>
      </c>
      <c r="G2544" s="149" t="s">
        <v>1493</v>
      </c>
      <c r="H2544" s="123">
        <v>165</v>
      </c>
      <c r="I2544" s="277" t="s">
        <v>1228</v>
      </c>
      <c r="J2544" s="26" t="s">
        <v>1343</v>
      </c>
      <c r="K2544" s="150" t="s">
        <v>1343</v>
      </c>
      <c r="L2544" s="150"/>
      <c r="M2544" s="153"/>
      <c r="N2544" s="166"/>
      <c r="O2544" s="153"/>
      <c r="P2544" s="151" t="e">
        <f>#REF!+#REF!</f>
        <v>#REF!</v>
      </c>
      <c r="Q2544" s="204" t="e">
        <f>#REF!+M2544</f>
        <v>#REF!</v>
      </c>
      <c r="R2544" s="398" t="s">
        <v>1144</v>
      </c>
    </row>
    <row r="2545" spans="1:18" ht="12.95" customHeight="1">
      <c r="A2545" s="147">
        <v>377</v>
      </c>
      <c r="B2545" s="148"/>
      <c r="C2545" s="149" t="s">
        <v>1911</v>
      </c>
      <c r="D2545" s="149" t="s">
        <v>1545</v>
      </c>
      <c r="E2545" s="149" t="s">
        <v>1543</v>
      </c>
      <c r="F2545" s="149" t="s">
        <v>1543</v>
      </c>
      <c r="G2545" s="149" t="s">
        <v>1493</v>
      </c>
      <c r="H2545" s="123">
        <v>166</v>
      </c>
      <c r="I2545" s="277" t="s">
        <v>1216</v>
      </c>
      <c r="J2545" s="26" t="s">
        <v>1343</v>
      </c>
      <c r="K2545" s="150" t="s">
        <v>1343</v>
      </c>
      <c r="L2545" s="150"/>
      <c r="M2545" s="153"/>
      <c r="N2545" s="166"/>
      <c r="O2545" s="153"/>
      <c r="P2545" s="151" t="e">
        <f>#REF!+#REF!</f>
        <v>#REF!</v>
      </c>
      <c r="Q2545" s="204" t="e">
        <f>#REF!+M2545</f>
        <v>#REF!</v>
      </c>
      <c r="R2545" s="398" t="s">
        <v>1144</v>
      </c>
    </row>
    <row r="2546" spans="1:18" ht="12.95" customHeight="1">
      <c r="A2546" s="147">
        <v>378</v>
      </c>
      <c r="B2546" s="148"/>
      <c r="C2546" s="149" t="s">
        <v>1911</v>
      </c>
      <c r="D2546" s="149" t="s">
        <v>1545</v>
      </c>
      <c r="E2546" s="149" t="s">
        <v>1543</v>
      </c>
      <c r="F2546" s="149" t="s">
        <v>1543</v>
      </c>
      <c r="G2546" s="149" t="s">
        <v>1493</v>
      </c>
      <c r="H2546" s="123">
        <v>167</v>
      </c>
      <c r="I2546" s="277" t="s">
        <v>1185</v>
      </c>
      <c r="J2546" s="26" t="s">
        <v>1343</v>
      </c>
      <c r="K2546" s="150" t="s">
        <v>1343</v>
      </c>
      <c r="L2546" s="150"/>
      <c r="M2546" s="153"/>
      <c r="N2546" s="166"/>
      <c r="O2546" s="153"/>
      <c r="P2546" s="151" t="e">
        <f>#REF!+#REF!</f>
        <v>#REF!</v>
      </c>
      <c r="Q2546" s="204" t="e">
        <f>#REF!+M2546</f>
        <v>#REF!</v>
      </c>
      <c r="R2546" s="398" t="s">
        <v>1144</v>
      </c>
    </row>
    <row r="2547" spans="1:18" ht="12.95" customHeight="1">
      <c r="A2547" s="147">
        <v>379</v>
      </c>
      <c r="B2547" s="148"/>
      <c r="C2547" s="149" t="s">
        <v>1911</v>
      </c>
      <c r="D2547" s="149" t="s">
        <v>1545</v>
      </c>
      <c r="E2547" s="149" t="s">
        <v>1543</v>
      </c>
      <c r="F2547" s="149" t="s">
        <v>1543</v>
      </c>
      <c r="G2547" s="149" t="s">
        <v>1493</v>
      </c>
      <c r="H2547" s="123">
        <v>168</v>
      </c>
      <c r="I2547" s="277" t="s">
        <v>1182</v>
      </c>
      <c r="J2547" s="26" t="s">
        <v>1343</v>
      </c>
      <c r="K2547" s="150" t="s">
        <v>1343</v>
      </c>
      <c r="L2547" s="150"/>
      <c r="M2547" s="153"/>
      <c r="N2547" s="166"/>
      <c r="O2547" s="153"/>
      <c r="P2547" s="151" t="e">
        <f>#REF!+#REF!</f>
        <v>#REF!</v>
      </c>
      <c r="Q2547" s="204" t="e">
        <f>#REF!+M2547</f>
        <v>#REF!</v>
      </c>
      <c r="R2547" s="398" t="s">
        <v>1144</v>
      </c>
    </row>
    <row r="2548" spans="1:18" ht="12.95" customHeight="1">
      <c r="A2548" s="147">
        <v>380</v>
      </c>
      <c r="B2548" s="148"/>
      <c r="C2548" s="149" t="s">
        <v>1911</v>
      </c>
      <c r="D2548" s="149" t="s">
        <v>1545</v>
      </c>
      <c r="E2548" s="149" t="s">
        <v>1543</v>
      </c>
      <c r="F2548" s="149" t="s">
        <v>1543</v>
      </c>
      <c r="G2548" s="149" t="s">
        <v>1493</v>
      </c>
      <c r="H2548" s="123">
        <v>169</v>
      </c>
      <c r="I2548" s="277" t="s">
        <v>1183</v>
      </c>
      <c r="J2548" s="27" t="s">
        <v>1343</v>
      </c>
      <c r="K2548" s="150" t="s">
        <v>1343</v>
      </c>
      <c r="L2548" s="150"/>
      <c r="M2548" s="153"/>
      <c r="N2548" s="167"/>
      <c r="O2548" s="153"/>
      <c r="P2548" s="151" t="e">
        <f>#REF!+#REF!</f>
        <v>#REF!</v>
      </c>
      <c r="Q2548" s="204" t="e">
        <f>#REF!+M2548</f>
        <v>#REF!</v>
      </c>
      <c r="R2548" s="399" t="s">
        <v>1144</v>
      </c>
    </row>
    <row r="2549" spans="1:18" ht="12.95" customHeight="1">
      <c r="A2549" s="147">
        <v>381</v>
      </c>
      <c r="B2549" s="148"/>
      <c r="C2549" s="149" t="s">
        <v>1911</v>
      </c>
      <c r="D2549" s="149" t="s">
        <v>1545</v>
      </c>
      <c r="E2549" s="149" t="s">
        <v>1543</v>
      </c>
      <c r="F2549" s="149" t="s">
        <v>1914</v>
      </c>
      <c r="G2549" s="149" t="s">
        <v>1471</v>
      </c>
      <c r="H2549" s="123" t="s">
        <v>13</v>
      </c>
      <c r="I2549" s="277" t="s">
        <v>1221</v>
      </c>
      <c r="J2549" s="27" t="s">
        <v>1343</v>
      </c>
      <c r="K2549" s="150" t="s">
        <v>1343</v>
      </c>
      <c r="L2549" s="150"/>
      <c r="M2549" s="153"/>
      <c r="N2549" s="167"/>
      <c r="O2549" s="153"/>
      <c r="P2549" s="151" t="e">
        <f>#REF!+#REF!</f>
        <v>#REF!</v>
      </c>
      <c r="Q2549" s="204" t="e">
        <f>#REF!+M2549</f>
        <v>#REF!</v>
      </c>
      <c r="R2549" s="399" t="s">
        <v>1144</v>
      </c>
    </row>
    <row r="2550" spans="1:18" ht="12.95" customHeight="1">
      <c r="A2550" s="147">
        <v>382</v>
      </c>
      <c r="B2550" s="148"/>
      <c r="C2550" s="149" t="s">
        <v>1911</v>
      </c>
      <c r="D2550" s="149" t="s">
        <v>1545</v>
      </c>
      <c r="E2550" s="149" t="s">
        <v>1543</v>
      </c>
      <c r="F2550" s="149" t="s">
        <v>1543</v>
      </c>
      <c r="G2550" s="149" t="s">
        <v>1449</v>
      </c>
      <c r="H2550" s="123" t="s">
        <v>1429</v>
      </c>
      <c r="I2550" s="277" t="s">
        <v>1223</v>
      </c>
      <c r="J2550" s="27" t="s">
        <v>1343</v>
      </c>
      <c r="K2550" s="150" t="s">
        <v>1343</v>
      </c>
      <c r="L2550" s="150"/>
      <c r="M2550" s="153"/>
      <c r="N2550" s="167"/>
      <c r="O2550" s="153"/>
      <c r="P2550" s="151" t="e">
        <f>#REF!+#REF!</f>
        <v>#REF!</v>
      </c>
      <c r="Q2550" s="204" t="e">
        <f>#REF!+M2550</f>
        <v>#REF!</v>
      </c>
      <c r="R2550" s="399" t="s">
        <v>1144</v>
      </c>
    </row>
    <row r="2551" spans="1:18" ht="12.95" customHeight="1">
      <c r="A2551" s="147">
        <v>383</v>
      </c>
      <c r="B2551" s="148"/>
      <c r="C2551" s="149" t="s">
        <v>1911</v>
      </c>
      <c r="D2551" s="149" t="s">
        <v>1545</v>
      </c>
      <c r="E2551" s="149" t="s">
        <v>1543</v>
      </c>
      <c r="F2551" s="149" t="s">
        <v>1543</v>
      </c>
      <c r="G2551" s="149" t="s">
        <v>1493</v>
      </c>
      <c r="H2551" s="123">
        <v>170</v>
      </c>
      <c r="I2551" s="277" t="s">
        <v>1229</v>
      </c>
      <c r="J2551" s="26" t="s">
        <v>1343</v>
      </c>
      <c r="K2551" s="150" t="s">
        <v>1343</v>
      </c>
      <c r="L2551" s="150"/>
      <c r="M2551" s="153"/>
      <c r="N2551" s="166"/>
      <c r="O2551" s="153"/>
      <c r="P2551" s="151" t="e">
        <f>#REF!+#REF!</f>
        <v>#REF!</v>
      </c>
      <c r="Q2551" s="204" t="e">
        <f>#REF!+M2551</f>
        <v>#REF!</v>
      </c>
      <c r="R2551" s="398" t="s">
        <v>1144</v>
      </c>
    </row>
    <row r="2552" spans="1:18" ht="12.95" customHeight="1">
      <c r="A2552" s="147">
        <v>384</v>
      </c>
      <c r="B2552" s="148"/>
      <c r="C2552" s="149" t="s">
        <v>1911</v>
      </c>
      <c r="D2552" s="149" t="s">
        <v>1545</v>
      </c>
      <c r="E2552" s="149" t="s">
        <v>1543</v>
      </c>
      <c r="F2552" s="149" t="s">
        <v>1543</v>
      </c>
      <c r="G2552" s="149" t="s">
        <v>1493</v>
      </c>
      <c r="H2552" s="123">
        <v>171</v>
      </c>
      <c r="I2552" s="277" t="s">
        <v>1230</v>
      </c>
      <c r="J2552" s="27" t="s">
        <v>1343</v>
      </c>
      <c r="K2552" s="150" t="s">
        <v>1343</v>
      </c>
      <c r="L2552" s="150"/>
      <c r="M2552" s="153"/>
      <c r="N2552" s="167"/>
      <c r="O2552" s="153"/>
      <c r="P2552" s="151" t="e">
        <f>#REF!+#REF!</f>
        <v>#REF!</v>
      </c>
      <c r="Q2552" s="204" t="e">
        <f>#REF!+M2552</f>
        <v>#REF!</v>
      </c>
      <c r="R2552" s="399" t="s">
        <v>1144</v>
      </c>
    </row>
    <row r="2553" spans="1:18" ht="12.95" customHeight="1">
      <c r="A2553" s="147">
        <v>385</v>
      </c>
      <c r="B2553" s="148"/>
      <c r="C2553" s="149" t="s">
        <v>1911</v>
      </c>
      <c r="D2553" s="149" t="s">
        <v>1545</v>
      </c>
      <c r="E2553" s="149" t="s">
        <v>1543</v>
      </c>
      <c r="F2553" s="149" t="s">
        <v>1543</v>
      </c>
      <c r="G2553" s="149" t="s">
        <v>1481</v>
      </c>
      <c r="H2553" s="123" t="s">
        <v>13</v>
      </c>
      <c r="I2553" s="277" t="s">
        <v>1231</v>
      </c>
      <c r="J2553" s="8" t="s">
        <v>1343</v>
      </c>
      <c r="K2553" s="150" t="s">
        <v>1343</v>
      </c>
      <c r="L2553" s="150"/>
      <c r="M2553" s="153"/>
      <c r="N2553" s="60"/>
      <c r="O2553" s="153"/>
      <c r="P2553" s="151" t="e">
        <f>#REF!+#REF!</f>
        <v>#REF!</v>
      </c>
      <c r="Q2553" s="204" t="e">
        <f>#REF!+M2553</f>
        <v>#REF!</v>
      </c>
      <c r="R2553" s="13" t="s">
        <v>1144</v>
      </c>
    </row>
    <row r="2554" spans="1:18" ht="12.95" customHeight="1">
      <c r="A2554" s="147">
        <v>386</v>
      </c>
      <c r="B2554" s="148"/>
      <c r="C2554" s="149" t="s">
        <v>1911</v>
      </c>
      <c r="D2554" s="149" t="s">
        <v>1545</v>
      </c>
      <c r="E2554" s="149" t="s">
        <v>1543</v>
      </c>
      <c r="F2554" s="149" t="s">
        <v>1543</v>
      </c>
      <c r="G2554" s="149" t="s">
        <v>1437</v>
      </c>
      <c r="H2554" s="123" t="s">
        <v>13</v>
      </c>
      <c r="I2554" s="277" t="s">
        <v>1232</v>
      </c>
      <c r="J2554" s="27" t="s">
        <v>1343</v>
      </c>
      <c r="K2554" s="150" t="s">
        <v>1343</v>
      </c>
      <c r="L2554" s="150"/>
      <c r="M2554" s="153"/>
      <c r="N2554" s="167"/>
      <c r="O2554" s="153"/>
      <c r="P2554" s="151" t="e">
        <f>#REF!+#REF!</f>
        <v>#REF!</v>
      </c>
      <c r="Q2554" s="204" t="e">
        <f>#REF!+M2554</f>
        <v>#REF!</v>
      </c>
      <c r="R2554" s="399" t="s">
        <v>1144</v>
      </c>
    </row>
    <row r="2555" spans="1:18" ht="12.95" customHeight="1">
      <c r="A2555" s="147">
        <v>387</v>
      </c>
      <c r="B2555" s="148"/>
      <c r="C2555" s="149" t="s">
        <v>1911</v>
      </c>
      <c r="D2555" s="149" t="s">
        <v>1545</v>
      </c>
      <c r="E2555" s="149" t="s">
        <v>1543</v>
      </c>
      <c r="F2555" s="149" t="s">
        <v>1543</v>
      </c>
      <c r="G2555" s="149" t="s">
        <v>1493</v>
      </c>
      <c r="H2555" s="123">
        <v>172</v>
      </c>
      <c r="I2555" s="277" t="s">
        <v>1233</v>
      </c>
      <c r="J2555" s="24" t="s">
        <v>1343</v>
      </c>
      <c r="K2555" s="150" t="s">
        <v>1343</v>
      </c>
      <c r="L2555" s="150"/>
      <c r="M2555" s="153"/>
      <c r="N2555" s="168"/>
      <c r="O2555" s="153"/>
      <c r="P2555" s="151" t="e">
        <f>#REF!+#REF!</f>
        <v>#REF!</v>
      </c>
      <c r="Q2555" s="204" t="e">
        <f>#REF!+M2555</f>
        <v>#REF!</v>
      </c>
      <c r="R2555" s="400" t="s">
        <v>1144</v>
      </c>
    </row>
    <row r="2556" spans="1:18" ht="12.95" customHeight="1">
      <c r="A2556" s="147">
        <v>388</v>
      </c>
      <c r="B2556" s="148"/>
      <c r="C2556" s="149" t="s">
        <v>1911</v>
      </c>
      <c r="D2556" s="149" t="s">
        <v>1545</v>
      </c>
      <c r="E2556" s="149" t="s">
        <v>1543</v>
      </c>
      <c r="F2556" s="149" t="s">
        <v>1543</v>
      </c>
      <c r="G2556" s="149" t="s">
        <v>1493</v>
      </c>
      <c r="H2556" s="123">
        <v>173</v>
      </c>
      <c r="I2556" s="277" t="s">
        <v>1234</v>
      </c>
      <c r="J2556" s="24" t="s">
        <v>1343</v>
      </c>
      <c r="K2556" s="150" t="s">
        <v>1343</v>
      </c>
      <c r="L2556" s="150"/>
      <c r="M2556" s="153"/>
      <c r="N2556" s="168"/>
      <c r="O2556" s="153"/>
      <c r="P2556" s="151" t="e">
        <f>#REF!+#REF!</f>
        <v>#REF!</v>
      </c>
      <c r="Q2556" s="204" t="e">
        <f>#REF!+M2556</f>
        <v>#REF!</v>
      </c>
      <c r="R2556" s="400" t="s">
        <v>1144</v>
      </c>
    </row>
    <row r="2557" spans="1:18" ht="12.95" customHeight="1">
      <c r="A2557" s="147"/>
      <c r="B2557" s="148"/>
      <c r="C2557" s="149" t="s">
        <v>1903</v>
      </c>
      <c r="D2557" s="149" t="s">
        <v>1903</v>
      </c>
      <c r="E2557" s="149" t="s">
        <v>1903</v>
      </c>
      <c r="F2557" s="149" t="s">
        <v>1903</v>
      </c>
      <c r="G2557" s="149" t="s">
        <v>1903</v>
      </c>
      <c r="H2557" s="123"/>
      <c r="I2557" s="274" t="s">
        <v>2086</v>
      </c>
      <c r="J2557" s="24"/>
      <c r="K2557" s="150"/>
      <c r="L2557" s="150"/>
      <c r="M2557" s="153"/>
      <c r="N2557" s="168"/>
      <c r="O2557" s="153"/>
      <c r="P2557" s="151"/>
      <c r="Q2557" s="204" t="e">
        <f>#REF!+M2557</f>
        <v>#REF!</v>
      </c>
      <c r="R2557" s="400"/>
    </row>
    <row r="2558" spans="1:18" ht="12.95" customHeight="1">
      <c r="A2558" s="147">
        <v>389</v>
      </c>
      <c r="B2558" s="148"/>
      <c r="C2558" s="149" t="s">
        <v>1911</v>
      </c>
      <c r="D2558" s="149" t="s">
        <v>1545</v>
      </c>
      <c r="E2558" s="149" t="s">
        <v>1543</v>
      </c>
      <c r="F2558" s="149" t="s">
        <v>1543</v>
      </c>
      <c r="G2558" s="149" t="s">
        <v>1493</v>
      </c>
      <c r="H2558" s="123">
        <v>174</v>
      </c>
      <c r="I2558" s="277" t="s">
        <v>1235</v>
      </c>
      <c r="J2558" s="24" t="s">
        <v>1343</v>
      </c>
      <c r="K2558" s="150" t="s">
        <v>1343</v>
      </c>
      <c r="L2558" s="150"/>
      <c r="M2558" s="153"/>
      <c r="N2558" s="168"/>
      <c r="O2558" s="153"/>
      <c r="P2558" s="151" t="e">
        <f>#REF!+#REF!</f>
        <v>#REF!</v>
      </c>
      <c r="Q2558" s="204" t="e">
        <f>#REF!+M2558</f>
        <v>#REF!</v>
      </c>
      <c r="R2558" s="400" t="s">
        <v>1144</v>
      </c>
    </row>
    <row r="2559" spans="1:18" ht="12.95" customHeight="1">
      <c r="A2559" s="147">
        <v>390</v>
      </c>
      <c r="B2559" s="148"/>
      <c r="C2559" s="149" t="s">
        <v>1911</v>
      </c>
      <c r="D2559" s="149" t="s">
        <v>1545</v>
      </c>
      <c r="E2559" s="149" t="s">
        <v>1543</v>
      </c>
      <c r="F2559" s="149" t="s">
        <v>1543</v>
      </c>
      <c r="G2559" s="149" t="s">
        <v>1493</v>
      </c>
      <c r="H2559" s="123">
        <v>175</v>
      </c>
      <c r="I2559" s="277" t="s">
        <v>1236</v>
      </c>
      <c r="J2559" s="24" t="s">
        <v>1343</v>
      </c>
      <c r="K2559" s="150" t="s">
        <v>1343</v>
      </c>
      <c r="L2559" s="150"/>
      <c r="M2559" s="153"/>
      <c r="N2559" s="168"/>
      <c r="O2559" s="153"/>
      <c r="P2559" s="151" t="e">
        <f>#REF!+#REF!</f>
        <v>#REF!</v>
      </c>
      <c r="Q2559" s="204" t="e">
        <f>#REF!+M2559</f>
        <v>#REF!</v>
      </c>
      <c r="R2559" s="400" t="s">
        <v>1144</v>
      </c>
    </row>
    <row r="2560" spans="1:18" ht="12.95" customHeight="1">
      <c r="A2560" s="147">
        <v>391</v>
      </c>
      <c r="B2560" s="148"/>
      <c r="C2560" s="149" t="s">
        <v>1911</v>
      </c>
      <c r="D2560" s="149" t="s">
        <v>1545</v>
      </c>
      <c r="E2560" s="149" t="s">
        <v>1543</v>
      </c>
      <c r="F2560" s="149" t="s">
        <v>1543</v>
      </c>
      <c r="G2560" s="149" t="s">
        <v>1493</v>
      </c>
      <c r="H2560" s="123">
        <v>176</v>
      </c>
      <c r="I2560" s="277" t="s">
        <v>1237</v>
      </c>
      <c r="J2560" s="24" t="s">
        <v>1343</v>
      </c>
      <c r="K2560" s="150" t="s">
        <v>1343</v>
      </c>
      <c r="L2560" s="150"/>
      <c r="M2560" s="153"/>
      <c r="N2560" s="168"/>
      <c r="O2560" s="153"/>
      <c r="P2560" s="151" t="e">
        <f>#REF!+#REF!</f>
        <v>#REF!</v>
      </c>
      <c r="Q2560" s="204" t="e">
        <f>#REF!+M2560</f>
        <v>#REF!</v>
      </c>
      <c r="R2560" s="400" t="s">
        <v>1144</v>
      </c>
    </row>
    <row r="2561" spans="1:18" ht="12.95" customHeight="1">
      <c r="A2561" s="147">
        <v>392</v>
      </c>
      <c r="B2561" s="148"/>
      <c r="C2561" s="149" t="s">
        <v>1911</v>
      </c>
      <c r="D2561" s="149" t="s">
        <v>1545</v>
      </c>
      <c r="E2561" s="149" t="s">
        <v>1543</v>
      </c>
      <c r="F2561" s="149" t="s">
        <v>1543</v>
      </c>
      <c r="G2561" s="149" t="s">
        <v>1493</v>
      </c>
      <c r="H2561" s="123">
        <v>177</v>
      </c>
      <c r="I2561" s="277" t="s">
        <v>1238</v>
      </c>
      <c r="J2561" s="24" t="s">
        <v>1343</v>
      </c>
      <c r="K2561" s="150" t="s">
        <v>1343</v>
      </c>
      <c r="L2561" s="150"/>
      <c r="M2561" s="153"/>
      <c r="N2561" s="168"/>
      <c r="O2561" s="153"/>
      <c r="P2561" s="151" t="e">
        <f>#REF!+#REF!</f>
        <v>#REF!</v>
      </c>
      <c r="Q2561" s="204" t="e">
        <f>#REF!+M2561</f>
        <v>#REF!</v>
      </c>
      <c r="R2561" s="400" t="s">
        <v>1144</v>
      </c>
    </row>
    <row r="2562" spans="1:18" ht="12.95" customHeight="1">
      <c r="A2562" s="147">
        <v>393</v>
      </c>
      <c r="B2562" s="148"/>
      <c r="C2562" s="149" t="s">
        <v>1911</v>
      </c>
      <c r="D2562" s="149" t="s">
        <v>1545</v>
      </c>
      <c r="E2562" s="149" t="s">
        <v>1543</v>
      </c>
      <c r="F2562" s="149" t="s">
        <v>1543</v>
      </c>
      <c r="G2562" s="149" t="s">
        <v>1493</v>
      </c>
      <c r="H2562" s="123">
        <v>178</v>
      </c>
      <c r="I2562" s="277" t="s">
        <v>1239</v>
      </c>
      <c r="J2562" s="24" t="s">
        <v>1343</v>
      </c>
      <c r="K2562" s="150" t="s">
        <v>1343</v>
      </c>
      <c r="L2562" s="150"/>
      <c r="M2562" s="153"/>
      <c r="N2562" s="168"/>
      <c r="O2562" s="153"/>
      <c r="P2562" s="151" t="e">
        <f>#REF!+#REF!</f>
        <v>#REF!</v>
      </c>
      <c r="Q2562" s="204" t="e">
        <f>#REF!+M2562</f>
        <v>#REF!</v>
      </c>
      <c r="R2562" s="400" t="s">
        <v>1144</v>
      </c>
    </row>
    <row r="2563" spans="1:18" ht="12.95" customHeight="1">
      <c r="A2563" s="147">
        <v>394</v>
      </c>
      <c r="B2563" s="148"/>
      <c r="C2563" s="149" t="s">
        <v>1911</v>
      </c>
      <c r="D2563" s="149" t="s">
        <v>1545</v>
      </c>
      <c r="E2563" s="149" t="s">
        <v>1543</v>
      </c>
      <c r="F2563" s="149" t="s">
        <v>1543</v>
      </c>
      <c r="G2563" s="149" t="s">
        <v>1493</v>
      </c>
      <c r="H2563" s="123">
        <v>179</v>
      </c>
      <c r="I2563" s="277" t="s">
        <v>1240</v>
      </c>
      <c r="J2563" s="24" t="s">
        <v>1343</v>
      </c>
      <c r="K2563" s="150" t="s">
        <v>1343</v>
      </c>
      <c r="L2563" s="150"/>
      <c r="M2563" s="153"/>
      <c r="N2563" s="168"/>
      <c r="O2563" s="153"/>
      <c r="P2563" s="151" t="e">
        <f>#REF!+#REF!</f>
        <v>#REF!</v>
      </c>
      <c r="Q2563" s="204" t="e">
        <f>#REF!+M2563</f>
        <v>#REF!</v>
      </c>
      <c r="R2563" s="400" t="s">
        <v>1144</v>
      </c>
    </row>
    <row r="2564" spans="1:18" ht="12.95" customHeight="1">
      <c r="A2564" s="147">
        <v>395</v>
      </c>
      <c r="B2564" s="148"/>
      <c r="C2564" s="149" t="s">
        <v>1911</v>
      </c>
      <c r="D2564" s="149" t="s">
        <v>1545</v>
      </c>
      <c r="E2564" s="149" t="s">
        <v>1543</v>
      </c>
      <c r="F2564" s="149" t="s">
        <v>1543</v>
      </c>
      <c r="G2564" s="149" t="s">
        <v>1493</v>
      </c>
      <c r="H2564" s="123">
        <v>180</v>
      </c>
      <c r="I2564" s="277" t="s">
        <v>1241</v>
      </c>
      <c r="J2564" s="24" t="s">
        <v>1343</v>
      </c>
      <c r="K2564" s="150" t="s">
        <v>1343</v>
      </c>
      <c r="L2564" s="150"/>
      <c r="M2564" s="153"/>
      <c r="N2564" s="168"/>
      <c r="O2564" s="153"/>
      <c r="P2564" s="151" t="e">
        <f>#REF!+#REF!</f>
        <v>#REF!</v>
      </c>
      <c r="Q2564" s="204" t="e">
        <f>#REF!+M2564</f>
        <v>#REF!</v>
      </c>
      <c r="R2564" s="400" t="s">
        <v>1144</v>
      </c>
    </row>
    <row r="2565" spans="1:18" ht="12.95" customHeight="1">
      <c r="A2565" s="211">
        <v>396</v>
      </c>
      <c r="B2565" s="212"/>
      <c r="C2565" s="213" t="s">
        <v>1911</v>
      </c>
      <c r="D2565" s="213" t="s">
        <v>1545</v>
      </c>
      <c r="E2565" s="213" t="s">
        <v>1543</v>
      </c>
      <c r="F2565" s="213" t="s">
        <v>1543</v>
      </c>
      <c r="G2565" s="213" t="s">
        <v>1493</v>
      </c>
      <c r="H2565" s="194">
        <v>181</v>
      </c>
      <c r="I2565" s="277" t="s">
        <v>1242</v>
      </c>
      <c r="J2565" s="232" t="s">
        <v>1343</v>
      </c>
      <c r="K2565" s="216" t="s">
        <v>1343</v>
      </c>
      <c r="L2565" s="216"/>
      <c r="M2565" s="221"/>
      <c r="N2565" s="233"/>
      <c r="O2565" s="221"/>
      <c r="P2565" s="151" t="e">
        <f>#REF!+#REF!</f>
        <v>#REF!</v>
      </c>
      <c r="Q2565" s="204" t="e">
        <f>#REF!+M2565</f>
        <v>#REF!</v>
      </c>
      <c r="R2565" s="401" t="s">
        <v>1144</v>
      </c>
    </row>
    <row r="2566" spans="1:18" ht="12.95" customHeight="1">
      <c r="A2566" s="147">
        <v>397</v>
      </c>
      <c r="B2566" s="148"/>
      <c r="C2566" s="149" t="s">
        <v>1911</v>
      </c>
      <c r="D2566" s="149" t="s">
        <v>1545</v>
      </c>
      <c r="E2566" s="149" t="s">
        <v>1543</v>
      </c>
      <c r="F2566" s="149" t="s">
        <v>1543</v>
      </c>
      <c r="G2566" s="149" t="s">
        <v>1493</v>
      </c>
      <c r="H2566" s="158">
        <v>182</v>
      </c>
      <c r="I2566" s="277" t="s">
        <v>1243</v>
      </c>
      <c r="J2566" s="29" t="s">
        <v>1343</v>
      </c>
      <c r="K2566" s="150" t="s">
        <v>1343</v>
      </c>
      <c r="L2566" s="150"/>
      <c r="M2566" s="153"/>
      <c r="N2566" s="151"/>
      <c r="O2566" s="153"/>
      <c r="P2566" s="151" t="e">
        <f>#REF!+#REF!</f>
        <v>#REF!</v>
      </c>
      <c r="Q2566" s="204" t="e">
        <f>#REF!+M2566</f>
        <v>#REF!</v>
      </c>
      <c r="R2566" s="359" t="s">
        <v>1144</v>
      </c>
    </row>
    <row r="2567" spans="1:18" ht="12.95" customHeight="1">
      <c r="A2567" s="147">
        <v>398</v>
      </c>
      <c r="B2567" s="148"/>
      <c r="C2567" s="149" t="s">
        <v>1911</v>
      </c>
      <c r="D2567" s="149" t="s">
        <v>1545</v>
      </c>
      <c r="E2567" s="149" t="s">
        <v>1543</v>
      </c>
      <c r="F2567" s="149" t="s">
        <v>1543</v>
      </c>
      <c r="G2567" s="149" t="s">
        <v>1493</v>
      </c>
      <c r="H2567" s="158">
        <v>183</v>
      </c>
      <c r="I2567" s="277" t="s">
        <v>1244</v>
      </c>
      <c r="J2567" s="29" t="s">
        <v>1343</v>
      </c>
      <c r="K2567" s="150" t="s">
        <v>1343</v>
      </c>
      <c r="L2567" s="150"/>
      <c r="M2567" s="153"/>
      <c r="N2567" s="151"/>
      <c r="O2567" s="153"/>
      <c r="P2567" s="151" t="e">
        <f>#REF!+#REF!</f>
        <v>#REF!</v>
      </c>
      <c r="Q2567" s="204" t="e">
        <f>#REF!+M2567</f>
        <v>#REF!</v>
      </c>
      <c r="R2567" s="359" t="s">
        <v>1144</v>
      </c>
    </row>
    <row r="2568" spans="1:18" ht="12.95" customHeight="1">
      <c r="A2568" s="147">
        <v>399</v>
      </c>
      <c r="B2568" s="148"/>
      <c r="C2568" s="149" t="s">
        <v>1911</v>
      </c>
      <c r="D2568" s="149" t="s">
        <v>1545</v>
      </c>
      <c r="E2568" s="149" t="s">
        <v>1543</v>
      </c>
      <c r="F2568" s="149" t="s">
        <v>1543</v>
      </c>
      <c r="G2568" s="149" t="s">
        <v>1493</v>
      </c>
      <c r="H2568" s="158">
        <v>184</v>
      </c>
      <c r="I2568" s="277" t="s">
        <v>1245</v>
      </c>
      <c r="J2568" s="29" t="s">
        <v>1343</v>
      </c>
      <c r="K2568" s="150" t="s">
        <v>1343</v>
      </c>
      <c r="L2568" s="150"/>
      <c r="M2568" s="153"/>
      <c r="N2568" s="151"/>
      <c r="O2568" s="153"/>
      <c r="P2568" s="151" t="e">
        <f>#REF!+#REF!</f>
        <v>#REF!</v>
      </c>
      <c r="Q2568" s="204" t="e">
        <f>#REF!+M2568</f>
        <v>#REF!</v>
      </c>
      <c r="R2568" s="359" t="s">
        <v>1144</v>
      </c>
    </row>
    <row r="2569" spans="1:18" ht="12.95" customHeight="1">
      <c r="A2569" s="147">
        <v>400</v>
      </c>
      <c r="B2569" s="148"/>
      <c r="C2569" s="149" t="s">
        <v>1911</v>
      </c>
      <c r="D2569" s="149" t="s">
        <v>1545</v>
      </c>
      <c r="E2569" s="149" t="s">
        <v>1543</v>
      </c>
      <c r="F2569" s="149" t="s">
        <v>1543</v>
      </c>
      <c r="G2569" s="149" t="s">
        <v>1493</v>
      </c>
      <c r="H2569" s="158">
        <v>185</v>
      </c>
      <c r="I2569" s="277" t="s">
        <v>1246</v>
      </c>
      <c r="J2569" s="29" t="s">
        <v>1343</v>
      </c>
      <c r="K2569" s="150" t="s">
        <v>1343</v>
      </c>
      <c r="L2569" s="150"/>
      <c r="M2569" s="153"/>
      <c r="N2569" s="151"/>
      <c r="O2569" s="153"/>
      <c r="P2569" s="151" t="e">
        <f>#REF!+#REF!</f>
        <v>#REF!</v>
      </c>
      <c r="Q2569" s="204" t="e">
        <f>#REF!+M2569</f>
        <v>#REF!</v>
      </c>
      <c r="R2569" s="359" t="s">
        <v>1144</v>
      </c>
    </row>
    <row r="2570" spans="1:18" ht="12.95" customHeight="1">
      <c r="A2570" s="147">
        <v>401</v>
      </c>
      <c r="B2570" s="148"/>
      <c r="C2570" s="149" t="s">
        <v>1911</v>
      </c>
      <c r="D2570" s="149" t="s">
        <v>1545</v>
      </c>
      <c r="E2570" s="149" t="s">
        <v>1543</v>
      </c>
      <c r="F2570" s="149" t="s">
        <v>1544</v>
      </c>
      <c r="G2570" s="149" t="s">
        <v>1452</v>
      </c>
      <c r="H2570" s="158" t="s">
        <v>1433</v>
      </c>
      <c r="I2570" s="277" t="s">
        <v>1247</v>
      </c>
      <c r="J2570" s="29" t="s">
        <v>1343</v>
      </c>
      <c r="K2570" s="150" t="s">
        <v>1343</v>
      </c>
      <c r="L2570" s="150"/>
      <c r="M2570" s="153"/>
      <c r="N2570" s="151"/>
      <c r="O2570" s="153"/>
      <c r="P2570" s="151" t="e">
        <f>#REF!+#REF!</f>
        <v>#REF!</v>
      </c>
      <c r="Q2570" s="204" t="e">
        <f>#REF!+M2570</f>
        <v>#REF!</v>
      </c>
      <c r="R2570" s="359" t="s">
        <v>1144</v>
      </c>
    </row>
    <row r="2571" spans="1:18" ht="12.95" customHeight="1">
      <c r="A2571" s="147">
        <v>402</v>
      </c>
      <c r="B2571" s="148"/>
      <c r="C2571" s="149" t="s">
        <v>1911</v>
      </c>
      <c r="D2571" s="149" t="s">
        <v>1545</v>
      </c>
      <c r="E2571" s="149" t="s">
        <v>1543</v>
      </c>
      <c r="F2571" s="149" t="s">
        <v>1544</v>
      </c>
      <c r="G2571" s="149" t="s">
        <v>1452</v>
      </c>
      <c r="H2571" s="158" t="s">
        <v>1434</v>
      </c>
      <c r="I2571" s="277" t="s">
        <v>1248</v>
      </c>
      <c r="J2571" s="29" t="s">
        <v>1343</v>
      </c>
      <c r="K2571" s="150" t="s">
        <v>1343</v>
      </c>
      <c r="L2571" s="150"/>
      <c r="M2571" s="153"/>
      <c r="N2571" s="151"/>
      <c r="O2571" s="153"/>
      <c r="P2571" s="151" t="e">
        <f>#REF!+#REF!</f>
        <v>#REF!</v>
      </c>
      <c r="Q2571" s="204" t="e">
        <f>#REF!+M2571</f>
        <v>#REF!</v>
      </c>
      <c r="R2571" s="359" t="s">
        <v>1144</v>
      </c>
    </row>
    <row r="2572" spans="1:18" ht="12.95" customHeight="1">
      <c r="A2572" s="147">
        <v>403</v>
      </c>
      <c r="B2572" s="148"/>
      <c r="C2572" s="149" t="s">
        <v>1911</v>
      </c>
      <c r="D2572" s="149" t="s">
        <v>1545</v>
      </c>
      <c r="E2572" s="149" t="s">
        <v>1543</v>
      </c>
      <c r="F2572" s="149" t="s">
        <v>1543</v>
      </c>
      <c r="G2572" s="149" t="s">
        <v>1493</v>
      </c>
      <c r="H2572" s="158">
        <v>186</v>
      </c>
      <c r="I2572" s="277" t="s">
        <v>1249</v>
      </c>
      <c r="J2572" s="29" t="s">
        <v>1343</v>
      </c>
      <c r="K2572" s="150" t="s">
        <v>1343</v>
      </c>
      <c r="L2572" s="150"/>
      <c r="M2572" s="153"/>
      <c r="N2572" s="151"/>
      <c r="O2572" s="153"/>
      <c r="P2572" s="151" t="e">
        <f>#REF!+#REF!</f>
        <v>#REF!</v>
      </c>
      <c r="Q2572" s="204" t="e">
        <f>#REF!+M2572</f>
        <v>#REF!</v>
      </c>
      <c r="R2572" s="359" t="s">
        <v>1144</v>
      </c>
    </row>
    <row r="2573" spans="1:18" ht="12.95" customHeight="1">
      <c r="A2573" s="147"/>
      <c r="B2573" s="148"/>
      <c r="C2573" s="149" t="s">
        <v>1903</v>
      </c>
      <c r="D2573" s="149" t="s">
        <v>1903</v>
      </c>
      <c r="E2573" s="149" t="s">
        <v>1903</v>
      </c>
      <c r="F2573" s="149" t="s">
        <v>1903</v>
      </c>
      <c r="G2573" s="149" t="s">
        <v>1903</v>
      </c>
      <c r="H2573" s="158"/>
      <c r="I2573" s="274" t="s">
        <v>2087</v>
      </c>
      <c r="J2573" s="29"/>
      <c r="K2573" s="150"/>
      <c r="L2573" s="150"/>
      <c r="M2573" s="153"/>
      <c r="N2573" s="151"/>
      <c r="O2573" s="153"/>
      <c r="P2573" s="151" t="e">
        <f>#REF!+#REF!</f>
        <v>#REF!</v>
      </c>
      <c r="Q2573" s="204" t="e">
        <f>#REF!+M2573</f>
        <v>#REF!</v>
      </c>
      <c r="R2573" s="359"/>
    </row>
    <row r="2574" spans="1:18" ht="12.95" customHeight="1">
      <c r="A2574" s="147">
        <v>404</v>
      </c>
      <c r="B2574" s="148"/>
      <c r="C2574" s="149" t="s">
        <v>1911</v>
      </c>
      <c r="D2574" s="149" t="s">
        <v>1545</v>
      </c>
      <c r="E2574" s="149" t="s">
        <v>1543</v>
      </c>
      <c r="F2574" s="149" t="s">
        <v>1543</v>
      </c>
      <c r="G2574" s="149" t="s">
        <v>1493</v>
      </c>
      <c r="H2574" s="158">
        <v>187</v>
      </c>
      <c r="I2574" s="277" t="s">
        <v>1218</v>
      </c>
      <c r="J2574" s="29" t="s">
        <v>1343</v>
      </c>
      <c r="K2574" s="150" t="s">
        <v>1343</v>
      </c>
      <c r="L2574" s="150"/>
      <c r="M2574" s="153"/>
      <c r="N2574" s="151"/>
      <c r="O2574" s="153"/>
      <c r="P2574" s="151" t="e">
        <f>#REF!+#REF!</f>
        <v>#REF!</v>
      </c>
      <c r="Q2574" s="204" t="e">
        <f>#REF!+M2574</f>
        <v>#REF!</v>
      </c>
      <c r="R2574" s="359" t="s">
        <v>1144</v>
      </c>
    </row>
    <row r="2575" spans="1:18" ht="12.95" customHeight="1">
      <c r="A2575" s="147">
        <v>405</v>
      </c>
      <c r="B2575" s="148"/>
      <c r="C2575" s="149" t="s">
        <v>1911</v>
      </c>
      <c r="D2575" s="149" t="s">
        <v>1545</v>
      </c>
      <c r="E2575" s="149" t="s">
        <v>1543</v>
      </c>
      <c r="F2575" s="149" t="s">
        <v>1543</v>
      </c>
      <c r="G2575" s="149" t="s">
        <v>1493</v>
      </c>
      <c r="H2575" s="158">
        <v>188</v>
      </c>
      <c r="I2575" s="277" t="s">
        <v>1219</v>
      </c>
      <c r="J2575" s="29" t="s">
        <v>1343</v>
      </c>
      <c r="K2575" s="150" t="s">
        <v>1343</v>
      </c>
      <c r="L2575" s="150"/>
      <c r="M2575" s="153"/>
      <c r="N2575" s="151"/>
      <c r="O2575" s="153"/>
      <c r="P2575" s="151" t="e">
        <f>#REF!+#REF!</f>
        <v>#REF!</v>
      </c>
      <c r="Q2575" s="204" t="e">
        <f>#REF!+M2575</f>
        <v>#REF!</v>
      </c>
      <c r="R2575" s="359" t="s">
        <v>1144</v>
      </c>
    </row>
    <row r="2576" spans="1:18" ht="12.95" customHeight="1">
      <c r="A2576" s="147">
        <v>406</v>
      </c>
      <c r="B2576" s="148"/>
      <c r="C2576" s="149" t="s">
        <v>1911</v>
      </c>
      <c r="D2576" s="149" t="s">
        <v>1545</v>
      </c>
      <c r="E2576" s="149" t="s">
        <v>1543</v>
      </c>
      <c r="F2576" s="149" t="s">
        <v>1543</v>
      </c>
      <c r="G2576" s="149" t="s">
        <v>1493</v>
      </c>
      <c r="H2576" s="158">
        <v>189</v>
      </c>
      <c r="I2576" s="277" t="s">
        <v>1220</v>
      </c>
      <c r="J2576" s="29" t="s">
        <v>1343</v>
      </c>
      <c r="K2576" s="150" t="s">
        <v>1343</v>
      </c>
      <c r="L2576" s="150"/>
      <c r="M2576" s="153"/>
      <c r="N2576" s="151"/>
      <c r="O2576" s="153"/>
      <c r="P2576" s="151" t="e">
        <f>#REF!+#REF!</f>
        <v>#REF!</v>
      </c>
      <c r="Q2576" s="204" t="e">
        <f>#REF!+M2576</f>
        <v>#REF!</v>
      </c>
      <c r="R2576" s="359" t="s">
        <v>1144</v>
      </c>
    </row>
    <row r="2577" spans="1:18" ht="12.95" customHeight="1">
      <c r="A2577" s="147">
        <v>407</v>
      </c>
      <c r="B2577" s="148"/>
      <c r="C2577" s="149" t="s">
        <v>1911</v>
      </c>
      <c r="D2577" s="149" t="s">
        <v>1545</v>
      </c>
      <c r="E2577" s="149" t="s">
        <v>1543</v>
      </c>
      <c r="F2577" s="149" t="s">
        <v>1543</v>
      </c>
      <c r="G2577" s="149" t="s">
        <v>1493</v>
      </c>
      <c r="H2577" s="158">
        <v>190</v>
      </c>
      <c r="I2577" s="277" t="s">
        <v>1250</v>
      </c>
      <c r="J2577" s="29" t="s">
        <v>1343</v>
      </c>
      <c r="K2577" s="150" t="s">
        <v>1343</v>
      </c>
      <c r="L2577" s="150"/>
      <c r="M2577" s="153"/>
      <c r="N2577" s="151"/>
      <c r="O2577" s="153"/>
      <c r="P2577" s="151" t="e">
        <f>#REF!+#REF!</f>
        <v>#REF!</v>
      </c>
      <c r="Q2577" s="204" t="e">
        <f>#REF!+M2577</f>
        <v>#REF!</v>
      </c>
      <c r="R2577" s="359" t="s">
        <v>1144</v>
      </c>
    </row>
    <row r="2578" spans="1:18" ht="12.95" customHeight="1">
      <c r="A2578" s="147">
        <v>408</v>
      </c>
      <c r="B2578" s="148"/>
      <c r="C2578" s="149" t="s">
        <v>1911</v>
      </c>
      <c r="D2578" s="149" t="s">
        <v>1545</v>
      </c>
      <c r="E2578" s="149" t="s">
        <v>1543</v>
      </c>
      <c r="F2578" s="149" t="s">
        <v>1543</v>
      </c>
      <c r="G2578" s="149" t="s">
        <v>1493</v>
      </c>
      <c r="H2578" s="158">
        <v>191</v>
      </c>
      <c r="I2578" s="277" t="s">
        <v>1221</v>
      </c>
      <c r="J2578" s="29" t="s">
        <v>1343</v>
      </c>
      <c r="K2578" s="150" t="s">
        <v>1343</v>
      </c>
      <c r="L2578" s="150"/>
      <c r="M2578" s="153"/>
      <c r="N2578" s="151"/>
      <c r="O2578" s="153"/>
      <c r="P2578" s="151" t="e">
        <f>#REF!+#REF!</f>
        <v>#REF!</v>
      </c>
      <c r="Q2578" s="204" t="e">
        <f>#REF!+M2578</f>
        <v>#REF!</v>
      </c>
      <c r="R2578" s="359" t="s">
        <v>1144</v>
      </c>
    </row>
    <row r="2579" spans="1:18" ht="12.95" customHeight="1">
      <c r="A2579" s="147">
        <v>409</v>
      </c>
      <c r="B2579" s="148"/>
      <c r="C2579" s="149" t="s">
        <v>1911</v>
      </c>
      <c r="D2579" s="149" t="s">
        <v>1545</v>
      </c>
      <c r="E2579" s="149" t="s">
        <v>1543</v>
      </c>
      <c r="F2579" s="149" t="s">
        <v>1543</v>
      </c>
      <c r="G2579" s="149" t="s">
        <v>1493</v>
      </c>
      <c r="H2579" s="158">
        <v>192</v>
      </c>
      <c r="I2579" s="277" t="s">
        <v>1251</v>
      </c>
      <c r="J2579" s="150" t="s">
        <v>1343</v>
      </c>
      <c r="K2579" s="150" t="s">
        <v>1343</v>
      </c>
      <c r="L2579" s="150"/>
      <c r="M2579" s="153"/>
      <c r="N2579" s="151"/>
      <c r="O2579" s="153"/>
      <c r="P2579" s="151" t="e">
        <f>#REF!+#REF!</f>
        <v>#REF!</v>
      </c>
      <c r="Q2579" s="204" t="e">
        <f>#REF!+M2579</f>
        <v>#REF!</v>
      </c>
      <c r="R2579" s="359" t="s">
        <v>1144</v>
      </c>
    </row>
    <row r="2580" spans="1:18" ht="12.95" customHeight="1">
      <c r="A2580" s="147">
        <v>410</v>
      </c>
      <c r="B2580" s="148"/>
      <c r="C2580" s="149" t="s">
        <v>1911</v>
      </c>
      <c r="D2580" s="149" t="s">
        <v>1545</v>
      </c>
      <c r="E2580" s="149" t="s">
        <v>1543</v>
      </c>
      <c r="F2580" s="149" t="s">
        <v>1543</v>
      </c>
      <c r="G2580" s="149" t="s">
        <v>1493</v>
      </c>
      <c r="H2580" s="158">
        <v>193</v>
      </c>
      <c r="I2580" s="277" t="s">
        <v>1252</v>
      </c>
      <c r="J2580" s="150" t="s">
        <v>1343</v>
      </c>
      <c r="K2580" s="150" t="s">
        <v>1343</v>
      </c>
      <c r="L2580" s="150"/>
      <c r="M2580" s="153"/>
      <c r="N2580" s="151"/>
      <c r="O2580" s="153"/>
      <c r="P2580" s="151" t="e">
        <f>#REF!+#REF!</f>
        <v>#REF!</v>
      </c>
      <c r="Q2580" s="204" t="e">
        <f>#REF!+M2580</f>
        <v>#REF!</v>
      </c>
      <c r="R2580" s="359" t="s">
        <v>1144</v>
      </c>
    </row>
    <row r="2581" spans="1:18" ht="12.95" customHeight="1">
      <c r="A2581" s="147">
        <v>411</v>
      </c>
      <c r="B2581" s="148"/>
      <c r="C2581" s="149" t="s">
        <v>1911</v>
      </c>
      <c r="D2581" s="149" t="s">
        <v>1545</v>
      </c>
      <c r="E2581" s="149" t="s">
        <v>1543</v>
      </c>
      <c r="F2581" s="149" t="s">
        <v>1543</v>
      </c>
      <c r="G2581" s="149" t="s">
        <v>1493</v>
      </c>
      <c r="H2581" s="158">
        <v>194</v>
      </c>
      <c r="I2581" s="277" t="s">
        <v>1253</v>
      </c>
      <c r="J2581" s="150" t="s">
        <v>1343</v>
      </c>
      <c r="K2581" s="150" t="s">
        <v>1343</v>
      </c>
      <c r="L2581" s="150"/>
      <c r="M2581" s="153"/>
      <c r="N2581" s="151"/>
      <c r="O2581" s="153"/>
      <c r="P2581" s="151" t="e">
        <f>#REF!+#REF!</f>
        <v>#REF!</v>
      </c>
      <c r="Q2581" s="204" t="e">
        <f>#REF!+M2581</f>
        <v>#REF!</v>
      </c>
      <c r="R2581" s="359" t="s">
        <v>1144</v>
      </c>
    </row>
    <row r="2582" spans="1:18" ht="12.95" customHeight="1">
      <c r="A2582" s="147">
        <v>412</v>
      </c>
      <c r="B2582" s="148"/>
      <c r="C2582" s="149" t="s">
        <v>1911</v>
      </c>
      <c r="D2582" s="149" t="s">
        <v>1545</v>
      </c>
      <c r="E2582" s="149" t="s">
        <v>1543</v>
      </c>
      <c r="F2582" s="149" t="s">
        <v>1543</v>
      </c>
      <c r="G2582" s="149" t="s">
        <v>1493</v>
      </c>
      <c r="H2582" s="158">
        <v>195</v>
      </c>
      <c r="I2582" s="277" t="s">
        <v>1254</v>
      </c>
      <c r="J2582" s="150" t="s">
        <v>1343</v>
      </c>
      <c r="K2582" s="150" t="s">
        <v>1343</v>
      </c>
      <c r="L2582" s="150"/>
      <c r="M2582" s="153"/>
      <c r="N2582" s="151"/>
      <c r="O2582" s="153"/>
      <c r="P2582" s="151" t="e">
        <f>#REF!+#REF!</f>
        <v>#REF!</v>
      </c>
      <c r="Q2582" s="204" t="e">
        <f>#REF!+M2582</f>
        <v>#REF!</v>
      </c>
      <c r="R2582" s="359" t="s">
        <v>1144</v>
      </c>
    </row>
    <row r="2583" spans="1:18" ht="12.95" customHeight="1">
      <c r="A2583" s="147">
        <v>413</v>
      </c>
      <c r="B2583" s="148"/>
      <c r="C2583" s="149" t="s">
        <v>1911</v>
      </c>
      <c r="D2583" s="149" t="s">
        <v>1545</v>
      </c>
      <c r="E2583" s="149" t="s">
        <v>1543</v>
      </c>
      <c r="F2583" s="149" t="s">
        <v>1543</v>
      </c>
      <c r="G2583" s="149" t="s">
        <v>1493</v>
      </c>
      <c r="H2583" s="158">
        <v>196</v>
      </c>
      <c r="I2583" s="277" t="s">
        <v>1255</v>
      </c>
      <c r="J2583" s="150" t="s">
        <v>1343</v>
      </c>
      <c r="K2583" s="150" t="s">
        <v>1343</v>
      </c>
      <c r="L2583" s="150"/>
      <c r="M2583" s="153"/>
      <c r="N2583" s="151"/>
      <c r="O2583" s="153"/>
      <c r="P2583" s="151" t="e">
        <f>#REF!+#REF!</f>
        <v>#REF!</v>
      </c>
      <c r="Q2583" s="204" t="e">
        <f>#REF!+M2583</f>
        <v>#REF!</v>
      </c>
      <c r="R2583" s="359" t="s">
        <v>1144</v>
      </c>
    </row>
    <row r="2584" spans="1:18" ht="12.95" customHeight="1">
      <c r="A2584" s="147">
        <v>414</v>
      </c>
      <c r="B2584" s="148"/>
      <c r="C2584" s="149" t="s">
        <v>1911</v>
      </c>
      <c r="D2584" s="149" t="s">
        <v>1545</v>
      </c>
      <c r="E2584" s="149" t="s">
        <v>1543</v>
      </c>
      <c r="F2584" s="149" t="s">
        <v>1543</v>
      </c>
      <c r="G2584" s="149" t="s">
        <v>1493</v>
      </c>
      <c r="H2584" s="158">
        <v>197</v>
      </c>
      <c r="I2584" s="277" t="s">
        <v>1256</v>
      </c>
      <c r="J2584" s="150" t="s">
        <v>1343</v>
      </c>
      <c r="K2584" s="150" t="s">
        <v>1343</v>
      </c>
      <c r="L2584" s="150"/>
      <c r="M2584" s="153"/>
      <c r="N2584" s="151"/>
      <c r="O2584" s="153"/>
      <c r="P2584" s="151" t="e">
        <f>#REF!+#REF!</f>
        <v>#REF!</v>
      </c>
      <c r="Q2584" s="204" t="e">
        <f>#REF!+M2584</f>
        <v>#REF!</v>
      </c>
      <c r="R2584" s="359" t="s">
        <v>1144</v>
      </c>
    </row>
    <row r="2585" spans="1:18" ht="12.95" customHeight="1">
      <c r="A2585" s="147">
        <v>415</v>
      </c>
      <c r="B2585" s="148"/>
      <c r="C2585" s="149" t="s">
        <v>1911</v>
      </c>
      <c r="D2585" s="149" t="s">
        <v>1545</v>
      </c>
      <c r="E2585" s="149" t="s">
        <v>1543</v>
      </c>
      <c r="F2585" s="149" t="s">
        <v>1543</v>
      </c>
      <c r="G2585" s="149" t="s">
        <v>1493</v>
      </c>
      <c r="H2585" s="158">
        <v>198</v>
      </c>
      <c r="I2585" s="277" t="s">
        <v>1257</v>
      </c>
      <c r="J2585" s="150" t="s">
        <v>1343</v>
      </c>
      <c r="K2585" s="150" t="s">
        <v>1343</v>
      </c>
      <c r="L2585" s="150"/>
      <c r="M2585" s="153"/>
      <c r="N2585" s="151"/>
      <c r="O2585" s="153"/>
      <c r="P2585" s="151" t="e">
        <f>#REF!+#REF!</f>
        <v>#REF!</v>
      </c>
      <c r="Q2585" s="204" t="e">
        <f>#REF!+M2585</f>
        <v>#REF!</v>
      </c>
      <c r="R2585" s="359" t="s">
        <v>1144</v>
      </c>
    </row>
    <row r="2586" spans="1:18" ht="12.95" customHeight="1">
      <c r="A2586" s="147">
        <v>416</v>
      </c>
      <c r="B2586" s="148"/>
      <c r="C2586" s="149" t="s">
        <v>1911</v>
      </c>
      <c r="D2586" s="149" t="s">
        <v>1545</v>
      </c>
      <c r="E2586" s="149" t="s">
        <v>1543</v>
      </c>
      <c r="F2586" s="149" t="s">
        <v>1543</v>
      </c>
      <c r="G2586" s="149" t="s">
        <v>1493</v>
      </c>
      <c r="H2586" s="158">
        <v>199</v>
      </c>
      <c r="I2586" s="277" t="s">
        <v>1258</v>
      </c>
      <c r="J2586" s="150" t="s">
        <v>1343</v>
      </c>
      <c r="K2586" s="150" t="s">
        <v>1343</v>
      </c>
      <c r="L2586" s="150"/>
      <c r="M2586" s="153"/>
      <c r="N2586" s="151"/>
      <c r="O2586" s="153"/>
      <c r="P2586" s="151" t="e">
        <f>#REF!+#REF!</f>
        <v>#REF!</v>
      </c>
      <c r="Q2586" s="204" t="e">
        <f>#REF!+M2586</f>
        <v>#REF!</v>
      </c>
      <c r="R2586" s="359" t="s">
        <v>1144</v>
      </c>
    </row>
    <row r="2587" spans="1:18" ht="12.95" customHeight="1">
      <c r="A2587" s="147">
        <v>417</v>
      </c>
      <c r="B2587" s="148"/>
      <c r="C2587" s="149" t="s">
        <v>1911</v>
      </c>
      <c r="D2587" s="149" t="s">
        <v>1545</v>
      </c>
      <c r="E2587" s="149" t="s">
        <v>1543</v>
      </c>
      <c r="F2587" s="149" t="s">
        <v>1543</v>
      </c>
      <c r="G2587" s="149" t="s">
        <v>1493</v>
      </c>
      <c r="H2587" s="158">
        <v>200</v>
      </c>
      <c r="I2587" s="277" t="s">
        <v>1259</v>
      </c>
      <c r="J2587" s="150" t="s">
        <v>1343</v>
      </c>
      <c r="K2587" s="150" t="s">
        <v>1343</v>
      </c>
      <c r="L2587" s="150"/>
      <c r="M2587" s="153"/>
      <c r="N2587" s="151"/>
      <c r="O2587" s="153"/>
      <c r="P2587" s="151" t="e">
        <f>#REF!+#REF!</f>
        <v>#REF!</v>
      </c>
      <c r="Q2587" s="204" t="e">
        <f>#REF!+M2587</f>
        <v>#REF!</v>
      </c>
      <c r="R2587" s="359" t="s">
        <v>1144</v>
      </c>
    </row>
    <row r="2588" spans="1:18" ht="12.95" customHeight="1">
      <c r="A2588" s="147">
        <v>418</v>
      </c>
      <c r="B2588" s="148"/>
      <c r="C2588" s="149" t="s">
        <v>1911</v>
      </c>
      <c r="D2588" s="149" t="s">
        <v>1545</v>
      </c>
      <c r="E2588" s="149" t="s">
        <v>1543</v>
      </c>
      <c r="F2588" s="149" t="s">
        <v>1543</v>
      </c>
      <c r="G2588" s="149" t="s">
        <v>1493</v>
      </c>
      <c r="H2588" s="158">
        <v>201</v>
      </c>
      <c r="I2588" s="277" t="s">
        <v>1260</v>
      </c>
      <c r="J2588" s="150" t="s">
        <v>1343</v>
      </c>
      <c r="K2588" s="150" t="s">
        <v>1343</v>
      </c>
      <c r="L2588" s="150"/>
      <c r="M2588" s="153"/>
      <c r="N2588" s="151"/>
      <c r="O2588" s="153"/>
      <c r="P2588" s="151" t="e">
        <f>#REF!+#REF!</f>
        <v>#REF!</v>
      </c>
      <c r="Q2588" s="204" t="e">
        <f>#REF!+M2588</f>
        <v>#REF!</v>
      </c>
      <c r="R2588" s="359" t="s">
        <v>1144</v>
      </c>
    </row>
    <row r="2589" spans="1:18" ht="12.95" customHeight="1">
      <c r="A2589" s="147">
        <v>419</v>
      </c>
      <c r="B2589" s="148"/>
      <c r="C2589" s="149" t="s">
        <v>1911</v>
      </c>
      <c r="D2589" s="149" t="s">
        <v>1545</v>
      </c>
      <c r="E2589" s="149" t="s">
        <v>1543</v>
      </c>
      <c r="F2589" s="149" t="s">
        <v>1543</v>
      </c>
      <c r="G2589" s="149" t="s">
        <v>1493</v>
      </c>
      <c r="H2589" s="158">
        <v>202</v>
      </c>
      <c r="I2589" s="277" t="s">
        <v>1261</v>
      </c>
      <c r="J2589" s="150" t="s">
        <v>1343</v>
      </c>
      <c r="K2589" s="150" t="s">
        <v>1343</v>
      </c>
      <c r="L2589" s="150"/>
      <c r="M2589" s="153"/>
      <c r="N2589" s="151"/>
      <c r="O2589" s="153"/>
      <c r="P2589" s="151" t="e">
        <f>#REF!+#REF!</f>
        <v>#REF!</v>
      </c>
      <c r="Q2589" s="204" t="e">
        <f>#REF!+M2589</f>
        <v>#REF!</v>
      </c>
      <c r="R2589" s="359" t="s">
        <v>1144</v>
      </c>
    </row>
    <row r="2590" spans="1:18" ht="12.95" customHeight="1">
      <c r="A2590" s="147">
        <v>420</v>
      </c>
      <c r="B2590" s="163"/>
      <c r="C2590" s="149" t="s">
        <v>1911</v>
      </c>
      <c r="D2590" s="149" t="s">
        <v>1545</v>
      </c>
      <c r="E2590" s="149" t="s">
        <v>1543</v>
      </c>
      <c r="F2590" s="149" t="s">
        <v>1543</v>
      </c>
      <c r="G2590" s="149" t="s">
        <v>1493</v>
      </c>
      <c r="H2590" s="123">
        <v>203</v>
      </c>
      <c r="I2590" s="277" t="s">
        <v>1262</v>
      </c>
      <c r="J2590" s="29" t="s">
        <v>1343</v>
      </c>
      <c r="K2590" s="150" t="s">
        <v>1343</v>
      </c>
      <c r="L2590" s="150"/>
      <c r="M2590" s="153"/>
      <c r="N2590" s="151"/>
      <c r="O2590" s="153"/>
      <c r="P2590" s="151" t="e">
        <f>#REF!+#REF!</f>
        <v>#REF!</v>
      </c>
      <c r="Q2590" s="204" t="e">
        <f>#REF!+M2590</f>
        <v>#REF!</v>
      </c>
      <c r="R2590" s="359" t="s">
        <v>1144</v>
      </c>
    </row>
    <row r="2591" spans="1:18" ht="12.95" customHeight="1">
      <c r="A2591" s="147">
        <v>421</v>
      </c>
      <c r="B2591" s="163"/>
      <c r="C2591" s="149" t="s">
        <v>1911</v>
      </c>
      <c r="D2591" s="149" t="s">
        <v>1545</v>
      </c>
      <c r="E2591" s="149" t="s">
        <v>1543</v>
      </c>
      <c r="F2591" s="149" t="s">
        <v>1543</v>
      </c>
      <c r="G2591" s="149" t="s">
        <v>1493</v>
      </c>
      <c r="H2591" s="123">
        <v>204</v>
      </c>
      <c r="I2591" s="277" t="s">
        <v>1263</v>
      </c>
      <c r="J2591" s="29" t="s">
        <v>1343</v>
      </c>
      <c r="K2591" s="150" t="s">
        <v>1343</v>
      </c>
      <c r="L2591" s="150"/>
      <c r="M2591" s="153"/>
      <c r="N2591" s="151"/>
      <c r="O2591" s="153"/>
      <c r="P2591" s="151" t="e">
        <f>#REF!+#REF!</f>
        <v>#REF!</v>
      </c>
      <c r="Q2591" s="204" t="e">
        <f>#REF!+M2591</f>
        <v>#REF!</v>
      </c>
      <c r="R2591" s="359" t="s">
        <v>1144</v>
      </c>
    </row>
    <row r="2592" spans="1:18" ht="12.95" customHeight="1">
      <c r="A2592" s="147">
        <v>422</v>
      </c>
      <c r="B2592" s="163"/>
      <c r="C2592" s="149" t="s">
        <v>1911</v>
      </c>
      <c r="D2592" s="149" t="s">
        <v>1545</v>
      </c>
      <c r="E2592" s="149" t="s">
        <v>1543</v>
      </c>
      <c r="F2592" s="149" t="s">
        <v>1543</v>
      </c>
      <c r="G2592" s="149" t="s">
        <v>1493</v>
      </c>
      <c r="H2592" s="123">
        <v>205</v>
      </c>
      <c r="I2592" s="277" t="s">
        <v>1264</v>
      </c>
      <c r="J2592" s="29" t="s">
        <v>1343</v>
      </c>
      <c r="K2592" s="150" t="s">
        <v>1343</v>
      </c>
      <c r="L2592" s="150"/>
      <c r="M2592" s="153"/>
      <c r="N2592" s="151"/>
      <c r="O2592" s="153"/>
      <c r="P2592" s="151" t="e">
        <f>#REF!+#REF!</f>
        <v>#REF!</v>
      </c>
      <c r="Q2592" s="204" t="e">
        <f>#REF!+M2592</f>
        <v>#REF!</v>
      </c>
      <c r="R2592" s="359" t="s">
        <v>1144</v>
      </c>
    </row>
    <row r="2593" spans="1:20" ht="12.95" customHeight="1">
      <c r="A2593" s="147">
        <v>423</v>
      </c>
      <c r="B2593" s="163"/>
      <c r="C2593" s="149" t="s">
        <v>1911</v>
      </c>
      <c r="D2593" s="149" t="s">
        <v>1545</v>
      </c>
      <c r="E2593" s="149" t="s">
        <v>1543</v>
      </c>
      <c r="F2593" s="149" t="s">
        <v>1543</v>
      </c>
      <c r="G2593" s="149" t="s">
        <v>1493</v>
      </c>
      <c r="H2593" s="123">
        <v>206</v>
      </c>
      <c r="I2593" s="277" t="s">
        <v>1265</v>
      </c>
      <c r="J2593" s="164" t="s">
        <v>1343</v>
      </c>
      <c r="K2593" s="150" t="s">
        <v>1343</v>
      </c>
      <c r="L2593" s="150"/>
      <c r="M2593" s="153"/>
      <c r="N2593" s="151"/>
      <c r="O2593" s="153"/>
      <c r="P2593" s="151" t="e">
        <f>#REF!+#REF!</f>
        <v>#REF!</v>
      </c>
      <c r="Q2593" s="204" t="e">
        <f>#REF!+M2593</f>
        <v>#REF!</v>
      </c>
      <c r="R2593" s="359" t="s">
        <v>1144</v>
      </c>
    </row>
    <row r="2594" spans="1:20" ht="12.95" customHeight="1">
      <c r="A2594" s="147">
        <v>424</v>
      </c>
      <c r="B2594" s="163"/>
      <c r="C2594" s="149" t="s">
        <v>1911</v>
      </c>
      <c r="D2594" s="149" t="s">
        <v>1545</v>
      </c>
      <c r="E2594" s="149" t="s">
        <v>1543</v>
      </c>
      <c r="F2594" s="149" t="s">
        <v>1543</v>
      </c>
      <c r="G2594" s="149" t="s">
        <v>1493</v>
      </c>
      <c r="H2594" s="123">
        <v>207</v>
      </c>
      <c r="I2594" s="277" t="s">
        <v>1266</v>
      </c>
      <c r="J2594" s="29" t="s">
        <v>1343</v>
      </c>
      <c r="K2594" s="150" t="s">
        <v>1343</v>
      </c>
      <c r="L2594" s="150"/>
      <c r="M2594" s="153"/>
      <c r="N2594" s="151"/>
      <c r="O2594" s="153"/>
      <c r="P2594" s="151" t="e">
        <f>#REF!+#REF!</f>
        <v>#REF!</v>
      </c>
      <c r="Q2594" s="204" t="e">
        <f>#REF!+M2594</f>
        <v>#REF!</v>
      </c>
      <c r="R2594" s="359" t="s">
        <v>1144</v>
      </c>
    </row>
    <row r="2595" spans="1:20" ht="12.95" customHeight="1">
      <c r="A2595" s="147">
        <v>425</v>
      </c>
      <c r="B2595" s="148"/>
      <c r="C2595" s="149" t="s">
        <v>1911</v>
      </c>
      <c r="D2595" s="149" t="s">
        <v>1545</v>
      </c>
      <c r="E2595" s="149" t="s">
        <v>1543</v>
      </c>
      <c r="F2595" s="149" t="s">
        <v>1543</v>
      </c>
      <c r="G2595" s="149" t="s">
        <v>1493</v>
      </c>
      <c r="H2595" s="158">
        <v>208</v>
      </c>
      <c r="I2595" s="277" t="s">
        <v>1267</v>
      </c>
      <c r="J2595" s="29" t="s">
        <v>1343</v>
      </c>
      <c r="K2595" s="150" t="s">
        <v>1343</v>
      </c>
      <c r="L2595" s="150"/>
      <c r="M2595" s="153"/>
      <c r="N2595" s="151"/>
      <c r="O2595" s="153"/>
      <c r="P2595" s="151" t="e">
        <f>#REF!+#REF!</f>
        <v>#REF!</v>
      </c>
      <c r="Q2595" s="204" t="e">
        <f>#REF!+M2595</f>
        <v>#REF!</v>
      </c>
      <c r="R2595" s="359" t="s">
        <v>1144</v>
      </c>
    </row>
    <row r="2596" spans="1:20" ht="12.95" customHeight="1">
      <c r="A2596" s="147">
        <v>426</v>
      </c>
      <c r="B2596" s="148"/>
      <c r="C2596" s="149" t="s">
        <v>1911</v>
      </c>
      <c r="D2596" s="149" t="s">
        <v>1545</v>
      </c>
      <c r="E2596" s="149" t="s">
        <v>1543</v>
      </c>
      <c r="F2596" s="149" t="s">
        <v>1543</v>
      </c>
      <c r="G2596" s="149" t="s">
        <v>1493</v>
      </c>
      <c r="H2596" s="158">
        <v>209</v>
      </c>
      <c r="I2596" s="277" t="s">
        <v>1210</v>
      </c>
      <c r="J2596" s="29" t="s">
        <v>1343</v>
      </c>
      <c r="K2596" s="150" t="s">
        <v>1343</v>
      </c>
      <c r="L2596" s="150"/>
      <c r="M2596" s="153"/>
      <c r="N2596" s="151"/>
      <c r="O2596" s="153"/>
      <c r="P2596" s="151" t="e">
        <f>#REF!+#REF!</f>
        <v>#REF!</v>
      </c>
      <c r="Q2596" s="204" t="e">
        <f>#REF!+M2596</f>
        <v>#REF!</v>
      </c>
      <c r="R2596" s="359" t="s">
        <v>1144</v>
      </c>
    </row>
    <row r="2597" spans="1:20" ht="12.95" customHeight="1">
      <c r="A2597" s="147">
        <v>427</v>
      </c>
      <c r="B2597" s="148"/>
      <c r="C2597" s="149" t="s">
        <v>1911</v>
      </c>
      <c r="D2597" s="149" t="s">
        <v>1545</v>
      </c>
      <c r="E2597" s="149" t="s">
        <v>1543</v>
      </c>
      <c r="F2597" s="149" t="s">
        <v>1543</v>
      </c>
      <c r="G2597" s="149" t="s">
        <v>1493</v>
      </c>
      <c r="H2597" s="158">
        <v>210</v>
      </c>
      <c r="I2597" s="277" t="s">
        <v>1209</v>
      </c>
      <c r="J2597" s="29" t="s">
        <v>1343</v>
      </c>
      <c r="K2597" s="150" t="s">
        <v>1343</v>
      </c>
      <c r="L2597" s="150"/>
      <c r="M2597" s="153"/>
      <c r="N2597" s="151"/>
      <c r="O2597" s="153"/>
      <c r="P2597" s="151" t="e">
        <f>#REF!+#REF!</f>
        <v>#REF!</v>
      </c>
      <c r="Q2597" s="204" t="e">
        <f>#REF!+M2597</f>
        <v>#REF!</v>
      </c>
      <c r="R2597" s="359" t="s">
        <v>1144</v>
      </c>
    </row>
    <row r="2598" spans="1:20" ht="12.95" customHeight="1">
      <c r="A2598" s="147"/>
      <c r="B2598" s="148"/>
      <c r="C2598" s="149" t="s">
        <v>1903</v>
      </c>
      <c r="D2598" s="149" t="s">
        <v>1903</v>
      </c>
      <c r="E2598" s="149" t="s">
        <v>1903</v>
      </c>
      <c r="F2598" s="149" t="s">
        <v>1903</v>
      </c>
      <c r="G2598" s="149" t="s">
        <v>1903</v>
      </c>
      <c r="H2598" s="158"/>
      <c r="I2598" s="274" t="s">
        <v>2088</v>
      </c>
      <c r="J2598" s="29"/>
      <c r="K2598" s="150"/>
      <c r="L2598" s="150"/>
      <c r="M2598" s="153"/>
      <c r="N2598" s="151"/>
      <c r="O2598" s="153"/>
      <c r="P2598" s="151"/>
      <c r="Q2598" s="204" t="e">
        <f>#REF!+M2598</f>
        <v>#REF!</v>
      </c>
      <c r="R2598" s="359"/>
    </row>
    <row r="2599" spans="1:20" ht="12.95" customHeight="1">
      <c r="A2599" s="147">
        <v>428</v>
      </c>
      <c r="B2599" s="148"/>
      <c r="C2599" s="149" t="s">
        <v>1911</v>
      </c>
      <c r="D2599" s="149" t="s">
        <v>1545</v>
      </c>
      <c r="E2599" s="149" t="s">
        <v>1543</v>
      </c>
      <c r="F2599" s="149" t="s">
        <v>1916</v>
      </c>
      <c r="G2599" s="149" t="s">
        <v>1458</v>
      </c>
      <c r="H2599" s="158" t="s">
        <v>1430</v>
      </c>
      <c r="I2599" s="277" t="s">
        <v>1168</v>
      </c>
      <c r="J2599" s="29" t="s">
        <v>1343</v>
      </c>
      <c r="K2599" s="150" t="s">
        <v>1343</v>
      </c>
      <c r="L2599" s="150"/>
      <c r="M2599" s="153"/>
      <c r="N2599" s="151"/>
      <c r="O2599" s="153"/>
      <c r="P2599" s="151" t="e">
        <f>#REF!+#REF!</f>
        <v>#REF!</v>
      </c>
      <c r="Q2599" s="204" t="e">
        <f>#REF!+M2599</f>
        <v>#REF!</v>
      </c>
      <c r="R2599" s="359" t="s">
        <v>1144</v>
      </c>
    </row>
    <row r="2600" spans="1:20" ht="12.95" customHeight="1">
      <c r="A2600" s="147">
        <v>429</v>
      </c>
      <c r="B2600" s="148"/>
      <c r="C2600" s="149" t="s">
        <v>1911</v>
      </c>
      <c r="D2600" s="149" t="s">
        <v>1545</v>
      </c>
      <c r="E2600" s="149" t="s">
        <v>1543</v>
      </c>
      <c r="F2600" s="149" t="s">
        <v>1916</v>
      </c>
      <c r="G2600" s="149" t="s">
        <v>1458</v>
      </c>
      <c r="H2600" s="158" t="s">
        <v>1433</v>
      </c>
      <c r="I2600" s="277" t="s">
        <v>1169</v>
      </c>
      <c r="J2600" s="29" t="s">
        <v>1343</v>
      </c>
      <c r="K2600" s="150" t="s">
        <v>1343</v>
      </c>
      <c r="L2600" s="150"/>
      <c r="M2600" s="153"/>
      <c r="N2600" s="151"/>
      <c r="O2600" s="153"/>
      <c r="P2600" s="151" t="e">
        <f>#REF!+#REF!</f>
        <v>#REF!</v>
      </c>
      <c r="Q2600" s="204" t="e">
        <f>#REF!+M2600</f>
        <v>#REF!</v>
      </c>
      <c r="R2600" s="359" t="s">
        <v>1144</v>
      </c>
    </row>
    <row r="2601" spans="1:20" ht="12.95" customHeight="1">
      <c r="A2601" s="147">
        <v>430</v>
      </c>
      <c r="B2601" s="148"/>
      <c r="C2601" s="149" t="s">
        <v>1911</v>
      </c>
      <c r="D2601" s="149" t="s">
        <v>1545</v>
      </c>
      <c r="E2601" s="149" t="s">
        <v>1543</v>
      </c>
      <c r="F2601" s="149" t="s">
        <v>1544</v>
      </c>
      <c r="G2601" s="149" t="s">
        <v>1452</v>
      </c>
      <c r="H2601" s="158" t="s">
        <v>1435</v>
      </c>
      <c r="I2601" s="277" t="s">
        <v>1173</v>
      </c>
      <c r="J2601" s="29" t="s">
        <v>1343</v>
      </c>
      <c r="K2601" s="150" t="s">
        <v>1343</v>
      </c>
      <c r="L2601" s="150"/>
      <c r="M2601" s="153"/>
      <c r="N2601" s="151"/>
      <c r="O2601" s="153"/>
      <c r="P2601" s="151" t="e">
        <f>#REF!+#REF!</f>
        <v>#REF!</v>
      </c>
      <c r="Q2601" s="204" t="e">
        <f>#REF!+M2601</f>
        <v>#REF!</v>
      </c>
      <c r="R2601" s="359" t="s">
        <v>1144</v>
      </c>
    </row>
    <row r="2602" spans="1:20" ht="12.95" customHeight="1">
      <c r="A2602" s="147">
        <v>431</v>
      </c>
      <c r="B2602" s="148"/>
      <c r="C2602" s="149" t="s">
        <v>1911</v>
      </c>
      <c r="D2602" s="149" t="s">
        <v>1545</v>
      </c>
      <c r="E2602" s="149" t="s">
        <v>1543</v>
      </c>
      <c r="F2602" s="149" t="s">
        <v>1544</v>
      </c>
      <c r="G2602" s="149" t="s">
        <v>1452</v>
      </c>
      <c r="H2602" s="158" t="s">
        <v>1436</v>
      </c>
      <c r="I2602" s="277" t="s">
        <v>1174</v>
      </c>
      <c r="J2602" s="29" t="s">
        <v>1343</v>
      </c>
      <c r="K2602" s="150" t="s">
        <v>1343</v>
      </c>
      <c r="L2602" s="150"/>
      <c r="M2602" s="153"/>
      <c r="N2602" s="151"/>
      <c r="O2602" s="153"/>
      <c r="P2602" s="151" t="e">
        <f>#REF!+#REF!</f>
        <v>#REF!</v>
      </c>
      <c r="Q2602" s="204" t="e">
        <f>#REF!+M2602</f>
        <v>#REF!</v>
      </c>
      <c r="R2602" s="359" t="s">
        <v>1144</v>
      </c>
    </row>
    <row r="2603" spans="1:20" ht="12.95" customHeight="1">
      <c r="A2603" s="147">
        <v>432</v>
      </c>
      <c r="B2603" s="148"/>
      <c r="C2603" s="149" t="s">
        <v>1911</v>
      </c>
      <c r="D2603" s="149" t="s">
        <v>1545</v>
      </c>
      <c r="E2603" s="149" t="s">
        <v>1543</v>
      </c>
      <c r="F2603" s="149" t="s">
        <v>1543</v>
      </c>
      <c r="G2603" s="149" t="s">
        <v>1493</v>
      </c>
      <c r="H2603" s="158">
        <v>211</v>
      </c>
      <c r="I2603" s="277" t="s">
        <v>1268</v>
      </c>
      <c r="J2603" s="29" t="s">
        <v>1343</v>
      </c>
      <c r="K2603" s="150" t="s">
        <v>1343</v>
      </c>
      <c r="L2603" s="150"/>
      <c r="M2603" s="153"/>
      <c r="N2603" s="151"/>
      <c r="O2603" s="153"/>
      <c r="P2603" s="151" t="e">
        <f>#REF!+#REF!</f>
        <v>#REF!</v>
      </c>
      <c r="Q2603" s="204" t="e">
        <f>#REF!+M2603</f>
        <v>#REF!</v>
      </c>
      <c r="R2603" s="359" t="s">
        <v>1144</v>
      </c>
    </row>
    <row r="2604" spans="1:20" ht="12.95" customHeight="1">
      <c r="A2604" s="147">
        <v>433</v>
      </c>
      <c r="B2604" s="148"/>
      <c r="C2604" s="149" t="s">
        <v>1911</v>
      </c>
      <c r="D2604" s="149" t="s">
        <v>1545</v>
      </c>
      <c r="E2604" s="149" t="s">
        <v>1543</v>
      </c>
      <c r="F2604" s="149" t="s">
        <v>1543</v>
      </c>
      <c r="G2604" s="149" t="s">
        <v>1493</v>
      </c>
      <c r="H2604" s="158">
        <v>212</v>
      </c>
      <c r="I2604" s="277" t="s">
        <v>1269</v>
      </c>
      <c r="J2604" s="150" t="s">
        <v>1343</v>
      </c>
      <c r="K2604" s="150" t="s">
        <v>1343</v>
      </c>
      <c r="L2604" s="150"/>
      <c r="M2604" s="153"/>
      <c r="N2604" s="151"/>
      <c r="O2604" s="153"/>
      <c r="P2604" s="151" t="e">
        <f>#REF!+#REF!</f>
        <v>#REF!</v>
      </c>
      <c r="Q2604" s="204" t="e">
        <f>#REF!+M2604</f>
        <v>#REF!</v>
      </c>
      <c r="R2604" s="359" t="s">
        <v>1144</v>
      </c>
    </row>
    <row r="2605" spans="1:20" ht="12.95" customHeight="1">
      <c r="A2605" s="147">
        <v>434</v>
      </c>
      <c r="B2605" s="148"/>
      <c r="C2605" s="149" t="s">
        <v>1911</v>
      </c>
      <c r="D2605" s="149" t="s">
        <v>1545</v>
      </c>
      <c r="E2605" s="149" t="s">
        <v>1543</v>
      </c>
      <c r="F2605" s="149" t="s">
        <v>1543</v>
      </c>
      <c r="G2605" s="149" t="s">
        <v>1493</v>
      </c>
      <c r="H2605" s="158">
        <v>213</v>
      </c>
      <c r="I2605" s="277" t="s">
        <v>1215</v>
      </c>
      <c r="J2605" s="150" t="s">
        <v>1343</v>
      </c>
      <c r="K2605" s="150" t="s">
        <v>1343</v>
      </c>
      <c r="L2605" s="150"/>
      <c r="M2605" s="153"/>
      <c r="N2605" s="151"/>
      <c r="O2605" s="153"/>
      <c r="P2605" s="151" t="e">
        <f>#REF!+#REF!</f>
        <v>#REF!</v>
      </c>
      <c r="Q2605" s="204" t="e">
        <f>#REF!+M2605</f>
        <v>#REF!</v>
      </c>
      <c r="R2605" s="359" t="s">
        <v>1144</v>
      </c>
    </row>
    <row r="2606" spans="1:20" ht="12.95" customHeight="1">
      <c r="A2606" s="211">
        <v>435</v>
      </c>
      <c r="B2606" s="195"/>
      <c r="C2606" s="213" t="s">
        <v>1911</v>
      </c>
      <c r="D2606" s="213" t="s">
        <v>1545</v>
      </c>
      <c r="E2606" s="213" t="s">
        <v>1543</v>
      </c>
      <c r="F2606" s="213" t="s">
        <v>1543</v>
      </c>
      <c r="G2606" s="213" t="s">
        <v>1493</v>
      </c>
      <c r="H2606" s="194">
        <v>214</v>
      </c>
      <c r="I2606" s="420" t="s">
        <v>1175</v>
      </c>
      <c r="J2606" s="224" t="s">
        <v>1343</v>
      </c>
      <c r="K2606" s="216" t="s">
        <v>1343</v>
      </c>
      <c r="L2606" s="216"/>
      <c r="M2606" s="221"/>
      <c r="N2606" s="225"/>
      <c r="O2606" s="221"/>
      <c r="P2606" s="151" t="e">
        <f>#REF!+#REF!</f>
        <v>#REF!</v>
      </c>
      <c r="Q2606" s="204" t="e">
        <f>#REF!+M2606</f>
        <v>#REF!</v>
      </c>
      <c r="R2606" s="402" t="s">
        <v>1144</v>
      </c>
    </row>
    <row r="2607" spans="1:20" ht="12.95" customHeight="1">
      <c r="A2607" s="406">
        <v>436</v>
      </c>
      <c r="B2607" s="379"/>
      <c r="C2607" s="374" t="s">
        <v>1911</v>
      </c>
      <c r="D2607" s="374" t="s">
        <v>1545</v>
      </c>
      <c r="E2607" s="374" t="s">
        <v>1543</v>
      </c>
      <c r="F2607" s="374" t="s">
        <v>1543</v>
      </c>
      <c r="G2607" s="374" t="s">
        <v>1493</v>
      </c>
      <c r="H2607" s="380">
        <v>215</v>
      </c>
      <c r="I2607" s="422" t="s">
        <v>1176</v>
      </c>
      <c r="J2607" s="423" t="s">
        <v>1343</v>
      </c>
      <c r="K2607" s="378" t="s">
        <v>1343</v>
      </c>
      <c r="L2607" s="378"/>
      <c r="M2607" s="425"/>
      <c r="N2607" s="424"/>
      <c r="O2607" s="424"/>
      <c r="P2607" s="151" t="e">
        <f>#REF!+#REF!</f>
        <v>#REF!</v>
      </c>
      <c r="Q2607" s="204" t="e">
        <f>#REF!+M2607</f>
        <v>#REF!</v>
      </c>
      <c r="R2607" s="426" t="s">
        <v>1144</v>
      </c>
      <c r="S2607" s="282"/>
      <c r="T2607" s="282"/>
    </row>
    <row r="2608" spans="1:20" ht="12.95" customHeight="1">
      <c r="A2608" s="198">
        <v>437</v>
      </c>
      <c r="B2608" s="199"/>
      <c r="C2608" s="200" t="s">
        <v>1911</v>
      </c>
      <c r="D2608" s="200" t="s">
        <v>1545</v>
      </c>
      <c r="E2608" s="200" t="s">
        <v>1543</v>
      </c>
      <c r="F2608" s="200" t="s">
        <v>1543</v>
      </c>
      <c r="G2608" s="200" t="s">
        <v>1493</v>
      </c>
      <c r="H2608" s="124">
        <v>216</v>
      </c>
      <c r="I2608" s="421" t="s">
        <v>1182</v>
      </c>
      <c r="J2608" s="228" t="s">
        <v>1343</v>
      </c>
      <c r="K2608" s="202" t="s">
        <v>1343</v>
      </c>
      <c r="L2608" s="202"/>
      <c r="M2608" s="204"/>
      <c r="N2608" s="229"/>
      <c r="O2608" s="204"/>
      <c r="P2608" s="151" t="e">
        <f>#REF!+#REF!</f>
        <v>#REF!</v>
      </c>
      <c r="Q2608" s="204" t="e">
        <f>#REF!+M2608</f>
        <v>#REF!</v>
      </c>
      <c r="R2608" s="403" t="s">
        <v>1144</v>
      </c>
    </row>
    <row r="2609" spans="1:18" ht="12.95" customHeight="1">
      <c r="A2609" s="147">
        <v>438</v>
      </c>
      <c r="B2609" s="148"/>
      <c r="C2609" s="149" t="s">
        <v>1911</v>
      </c>
      <c r="D2609" s="149" t="s">
        <v>1545</v>
      </c>
      <c r="E2609" s="149" t="s">
        <v>1543</v>
      </c>
      <c r="F2609" s="149" t="s">
        <v>1543</v>
      </c>
      <c r="G2609" s="149" t="s">
        <v>1493</v>
      </c>
      <c r="H2609" s="123">
        <v>217</v>
      </c>
      <c r="I2609" s="277" t="s">
        <v>1183</v>
      </c>
      <c r="J2609" s="7" t="s">
        <v>1343</v>
      </c>
      <c r="K2609" s="150" t="s">
        <v>1343</v>
      </c>
      <c r="L2609" s="150"/>
      <c r="M2609" s="153"/>
      <c r="N2609" s="65"/>
      <c r="O2609" s="153"/>
      <c r="P2609" s="151" t="e">
        <f>#REF!+#REF!</f>
        <v>#REF!</v>
      </c>
      <c r="Q2609" s="204" t="e">
        <f>#REF!+M2609</f>
        <v>#REF!</v>
      </c>
      <c r="R2609" s="11" t="s">
        <v>1144</v>
      </c>
    </row>
    <row r="2610" spans="1:18" ht="12.95" customHeight="1">
      <c r="A2610" s="147">
        <v>439</v>
      </c>
      <c r="B2610" s="148"/>
      <c r="C2610" s="149" t="s">
        <v>1911</v>
      </c>
      <c r="D2610" s="149" t="s">
        <v>1545</v>
      </c>
      <c r="E2610" s="149" t="s">
        <v>1543</v>
      </c>
      <c r="F2610" s="149" t="s">
        <v>1911</v>
      </c>
      <c r="G2610" s="149" t="s">
        <v>1429</v>
      </c>
      <c r="H2610" s="123" t="s">
        <v>1426</v>
      </c>
      <c r="I2610" s="277" t="s">
        <v>1270</v>
      </c>
      <c r="J2610" s="7" t="s">
        <v>1343</v>
      </c>
      <c r="K2610" s="150" t="s">
        <v>1343</v>
      </c>
      <c r="L2610" s="150"/>
      <c r="M2610" s="153"/>
      <c r="N2610" s="65"/>
      <c r="O2610" s="153"/>
      <c r="P2610" s="151" t="e">
        <f>#REF!+#REF!</f>
        <v>#REF!</v>
      </c>
      <c r="Q2610" s="204" t="e">
        <f>#REF!+M2610</f>
        <v>#REF!</v>
      </c>
      <c r="R2610" s="11" t="s">
        <v>1144</v>
      </c>
    </row>
    <row r="2611" spans="1:18" ht="12.95" customHeight="1">
      <c r="A2611" s="147">
        <v>440</v>
      </c>
      <c r="B2611" s="148"/>
      <c r="C2611" s="149" t="s">
        <v>1911</v>
      </c>
      <c r="D2611" s="149" t="s">
        <v>1545</v>
      </c>
      <c r="E2611" s="149" t="s">
        <v>1543</v>
      </c>
      <c r="F2611" s="149" t="s">
        <v>1543</v>
      </c>
      <c r="G2611" s="149" t="s">
        <v>1449</v>
      </c>
      <c r="H2611" s="123" t="s">
        <v>1430</v>
      </c>
      <c r="I2611" s="277" t="s">
        <v>1223</v>
      </c>
      <c r="J2611" s="7" t="s">
        <v>1343</v>
      </c>
      <c r="K2611" s="150" t="s">
        <v>1343</v>
      </c>
      <c r="L2611" s="150"/>
      <c r="M2611" s="153"/>
      <c r="N2611" s="65"/>
      <c r="O2611" s="153"/>
      <c r="P2611" s="151" t="e">
        <f>#REF!+#REF!</f>
        <v>#REF!</v>
      </c>
      <c r="Q2611" s="204" t="e">
        <f>#REF!+M2611</f>
        <v>#REF!</v>
      </c>
      <c r="R2611" s="11" t="s">
        <v>1144</v>
      </c>
    </row>
    <row r="2612" spans="1:18" ht="12.95" customHeight="1">
      <c r="A2612" s="147">
        <v>441</v>
      </c>
      <c r="B2612" s="148"/>
      <c r="C2612" s="149" t="s">
        <v>1911</v>
      </c>
      <c r="D2612" s="149" t="s">
        <v>1545</v>
      </c>
      <c r="E2612" s="149" t="s">
        <v>1543</v>
      </c>
      <c r="F2612" s="149" t="s">
        <v>1543</v>
      </c>
      <c r="G2612" s="149" t="s">
        <v>1449</v>
      </c>
      <c r="H2612" s="123" t="s">
        <v>1433</v>
      </c>
      <c r="I2612" s="277" t="s">
        <v>1189</v>
      </c>
      <c r="J2612" s="7" t="s">
        <v>1343</v>
      </c>
      <c r="K2612" s="150" t="s">
        <v>1343</v>
      </c>
      <c r="L2612" s="150"/>
      <c r="M2612" s="153"/>
      <c r="N2612" s="65"/>
      <c r="O2612" s="153"/>
      <c r="P2612" s="151" t="e">
        <f>#REF!+#REF!</f>
        <v>#REF!</v>
      </c>
      <c r="Q2612" s="204" t="e">
        <f>#REF!+M2612</f>
        <v>#REF!</v>
      </c>
      <c r="R2612" s="11" t="s">
        <v>1144</v>
      </c>
    </row>
    <row r="2613" spans="1:18" ht="12.95" customHeight="1">
      <c r="A2613" s="147">
        <v>442</v>
      </c>
      <c r="B2613" s="148"/>
      <c r="C2613" s="149" t="s">
        <v>1911</v>
      </c>
      <c r="D2613" s="149" t="s">
        <v>1545</v>
      </c>
      <c r="E2613" s="149" t="s">
        <v>1543</v>
      </c>
      <c r="F2613" s="149" t="s">
        <v>1543</v>
      </c>
      <c r="G2613" s="149" t="s">
        <v>1493</v>
      </c>
      <c r="H2613" s="123">
        <v>218</v>
      </c>
      <c r="I2613" s="277" t="s">
        <v>1209</v>
      </c>
      <c r="J2613" s="7" t="s">
        <v>1343</v>
      </c>
      <c r="K2613" s="150" t="s">
        <v>1343</v>
      </c>
      <c r="L2613" s="150"/>
      <c r="M2613" s="153"/>
      <c r="N2613" s="65"/>
      <c r="O2613" s="153"/>
      <c r="P2613" s="151" t="e">
        <f>#REF!+#REF!</f>
        <v>#REF!</v>
      </c>
      <c r="Q2613" s="204" t="e">
        <f>#REF!+M2613</f>
        <v>#REF!</v>
      </c>
      <c r="R2613" s="11" t="s">
        <v>1144</v>
      </c>
    </row>
    <row r="2614" spans="1:18" ht="12.95" customHeight="1">
      <c r="A2614" s="147">
        <v>443</v>
      </c>
      <c r="B2614" s="148"/>
      <c r="C2614" s="149" t="s">
        <v>1911</v>
      </c>
      <c r="D2614" s="149" t="s">
        <v>1545</v>
      </c>
      <c r="E2614" s="149" t="s">
        <v>1543</v>
      </c>
      <c r="F2614" s="149" t="s">
        <v>1543</v>
      </c>
      <c r="G2614" s="149" t="s">
        <v>1493</v>
      </c>
      <c r="H2614" s="123">
        <v>219</v>
      </c>
      <c r="I2614" s="277" t="s">
        <v>1210</v>
      </c>
      <c r="J2614" s="7" t="s">
        <v>1343</v>
      </c>
      <c r="K2614" s="150" t="s">
        <v>1343</v>
      </c>
      <c r="L2614" s="150"/>
      <c r="M2614" s="153"/>
      <c r="N2614" s="65"/>
      <c r="O2614" s="153"/>
      <c r="P2614" s="151" t="e">
        <f>#REF!+#REF!</f>
        <v>#REF!</v>
      </c>
      <c r="Q2614" s="204" t="e">
        <f>#REF!+M2614</f>
        <v>#REF!</v>
      </c>
      <c r="R2614" s="11" t="s">
        <v>1144</v>
      </c>
    </row>
    <row r="2615" spans="1:18" ht="12.95" customHeight="1">
      <c r="A2615" s="147">
        <v>444</v>
      </c>
      <c r="B2615" s="148"/>
      <c r="C2615" s="149" t="s">
        <v>1911</v>
      </c>
      <c r="D2615" s="149" t="s">
        <v>1545</v>
      </c>
      <c r="E2615" s="149" t="s">
        <v>1543</v>
      </c>
      <c r="F2615" s="149" t="s">
        <v>1543</v>
      </c>
      <c r="G2615" s="149" t="s">
        <v>1493</v>
      </c>
      <c r="H2615" s="123">
        <v>220</v>
      </c>
      <c r="I2615" s="277" t="s">
        <v>1187</v>
      </c>
      <c r="J2615" s="7" t="s">
        <v>1343</v>
      </c>
      <c r="K2615" s="150" t="s">
        <v>1343</v>
      </c>
      <c r="L2615" s="150"/>
      <c r="M2615" s="153"/>
      <c r="N2615" s="65"/>
      <c r="O2615" s="153"/>
      <c r="P2615" s="151" t="e">
        <f>#REF!+#REF!</f>
        <v>#REF!</v>
      </c>
      <c r="Q2615" s="204" t="e">
        <f>#REF!+M2615</f>
        <v>#REF!</v>
      </c>
      <c r="R2615" s="11" t="s">
        <v>1144</v>
      </c>
    </row>
    <row r="2616" spans="1:18" ht="12.95" customHeight="1">
      <c r="A2616" s="147">
        <v>445</v>
      </c>
      <c r="B2616" s="148"/>
      <c r="C2616" s="149" t="s">
        <v>1911</v>
      </c>
      <c r="D2616" s="149" t="s">
        <v>1545</v>
      </c>
      <c r="E2616" s="149" t="s">
        <v>1543</v>
      </c>
      <c r="F2616" s="149" t="s">
        <v>1543</v>
      </c>
      <c r="G2616" s="149" t="s">
        <v>1493</v>
      </c>
      <c r="H2616" s="123">
        <v>221</v>
      </c>
      <c r="I2616" s="277" t="s">
        <v>1250</v>
      </c>
      <c r="J2616" s="7" t="s">
        <v>1343</v>
      </c>
      <c r="K2616" s="150" t="s">
        <v>1343</v>
      </c>
      <c r="L2616" s="150"/>
      <c r="M2616" s="153"/>
      <c r="N2616" s="65"/>
      <c r="O2616" s="153"/>
      <c r="P2616" s="151" t="e">
        <f>#REF!+#REF!</f>
        <v>#REF!</v>
      </c>
      <c r="Q2616" s="204" t="e">
        <f>#REF!+M2616</f>
        <v>#REF!</v>
      </c>
      <c r="R2616" s="11" t="s">
        <v>1144</v>
      </c>
    </row>
    <row r="2617" spans="1:18" ht="12.95" customHeight="1">
      <c r="A2617" s="147">
        <v>446</v>
      </c>
      <c r="B2617" s="148"/>
      <c r="C2617" s="149" t="s">
        <v>1911</v>
      </c>
      <c r="D2617" s="149" t="s">
        <v>1545</v>
      </c>
      <c r="E2617" s="149" t="s">
        <v>1543</v>
      </c>
      <c r="F2617" s="149" t="s">
        <v>1543</v>
      </c>
      <c r="G2617" s="149" t="s">
        <v>1493</v>
      </c>
      <c r="H2617" s="123">
        <v>222</v>
      </c>
      <c r="I2617" s="277" t="s">
        <v>1271</v>
      </c>
      <c r="J2617" s="7" t="s">
        <v>1343</v>
      </c>
      <c r="K2617" s="150" t="s">
        <v>1343</v>
      </c>
      <c r="L2617" s="150"/>
      <c r="M2617" s="153"/>
      <c r="N2617" s="65"/>
      <c r="O2617" s="153"/>
      <c r="P2617" s="151" t="e">
        <f>#REF!+#REF!</f>
        <v>#REF!</v>
      </c>
      <c r="Q2617" s="204" t="e">
        <f>#REF!+M2617</f>
        <v>#REF!</v>
      </c>
      <c r="R2617" s="11" t="s">
        <v>1144</v>
      </c>
    </row>
    <row r="2618" spans="1:18" ht="12.95" customHeight="1">
      <c r="A2618" s="147">
        <v>447</v>
      </c>
      <c r="B2618" s="148"/>
      <c r="C2618" s="149" t="s">
        <v>1911</v>
      </c>
      <c r="D2618" s="149" t="s">
        <v>1545</v>
      </c>
      <c r="E2618" s="149" t="s">
        <v>1543</v>
      </c>
      <c r="F2618" s="149" t="s">
        <v>1543</v>
      </c>
      <c r="G2618" s="149" t="s">
        <v>1493</v>
      </c>
      <c r="H2618" s="123">
        <v>223</v>
      </c>
      <c r="I2618" s="277" t="s">
        <v>1272</v>
      </c>
      <c r="J2618" s="7" t="s">
        <v>1343</v>
      </c>
      <c r="K2618" s="150" t="s">
        <v>1343</v>
      </c>
      <c r="L2618" s="150"/>
      <c r="M2618" s="153"/>
      <c r="N2618" s="65"/>
      <c r="O2618" s="153"/>
      <c r="P2618" s="151" t="e">
        <f>#REF!+#REF!</f>
        <v>#REF!</v>
      </c>
      <c r="Q2618" s="204" t="e">
        <f>#REF!+M2618</f>
        <v>#REF!</v>
      </c>
      <c r="R2618" s="11" t="s">
        <v>1144</v>
      </c>
    </row>
    <row r="2619" spans="1:18" ht="12.95" customHeight="1">
      <c r="A2619" s="147">
        <v>448</v>
      </c>
      <c r="B2619" s="148"/>
      <c r="C2619" s="149" t="s">
        <v>1911</v>
      </c>
      <c r="D2619" s="149" t="s">
        <v>1545</v>
      </c>
      <c r="E2619" s="149" t="s">
        <v>1543</v>
      </c>
      <c r="F2619" s="149" t="s">
        <v>1543</v>
      </c>
      <c r="G2619" s="149" t="s">
        <v>1493</v>
      </c>
      <c r="H2619" s="123">
        <v>224</v>
      </c>
      <c r="I2619" s="277" t="s">
        <v>1254</v>
      </c>
      <c r="J2619" s="7" t="s">
        <v>1343</v>
      </c>
      <c r="K2619" s="150" t="s">
        <v>1343</v>
      </c>
      <c r="L2619" s="150"/>
      <c r="M2619" s="153"/>
      <c r="N2619" s="65"/>
      <c r="O2619" s="153"/>
      <c r="P2619" s="151" t="e">
        <f>#REF!+#REF!</f>
        <v>#REF!</v>
      </c>
      <c r="Q2619" s="204" t="e">
        <f>#REF!+M2619</f>
        <v>#REF!</v>
      </c>
      <c r="R2619" s="11" t="s">
        <v>1144</v>
      </c>
    </row>
    <row r="2620" spans="1:18" ht="12.95" customHeight="1">
      <c r="A2620" s="147">
        <v>449</v>
      </c>
      <c r="B2620" s="148"/>
      <c r="C2620" s="149" t="s">
        <v>1911</v>
      </c>
      <c r="D2620" s="149" t="s">
        <v>1545</v>
      </c>
      <c r="E2620" s="149" t="s">
        <v>1543</v>
      </c>
      <c r="F2620" s="149" t="s">
        <v>1543</v>
      </c>
      <c r="G2620" s="149" t="s">
        <v>1493</v>
      </c>
      <c r="H2620" s="123">
        <v>225</v>
      </c>
      <c r="I2620" s="277" t="s">
        <v>1255</v>
      </c>
      <c r="J2620" s="7" t="s">
        <v>1343</v>
      </c>
      <c r="K2620" s="150" t="s">
        <v>1343</v>
      </c>
      <c r="L2620" s="150"/>
      <c r="M2620" s="153"/>
      <c r="N2620" s="65"/>
      <c r="O2620" s="153"/>
      <c r="P2620" s="151" t="e">
        <f>#REF!+#REF!</f>
        <v>#REF!</v>
      </c>
      <c r="Q2620" s="204" t="e">
        <f>#REF!+M2620</f>
        <v>#REF!</v>
      </c>
      <c r="R2620" s="11" t="s">
        <v>1144</v>
      </c>
    </row>
    <row r="2621" spans="1:18" ht="12.95" customHeight="1">
      <c r="A2621" s="147">
        <v>450</v>
      </c>
      <c r="B2621" s="148"/>
      <c r="C2621" s="149" t="s">
        <v>1911</v>
      </c>
      <c r="D2621" s="149" t="s">
        <v>1545</v>
      </c>
      <c r="E2621" s="149" t="s">
        <v>1543</v>
      </c>
      <c r="F2621" s="149" t="s">
        <v>1543</v>
      </c>
      <c r="G2621" s="149" t="s">
        <v>1493</v>
      </c>
      <c r="H2621" s="123">
        <v>226</v>
      </c>
      <c r="I2621" s="255" t="s">
        <v>1273</v>
      </c>
      <c r="J2621" s="7" t="s">
        <v>1343</v>
      </c>
      <c r="K2621" s="150" t="s">
        <v>1343</v>
      </c>
      <c r="L2621" s="150"/>
      <c r="M2621" s="153"/>
      <c r="N2621" s="65"/>
      <c r="O2621" s="153"/>
      <c r="P2621" s="151" t="e">
        <f>#REF!+#REF!</f>
        <v>#REF!</v>
      </c>
      <c r="Q2621" s="204" t="e">
        <f>#REF!+M2621</f>
        <v>#REF!</v>
      </c>
      <c r="R2621" s="11" t="s">
        <v>1144</v>
      </c>
    </row>
    <row r="2622" spans="1:18" ht="12.95" customHeight="1">
      <c r="A2622" s="147">
        <v>451</v>
      </c>
      <c r="B2622" s="148"/>
      <c r="C2622" s="149" t="s">
        <v>1911</v>
      </c>
      <c r="D2622" s="149" t="s">
        <v>1545</v>
      </c>
      <c r="E2622" s="149" t="s">
        <v>1543</v>
      </c>
      <c r="F2622" s="149" t="s">
        <v>1543</v>
      </c>
      <c r="G2622" s="149" t="s">
        <v>1493</v>
      </c>
      <c r="H2622" s="123">
        <v>227</v>
      </c>
      <c r="I2622" s="255" t="s">
        <v>1274</v>
      </c>
      <c r="J2622" s="7" t="s">
        <v>1343</v>
      </c>
      <c r="K2622" s="150" t="s">
        <v>1343</v>
      </c>
      <c r="L2622" s="150"/>
      <c r="M2622" s="153"/>
      <c r="N2622" s="65"/>
      <c r="O2622" s="153"/>
      <c r="P2622" s="151" t="e">
        <f>#REF!+#REF!</f>
        <v>#REF!</v>
      </c>
      <c r="Q2622" s="204" t="e">
        <f>#REF!+M2622</f>
        <v>#REF!</v>
      </c>
      <c r="R2622" s="11" t="s">
        <v>1144</v>
      </c>
    </row>
    <row r="2623" spans="1:18" ht="12.95" customHeight="1">
      <c r="A2623" s="147">
        <v>452</v>
      </c>
      <c r="B2623" s="148"/>
      <c r="C2623" s="149" t="s">
        <v>1911</v>
      </c>
      <c r="D2623" s="149" t="s">
        <v>1545</v>
      </c>
      <c r="E2623" s="149" t="s">
        <v>1543</v>
      </c>
      <c r="F2623" s="149" t="s">
        <v>1543</v>
      </c>
      <c r="G2623" s="149" t="s">
        <v>1493</v>
      </c>
      <c r="H2623" s="123">
        <v>228</v>
      </c>
      <c r="I2623" s="255" t="s">
        <v>1275</v>
      </c>
      <c r="J2623" s="7" t="s">
        <v>1343</v>
      </c>
      <c r="K2623" s="150" t="s">
        <v>1343</v>
      </c>
      <c r="L2623" s="150"/>
      <c r="M2623" s="153"/>
      <c r="N2623" s="65"/>
      <c r="O2623" s="153"/>
      <c r="P2623" s="151" t="e">
        <f>#REF!+#REF!</f>
        <v>#REF!</v>
      </c>
      <c r="Q2623" s="204" t="e">
        <f>#REF!+M2623</f>
        <v>#REF!</v>
      </c>
      <c r="R2623" s="11" t="s">
        <v>1144</v>
      </c>
    </row>
    <row r="2624" spans="1:18" ht="12.95" customHeight="1">
      <c r="A2624" s="147">
        <v>453</v>
      </c>
      <c r="B2624" s="148"/>
      <c r="C2624" s="149" t="s">
        <v>1911</v>
      </c>
      <c r="D2624" s="149" t="s">
        <v>1545</v>
      </c>
      <c r="E2624" s="149" t="s">
        <v>1543</v>
      </c>
      <c r="F2624" s="149" t="s">
        <v>1543</v>
      </c>
      <c r="G2624" s="149" t="s">
        <v>1493</v>
      </c>
      <c r="H2624" s="123">
        <v>229</v>
      </c>
      <c r="I2624" s="255" t="s">
        <v>1276</v>
      </c>
      <c r="J2624" s="7" t="s">
        <v>1343</v>
      </c>
      <c r="K2624" s="150" t="s">
        <v>1343</v>
      </c>
      <c r="L2624" s="150"/>
      <c r="M2624" s="153"/>
      <c r="N2624" s="65"/>
      <c r="O2624" s="153"/>
      <c r="P2624" s="151" t="e">
        <f>#REF!+#REF!</f>
        <v>#REF!</v>
      </c>
      <c r="Q2624" s="204" t="e">
        <f>#REF!+M2624</f>
        <v>#REF!</v>
      </c>
      <c r="R2624" s="11" t="s">
        <v>1144</v>
      </c>
    </row>
    <row r="2625" spans="1:18" ht="12.95" customHeight="1">
      <c r="A2625" s="147">
        <v>454</v>
      </c>
      <c r="B2625" s="148"/>
      <c r="C2625" s="149" t="s">
        <v>1911</v>
      </c>
      <c r="D2625" s="149" t="s">
        <v>1545</v>
      </c>
      <c r="E2625" s="149" t="s">
        <v>1543</v>
      </c>
      <c r="F2625" s="149" t="s">
        <v>1543</v>
      </c>
      <c r="G2625" s="149" t="s">
        <v>1493</v>
      </c>
      <c r="H2625" s="123">
        <v>230</v>
      </c>
      <c r="I2625" s="245" t="s">
        <v>1277</v>
      </c>
      <c r="J2625" s="7" t="s">
        <v>1343</v>
      </c>
      <c r="K2625" s="150" t="s">
        <v>1343</v>
      </c>
      <c r="L2625" s="150"/>
      <c r="M2625" s="153"/>
      <c r="N2625" s="65"/>
      <c r="O2625" s="153"/>
      <c r="P2625" s="151" t="e">
        <f>#REF!+#REF!</f>
        <v>#REF!</v>
      </c>
      <c r="Q2625" s="204" t="e">
        <f>#REF!+M2625</f>
        <v>#REF!</v>
      </c>
      <c r="R2625" s="11" t="s">
        <v>1144</v>
      </c>
    </row>
    <row r="2626" spans="1:18" ht="12.95" customHeight="1">
      <c r="A2626" s="147">
        <v>455</v>
      </c>
      <c r="B2626" s="148"/>
      <c r="C2626" s="149" t="s">
        <v>1911</v>
      </c>
      <c r="D2626" s="149" t="s">
        <v>1545</v>
      </c>
      <c r="E2626" s="149" t="s">
        <v>1543</v>
      </c>
      <c r="F2626" s="149" t="s">
        <v>1543</v>
      </c>
      <c r="G2626" s="149" t="s">
        <v>1493</v>
      </c>
      <c r="H2626" s="123">
        <v>231</v>
      </c>
      <c r="I2626" s="255" t="s">
        <v>1278</v>
      </c>
      <c r="J2626" s="7" t="s">
        <v>1343</v>
      </c>
      <c r="K2626" s="150" t="s">
        <v>1343</v>
      </c>
      <c r="L2626" s="150"/>
      <c r="M2626" s="153"/>
      <c r="N2626" s="65"/>
      <c r="O2626" s="153"/>
      <c r="P2626" s="151" t="e">
        <f>#REF!+#REF!</f>
        <v>#REF!</v>
      </c>
      <c r="Q2626" s="204" t="e">
        <f>#REF!+M2626</f>
        <v>#REF!</v>
      </c>
      <c r="R2626" s="11" t="s">
        <v>1144</v>
      </c>
    </row>
    <row r="2627" spans="1:18" ht="12.95" customHeight="1">
      <c r="A2627" s="147">
        <v>456</v>
      </c>
      <c r="B2627" s="148"/>
      <c r="C2627" s="149" t="s">
        <v>1911</v>
      </c>
      <c r="D2627" s="149" t="s">
        <v>1545</v>
      </c>
      <c r="E2627" s="149" t="s">
        <v>1543</v>
      </c>
      <c r="F2627" s="149" t="s">
        <v>1543</v>
      </c>
      <c r="G2627" s="149" t="s">
        <v>1493</v>
      </c>
      <c r="H2627" s="123">
        <v>232</v>
      </c>
      <c r="I2627" s="255" t="s">
        <v>1279</v>
      </c>
      <c r="J2627" s="7" t="s">
        <v>1343</v>
      </c>
      <c r="K2627" s="150" t="s">
        <v>1343</v>
      </c>
      <c r="L2627" s="150"/>
      <c r="M2627" s="153"/>
      <c r="N2627" s="65"/>
      <c r="O2627" s="153"/>
      <c r="P2627" s="151" t="e">
        <f>#REF!+#REF!</f>
        <v>#REF!</v>
      </c>
      <c r="Q2627" s="204" t="e">
        <f>#REF!+M2627</f>
        <v>#REF!</v>
      </c>
      <c r="R2627" s="11" t="s">
        <v>1144</v>
      </c>
    </row>
    <row r="2628" spans="1:18" ht="12.95" customHeight="1">
      <c r="A2628" s="147">
        <v>457</v>
      </c>
      <c r="B2628" s="148"/>
      <c r="C2628" s="149" t="s">
        <v>1911</v>
      </c>
      <c r="D2628" s="149" t="s">
        <v>1545</v>
      </c>
      <c r="E2628" s="149" t="s">
        <v>1543</v>
      </c>
      <c r="F2628" s="149" t="s">
        <v>1543</v>
      </c>
      <c r="G2628" s="149" t="s">
        <v>1493</v>
      </c>
      <c r="H2628" s="123">
        <v>233</v>
      </c>
      <c r="I2628" s="255" t="s">
        <v>1280</v>
      </c>
      <c r="J2628" s="7" t="s">
        <v>1343</v>
      </c>
      <c r="K2628" s="150" t="s">
        <v>1343</v>
      </c>
      <c r="L2628" s="150"/>
      <c r="M2628" s="153"/>
      <c r="N2628" s="65"/>
      <c r="O2628" s="153"/>
      <c r="P2628" s="151" t="e">
        <f>#REF!+#REF!</f>
        <v>#REF!</v>
      </c>
      <c r="Q2628" s="204" t="e">
        <f>#REF!+M2628</f>
        <v>#REF!</v>
      </c>
      <c r="R2628" s="11" t="s">
        <v>1144</v>
      </c>
    </row>
    <row r="2629" spans="1:18" ht="12.95" customHeight="1">
      <c r="A2629" s="147">
        <v>458</v>
      </c>
      <c r="B2629" s="148"/>
      <c r="C2629" s="149" t="s">
        <v>1911</v>
      </c>
      <c r="D2629" s="149" t="s">
        <v>1545</v>
      </c>
      <c r="E2629" s="149" t="s">
        <v>1543</v>
      </c>
      <c r="F2629" s="149" t="s">
        <v>1543</v>
      </c>
      <c r="G2629" s="149" t="s">
        <v>1493</v>
      </c>
      <c r="H2629" s="123">
        <v>234</v>
      </c>
      <c r="I2629" s="255" t="s">
        <v>1281</v>
      </c>
      <c r="J2629" s="7" t="s">
        <v>1343</v>
      </c>
      <c r="K2629" s="150" t="s">
        <v>1343</v>
      </c>
      <c r="L2629" s="150"/>
      <c r="M2629" s="153"/>
      <c r="N2629" s="65"/>
      <c r="O2629" s="153"/>
      <c r="P2629" s="151" t="e">
        <f>#REF!+#REF!</f>
        <v>#REF!</v>
      </c>
      <c r="Q2629" s="204" t="e">
        <f>#REF!+M2629</f>
        <v>#REF!</v>
      </c>
      <c r="R2629" s="11" t="s">
        <v>1144</v>
      </c>
    </row>
    <row r="2630" spans="1:18" ht="12.95" customHeight="1">
      <c r="A2630" s="147">
        <v>459</v>
      </c>
      <c r="B2630" s="148"/>
      <c r="C2630" s="149" t="s">
        <v>1911</v>
      </c>
      <c r="D2630" s="149" t="s">
        <v>1545</v>
      </c>
      <c r="E2630" s="149" t="s">
        <v>1543</v>
      </c>
      <c r="F2630" s="149" t="s">
        <v>1916</v>
      </c>
      <c r="G2630" s="149" t="s">
        <v>1426</v>
      </c>
      <c r="H2630" s="123" t="s">
        <v>1425</v>
      </c>
      <c r="I2630" s="255" t="s">
        <v>1282</v>
      </c>
      <c r="J2630" s="8" t="s">
        <v>1343</v>
      </c>
      <c r="K2630" s="150" t="s">
        <v>1343</v>
      </c>
      <c r="L2630" s="150"/>
      <c r="M2630" s="153"/>
      <c r="N2630" s="60"/>
      <c r="O2630" s="153"/>
      <c r="P2630" s="151" t="e">
        <f>#REF!+#REF!</f>
        <v>#REF!</v>
      </c>
      <c r="Q2630" s="204" t="e">
        <f>#REF!+M2630</f>
        <v>#REF!</v>
      </c>
      <c r="R2630" s="13" t="s">
        <v>1144</v>
      </c>
    </row>
    <row r="2631" spans="1:18" ht="12.95" customHeight="1">
      <c r="A2631" s="147">
        <v>460</v>
      </c>
      <c r="B2631" s="148"/>
      <c r="C2631" s="149" t="s">
        <v>1911</v>
      </c>
      <c r="D2631" s="149" t="s">
        <v>1545</v>
      </c>
      <c r="E2631" s="149" t="s">
        <v>1543</v>
      </c>
      <c r="F2631" s="149" t="s">
        <v>1543</v>
      </c>
      <c r="G2631" s="149" t="s">
        <v>1493</v>
      </c>
      <c r="H2631" s="123">
        <v>235</v>
      </c>
      <c r="I2631" s="255" t="s">
        <v>1283</v>
      </c>
      <c r="J2631" s="7" t="s">
        <v>1343</v>
      </c>
      <c r="K2631" s="150" t="s">
        <v>1343</v>
      </c>
      <c r="L2631" s="150"/>
      <c r="M2631" s="153"/>
      <c r="N2631" s="65"/>
      <c r="O2631" s="153"/>
      <c r="P2631" s="151" t="e">
        <f>#REF!+#REF!</f>
        <v>#REF!</v>
      </c>
      <c r="Q2631" s="204" t="e">
        <f>#REF!+M2631</f>
        <v>#REF!</v>
      </c>
      <c r="R2631" s="11" t="s">
        <v>1144</v>
      </c>
    </row>
    <row r="2632" spans="1:18" ht="12.95" customHeight="1">
      <c r="A2632" s="147">
        <v>461</v>
      </c>
      <c r="B2632" s="148"/>
      <c r="C2632" s="149" t="s">
        <v>1911</v>
      </c>
      <c r="D2632" s="149" t="s">
        <v>1545</v>
      </c>
      <c r="E2632" s="149" t="s">
        <v>1543</v>
      </c>
      <c r="F2632" s="149" t="s">
        <v>1543</v>
      </c>
      <c r="G2632" s="149" t="s">
        <v>1493</v>
      </c>
      <c r="H2632" s="123">
        <v>236</v>
      </c>
      <c r="I2632" s="255" t="s">
        <v>1284</v>
      </c>
      <c r="J2632" s="7" t="s">
        <v>1343</v>
      </c>
      <c r="K2632" s="150" t="s">
        <v>1343</v>
      </c>
      <c r="L2632" s="150"/>
      <c r="M2632" s="153"/>
      <c r="N2632" s="65"/>
      <c r="O2632" s="153"/>
      <c r="P2632" s="151" t="e">
        <f>#REF!+#REF!</f>
        <v>#REF!</v>
      </c>
      <c r="Q2632" s="204" t="e">
        <f>#REF!+M2632</f>
        <v>#REF!</v>
      </c>
      <c r="R2632" s="11" t="s">
        <v>1144</v>
      </c>
    </row>
    <row r="2633" spans="1:18" ht="12.95" customHeight="1">
      <c r="A2633" s="147">
        <v>462</v>
      </c>
      <c r="B2633" s="148"/>
      <c r="C2633" s="149" t="s">
        <v>1911</v>
      </c>
      <c r="D2633" s="149" t="s">
        <v>1545</v>
      </c>
      <c r="E2633" s="149" t="s">
        <v>1543</v>
      </c>
      <c r="F2633" s="149" t="s">
        <v>1543</v>
      </c>
      <c r="G2633" s="149" t="s">
        <v>1493</v>
      </c>
      <c r="H2633" s="123">
        <v>237</v>
      </c>
      <c r="I2633" s="255" t="s">
        <v>1284</v>
      </c>
      <c r="J2633" s="7" t="s">
        <v>1343</v>
      </c>
      <c r="K2633" s="150" t="s">
        <v>1343</v>
      </c>
      <c r="L2633" s="150"/>
      <c r="M2633" s="153"/>
      <c r="N2633" s="65"/>
      <c r="O2633" s="153"/>
      <c r="P2633" s="151" t="e">
        <f>#REF!+#REF!</f>
        <v>#REF!</v>
      </c>
      <c r="Q2633" s="204" t="e">
        <f>#REF!+M2633</f>
        <v>#REF!</v>
      </c>
      <c r="R2633" s="11" t="s">
        <v>1144</v>
      </c>
    </row>
    <row r="2634" spans="1:18" ht="12.95" customHeight="1">
      <c r="A2634" s="147">
        <v>463</v>
      </c>
      <c r="B2634" s="148"/>
      <c r="C2634" s="149" t="s">
        <v>1911</v>
      </c>
      <c r="D2634" s="149" t="s">
        <v>1545</v>
      </c>
      <c r="E2634" s="149" t="s">
        <v>1543</v>
      </c>
      <c r="F2634" s="149" t="s">
        <v>1543</v>
      </c>
      <c r="G2634" s="149" t="s">
        <v>1493</v>
      </c>
      <c r="H2634" s="123">
        <v>238</v>
      </c>
      <c r="I2634" s="255" t="s">
        <v>1285</v>
      </c>
      <c r="J2634" s="7" t="s">
        <v>1343</v>
      </c>
      <c r="K2634" s="150" t="s">
        <v>1343</v>
      </c>
      <c r="L2634" s="150"/>
      <c r="M2634" s="153"/>
      <c r="N2634" s="65"/>
      <c r="O2634" s="153"/>
      <c r="P2634" s="151" t="e">
        <f>#REF!+#REF!</f>
        <v>#REF!</v>
      </c>
      <c r="Q2634" s="204" t="e">
        <f>#REF!+M2634</f>
        <v>#REF!</v>
      </c>
      <c r="R2634" s="11" t="s">
        <v>1144</v>
      </c>
    </row>
    <row r="2635" spans="1:18" ht="12.95" customHeight="1">
      <c r="A2635" s="147">
        <v>464</v>
      </c>
      <c r="B2635" s="148"/>
      <c r="C2635" s="149" t="s">
        <v>1911</v>
      </c>
      <c r="D2635" s="149" t="s">
        <v>1545</v>
      </c>
      <c r="E2635" s="149" t="s">
        <v>1543</v>
      </c>
      <c r="F2635" s="149" t="s">
        <v>1543</v>
      </c>
      <c r="G2635" s="149" t="s">
        <v>1493</v>
      </c>
      <c r="H2635" s="123">
        <v>239</v>
      </c>
      <c r="I2635" s="255" t="s">
        <v>1286</v>
      </c>
      <c r="J2635" s="7" t="s">
        <v>1343</v>
      </c>
      <c r="K2635" s="150" t="s">
        <v>1343</v>
      </c>
      <c r="L2635" s="150"/>
      <c r="M2635" s="153"/>
      <c r="N2635" s="65"/>
      <c r="O2635" s="153"/>
      <c r="P2635" s="151" t="e">
        <f>#REF!+#REF!</f>
        <v>#REF!</v>
      </c>
      <c r="Q2635" s="204" t="e">
        <f>#REF!+M2635</f>
        <v>#REF!</v>
      </c>
      <c r="R2635" s="11" t="s">
        <v>1144</v>
      </c>
    </row>
    <row r="2636" spans="1:18" ht="12.95" customHeight="1">
      <c r="A2636" s="147">
        <v>465</v>
      </c>
      <c r="B2636" s="148"/>
      <c r="C2636" s="149" t="s">
        <v>1911</v>
      </c>
      <c r="D2636" s="149" t="s">
        <v>1545</v>
      </c>
      <c r="E2636" s="149" t="s">
        <v>1543</v>
      </c>
      <c r="F2636" s="149" t="s">
        <v>1543</v>
      </c>
      <c r="G2636" s="149" t="s">
        <v>1493</v>
      </c>
      <c r="H2636" s="123">
        <v>240</v>
      </c>
      <c r="I2636" s="255" t="s">
        <v>1287</v>
      </c>
      <c r="J2636" s="7" t="s">
        <v>1343</v>
      </c>
      <c r="K2636" s="150" t="s">
        <v>1343</v>
      </c>
      <c r="L2636" s="150"/>
      <c r="M2636" s="153"/>
      <c r="N2636" s="65"/>
      <c r="O2636" s="153"/>
      <c r="P2636" s="151" t="e">
        <f>#REF!+#REF!</f>
        <v>#REF!</v>
      </c>
      <c r="Q2636" s="204" t="e">
        <f>#REF!+M2636</f>
        <v>#REF!</v>
      </c>
      <c r="R2636" s="11" t="s">
        <v>1144</v>
      </c>
    </row>
    <row r="2637" spans="1:18" ht="12.95" customHeight="1">
      <c r="A2637" s="147">
        <v>466</v>
      </c>
      <c r="B2637" s="148"/>
      <c r="C2637" s="149" t="s">
        <v>1911</v>
      </c>
      <c r="D2637" s="149" t="s">
        <v>1545</v>
      </c>
      <c r="E2637" s="149" t="s">
        <v>1543</v>
      </c>
      <c r="F2637" s="149" t="s">
        <v>1543</v>
      </c>
      <c r="G2637" s="149" t="s">
        <v>1493</v>
      </c>
      <c r="H2637" s="123">
        <v>241</v>
      </c>
      <c r="I2637" s="255" t="s">
        <v>1288</v>
      </c>
      <c r="J2637" s="7" t="s">
        <v>1343</v>
      </c>
      <c r="K2637" s="150" t="s">
        <v>1343</v>
      </c>
      <c r="L2637" s="150"/>
      <c r="M2637" s="153"/>
      <c r="N2637" s="65"/>
      <c r="O2637" s="153"/>
      <c r="P2637" s="151" t="e">
        <f>#REF!+#REF!</f>
        <v>#REF!</v>
      </c>
      <c r="Q2637" s="204" t="e">
        <f>#REF!+M2637</f>
        <v>#REF!</v>
      </c>
      <c r="R2637" s="11" t="s">
        <v>1144</v>
      </c>
    </row>
    <row r="2638" spans="1:18" ht="12.95" customHeight="1">
      <c r="A2638" s="147">
        <v>467</v>
      </c>
      <c r="B2638" s="148"/>
      <c r="C2638" s="149" t="s">
        <v>1911</v>
      </c>
      <c r="D2638" s="149" t="s">
        <v>1545</v>
      </c>
      <c r="E2638" s="149" t="s">
        <v>1543</v>
      </c>
      <c r="F2638" s="149" t="s">
        <v>1543</v>
      </c>
      <c r="G2638" s="149" t="s">
        <v>1493</v>
      </c>
      <c r="H2638" s="123">
        <v>242</v>
      </c>
      <c r="I2638" s="255" t="s">
        <v>1289</v>
      </c>
      <c r="J2638" s="7" t="s">
        <v>1343</v>
      </c>
      <c r="K2638" s="150" t="s">
        <v>1343</v>
      </c>
      <c r="L2638" s="150"/>
      <c r="M2638" s="153"/>
      <c r="N2638" s="65"/>
      <c r="O2638" s="153"/>
      <c r="P2638" s="151" t="e">
        <f>#REF!+#REF!</f>
        <v>#REF!</v>
      </c>
      <c r="Q2638" s="204" t="e">
        <f>#REF!+M2638</f>
        <v>#REF!</v>
      </c>
      <c r="R2638" s="11" t="s">
        <v>1144</v>
      </c>
    </row>
    <row r="2639" spans="1:18" ht="12.95" customHeight="1">
      <c r="A2639" s="147">
        <v>468</v>
      </c>
      <c r="B2639" s="148"/>
      <c r="C2639" s="149" t="s">
        <v>1911</v>
      </c>
      <c r="D2639" s="149" t="s">
        <v>1545</v>
      </c>
      <c r="E2639" s="149" t="s">
        <v>1543</v>
      </c>
      <c r="F2639" s="149" t="s">
        <v>1543</v>
      </c>
      <c r="G2639" s="149" t="s">
        <v>1493</v>
      </c>
      <c r="H2639" s="123">
        <v>243</v>
      </c>
      <c r="I2639" s="255" t="s">
        <v>1290</v>
      </c>
      <c r="J2639" s="7" t="s">
        <v>1343</v>
      </c>
      <c r="K2639" s="150" t="s">
        <v>1343</v>
      </c>
      <c r="L2639" s="150"/>
      <c r="M2639" s="153"/>
      <c r="N2639" s="65"/>
      <c r="O2639" s="153"/>
      <c r="P2639" s="151" t="e">
        <f>#REF!+#REF!</f>
        <v>#REF!</v>
      </c>
      <c r="Q2639" s="204" t="e">
        <f>#REF!+M2639</f>
        <v>#REF!</v>
      </c>
      <c r="R2639" s="11" t="s">
        <v>1144</v>
      </c>
    </row>
    <row r="2640" spans="1:18" ht="12.95" customHeight="1">
      <c r="A2640" s="147"/>
      <c r="B2640" s="148"/>
      <c r="C2640" s="149" t="s">
        <v>1903</v>
      </c>
      <c r="D2640" s="149" t="s">
        <v>1903</v>
      </c>
      <c r="E2640" s="149" t="s">
        <v>1903</v>
      </c>
      <c r="F2640" s="149" t="s">
        <v>1903</v>
      </c>
      <c r="G2640" s="149" t="s">
        <v>1903</v>
      </c>
      <c r="H2640" s="123"/>
      <c r="I2640" s="274" t="s">
        <v>1291</v>
      </c>
      <c r="J2640" s="7"/>
      <c r="K2640" s="150"/>
      <c r="L2640" s="150"/>
      <c r="M2640" s="153"/>
      <c r="N2640" s="65"/>
      <c r="O2640" s="153"/>
      <c r="P2640" s="151"/>
      <c r="Q2640" s="204" t="e">
        <f>#REF!+M2640</f>
        <v>#REF!</v>
      </c>
      <c r="R2640" s="11"/>
    </row>
    <row r="2641" spans="1:18" ht="12.95" customHeight="1">
      <c r="A2641" s="147">
        <v>469</v>
      </c>
      <c r="B2641" s="148"/>
      <c r="C2641" s="149" t="s">
        <v>1911</v>
      </c>
      <c r="D2641" s="149" t="s">
        <v>1545</v>
      </c>
      <c r="E2641" s="149" t="s">
        <v>1543</v>
      </c>
      <c r="F2641" s="149" t="s">
        <v>1543</v>
      </c>
      <c r="G2641" s="149" t="s">
        <v>1493</v>
      </c>
      <c r="H2641" s="123">
        <v>244</v>
      </c>
      <c r="I2641" s="255" t="s">
        <v>1292</v>
      </c>
      <c r="J2641" s="7" t="s">
        <v>1343</v>
      </c>
      <c r="K2641" s="150" t="s">
        <v>1343</v>
      </c>
      <c r="L2641" s="150"/>
      <c r="M2641" s="153"/>
      <c r="N2641" s="65"/>
      <c r="O2641" s="153"/>
      <c r="P2641" s="151" t="e">
        <f>#REF!+#REF!</f>
        <v>#REF!</v>
      </c>
      <c r="Q2641" s="204" t="e">
        <f>#REF!+M2641</f>
        <v>#REF!</v>
      </c>
      <c r="R2641" s="11" t="s">
        <v>1144</v>
      </c>
    </row>
    <row r="2642" spans="1:18" ht="12.95" customHeight="1">
      <c r="A2642" s="147">
        <v>470</v>
      </c>
      <c r="B2642" s="148"/>
      <c r="C2642" s="149" t="s">
        <v>1911</v>
      </c>
      <c r="D2642" s="149" t="s">
        <v>1545</v>
      </c>
      <c r="E2642" s="149" t="s">
        <v>1543</v>
      </c>
      <c r="F2642" s="149" t="s">
        <v>1543</v>
      </c>
      <c r="G2642" s="149" t="s">
        <v>1493</v>
      </c>
      <c r="H2642" s="123">
        <v>245</v>
      </c>
      <c r="I2642" s="255" t="s">
        <v>1293</v>
      </c>
      <c r="J2642" s="7" t="s">
        <v>1343</v>
      </c>
      <c r="K2642" s="150" t="s">
        <v>1343</v>
      </c>
      <c r="L2642" s="150"/>
      <c r="M2642" s="153"/>
      <c r="N2642" s="65"/>
      <c r="O2642" s="153"/>
      <c r="P2642" s="151" t="e">
        <f>#REF!+#REF!</f>
        <v>#REF!</v>
      </c>
      <c r="Q2642" s="204" t="e">
        <f>#REF!+M2642</f>
        <v>#REF!</v>
      </c>
      <c r="R2642" s="11" t="s">
        <v>1144</v>
      </c>
    </row>
    <row r="2643" spans="1:18" ht="12.95" customHeight="1">
      <c r="A2643" s="147">
        <v>471</v>
      </c>
      <c r="B2643" s="148"/>
      <c r="C2643" s="149" t="s">
        <v>1911</v>
      </c>
      <c r="D2643" s="149" t="s">
        <v>1545</v>
      </c>
      <c r="E2643" s="149" t="s">
        <v>1543</v>
      </c>
      <c r="F2643" s="149" t="s">
        <v>1543</v>
      </c>
      <c r="G2643" s="149" t="s">
        <v>1461</v>
      </c>
      <c r="H2643" s="123" t="s">
        <v>1427</v>
      </c>
      <c r="I2643" s="255" t="s">
        <v>1294</v>
      </c>
      <c r="J2643" s="7" t="s">
        <v>1343</v>
      </c>
      <c r="K2643" s="150" t="s">
        <v>1343</v>
      </c>
      <c r="L2643" s="150"/>
      <c r="M2643" s="153"/>
      <c r="N2643" s="65"/>
      <c r="O2643" s="153"/>
      <c r="P2643" s="151" t="e">
        <f>#REF!+#REF!</f>
        <v>#REF!</v>
      </c>
      <c r="Q2643" s="204" t="e">
        <f>#REF!+M2643</f>
        <v>#REF!</v>
      </c>
      <c r="R2643" s="11" t="s">
        <v>1144</v>
      </c>
    </row>
    <row r="2644" spans="1:18" ht="12.95" customHeight="1">
      <c r="A2644" s="147">
        <v>472</v>
      </c>
      <c r="B2644" s="148"/>
      <c r="C2644" s="149" t="s">
        <v>1911</v>
      </c>
      <c r="D2644" s="149" t="s">
        <v>1545</v>
      </c>
      <c r="E2644" s="149" t="s">
        <v>1543</v>
      </c>
      <c r="F2644" s="149" t="s">
        <v>1543</v>
      </c>
      <c r="G2644" s="149" t="s">
        <v>1493</v>
      </c>
      <c r="H2644" s="123">
        <v>246</v>
      </c>
      <c r="I2644" s="255" t="s">
        <v>1295</v>
      </c>
      <c r="J2644" s="7" t="s">
        <v>1343</v>
      </c>
      <c r="K2644" s="150" t="s">
        <v>1343</v>
      </c>
      <c r="L2644" s="150"/>
      <c r="M2644" s="153"/>
      <c r="N2644" s="65"/>
      <c r="O2644" s="153"/>
      <c r="P2644" s="151" t="e">
        <f>#REF!+#REF!</f>
        <v>#REF!</v>
      </c>
      <c r="Q2644" s="204" t="e">
        <f>#REF!+M2644</f>
        <v>#REF!</v>
      </c>
      <c r="R2644" s="11" t="s">
        <v>1144</v>
      </c>
    </row>
    <row r="2645" spans="1:18" ht="12.95" customHeight="1">
      <c r="A2645" s="147">
        <v>473</v>
      </c>
      <c r="B2645" s="148"/>
      <c r="C2645" s="149" t="s">
        <v>1911</v>
      </c>
      <c r="D2645" s="149" t="s">
        <v>1545</v>
      </c>
      <c r="E2645" s="149" t="s">
        <v>1543</v>
      </c>
      <c r="F2645" s="149" t="s">
        <v>1543</v>
      </c>
      <c r="G2645" s="149" t="s">
        <v>1493</v>
      </c>
      <c r="H2645" s="123">
        <v>247</v>
      </c>
      <c r="I2645" s="245" t="s">
        <v>1296</v>
      </c>
      <c r="J2645" s="7" t="s">
        <v>1343</v>
      </c>
      <c r="K2645" s="150" t="s">
        <v>1343</v>
      </c>
      <c r="L2645" s="150"/>
      <c r="M2645" s="153"/>
      <c r="N2645" s="65"/>
      <c r="O2645" s="153"/>
      <c r="P2645" s="151" t="e">
        <f>#REF!+#REF!</f>
        <v>#REF!</v>
      </c>
      <c r="Q2645" s="204" t="e">
        <f>#REF!+M2645</f>
        <v>#REF!</v>
      </c>
      <c r="R2645" s="11" t="s">
        <v>1144</v>
      </c>
    </row>
    <row r="2646" spans="1:18" ht="12.95" customHeight="1">
      <c r="A2646" s="147">
        <v>474</v>
      </c>
      <c r="B2646" s="148"/>
      <c r="C2646" s="149" t="s">
        <v>1911</v>
      </c>
      <c r="D2646" s="149" t="s">
        <v>1545</v>
      </c>
      <c r="E2646" s="149" t="s">
        <v>1543</v>
      </c>
      <c r="F2646" s="149" t="s">
        <v>1543</v>
      </c>
      <c r="G2646" s="149" t="s">
        <v>1493</v>
      </c>
      <c r="H2646" s="123">
        <v>248</v>
      </c>
      <c r="I2646" s="255" t="s">
        <v>1297</v>
      </c>
      <c r="J2646" s="7" t="s">
        <v>1343</v>
      </c>
      <c r="K2646" s="150" t="s">
        <v>1343</v>
      </c>
      <c r="L2646" s="150"/>
      <c r="M2646" s="153"/>
      <c r="N2646" s="65"/>
      <c r="O2646" s="153"/>
      <c r="P2646" s="151" t="e">
        <f>#REF!+#REF!</f>
        <v>#REF!</v>
      </c>
      <c r="Q2646" s="204" t="e">
        <f>#REF!+M2646</f>
        <v>#REF!</v>
      </c>
      <c r="R2646" s="11" t="s">
        <v>1144</v>
      </c>
    </row>
    <row r="2647" spans="1:18" ht="12.95" customHeight="1">
      <c r="A2647" s="147">
        <v>475</v>
      </c>
      <c r="B2647" s="148"/>
      <c r="C2647" s="149" t="s">
        <v>1911</v>
      </c>
      <c r="D2647" s="149" t="s">
        <v>1545</v>
      </c>
      <c r="E2647" s="149" t="s">
        <v>1543</v>
      </c>
      <c r="F2647" s="149" t="s">
        <v>1543</v>
      </c>
      <c r="G2647" s="149" t="s">
        <v>1493</v>
      </c>
      <c r="H2647" s="123">
        <v>249</v>
      </c>
      <c r="I2647" s="255" t="s">
        <v>1298</v>
      </c>
      <c r="J2647" s="20" t="s">
        <v>1343</v>
      </c>
      <c r="K2647" s="150" t="s">
        <v>1343</v>
      </c>
      <c r="L2647" s="150"/>
      <c r="M2647" s="153"/>
      <c r="N2647" s="69"/>
      <c r="O2647" s="153"/>
      <c r="P2647" s="151" t="e">
        <f>#REF!+#REF!</f>
        <v>#REF!</v>
      </c>
      <c r="Q2647" s="204" t="e">
        <f>#REF!+M2647</f>
        <v>#REF!</v>
      </c>
      <c r="R2647" s="364" t="s">
        <v>1144</v>
      </c>
    </row>
    <row r="2648" spans="1:18" ht="12.95" customHeight="1">
      <c r="A2648" s="147">
        <v>476</v>
      </c>
      <c r="B2648" s="148"/>
      <c r="C2648" s="149" t="s">
        <v>1911</v>
      </c>
      <c r="D2648" s="149" t="s">
        <v>1545</v>
      </c>
      <c r="E2648" s="149" t="s">
        <v>1543</v>
      </c>
      <c r="F2648" s="149" t="s">
        <v>1543</v>
      </c>
      <c r="G2648" s="149" t="s">
        <v>1493</v>
      </c>
      <c r="H2648" s="123">
        <v>250</v>
      </c>
      <c r="I2648" s="255" t="s">
        <v>1299</v>
      </c>
      <c r="J2648" s="20" t="s">
        <v>1343</v>
      </c>
      <c r="K2648" s="150" t="s">
        <v>1343</v>
      </c>
      <c r="L2648" s="150"/>
      <c r="M2648" s="153"/>
      <c r="N2648" s="69"/>
      <c r="O2648" s="153"/>
      <c r="P2648" s="151" t="e">
        <f>#REF!+#REF!</f>
        <v>#REF!</v>
      </c>
      <c r="Q2648" s="204" t="e">
        <f>#REF!+M2648</f>
        <v>#REF!</v>
      </c>
      <c r="R2648" s="364" t="s">
        <v>1144</v>
      </c>
    </row>
    <row r="2649" spans="1:18" ht="12.95" customHeight="1">
      <c r="A2649" s="147">
        <v>477</v>
      </c>
      <c r="B2649" s="148"/>
      <c r="C2649" s="149" t="s">
        <v>1911</v>
      </c>
      <c r="D2649" s="149" t="s">
        <v>1545</v>
      </c>
      <c r="E2649" s="149" t="s">
        <v>1543</v>
      </c>
      <c r="F2649" s="149" t="s">
        <v>1543</v>
      </c>
      <c r="G2649" s="149" t="s">
        <v>1461</v>
      </c>
      <c r="H2649" s="123" t="s">
        <v>1428</v>
      </c>
      <c r="I2649" s="255" t="s">
        <v>1300</v>
      </c>
      <c r="J2649" s="26" t="s">
        <v>1343</v>
      </c>
      <c r="K2649" s="150" t="s">
        <v>1343</v>
      </c>
      <c r="L2649" s="150"/>
      <c r="M2649" s="153"/>
      <c r="N2649" s="166"/>
      <c r="O2649" s="153"/>
      <c r="P2649" s="151" t="e">
        <f>#REF!+#REF!</f>
        <v>#REF!</v>
      </c>
      <c r="Q2649" s="204" t="e">
        <f>#REF!+M2649</f>
        <v>#REF!</v>
      </c>
      <c r="R2649" s="398" t="s">
        <v>1144</v>
      </c>
    </row>
    <row r="2650" spans="1:18" ht="12.95" customHeight="1">
      <c r="A2650" s="147">
        <v>478</v>
      </c>
      <c r="B2650" s="148"/>
      <c r="C2650" s="149" t="s">
        <v>1911</v>
      </c>
      <c r="D2650" s="149" t="s">
        <v>1545</v>
      </c>
      <c r="E2650" s="149" t="s">
        <v>1543</v>
      </c>
      <c r="F2650" s="149" t="s">
        <v>1543</v>
      </c>
      <c r="G2650" s="149" t="s">
        <v>1493</v>
      </c>
      <c r="H2650" s="123">
        <v>251</v>
      </c>
      <c r="I2650" s="255" t="s">
        <v>1301</v>
      </c>
      <c r="J2650" s="26" t="s">
        <v>1343</v>
      </c>
      <c r="K2650" s="150" t="s">
        <v>1343</v>
      </c>
      <c r="L2650" s="150"/>
      <c r="M2650" s="153"/>
      <c r="N2650" s="166"/>
      <c r="O2650" s="153"/>
      <c r="P2650" s="151" t="e">
        <f>#REF!+#REF!</f>
        <v>#REF!</v>
      </c>
      <c r="Q2650" s="204" t="e">
        <f>#REF!+M2650</f>
        <v>#REF!</v>
      </c>
      <c r="R2650" s="398" t="s">
        <v>1144</v>
      </c>
    </row>
    <row r="2651" spans="1:18" ht="12.95" customHeight="1">
      <c r="A2651" s="147">
        <v>479</v>
      </c>
      <c r="B2651" s="148"/>
      <c r="C2651" s="149" t="s">
        <v>1911</v>
      </c>
      <c r="D2651" s="149" t="s">
        <v>1545</v>
      </c>
      <c r="E2651" s="149" t="s">
        <v>1543</v>
      </c>
      <c r="F2651" s="149" t="s">
        <v>1543</v>
      </c>
      <c r="G2651" s="149" t="s">
        <v>1493</v>
      </c>
      <c r="H2651" s="123">
        <v>252</v>
      </c>
      <c r="I2651" s="255" t="s">
        <v>1302</v>
      </c>
      <c r="J2651" s="24" t="s">
        <v>1343</v>
      </c>
      <c r="K2651" s="150" t="s">
        <v>1343</v>
      </c>
      <c r="L2651" s="150"/>
      <c r="M2651" s="153"/>
      <c r="N2651" s="168"/>
      <c r="O2651" s="153"/>
      <c r="P2651" s="151" t="e">
        <f>#REF!+#REF!</f>
        <v>#REF!</v>
      </c>
      <c r="Q2651" s="204" t="e">
        <f>#REF!+M2651</f>
        <v>#REF!</v>
      </c>
      <c r="R2651" s="400" t="s">
        <v>1144</v>
      </c>
    </row>
    <row r="2652" spans="1:18" ht="12.95" customHeight="1">
      <c r="A2652" s="147">
        <v>480</v>
      </c>
      <c r="B2652" s="148"/>
      <c r="C2652" s="149" t="s">
        <v>1911</v>
      </c>
      <c r="D2652" s="149" t="s">
        <v>1545</v>
      </c>
      <c r="E2652" s="149" t="s">
        <v>1543</v>
      </c>
      <c r="F2652" s="149" t="s">
        <v>1543</v>
      </c>
      <c r="G2652" s="149" t="s">
        <v>1428</v>
      </c>
      <c r="H2652" s="123"/>
      <c r="I2652" s="249" t="s">
        <v>1784</v>
      </c>
      <c r="J2652" s="24"/>
      <c r="K2652" s="150" t="s">
        <v>1343</v>
      </c>
      <c r="L2652" s="150"/>
      <c r="M2652" s="153"/>
      <c r="N2652" s="168"/>
      <c r="O2652" s="153"/>
      <c r="P2652" s="151" t="e">
        <f>#REF!+#REF!</f>
        <v>#REF!</v>
      </c>
      <c r="Q2652" s="204" t="e">
        <f>#REF!+M2652</f>
        <v>#REF!</v>
      </c>
      <c r="R2652" s="400" t="s">
        <v>578</v>
      </c>
    </row>
    <row r="2653" spans="1:18" ht="12.95" customHeight="1">
      <c r="A2653" s="147">
        <v>481</v>
      </c>
      <c r="B2653" s="148"/>
      <c r="C2653" s="149" t="s">
        <v>1911</v>
      </c>
      <c r="D2653" s="149" t="s">
        <v>1545</v>
      </c>
      <c r="E2653" s="149" t="s">
        <v>1543</v>
      </c>
      <c r="F2653" s="149" t="s">
        <v>1543</v>
      </c>
      <c r="G2653" s="149" t="s">
        <v>1493</v>
      </c>
      <c r="H2653" s="123"/>
      <c r="I2653" s="249" t="s">
        <v>1064</v>
      </c>
      <c r="J2653" s="24"/>
      <c r="K2653" s="150" t="s">
        <v>1343</v>
      </c>
      <c r="L2653" s="150"/>
      <c r="M2653" s="153"/>
      <c r="N2653" s="168"/>
      <c r="O2653" s="153"/>
      <c r="P2653" s="151" t="e">
        <f>#REF!+#REF!</f>
        <v>#REF!</v>
      </c>
      <c r="Q2653" s="204" t="e">
        <f>#REF!+M2653</f>
        <v>#REF!</v>
      </c>
      <c r="R2653" s="400" t="s">
        <v>578</v>
      </c>
    </row>
    <row r="2654" spans="1:18" ht="12.95" customHeight="1">
      <c r="A2654" s="147">
        <v>482</v>
      </c>
      <c r="B2654" s="148"/>
      <c r="C2654" s="149" t="s">
        <v>1911</v>
      </c>
      <c r="D2654" s="149" t="s">
        <v>1545</v>
      </c>
      <c r="E2654" s="149" t="s">
        <v>1543</v>
      </c>
      <c r="F2654" s="149" t="s">
        <v>1543</v>
      </c>
      <c r="G2654" s="149" t="s">
        <v>1493</v>
      </c>
      <c r="H2654" s="123"/>
      <c r="I2654" s="249" t="s">
        <v>1785</v>
      </c>
      <c r="J2654" s="24"/>
      <c r="K2654" s="150" t="s">
        <v>1343</v>
      </c>
      <c r="L2654" s="150"/>
      <c r="M2654" s="153"/>
      <c r="N2654" s="168"/>
      <c r="O2654" s="153"/>
      <c r="P2654" s="151" t="e">
        <f>#REF!+#REF!</f>
        <v>#REF!</v>
      </c>
      <c r="Q2654" s="204" t="e">
        <f>#REF!+M2654</f>
        <v>#REF!</v>
      </c>
      <c r="R2654" s="400" t="s">
        <v>578</v>
      </c>
    </row>
    <row r="2655" spans="1:18" ht="12.95" customHeight="1">
      <c r="A2655" s="147">
        <v>483</v>
      </c>
      <c r="B2655" s="148"/>
      <c r="C2655" s="149" t="s">
        <v>1911</v>
      </c>
      <c r="D2655" s="149" t="s">
        <v>1545</v>
      </c>
      <c r="E2655" s="149" t="s">
        <v>1543</v>
      </c>
      <c r="F2655" s="149" t="s">
        <v>1543</v>
      </c>
      <c r="G2655" s="149" t="s">
        <v>1493</v>
      </c>
      <c r="H2655" s="123"/>
      <c r="I2655" s="249" t="s">
        <v>1786</v>
      </c>
      <c r="J2655" s="24"/>
      <c r="K2655" s="150" t="s">
        <v>1343</v>
      </c>
      <c r="L2655" s="150"/>
      <c r="M2655" s="153"/>
      <c r="N2655" s="168"/>
      <c r="O2655" s="153"/>
      <c r="P2655" s="151" t="e">
        <f>#REF!+#REF!</f>
        <v>#REF!</v>
      </c>
      <c r="Q2655" s="204" t="e">
        <f>#REF!+M2655</f>
        <v>#REF!</v>
      </c>
      <c r="R2655" s="400" t="s">
        <v>578</v>
      </c>
    </row>
    <row r="2656" spans="1:18" ht="12.95" customHeight="1">
      <c r="A2656" s="147">
        <v>484</v>
      </c>
      <c r="B2656" s="148"/>
      <c r="C2656" s="149" t="s">
        <v>1911</v>
      </c>
      <c r="D2656" s="149" t="s">
        <v>1545</v>
      </c>
      <c r="E2656" s="149" t="s">
        <v>1543</v>
      </c>
      <c r="F2656" s="149" t="s">
        <v>1543</v>
      </c>
      <c r="G2656" s="149" t="s">
        <v>1435</v>
      </c>
      <c r="H2656" s="123"/>
      <c r="I2656" s="249" t="s">
        <v>70</v>
      </c>
      <c r="J2656" s="24"/>
      <c r="K2656" s="150" t="s">
        <v>1343</v>
      </c>
      <c r="L2656" s="150"/>
      <c r="M2656" s="153"/>
      <c r="N2656" s="168"/>
      <c r="O2656" s="153"/>
      <c r="P2656" s="151" t="e">
        <f>#REF!+#REF!</f>
        <v>#REF!</v>
      </c>
      <c r="Q2656" s="204" t="e">
        <f>#REF!+M2656</f>
        <v>#REF!</v>
      </c>
      <c r="R2656" s="400" t="s">
        <v>578</v>
      </c>
    </row>
    <row r="2657" spans="1:18" ht="12.95" customHeight="1">
      <c r="A2657" s="147">
        <v>485</v>
      </c>
      <c r="B2657" s="148"/>
      <c r="C2657" s="149" t="s">
        <v>1911</v>
      </c>
      <c r="D2657" s="149" t="s">
        <v>1545</v>
      </c>
      <c r="E2657" s="149" t="s">
        <v>1543</v>
      </c>
      <c r="F2657" s="149" t="s">
        <v>1543</v>
      </c>
      <c r="G2657" s="149" t="s">
        <v>1493</v>
      </c>
      <c r="H2657" s="123"/>
      <c r="I2657" s="250" t="s">
        <v>1759</v>
      </c>
      <c r="J2657" s="24"/>
      <c r="K2657" s="150" t="s">
        <v>1343</v>
      </c>
      <c r="L2657" s="150"/>
      <c r="M2657" s="153"/>
      <c r="N2657" s="168"/>
      <c r="O2657" s="153"/>
      <c r="P2657" s="151" t="e">
        <f>#REF!+#REF!</f>
        <v>#REF!</v>
      </c>
      <c r="Q2657" s="204" t="e">
        <f>#REF!+M2657</f>
        <v>#REF!</v>
      </c>
      <c r="R2657" s="400" t="s">
        <v>618</v>
      </c>
    </row>
    <row r="2658" spans="1:18" ht="12.95" customHeight="1">
      <c r="A2658" s="147">
        <v>486</v>
      </c>
      <c r="B2658" s="148"/>
      <c r="C2658" s="149" t="s">
        <v>1911</v>
      </c>
      <c r="D2658" s="149" t="s">
        <v>1545</v>
      </c>
      <c r="E2658" s="149" t="s">
        <v>1543</v>
      </c>
      <c r="F2658" s="149" t="s">
        <v>1543</v>
      </c>
      <c r="G2658" s="149" t="s">
        <v>1428</v>
      </c>
      <c r="H2658" s="123"/>
      <c r="I2658" s="249" t="s">
        <v>1091</v>
      </c>
      <c r="J2658" s="24"/>
      <c r="K2658" s="150" t="s">
        <v>1343</v>
      </c>
      <c r="L2658" s="150"/>
      <c r="M2658" s="153"/>
      <c r="N2658" s="168"/>
      <c r="O2658" s="153"/>
      <c r="P2658" s="151" t="e">
        <f>#REF!+#REF!</f>
        <v>#REF!</v>
      </c>
      <c r="Q2658" s="204" t="e">
        <f>#REF!+M2658</f>
        <v>#REF!</v>
      </c>
      <c r="R2658" s="400" t="s">
        <v>618</v>
      </c>
    </row>
    <row r="2659" spans="1:18" ht="12.95" customHeight="1">
      <c r="A2659" s="147">
        <v>487</v>
      </c>
      <c r="B2659" s="148"/>
      <c r="C2659" s="149" t="s">
        <v>1911</v>
      </c>
      <c r="D2659" s="149" t="s">
        <v>1545</v>
      </c>
      <c r="E2659" s="149" t="s">
        <v>1543</v>
      </c>
      <c r="F2659" s="149" t="s">
        <v>1543</v>
      </c>
      <c r="G2659" s="149" t="s">
        <v>1493</v>
      </c>
      <c r="H2659" s="123"/>
      <c r="I2659" s="250" t="s">
        <v>1760</v>
      </c>
      <c r="J2659" s="24"/>
      <c r="K2659" s="150" t="s">
        <v>1343</v>
      </c>
      <c r="L2659" s="150"/>
      <c r="M2659" s="153"/>
      <c r="N2659" s="168"/>
      <c r="O2659" s="153"/>
      <c r="P2659" s="151" t="e">
        <f>#REF!+#REF!</f>
        <v>#REF!</v>
      </c>
      <c r="Q2659" s="204" t="e">
        <f>#REF!+M2659</f>
        <v>#REF!</v>
      </c>
      <c r="R2659" s="400" t="s">
        <v>618</v>
      </c>
    </row>
    <row r="2660" spans="1:18" ht="12.95" customHeight="1">
      <c r="A2660" s="147">
        <v>488</v>
      </c>
      <c r="B2660" s="148"/>
      <c r="C2660" s="149" t="s">
        <v>1911</v>
      </c>
      <c r="D2660" s="149" t="s">
        <v>1545</v>
      </c>
      <c r="E2660" s="149" t="s">
        <v>1543</v>
      </c>
      <c r="F2660" s="149" t="s">
        <v>1543</v>
      </c>
      <c r="G2660" s="149" t="s">
        <v>1461</v>
      </c>
      <c r="H2660" s="123"/>
      <c r="I2660" s="249" t="s">
        <v>1761</v>
      </c>
      <c r="J2660" s="24"/>
      <c r="K2660" s="150" t="s">
        <v>1343</v>
      </c>
      <c r="L2660" s="150"/>
      <c r="M2660" s="153"/>
      <c r="N2660" s="168"/>
      <c r="O2660" s="153"/>
      <c r="P2660" s="151" t="e">
        <f>#REF!+#REF!</f>
        <v>#REF!</v>
      </c>
      <c r="Q2660" s="204" t="e">
        <f>#REF!+M2660</f>
        <v>#REF!</v>
      </c>
      <c r="R2660" s="400" t="s">
        <v>618</v>
      </c>
    </row>
    <row r="2661" spans="1:18" ht="12.95" customHeight="1">
      <c r="A2661" s="147">
        <v>489</v>
      </c>
      <c r="B2661" s="148"/>
      <c r="C2661" s="149" t="s">
        <v>1911</v>
      </c>
      <c r="D2661" s="149" t="s">
        <v>1545</v>
      </c>
      <c r="E2661" s="149" t="s">
        <v>1543</v>
      </c>
      <c r="F2661" s="149" t="s">
        <v>1543</v>
      </c>
      <c r="G2661" s="149" t="s">
        <v>1493</v>
      </c>
      <c r="H2661" s="123"/>
      <c r="I2661" s="249" t="s">
        <v>1764</v>
      </c>
      <c r="J2661" s="24"/>
      <c r="K2661" s="150" t="s">
        <v>1343</v>
      </c>
      <c r="L2661" s="150"/>
      <c r="M2661" s="153"/>
      <c r="N2661" s="168"/>
      <c r="O2661" s="153"/>
      <c r="P2661" s="151" t="e">
        <f>#REF!+#REF!</f>
        <v>#REF!</v>
      </c>
      <c r="Q2661" s="204" t="e">
        <f>#REF!+M2661</f>
        <v>#REF!</v>
      </c>
      <c r="R2661" s="400" t="s">
        <v>618</v>
      </c>
    </row>
    <row r="2662" spans="1:18" ht="12.95" customHeight="1">
      <c r="A2662" s="147">
        <v>490</v>
      </c>
      <c r="B2662" s="148"/>
      <c r="C2662" s="149" t="s">
        <v>1911</v>
      </c>
      <c r="D2662" s="149" t="s">
        <v>1545</v>
      </c>
      <c r="E2662" s="149" t="s">
        <v>1543</v>
      </c>
      <c r="F2662" s="149" t="s">
        <v>1543</v>
      </c>
      <c r="G2662" s="149" t="s">
        <v>1493</v>
      </c>
      <c r="H2662" s="123"/>
      <c r="I2662" s="249" t="s">
        <v>1767</v>
      </c>
      <c r="J2662" s="24"/>
      <c r="K2662" s="150" t="s">
        <v>1343</v>
      </c>
      <c r="L2662" s="150"/>
      <c r="M2662" s="153"/>
      <c r="N2662" s="168"/>
      <c r="O2662" s="153"/>
      <c r="P2662" s="151" t="e">
        <f>#REF!+#REF!</f>
        <v>#REF!</v>
      </c>
      <c r="Q2662" s="204" t="e">
        <f>#REF!+M2662</f>
        <v>#REF!</v>
      </c>
      <c r="R2662" s="400" t="s">
        <v>618</v>
      </c>
    </row>
    <row r="2663" spans="1:18" ht="12.95" customHeight="1">
      <c r="A2663" s="147">
        <v>491</v>
      </c>
      <c r="B2663" s="148"/>
      <c r="C2663" s="149" t="s">
        <v>1911</v>
      </c>
      <c r="D2663" s="149" t="s">
        <v>1545</v>
      </c>
      <c r="E2663" s="149" t="s">
        <v>1543</v>
      </c>
      <c r="F2663" s="149" t="s">
        <v>1543</v>
      </c>
      <c r="G2663" s="149" t="s">
        <v>1493</v>
      </c>
      <c r="H2663" s="123"/>
      <c r="I2663" s="249" t="s">
        <v>1768</v>
      </c>
      <c r="J2663" s="24"/>
      <c r="K2663" s="150" t="s">
        <v>1343</v>
      </c>
      <c r="L2663" s="150"/>
      <c r="M2663" s="153"/>
      <c r="N2663" s="168"/>
      <c r="O2663" s="153"/>
      <c r="P2663" s="151" t="e">
        <f>#REF!+#REF!</f>
        <v>#REF!</v>
      </c>
      <c r="Q2663" s="204" t="e">
        <f>#REF!+M2663</f>
        <v>#REF!</v>
      </c>
      <c r="R2663" s="400" t="s">
        <v>618</v>
      </c>
    </row>
    <row r="2664" spans="1:18" ht="12.95" customHeight="1">
      <c r="A2664" s="147">
        <v>492</v>
      </c>
      <c r="B2664" s="148"/>
      <c r="C2664" s="149" t="s">
        <v>1911</v>
      </c>
      <c r="D2664" s="149" t="s">
        <v>1545</v>
      </c>
      <c r="E2664" s="149" t="s">
        <v>1543</v>
      </c>
      <c r="F2664" s="149" t="s">
        <v>1543</v>
      </c>
      <c r="G2664" s="149" t="s">
        <v>1493</v>
      </c>
      <c r="H2664" s="123"/>
      <c r="I2664" s="249" t="s">
        <v>1769</v>
      </c>
      <c r="J2664" s="24"/>
      <c r="K2664" s="150" t="s">
        <v>1343</v>
      </c>
      <c r="L2664" s="150"/>
      <c r="M2664" s="153"/>
      <c r="N2664" s="168"/>
      <c r="O2664" s="153"/>
      <c r="P2664" s="151" t="e">
        <f>#REF!+#REF!</f>
        <v>#REF!</v>
      </c>
      <c r="Q2664" s="204" t="e">
        <f>#REF!+M2664</f>
        <v>#REF!</v>
      </c>
      <c r="R2664" s="400" t="s">
        <v>618</v>
      </c>
    </row>
    <row r="2665" spans="1:18" ht="12.95" customHeight="1">
      <c r="A2665" s="147">
        <v>493</v>
      </c>
      <c r="B2665" s="148"/>
      <c r="C2665" s="149" t="s">
        <v>1911</v>
      </c>
      <c r="D2665" s="149" t="s">
        <v>1545</v>
      </c>
      <c r="E2665" s="149" t="s">
        <v>1543</v>
      </c>
      <c r="F2665" s="149" t="s">
        <v>1543</v>
      </c>
      <c r="G2665" s="149" t="s">
        <v>1493</v>
      </c>
      <c r="H2665" s="123"/>
      <c r="I2665" s="249" t="s">
        <v>1770</v>
      </c>
      <c r="J2665" s="24"/>
      <c r="K2665" s="150" t="s">
        <v>1343</v>
      </c>
      <c r="L2665" s="150"/>
      <c r="M2665" s="153"/>
      <c r="N2665" s="168"/>
      <c r="O2665" s="153"/>
      <c r="P2665" s="151" t="e">
        <f>#REF!+#REF!</f>
        <v>#REF!</v>
      </c>
      <c r="Q2665" s="204" t="e">
        <f>#REF!+M2665</f>
        <v>#REF!</v>
      </c>
      <c r="R2665" s="400" t="s">
        <v>618</v>
      </c>
    </row>
    <row r="2666" spans="1:18" ht="12.95" customHeight="1">
      <c r="A2666" s="147">
        <v>494</v>
      </c>
      <c r="B2666" s="148"/>
      <c r="C2666" s="149" t="s">
        <v>1911</v>
      </c>
      <c r="D2666" s="149" t="s">
        <v>1545</v>
      </c>
      <c r="E2666" s="149" t="s">
        <v>1543</v>
      </c>
      <c r="F2666" s="149" t="s">
        <v>1543</v>
      </c>
      <c r="G2666" s="149" t="s">
        <v>1493</v>
      </c>
      <c r="H2666" s="123"/>
      <c r="I2666" s="249" t="s">
        <v>1775</v>
      </c>
      <c r="J2666" s="24"/>
      <c r="K2666" s="150" t="s">
        <v>1343</v>
      </c>
      <c r="L2666" s="150"/>
      <c r="M2666" s="153"/>
      <c r="N2666" s="168"/>
      <c r="O2666" s="153"/>
      <c r="P2666" s="151" t="e">
        <f>#REF!+#REF!</f>
        <v>#REF!</v>
      </c>
      <c r="Q2666" s="204" t="e">
        <f>#REF!+M2666</f>
        <v>#REF!</v>
      </c>
      <c r="R2666" s="400" t="s">
        <v>618</v>
      </c>
    </row>
    <row r="2667" spans="1:18" ht="12.95" customHeight="1">
      <c r="A2667" s="147">
        <v>495</v>
      </c>
      <c r="B2667" s="148"/>
      <c r="C2667" s="149" t="s">
        <v>1911</v>
      </c>
      <c r="D2667" s="149" t="s">
        <v>1545</v>
      </c>
      <c r="E2667" s="149" t="s">
        <v>1543</v>
      </c>
      <c r="F2667" s="149" t="s">
        <v>1543</v>
      </c>
      <c r="G2667" s="149" t="s">
        <v>1493</v>
      </c>
      <c r="H2667" s="123"/>
      <c r="I2667" s="249" t="s">
        <v>1284</v>
      </c>
      <c r="J2667" s="24"/>
      <c r="K2667" s="150" t="s">
        <v>1343</v>
      </c>
      <c r="L2667" s="150"/>
      <c r="M2667" s="153"/>
      <c r="N2667" s="168"/>
      <c r="O2667" s="153"/>
      <c r="P2667" s="151" t="e">
        <f>#REF!+#REF!</f>
        <v>#REF!</v>
      </c>
      <c r="Q2667" s="204" t="e">
        <f>#REF!+M2667</f>
        <v>#REF!</v>
      </c>
      <c r="R2667" s="400" t="s">
        <v>618</v>
      </c>
    </row>
    <row r="2668" spans="1:18" ht="12.95" customHeight="1">
      <c r="A2668" s="147">
        <v>496</v>
      </c>
      <c r="B2668" s="148"/>
      <c r="C2668" s="149" t="s">
        <v>1911</v>
      </c>
      <c r="D2668" s="149" t="s">
        <v>1545</v>
      </c>
      <c r="E2668" s="149" t="s">
        <v>1543</v>
      </c>
      <c r="F2668" s="149" t="s">
        <v>1543</v>
      </c>
      <c r="G2668" s="149" t="s">
        <v>1493</v>
      </c>
      <c r="H2668" s="123"/>
      <c r="I2668" s="249" t="s">
        <v>1779</v>
      </c>
      <c r="J2668" s="24"/>
      <c r="K2668" s="150" t="s">
        <v>1343</v>
      </c>
      <c r="L2668" s="150"/>
      <c r="M2668" s="153"/>
      <c r="N2668" s="168"/>
      <c r="O2668" s="153"/>
      <c r="P2668" s="151" t="e">
        <f>#REF!+#REF!</f>
        <v>#REF!</v>
      </c>
      <c r="Q2668" s="204" t="e">
        <f>#REF!+M2668</f>
        <v>#REF!</v>
      </c>
      <c r="R2668" s="400" t="s">
        <v>618</v>
      </c>
    </row>
    <row r="2669" spans="1:18" ht="12.95" customHeight="1">
      <c r="A2669" s="147">
        <v>497</v>
      </c>
      <c r="B2669" s="148"/>
      <c r="C2669" s="149" t="s">
        <v>1911</v>
      </c>
      <c r="D2669" s="149" t="s">
        <v>1545</v>
      </c>
      <c r="E2669" s="149" t="s">
        <v>1543</v>
      </c>
      <c r="F2669" s="149" t="s">
        <v>1543</v>
      </c>
      <c r="G2669" s="149" t="s">
        <v>1493</v>
      </c>
      <c r="H2669" s="123"/>
      <c r="I2669" s="249" t="s">
        <v>1781</v>
      </c>
      <c r="J2669" s="24"/>
      <c r="K2669" s="150" t="s">
        <v>1343</v>
      </c>
      <c r="L2669" s="150"/>
      <c r="M2669" s="153"/>
      <c r="N2669" s="168"/>
      <c r="O2669" s="153"/>
      <c r="P2669" s="151" t="e">
        <f>#REF!+#REF!</f>
        <v>#REF!</v>
      </c>
      <c r="Q2669" s="204" t="e">
        <f>#REF!+M2669</f>
        <v>#REF!</v>
      </c>
      <c r="R2669" s="400" t="s">
        <v>618</v>
      </c>
    </row>
    <row r="2670" spans="1:18" ht="12.95" customHeight="1">
      <c r="A2670" s="147">
        <v>498</v>
      </c>
      <c r="B2670" s="148"/>
      <c r="C2670" s="149" t="s">
        <v>1911</v>
      </c>
      <c r="D2670" s="149" t="s">
        <v>1545</v>
      </c>
      <c r="E2670" s="149" t="s">
        <v>1543</v>
      </c>
      <c r="F2670" s="149" t="s">
        <v>1543</v>
      </c>
      <c r="G2670" s="149" t="s">
        <v>1493</v>
      </c>
      <c r="H2670" s="123"/>
      <c r="I2670" s="249" t="s">
        <v>1782</v>
      </c>
      <c r="J2670" s="24"/>
      <c r="K2670" s="150" t="s">
        <v>1343</v>
      </c>
      <c r="L2670" s="150"/>
      <c r="M2670" s="153"/>
      <c r="N2670" s="168"/>
      <c r="O2670" s="153"/>
      <c r="P2670" s="151" t="e">
        <f>#REF!+#REF!</f>
        <v>#REF!</v>
      </c>
      <c r="Q2670" s="204" t="e">
        <f>#REF!+M2670</f>
        <v>#REF!</v>
      </c>
      <c r="R2670" s="400" t="s">
        <v>618</v>
      </c>
    </row>
    <row r="2671" spans="1:18" ht="12.95" customHeight="1">
      <c r="A2671" s="147">
        <v>499</v>
      </c>
      <c r="B2671" s="148"/>
      <c r="C2671" s="149" t="s">
        <v>1911</v>
      </c>
      <c r="D2671" s="149" t="s">
        <v>1545</v>
      </c>
      <c r="E2671" s="149" t="s">
        <v>1543</v>
      </c>
      <c r="F2671" s="149" t="s">
        <v>1916</v>
      </c>
      <c r="G2671" s="149" t="s">
        <v>1487</v>
      </c>
      <c r="H2671" s="123"/>
      <c r="I2671" s="239" t="s">
        <v>2089</v>
      </c>
      <c r="J2671" s="24"/>
      <c r="K2671" s="150"/>
      <c r="L2671" s="150"/>
      <c r="M2671" s="153"/>
      <c r="N2671" s="168"/>
      <c r="O2671" s="153"/>
      <c r="P2671" s="151" t="e">
        <f>#REF!+#REF!</f>
        <v>#REF!</v>
      </c>
      <c r="Q2671" s="204" t="e">
        <f>#REF!+M2671</f>
        <v>#REF!</v>
      </c>
      <c r="R2671" s="400" t="s">
        <v>618</v>
      </c>
    </row>
    <row r="2672" spans="1:18" ht="12.95" customHeight="1">
      <c r="A2672" s="147">
        <v>500</v>
      </c>
      <c r="B2672" s="148"/>
      <c r="C2672" s="149" t="s">
        <v>1911</v>
      </c>
      <c r="D2672" s="149" t="s">
        <v>1545</v>
      </c>
      <c r="E2672" s="149" t="s">
        <v>1543</v>
      </c>
      <c r="F2672" s="149" t="s">
        <v>1916</v>
      </c>
      <c r="G2672" s="149" t="s">
        <v>1487</v>
      </c>
      <c r="H2672" s="123"/>
      <c r="I2672" s="239" t="s">
        <v>921</v>
      </c>
      <c r="J2672" s="24"/>
      <c r="K2672" s="150"/>
      <c r="L2672" s="150"/>
      <c r="M2672" s="153"/>
      <c r="N2672" s="168"/>
      <c r="O2672" s="153"/>
      <c r="P2672" s="151" t="e">
        <f>#REF!+#REF!</f>
        <v>#REF!</v>
      </c>
      <c r="Q2672" s="204" t="e">
        <f>#REF!+M2672</f>
        <v>#REF!</v>
      </c>
      <c r="R2672" s="400" t="s">
        <v>618</v>
      </c>
    </row>
    <row r="2673" spans="1:18" ht="12.95" customHeight="1">
      <c r="A2673" s="147">
        <v>501</v>
      </c>
      <c r="B2673" s="148"/>
      <c r="C2673" s="149" t="s">
        <v>1911</v>
      </c>
      <c r="D2673" s="149" t="s">
        <v>1545</v>
      </c>
      <c r="E2673" s="149" t="s">
        <v>1543</v>
      </c>
      <c r="F2673" s="149" t="s">
        <v>1543</v>
      </c>
      <c r="G2673" s="149" t="s">
        <v>1493</v>
      </c>
      <c r="H2673" s="123" t="s">
        <v>1455</v>
      </c>
      <c r="I2673" s="239" t="s">
        <v>1047</v>
      </c>
      <c r="J2673" s="24" t="s">
        <v>1343</v>
      </c>
      <c r="K2673" s="150" t="s">
        <v>1343</v>
      </c>
      <c r="L2673" s="150"/>
      <c r="M2673" s="153"/>
      <c r="N2673" s="168"/>
      <c r="O2673" s="153"/>
      <c r="P2673" s="151" t="e">
        <f>#REF!+#REF!</f>
        <v>#REF!</v>
      </c>
      <c r="Q2673" s="204" t="e">
        <f>#REF!+M2673</f>
        <v>#REF!</v>
      </c>
      <c r="R2673" s="400" t="s">
        <v>618</v>
      </c>
    </row>
    <row r="2674" spans="1:18" ht="12.95" customHeight="1">
      <c r="A2674" s="147">
        <v>502</v>
      </c>
      <c r="B2674" s="148"/>
      <c r="C2674" s="149" t="s">
        <v>1911</v>
      </c>
      <c r="D2674" s="149" t="s">
        <v>1545</v>
      </c>
      <c r="E2674" s="149" t="s">
        <v>1543</v>
      </c>
      <c r="F2674" s="149" t="s">
        <v>1543</v>
      </c>
      <c r="G2674" s="149" t="s">
        <v>1493</v>
      </c>
      <c r="H2674" s="123" t="s">
        <v>1456</v>
      </c>
      <c r="I2674" s="239" t="s">
        <v>1048</v>
      </c>
      <c r="J2674" s="24" t="s">
        <v>1343</v>
      </c>
      <c r="K2674" s="150" t="s">
        <v>1343</v>
      </c>
      <c r="L2674" s="150"/>
      <c r="M2674" s="153"/>
      <c r="N2674" s="168"/>
      <c r="O2674" s="153"/>
      <c r="P2674" s="151" t="e">
        <f>#REF!+#REF!</f>
        <v>#REF!</v>
      </c>
      <c r="Q2674" s="204" t="e">
        <f>#REF!+M2674</f>
        <v>#REF!</v>
      </c>
      <c r="R2674" s="400" t="s">
        <v>618</v>
      </c>
    </row>
    <row r="2675" spans="1:18" ht="12.95" customHeight="1">
      <c r="A2675" s="147">
        <v>503</v>
      </c>
      <c r="B2675" s="148"/>
      <c r="C2675" s="149" t="s">
        <v>1911</v>
      </c>
      <c r="D2675" s="149" t="s">
        <v>1545</v>
      </c>
      <c r="E2675" s="149" t="s">
        <v>1543</v>
      </c>
      <c r="F2675" s="149" t="s">
        <v>1543</v>
      </c>
      <c r="G2675" s="149" t="s">
        <v>1493</v>
      </c>
      <c r="H2675" s="123" t="s">
        <v>1457</v>
      </c>
      <c r="I2675" s="239" t="s">
        <v>1049</v>
      </c>
      <c r="J2675" s="24" t="s">
        <v>1343</v>
      </c>
      <c r="K2675" s="150" t="s">
        <v>1343</v>
      </c>
      <c r="L2675" s="150"/>
      <c r="M2675" s="153"/>
      <c r="N2675" s="168"/>
      <c r="O2675" s="153"/>
      <c r="P2675" s="151" t="e">
        <f>#REF!+#REF!</f>
        <v>#REF!</v>
      </c>
      <c r="Q2675" s="204" t="e">
        <f>#REF!+M2675</f>
        <v>#REF!</v>
      </c>
      <c r="R2675" s="400" t="s">
        <v>618</v>
      </c>
    </row>
    <row r="2676" spans="1:18" ht="12.95" customHeight="1">
      <c r="A2676" s="147">
        <v>504</v>
      </c>
      <c r="B2676" s="148"/>
      <c r="C2676" s="149" t="s">
        <v>1911</v>
      </c>
      <c r="D2676" s="149" t="s">
        <v>1545</v>
      </c>
      <c r="E2676" s="149" t="s">
        <v>1543</v>
      </c>
      <c r="F2676" s="149" t="s">
        <v>1913</v>
      </c>
      <c r="G2676" s="149" t="s">
        <v>1446</v>
      </c>
      <c r="H2676" s="123" t="s">
        <v>1427</v>
      </c>
      <c r="I2676" s="239" t="s">
        <v>1053</v>
      </c>
      <c r="J2676" s="24" t="s">
        <v>1343</v>
      </c>
      <c r="K2676" s="150" t="s">
        <v>1343</v>
      </c>
      <c r="L2676" s="150"/>
      <c r="M2676" s="153"/>
      <c r="N2676" s="168"/>
      <c r="O2676" s="153"/>
      <c r="P2676" s="151" t="e">
        <f>#REF!+#REF!</f>
        <v>#REF!</v>
      </c>
      <c r="Q2676" s="204" t="e">
        <f>#REF!+M2676</f>
        <v>#REF!</v>
      </c>
      <c r="R2676" s="400" t="s">
        <v>618</v>
      </c>
    </row>
    <row r="2677" spans="1:18" ht="12.95" customHeight="1">
      <c r="A2677" s="147">
        <v>505</v>
      </c>
      <c r="B2677" s="148"/>
      <c r="C2677" s="149" t="s">
        <v>1911</v>
      </c>
      <c r="D2677" s="149" t="s">
        <v>1545</v>
      </c>
      <c r="E2677" s="149" t="s">
        <v>1543</v>
      </c>
      <c r="F2677" s="149" t="s">
        <v>1913</v>
      </c>
      <c r="G2677" s="149" t="s">
        <v>1446</v>
      </c>
      <c r="H2677" s="123" t="s">
        <v>1428</v>
      </c>
      <c r="I2677" s="239" t="s">
        <v>1054</v>
      </c>
      <c r="J2677" s="24" t="s">
        <v>1343</v>
      </c>
      <c r="K2677" s="150" t="s">
        <v>1343</v>
      </c>
      <c r="L2677" s="150"/>
      <c r="M2677" s="153"/>
      <c r="N2677" s="168"/>
      <c r="O2677" s="153"/>
      <c r="P2677" s="151" t="e">
        <f>#REF!+#REF!</f>
        <v>#REF!</v>
      </c>
      <c r="Q2677" s="204" t="e">
        <f>#REF!+M2677</f>
        <v>#REF!</v>
      </c>
      <c r="R2677" s="400" t="s">
        <v>618</v>
      </c>
    </row>
    <row r="2678" spans="1:18" ht="12.95" customHeight="1">
      <c r="A2678" s="147">
        <v>506</v>
      </c>
      <c r="B2678" s="148"/>
      <c r="C2678" s="149" t="s">
        <v>1911</v>
      </c>
      <c r="D2678" s="149" t="s">
        <v>1545</v>
      </c>
      <c r="E2678" s="149" t="s">
        <v>1543</v>
      </c>
      <c r="F2678" s="149" t="s">
        <v>1913</v>
      </c>
      <c r="G2678" s="149" t="s">
        <v>1446</v>
      </c>
      <c r="H2678" s="123" t="s">
        <v>1429</v>
      </c>
      <c r="I2678" s="239" t="s">
        <v>1054</v>
      </c>
      <c r="J2678" s="24" t="s">
        <v>1343</v>
      </c>
      <c r="K2678" s="150" t="s">
        <v>1343</v>
      </c>
      <c r="L2678" s="150"/>
      <c r="M2678" s="153"/>
      <c r="N2678" s="168"/>
      <c r="O2678" s="153"/>
      <c r="P2678" s="151" t="e">
        <f>#REF!+#REF!</f>
        <v>#REF!</v>
      </c>
      <c r="Q2678" s="204" t="e">
        <f>#REF!+M2678</f>
        <v>#REF!</v>
      </c>
      <c r="R2678" s="400" t="s">
        <v>618</v>
      </c>
    </row>
    <row r="2679" spans="1:18" ht="12.95" customHeight="1">
      <c r="A2679" s="147">
        <v>507</v>
      </c>
      <c r="B2679" s="148"/>
      <c r="C2679" s="149" t="s">
        <v>1911</v>
      </c>
      <c r="D2679" s="149" t="s">
        <v>1545</v>
      </c>
      <c r="E2679" s="149" t="s">
        <v>1543</v>
      </c>
      <c r="F2679" s="149" t="s">
        <v>1543</v>
      </c>
      <c r="G2679" s="149" t="s">
        <v>1484</v>
      </c>
      <c r="H2679" s="123" t="s">
        <v>13</v>
      </c>
      <c r="I2679" s="239" t="s">
        <v>1060</v>
      </c>
      <c r="J2679" s="24" t="s">
        <v>1343</v>
      </c>
      <c r="K2679" s="150" t="s">
        <v>1343</v>
      </c>
      <c r="L2679" s="150"/>
      <c r="M2679" s="153"/>
      <c r="N2679" s="168"/>
      <c r="O2679" s="153"/>
      <c r="P2679" s="151" t="e">
        <f>#REF!+#REF!</f>
        <v>#REF!</v>
      </c>
      <c r="Q2679" s="204" t="e">
        <f>#REF!+M2679</f>
        <v>#REF!</v>
      </c>
      <c r="R2679" s="400" t="s">
        <v>618</v>
      </c>
    </row>
    <row r="2680" spans="1:18" ht="12.95" customHeight="1">
      <c r="A2680" s="147">
        <v>508</v>
      </c>
      <c r="B2680" s="148"/>
      <c r="C2680" s="149" t="s">
        <v>1911</v>
      </c>
      <c r="D2680" s="149" t="s">
        <v>1545</v>
      </c>
      <c r="E2680" s="149" t="s">
        <v>1543</v>
      </c>
      <c r="F2680" s="149" t="s">
        <v>1911</v>
      </c>
      <c r="G2680" s="149" t="s">
        <v>1440</v>
      </c>
      <c r="H2680" s="123" t="s">
        <v>1425</v>
      </c>
      <c r="I2680" s="239" t="s">
        <v>1061</v>
      </c>
      <c r="J2680" s="24" t="s">
        <v>1343</v>
      </c>
      <c r="K2680" s="150" t="s">
        <v>1343</v>
      </c>
      <c r="L2680" s="150"/>
      <c r="M2680" s="153"/>
      <c r="N2680" s="168"/>
      <c r="O2680" s="153"/>
      <c r="P2680" s="151" t="e">
        <f>#REF!+#REF!</f>
        <v>#REF!</v>
      </c>
      <c r="Q2680" s="204" t="e">
        <f>#REF!+M2680</f>
        <v>#REF!</v>
      </c>
      <c r="R2680" s="400" t="s">
        <v>618</v>
      </c>
    </row>
    <row r="2681" spans="1:18" ht="12.95" customHeight="1" thickBot="1">
      <c r="A2681" s="211">
        <v>509</v>
      </c>
      <c r="B2681" s="195"/>
      <c r="C2681" s="213" t="s">
        <v>1911</v>
      </c>
      <c r="D2681" s="213" t="s">
        <v>1545</v>
      </c>
      <c r="E2681" s="213" t="s">
        <v>1543</v>
      </c>
      <c r="F2681" s="213" t="s">
        <v>1543</v>
      </c>
      <c r="G2681" s="213" t="s">
        <v>1493</v>
      </c>
      <c r="H2681" s="194" t="s">
        <v>1461</v>
      </c>
      <c r="I2681" s="239" t="s">
        <v>1062</v>
      </c>
      <c r="J2681" s="195" t="s">
        <v>1343</v>
      </c>
      <c r="K2681" s="216" t="s">
        <v>1343</v>
      </c>
      <c r="L2681" s="216"/>
      <c r="M2681" s="221"/>
      <c r="N2681" s="217"/>
      <c r="O2681" s="221"/>
      <c r="P2681" s="151" t="e">
        <f>#REF!+#REF!</f>
        <v>#REF!</v>
      </c>
      <c r="Q2681" s="204" t="e">
        <f>#REF!+M2681</f>
        <v>#REF!</v>
      </c>
      <c r="R2681" s="367" t="s">
        <v>618</v>
      </c>
    </row>
    <row r="2682" spans="1:18" ht="12.95" customHeight="1" thickBot="1">
      <c r="A2682" s="205">
        <v>510</v>
      </c>
      <c r="B2682" s="189"/>
      <c r="C2682" s="207" t="s">
        <v>1911</v>
      </c>
      <c r="D2682" s="207" t="s">
        <v>1545</v>
      </c>
      <c r="E2682" s="207" t="s">
        <v>1543</v>
      </c>
      <c r="F2682" s="207" t="s">
        <v>1543</v>
      </c>
      <c r="G2682" s="207" t="s">
        <v>1493</v>
      </c>
      <c r="H2682" s="188" t="s">
        <v>1462</v>
      </c>
      <c r="I2682" s="239" t="s">
        <v>1063</v>
      </c>
      <c r="J2682" s="189" t="s">
        <v>1343</v>
      </c>
      <c r="K2682" s="209" t="s">
        <v>1343</v>
      </c>
      <c r="L2682" s="209"/>
      <c r="M2682" s="210"/>
      <c r="N2682" s="210"/>
      <c r="O2682" s="210"/>
      <c r="P2682" s="151" t="e">
        <f>#REF!+#REF!</f>
        <v>#REF!</v>
      </c>
      <c r="Q2682" s="204" t="e">
        <f>#REF!+M2682</f>
        <v>#REF!</v>
      </c>
      <c r="R2682" s="368" t="s">
        <v>618</v>
      </c>
    </row>
    <row r="2683" spans="1:18" ht="12.95" customHeight="1">
      <c r="A2683" s="198">
        <v>511</v>
      </c>
      <c r="B2683" s="199"/>
      <c r="C2683" s="200" t="s">
        <v>1911</v>
      </c>
      <c r="D2683" s="200" t="s">
        <v>1545</v>
      </c>
      <c r="E2683" s="200" t="s">
        <v>1543</v>
      </c>
      <c r="F2683" s="200" t="s">
        <v>1543</v>
      </c>
      <c r="G2683" s="200" t="s">
        <v>1493</v>
      </c>
      <c r="H2683" s="124" t="s">
        <v>1463</v>
      </c>
      <c r="I2683" s="239" t="s">
        <v>1064</v>
      </c>
      <c r="J2683" s="182" t="s">
        <v>1343</v>
      </c>
      <c r="K2683" s="202" t="s">
        <v>1343</v>
      </c>
      <c r="L2683" s="202"/>
      <c r="M2683" s="204"/>
      <c r="N2683" s="203"/>
      <c r="O2683" s="204"/>
      <c r="P2683" s="151" t="e">
        <f>#REF!+#REF!</f>
        <v>#REF!</v>
      </c>
      <c r="Q2683" s="204" t="e">
        <f>#REF!+M2683</f>
        <v>#REF!</v>
      </c>
      <c r="R2683" s="358" t="s">
        <v>618</v>
      </c>
    </row>
    <row r="2684" spans="1:18" ht="12.95" customHeight="1">
      <c r="A2684" s="147">
        <v>512</v>
      </c>
      <c r="B2684" s="148"/>
      <c r="C2684" s="149" t="s">
        <v>1911</v>
      </c>
      <c r="D2684" s="149" t="s">
        <v>1545</v>
      </c>
      <c r="E2684" s="149" t="s">
        <v>1543</v>
      </c>
      <c r="F2684" s="149" t="s">
        <v>1543</v>
      </c>
      <c r="G2684" s="149" t="s">
        <v>1493</v>
      </c>
      <c r="H2684" s="158" t="s">
        <v>1464</v>
      </c>
      <c r="I2684" s="239" t="s">
        <v>1065</v>
      </c>
      <c r="J2684" s="29" t="s">
        <v>1343</v>
      </c>
      <c r="K2684" s="150" t="s">
        <v>1343</v>
      </c>
      <c r="L2684" s="150"/>
      <c r="M2684" s="153"/>
      <c r="N2684" s="151"/>
      <c r="O2684" s="153"/>
      <c r="P2684" s="151" t="e">
        <f>#REF!+#REF!</f>
        <v>#REF!</v>
      </c>
      <c r="Q2684" s="204" t="e">
        <f>#REF!+M2684</f>
        <v>#REF!</v>
      </c>
      <c r="R2684" s="359" t="s">
        <v>618</v>
      </c>
    </row>
    <row r="2685" spans="1:18" ht="12.95" customHeight="1">
      <c r="A2685" s="147">
        <v>513</v>
      </c>
      <c r="B2685" s="148"/>
      <c r="C2685" s="149" t="s">
        <v>1911</v>
      </c>
      <c r="D2685" s="149" t="s">
        <v>1545</v>
      </c>
      <c r="E2685" s="149" t="s">
        <v>1543</v>
      </c>
      <c r="F2685" s="149" t="s">
        <v>1543</v>
      </c>
      <c r="G2685" s="149" t="s">
        <v>1493</v>
      </c>
      <c r="H2685" s="158" t="s">
        <v>1465</v>
      </c>
      <c r="I2685" s="239" t="s">
        <v>1066</v>
      </c>
      <c r="J2685" s="29" t="s">
        <v>1343</v>
      </c>
      <c r="K2685" s="150" t="s">
        <v>1343</v>
      </c>
      <c r="L2685" s="150"/>
      <c r="M2685" s="153"/>
      <c r="N2685" s="151"/>
      <c r="O2685" s="153"/>
      <c r="P2685" s="151" t="e">
        <f>#REF!+#REF!</f>
        <v>#REF!</v>
      </c>
      <c r="Q2685" s="204" t="e">
        <f>#REF!+M2685</f>
        <v>#REF!</v>
      </c>
      <c r="R2685" s="359" t="s">
        <v>618</v>
      </c>
    </row>
    <row r="2686" spans="1:18" ht="12.95" customHeight="1">
      <c r="A2686" s="147">
        <v>514</v>
      </c>
      <c r="B2686" s="148"/>
      <c r="C2686" s="149" t="s">
        <v>1911</v>
      </c>
      <c r="D2686" s="149" t="s">
        <v>1545</v>
      </c>
      <c r="E2686" s="149" t="s">
        <v>1543</v>
      </c>
      <c r="F2686" s="149" t="s">
        <v>1543</v>
      </c>
      <c r="G2686" s="149" t="s">
        <v>1461</v>
      </c>
      <c r="H2686" s="158" t="s">
        <v>1426</v>
      </c>
      <c r="I2686" s="239" t="s">
        <v>1059</v>
      </c>
      <c r="J2686" s="29" t="s">
        <v>1343</v>
      </c>
      <c r="K2686" s="150" t="s">
        <v>1343</v>
      </c>
      <c r="L2686" s="150"/>
      <c r="M2686" s="153"/>
      <c r="N2686" s="151"/>
      <c r="O2686" s="153"/>
      <c r="P2686" s="151" t="e">
        <f>#REF!+#REF!</f>
        <v>#REF!</v>
      </c>
      <c r="Q2686" s="204" t="e">
        <f>#REF!+M2686</f>
        <v>#REF!</v>
      </c>
      <c r="R2686" s="359" t="s">
        <v>618</v>
      </c>
    </row>
    <row r="2687" spans="1:18" ht="12.95" customHeight="1">
      <c r="A2687" s="147">
        <v>515</v>
      </c>
      <c r="B2687" s="148"/>
      <c r="C2687" s="149" t="s">
        <v>1911</v>
      </c>
      <c r="D2687" s="149" t="s">
        <v>1545</v>
      </c>
      <c r="E2687" s="149" t="s">
        <v>1543</v>
      </c>
      <c r="F2687" s="149" t="s">
        <v>1543</v>
      </c>
      <c r="G2687" s="149" t="s">
        <v>1493</v>
      </c>
      <c r="H2687" s="158" t="s">
        <v>1466</v>
      </c>
      <c r="I2687" s="239" t="s">
        <v>764</v>
      </c>
      <c r="J2687" s="29" t="s">
        <v>1343</v>
      </c>
      <c r="K2687" s="150" t="s">
        <v>1343</v>
      </c>
      <c r="L2687" s="150"/>
      <c r="M2687" s="153"/>
      <c r="N2687" s="151"/>
      <c r="O2687" s="153"/>
      <c r="P2687" s="151" t="e">
        <f>#REF!+#REF!</f>
        <v>#REF!</v>
      </c>
      <c r="Q2687" s="204" t="e">
        <f>#REF!+M2687</f>
        <v>#REF!</v>
      </c>
      <c r="R2687" s="359" t="s">
        <v>618</v>
      </c>
    </row>
    <row r="2688" spans="1:18" ht="12.95" customHeight="1">
      <c r="A2688" s="147">
        <v>516</v>
      </c>
      <c r="B2688" s="148"/>
      <c r="C2688" s="149" t="s">
        <v>1911</v>
      </c>
      <c r="D2688" s="149" t="s">
        <v>1545</v>
      </c>
      <c r="E2688" s="149" t="s">
        <v>1543</v>
      </c>
      <c r="F2688" s="149" t="s">
        <v>1911</v>
      </c>
      <c r="G2688" s="149" t="s">
        <v>1480</v>
      </c>
      <c r="H2688" s="158" t="s">
        <v>1430</v>
      </c>
      <c r="I2688" s="239" t="s">
        <v>1069</v>
      </c>
      <c r="J2688" s="150" t="s">
        <v>1343</v>
      </c>
      <c r="K2688" s="150" t="s">
        <v>1343</v>
      </c>
      <c r="L2688" s="150"/>
      <c r="M2688" s="153"/>
      <c r="N2688" s="151"/>
      <c r="O2688" s="153"/>
      <c r="P2688" s="151" t="e">
        <f>#REF!+#REF!</f>
        <v>#REF!</v>
      </c>
      <c r="Q2688" s="204" t="e">
        <f>#REF!+M2688</f>
        <v>#REF!</v>
      </c>
      <c r="R2688" s="359" t="s">
        <v>618</v>
      </c>
    </row>
    <row r="2689" spans="1:18" ht="12.95" customHeight="1">
      <c r="A2689" s="147">
        <v>517</v>
      </c>
      <c r="B2689" s="148"/>
      <c r="C2689" s="149" t="s">
        <v>1911</v>
      </c>
      <c r="D2689" s="149" t="s">
        <v>1545</v>
      </c>
      <c r="E2689" s="149" t="s">
        <v>1543</v>
      </c>
      <c r="F2689" s="149" t="s">
        <v>1911</v>
      </c>
      <c r="G2689" s="149" t="s">
        <v>1480</v>
      </c>
      <c r="H2689" s="158" t="s">
        <v>1433</v>
      </c>
      <c r="I2689" s="239" t="s">
        <v>1070</v>
      </c>
      <c r="J2689" s="29" t="s">
        <v>1343</v>
      </c>
      <c r="K2689" s="150" t="s">
        <v>1343</v>
      </c>
      <c r="L2689" s="150"/>
      <c r="M2689" s="153"/>
      <c r="N2689" s="151"/>
      <c r="O2689" s="153"/>
      <c r="P2689" s="151" t="e">
        <f>#REF!+#REF!</f>
        <v>#REF!</v>
      </c>
      <c r="Q2689" s="204" t="e">
        <f>#REF!+M2689</f>
        <v>#REF!</v>
      </c>
      <c r="R2689" s="359" t="s">
        <v>618</v>
      </c>
    </row>
    <row r="2690" spans="1:18" ht="12.95" customHeight="1">
      <c r="A2690" s="147">
        <v>518</v>
      </c>
      <c r="B2690" s="148"/>
      <c r="C2690" s="149" t="s">
        <v>1911</v>
      </c>
      <c r="D2690" s="149" t="s">
        <v>1545</v>
      </c>
      <c r="E2690" s="149" t="s">
        <v>1543</v>
      </c>
      <c r="F2690" s="149" t="s">
        <v>1911</v>
      </c>
      <c r="G2690" s="149" t="s">
        <v>1480</v>
      </c>
      <c r="H2690" s="158" t="s">
        <v>1434</v>
      </c>
      <c r="I2690" s="239" t="s">
        <v>1071</v>
      </c>
      <c r="J2690" s="29" t="s">
        <v>1343</v>
      </c>
      <c r="K2690" s="150" t="s">
        <v>1343</v>
      </c>
      <c r="L2690" s="150"/>
      <c r="M2690" s="153"/>
      <c r="N2690" s="151"/>
      <c r="O2690" s="153"/>
      <c r="P2690" s="151" t="e">
        <f>#REF!+#REF!</f>
        <v>#REF!</v>
      </c>
      <c r="Q2690" s="204" t="e">
        <f>#REF!+M2690</f>
        <v>#REF!</v>
      </c>
      <c r="R2690" s="359" t="s">
        <v>618</v>
      </c>
    </row>
    <row r="2691" spans="1:18" ht="12.95" customHeight="1">
      <c r="A2691" s="147">
        <v>519</v>
      </c>
      <c r="B2691" s="148"/>
      <c r="C2691" s="149" t="s">
        <v>1911</v>
      </c>
      <c r="D2691" s="149" t="s">
        <v>1545</v>
      </c>
      <c r="E2691" s="149" t="s">
        <v>1543</v>
      </c>
      <c r="F2691" s="149" t="s">
        <v>1911</v>
      </c>
      <c r="G2691" s="149" t="s">
        <v>1480</v>
      </c>
      <c r="H2691" s="158" t="s">
        <v>1435</v>
      </c>
      <c r="I2691" s="239" t="s">
        <v>1072</v>
      </c>
      <c r="J2691" s="29" t="s">
        <v>1343</v>
      </c>
      <c r="K2691" s="150" t="s">
        <v>1343</v>
      </c>
      <c r="L2691" s="150"/>
      <c r="M2691" s="153"/>
      <c r="N2691" s="151"/>
      <c r="O2691" s="153"/>
      <c r="P2691" s="151" t="e">
        <f>#REF!+#REF!</f>
        <v>#REF!</v>
      </c>
      <c r="Q2691" s="204" t="e">
        <f>#REF!+M2691</f>
        <v>#REF!</v>
      </c>
      <c r="R2691" s="359" t="s">
        <v>618</v>
      </c>
    </row>
    <row r="2692" spans="1:18" ht="12.95" customHeight="1">
      <c r="A2692" s="147">
        <v>520</v>
      </c>
      <c r="B2692" s="148"/>
      <c r="C2692" s="149" t="s">
        <v>1911</v>
      </c>
      <c r="D2692" s="149" t="s">
        <v>1545</v>
      </c>
      <c r="E2692" s="149" t="s">
        <v>1543</v>
      </c>
      <c r="F2692" s="149" t="s">
        <v>1911</v>
      </c>
      <c r="G2692" s="149" t="s">
        <v>1480</v>
      </c>
      <c r="H2692" s="158" t="s">
        <v>1436</v>
      </c>
      <c r="I2692" s="239" t="s">
        <v>1073</v>
      </c>
      <c r="J2692" s="29" t="s">
        <v>1343</v>
      </c>
      <c r="K2692" s="150" t="s">
        <v>1343</v>
      </c>
      <c r="L2692" s="150"/>
      <c r="M2692" s="153"/>
      <c r="N2692" s="151"/>
      <c r="O2692" s="153"/>
      <c r="P2692" s="151" t="e">
        <f>#REF!+#REF!</f>
        <v>#REF!</v>
      </c>
      <c r="Q2692" s="204" t="e">
        <f>#REF!+M2692</f>
        <v>#REF!</v>
      </c>
      <c r="R2692" s="359" t="s">
        <v>618</v>
      </c>
    </row>
    <row r="2693" spans="1:18" ht="12.95" customHeight="1">
      <c r="A2693" s="147">
        <v>521</v>
      </c>
      <c r="B2693" s="148"/>
      <c r="C2693" s="149" t="s">
        <v>1911</v>
      </c>
      <c r="D2693" s="149" t="s">
        <v>1545</v>
      </c>
      <c r="E2693" s="149" t="s">
        <v>1543</v>
      </c>
      <c r="F2693" s="149" t="s">
        <v>1911</v>
      </c>
      <c r="G2693" s="149" t="s">
        <v>1480</v>
      </c>
      <c r="H2693" s="158" t="s">
        <v>1437</v>
      </c>
      <c r="I2693" s="239" t="s">
        <v>1074</v>
      </c>
      <c r="J2693" s="29" t="s">
        <v>1343</v>
      </c>
      <c r="K2693" s="150" t="s">
        <v>1343</v>
      </c>
      <c r="L2693" s="150"/>
      <c r="M2693" s="153"/>
      <c r="N2693" s="151"/>
      <c r="O2693" s="153"/>
      <c r="P2693" s="151" t="e">
        <f>#REF!+#REF!</f>
        <v>#REF!</v>
      </c>
      <c r="Q2693" s="204" t="e">
        <f>#REF!+M2693</f>
        <v>#REF!</v>
      </c>
      <c r="R2693" s="359" t="s">
        <v>618</v>
      </c>
    </row>
    <row r="2694" spans="1:18" ht="12.95" customHeight="1">
      <c r="A2694" s="147">
        <v>522</v>
      </c>
      <c r="B2694" s="148"/>
      <c r="C2694" s="149" t="s">
        <v>1911</v>
      </c>
      <c r="D2694" s="149" t="s">
        <v>1545</v>
      </c>
      <c r="E2694" s="149" t="s">
        <v>1543</v>
      </c>
      <c r="F2694" s="149" t="s">
        <v>1911</v>
      </c>
      <c r="G2694" s="149" t="s">
        <v>1480</v>
      </c>
      <c r="H2694" s="158" t="s">
        <v>1438</v>
      </c>
      <c r="I2694" s="239" t="s">
        <v>1075</v>
      </c>
      <c r="J2694" s="29" t="s">
        <v>1343</v>
      </c>
      <c r="K2694" s="150" t="s">
        <v>1343</v>
      </c>
      <c r="L2694" s="150"/>
      <c r="M2694" s="153"/>
      <c r="N2694" s="151"/>
      <c r="O2694" s="153"/>
      <c r="P2694" s="151" t="e">
        <f>#REF!+#REF!</f>
        <v>#REF!</v>
      </c>
      <c r="Q2694" s="204" t="e">
        <f>#REF!+M2694</f>
        <v>#REF!</v>
      </c>
      <c r="R2694" s="359" t="s">
        <v>618</v>
      </c>
    </row>
    <row r="2695" spans="1:18" ht="12.95" customHeight="1">
      <c r="A2695" s="147">
        <v>523</v>
      </c>
      <c r="B2695" s="148"/>
      <c r="C2695" s="149" t="s">
        <v>1911</v>
      </c>
      <c r="D2695" s="149" t="s">
        <v>1545</v>
      </c>
      <c r="E2695" s="149" t="s">
        <v>1543</v>
      </c>
      <c r="F2695" s="149" t="s">
        <v>1543</v>
      </c>
      <c r="G2695" s="149" t="s">
        <v>1493</v>
      </c>
      <c r="H2695" s="158" t="s">
        <v>1469</v>
      </c>
      <c r="I2695" s="239" t="s">
        <v>1092</v>
      </c>
      <c r="J2695" s="29" t="s">
        <v>1343</v>
      </c>
      <c r="K2695" s="150" t="s">
        <v>1343</v>
      </c>
      <c r="L2695" s="150"/>
      <c r="M2695" s="153"/>
      <c r="N2695" s="151"/>
      <c r="O2695" s="153"/>
      <c r="P2695" s="151" t="e">
        <f>#REF!+#REF!</f>
        <v>#REF!</v>
      </c>
      <c r="Q2695" s="204" t="e">
        <f>#REF!+M2695</f>
        <v>#REF!</v>
      </c>
      <c r="R2695" s="359" t="s">
        <v>618</v>
      </c>
    </row>
    <row r="2696" spans="1:18" ht="12.95" customHeight="1">
      <c r="A2696" s="147">
        <v>524</v>
      </c>
      <c r="B2696" s="148"/>
      <c r="C2696" s="149" t="s">
        <v>1911</v>
      </c>
      <c r="D2696" s="149" t="s">
        <v>1545</v>
      </c>
      <c r="E2696" s="149" t="s">
        <v>1543</v>
      </c>
      <c r="F2696" s="149" t="s">
        <v>1543</v>
      </c>
      <c r="G2696" s="149" t="s">
        <v>1493</v>
      </c>
      <c r="H2696" s="158" t="s">
        <v>1470</v>
      </c>
      <c r="I2696" s="239" t="s">
        <v>1093</v>
      </c>
      <c r="J2696" s="29" t="s">
        <v>1343</v>
      </c>
      <c r="K2696" s="150" t="s">
        <v>1343</v>
      </c>
      <c r="L2696" s="150"/>
      <c r="M2696" s="153"/>
      <c r="N2696" s="151"/>
      <c r="O2696" s="153"/>
      <c r="P2696" s="151" t="e">
        <f>#REF!+#REF!</f>
        <v>#REF!</v>
      </c>
      <c r="Q2696" s="204" t="e">
        <f>#REF!+M2696</f>
        <v>#REF!</v>
      </c>
      <c r="R2696" s="359" t="s">
        <v>618</v>
      </c>
    </row>
    <row r="2697" spans="1:18" ht="12.95" customHeight="1">
      <c r="A2697" s="147">
        <v>525</v>
      </c>
      <c r="B2697" s="148"/>
      <c r="C2697" s="149" t="s">
        <v>1911</v>
      </c>
      <c r="D2697" s="149" t="s">
        <v>1545</v>
      </c>
      <c r="E2697" s="149" t="s">
        <v>1543</v>
      </c>
      <c r="F2697" s="149" t="s">
        <v>1543</v>
      </c>
      <c r="G2697" s="149" t="s">
        <v>1493</v>
      </c>
      <c r="H2697" s="158" t="s">
        <v>1471</v>
      </c>
      <c r="I2697" s="239" t="s">
        <v>1083</v>
      </c>
      <c r="J2697" s="29" t="s">
        <v>1343</v>
      </c>
      <c r="K2697" s="150" t="s">
        <v>1343</v>
      </c>
      <c r="L2697" s="150"/>
      <c r="M2697" s="153"/>
      <c r="N2697" s="151"/>
      <c r="O2697" s="153"/>
      <c r="P2697" s="151" t="e">
        <f>#REF!+#REF!</f>
        <v>#REF!</v>
      </c>
      <c r="Q2697" s="204" t="e">
        <f>#REF!+M2697</f>
        <v>#REF!</v>
      </c>
      <c r="R2697" s="359" t="s">
        <v>618</v>
      </c>
    </row>
    <row r="2698" spans="1:18" ht="12.95" customHeight="1">
      <c r="A2698" s="147">
        <v>526</v>
      </c>
      <c r="B2698" s="148"/>
      <c r="C2698" s="149" t="s">
        <v>1911</v>
      </c>
      <c r="D2698" s="149" t="s">
        <v>1545</v>
      </c>
      <c r="E2698" s="149" t="s">
        <v>1543</v>
      </c>
      <c r="F2698" s="149" t="s">
        <v>1543</v>
      </c>
      <c r="G2698" s="149" t="s">
        <v>1428</v>
      </c>
      <c r="H2698" s="158" t="s">
        <v>1433</v>
      </c>
      <c r="I2698" s="239" t="s">
        <v>1091</v>
      </c>
      <c r="J2698" s="29"/>
      <c r="K2698" s="150" t="s">
        <v>1343</v>
      </c>
      <c r="L2698" s="150"/>
      <c r="M2698" s="153"/>
      <c r="N2698" s="151"/>
      <c r="O2698" s="153"/>
      <c r="P2698" s="151" t="e">
        <f>#REF!+#REF!</f>
        <v>#REF!</v>
      </c>
      <c r="Q2698" s="204" t="e">
        <f>#REF!+M2698</f>
        <v>#REF!</v>
      </c>
      <c r="R2698" s="359" t="s">
        <v>618</v>
      </c>
    </row>
    <row r="2699" spans="1:18" ht="12.95" customHeight="1">
      <c r="A2699" s="147">
        <v>527</v>
      </c>
      <c r="B2699" s="148"/>
      <c r="C2699" s="149" t="s">
        <v>1911</v>
      </c>
      <c r="D2699" s="149" t="s">
        <v>1545</v>
      </c>
      <c r="E2699" s="149" t="s">
        <v>1543</v>
      </c>
      <c r="F2699" s="149" t="s">
        <v>1543</v>
      </c>
      <c r="G2699" s="149" t="s">
        <v>1493</v>
      </c>
      <c r="H2699" s="158" t="s">
        <v>1472</v>
      </c>
      <c r="I2699" s="239" t="s">
        <v>1094</v>
      </c>
      <c r="J2699" s="29" t="s">
        <v>1343</v>
      </c>
      <c r="K2699" s="150" t="s">
        <v>1343</v>
      </c>
      <c r="L2699" s="150"/>
      <c r="M2699" s="153"/>
      <c r="N2699" s="151"/>
      <c r="O2699" s="153"/>
      <c r="P2699" s="151" t="e">
        <f>#REF!+#REF!</f>
        <v>#REF!</v>
      </c>
      <c r="Q2699" s="204" t="e">
        <f>#REF!+M2699</f>
        <v>#REF!</v>
      </c>
      <c r="R2699" s="359" t="s">
        <v>618</v>
      </c>
    </row>
    <row r="2700" spans="1:18" ht="12.95" customHeight="1">
      <c r="A2700" s="147">
        <v>528</v>
      </c>
      <c r="B2700" s="148"/>
      <c r="C2700" s="149" t="s">
        <v>1911</v>
      </c>
      <c r="D2700" s="149" t="s">
        <v>1545</v>
      </c>
      <c r="E2700" s="149" t="s">
        <v>1543</v>
      </c>
      <c r="F2700" s="149" t="s">
        <v>1543</v>
      </c>
      <c r="G2700" s="149" t="s">
        <v>1493</v>
      </c>
      <c r="H2700" s="158" t="s">
        <v>1473</v>
      </c>
      <c r="I2700" s="239" t="s">
        <v>1095</v>
      </c>
      <c r="J2700" s="29" t="s">
        <v>1343</v>
      </c>
      <c r="K2700" s="150" t="s">
        <v>1343</v>
      </c>
      <c r="L2700" s="150"/>
      <c r="M2700" s="153"/>
      <c r="N2700" s="151"/>
      <c r="O2700" s="153"/>
      <c r="P2700" s="151" t="e">
        <f>#REF!+#REF!</f>
        <v>#REF!</v>
      </c>
      <c r="Q2700" s="204" t="e">
        <f>#REF!+M2700</f>
        <v>#REF!</v>
      </c>
      <c r="R2700" s="359" t="s">
        <v>618</v>
      </c>
    </row>
    <row r="2701" spans="1:18" ht="12.95" customHeight="1">
      <c r="A2701" s="147">
        <v>529</v>
      </c>
      <c r="B2701" s="148"/>
      <c r="C2701" s="149" t="s">
        <v>1911</v>
      </c>
      <c r="D2701" s="149" t="s">
        <v>1545</v>
      </c>
      <c r="E2701" s="149" t="s">
        <v>1543</v>
      </c>
      <c r="F2701" s="149" t="s">
        <v>1543</v>
      </c>
      <c r="G2701" s="149" t="s">
        <v>1493</v>
      </c>
      <c r="H2701" s="158" t="s">
        <v>1474</v>
      </c>
      <c r="I2701" s="239" t="s">
        <v>1096</v>
      </c>
      <c r="J2701" s="29" t="s">
        <v>1343</v>
      </c>
      <c r="K2701" s="150" t="s">
        <v>1343</v>
      </c>
      <c r="L2701" s="150"/>
      <c r="M2701" s="153"/>
      <c r="N2701" s="151"/>
      <c r="O2701" s="153"/>
      <c r="P2701" s="151" t="e">
        <f>#REF!+#REF!</f>
        <v>#REF!</v>
      </c>
      <c r="Q2701" s="204" t="e">
        <f>#REF!+M2701</f>
        <v>#REF!</v>
      </c>
      <c r="R2701" s="359" t="s">
        <v>618</v>
      </c>
    </row>
    <row r="2702" spans="1:18" ht="12.95" customHeight="1">
      <c r="A2702" s="147">
        <v>530</v>
      </c>
      <c r="B2702" s="148"/>
      <c r="C2702" s="149" t="s">
        <v>1911</v>
      </c>
      <c r="D2702" s="149" t="s">
        <v>1545</v>
      </c>
      <c r="E2702" s="149" t="s">
        <v>1543</v>
      </c>
      <c r="F2702" s="149" t="s">
        <v>1543</v>
      </c>
      <c r="G2702" s="149" t="s">
        <v>1493</v>
      </c>
      <c r="H2702" s="158" t="s">
        <v>1475</v>
      </c>
      <c r="I2702" s="239" t="s">
        <v>1097</v>
      </c>
      <c r="J2702" s="29" t="s">
        <v>1343</v>
      </c>
      <c r="K2702" s="150" t="s">
        <v>1343</v>
      </c>
      <c r="L2702" s="150"/>
      <c r="M2702" s="153"/>
      <c r="N2702" s="151"/>
      <c r="O2702" s="153"/>
      <c r="P2702" s="151" t="e">
        <f>#REF!+#REF!</f>
        <v>#REF!</v>
      </c>
      <c r="Q2702" s="204" t="e">
        <f>#REF!+M2702</f>
        <v>#REF!</v>
      </c>
      <c r="R2702" s="359" t="s">
        <v>618</v>
      </c>
    </row>
    <row r="2703" spans="1:18" ht="12.95" customHeight="1">
      <c r="A2703" s="147">
        <v>531</v>
      </c>
      <c r="B2703" s="148"/>
      <c r="C2703" s="149" t="s">
        <v>1911</v>
      </c>
      <c r="D2703" s="149" t="s">
        <v>1545</v>
      </c>
      <c r="E2703" s="149" t="s">
        <v>1543</v>
      </c>
      <c r="F2703" s="149" t="s">
        <v>2062</v>
      </c>
      <c r="G2703" s="149" t="s">
        <v>1426</v>
      </c>
      <c r="H2703" s="158" t="s">
        <v>1425</v>
      </c>
      <c r="I2703" s="239" t="s">
        <v>1098</v>
      </c>
      <c r="J2703" s="29" t="s">
        <v>1343</v>
      </c>
      <c r="K2703" s="150" t="s">
        <v>1343</v>
      </c>
      <c r="L2703" s="150"/>
      <c r="M2703" s="153"/>
      <c r="N2703" s="151"/>
      <c r="O2703" s="153"/>
      <c r="P2703" s="151" t="e">
        <f>#REF!+#REF!</f>
        <v>#REF!</v>
      </c>
      <c r="Q2703" s="204" t="e">
        <f>#REF!+M2703</f>
        <v>#REF!</v>
      </c>
      <c r="R2703" s="359" t="s">
        <v>618</v>
      </c>
    </row>
    <row r="2704" spans="1:18" ht="12.95" customHeight="1">
      <c r="A2704" s="147">
        <v>532</v>
      </c>
      <c r="B2704" s="148"/>
      <c r="C2704" s="149" t="s">
        <v>1911</v>
      </c>
      <c r="D2704" s="149" t="s">
        <v>1545</v>
      </c>
      <c r="E2704" s="149" t="s">
        <v>1543</v>
      </c>
      <c r="F2704" s="149" t="s">
        <v>1914</v>
      </c>
      <c r="G2704" s="149" t="s">
        <v>1452</v>
      </c>
      <c r="H2704" s="158" t="s">
        <v>13</v>
      </c>
      <c r="I2704" s="239" t="s">
        <v>1099</v>
      </c>
      <c r="J2704" s="29" t="s">
        <v>1343</v>
      </c>
      <c r="K2704" s="150" t="s">
        <v>1343</v>
      </c>
      <c r="L2704" s="150"/>
      <c r="M2704" s="153"/>
      <c r="N2704" s="151"/>
      <c r="O2704" s="153"/>
      <c r="P2704" s="151" t="e">
        <f>#REF!+#REF!</f>
        <v>#REF!</v>
      </c>
      <c r="Q2704" s="204" t="e">
        <f>#REF!+M2704</f>
        <v>#REF!</v>
      </c>
      <c r="R2704" s="359" t="s">
        <v>618</v>
      </c>
    </row>
    <row r="2705" spans="1:18" ht="12.95" customHeight="1">
      <c r="A2705" s="147">
        <v>533</v>
      </c>
      <c r="B2705" s="148"/>
      <c r="C2705" s="149" t="s">
        <v>1911</v>
      </c>
      <c r="D2705" s="149" t="s">
        <v>1545</v>
      </c>
      <c r="E2705" s="149" t="s">
        <v>1543</v>
      </c>
      <c r="F2705" s="149" t="s">
        <v>1543</v>
      </c>
      <c r="G2705" s="149" t="s">
        <v>1493</v>
      </c>
      <c r="H2705" s="158" t="s">
        <v>1476</v>
      </c>
      <c r="I2705" s="239" t="s">
        <v>1100</v>
      </c>
      <c r="J2705" s="29" t="s">
        <v>1343</v>
      </c>
      <c r="K2705" s="150" t="s">
        <v>1343</v>
      </c>
      <c r="L2705" s="150"/>
      <c r="M2705" s="153"/>
      <c r="N2705" s="151"/>
      <c r="O2705" s="153"/>
      <c r="P2705" s="151" t="e">
        <f>#REF!+#REF!</f>
        <v>#REF!</v>
      </c>
      <c r="Q2705" s="204" t="e">
        <f>#REF!+M2705</f>
        <v>#REF!</v>
      </c>
      <c r="R2705" s="359" t="s">
        <v>618</v>
      </c>
    </row>
    <row r="2706" spans="1:18" ht="12.95" customHeight="1">
      <c r="A2706" s="147">
        <v>534</v>
      </c>
      <c r="B2706" s="148"/>
      <c r="C2706" s="149" t="s">
        <v>1911</v>
      </c>
      <c r="D2706" s="149" t="s">
        <v>1545</v>
      </c>
      <c r="E2706" s="149" t="s">
        <v>1543</v>
      </c>
      <c r="F2706" s="149" t="s">
        <v>1543</v>
      </c>
      <c r="G2706" s="149" t="s">
        <v>1493</v>
      </c>
      <c r="H2706" s="158" t="s">
        <v>1477</v>
      </c>
      <c r="I2706" s="239" t="s">
        <v>1101</v>
      </c>
      <c r="J2706" s="29" t="s">
        <v>1343</v>
      </c>
      <c r="K2706" s="150" t="s">
        <v>1343</v>
      </c>
      <c r="L2706" s="150"/>
      <c r="M2706" s="153"/>
      <c r="N2706" s="151"/>
      <c r="O2706" s="153"/>
      <c r="P2706" s="151" t="e">
        <f>#REF!+#REF!</f>
        <v>#REF!</v>
      </c>
      <c r="Q2706" s="204" t="e">
        <f>#REF!+M2706</f>
        <v>#REF!</v>
      </c>
      <c r="R2706" s="359" t="s">
        <v>618</v>
      </c>
    </row>
    <row r="2707" spans="1:18" ht="12.95" customHeight="1">
      <c r="A2707" s="147">
        <v>535</v>
      </c>
      <c r="B2707" s="148"/>
      <c r="C2707" s="149" t="s">
        <v>1911</v>
      </c>
      <c r="D2707" s="149" t="s">
        <v>1545</v>
      </c>
      <c r="E2707" s="149" t="s">
        <v>1543</v>
      </c>
      <c r="F2707" s="149" t="s">
        <v>1543</v>
      </c>
      <c r="G2707" s="149" t="s">
        <v>1493</v>
      </c>
      <c r="H2707" s="158" t="s">
        <v>1478</v>
      </c>
      <c r="I2707" s="239" t="s">
        <v>1102</v>
      </c>
      <c r="J2707" s="29" t="s">
        <v>1343</v>
      </c>
      <c r="K2707" s="150" t="s">
        <v>1343</v>
      </c>
      <c r="L2707" s="150"/>
      <c r="M2707" s="153"/>
      <c r="N2707" s="151"/>
      <c r="O2707" s="153"/>
      <c r="P2707" s="151" t="e">
        <f>#REF!+#REF!</f>
        <v>#REF!</v>
      </c>
      <c r="Q2707" s="204" t="e">
        <f>#REF!+M2707</f>
        <v>#REF!</v>
      </c>
      <c r="R2707" s="359" t="s">
        <v>618</v>
      </c>
    </row>
    <row r="2708" spans="1:18" ht="12.95" customHeight="1">
      <c r="A2708" s="147">
        <v>536</v>
      </c>
      <c r="B2708" s="148"/>
      <c r="C2708" s="149" t="s">
        <v>1911</v>
      </c>
      <c r="D2708" s="149" t="s">
        <v>1545</v>
      </c>
      <c r="E2708" s="149" t="s">
        <v>1543</v>
      </c>
      <c r="F2708" s="149" t="s">
        <v>1543</v>
      </c>
      <c r="G2708" s="149" t="s">
        <v>1493</v>
      </c>
      <c r="H2708" s="158" t="s">
        <v>1479</v>
      </c>
      <c r="I2708" s="239" t="s">
        <v>1103</v>
      </c>
      <c r="J2708" s="29" t="s">
        <v>1343</v>
      </c>
      <c r="K2708" s="150" t="s">
        <v>1343</v>
      </c>
      <c r="L2708" s="150"/>
      <c r="M2708" s="153"/>
      <c r="N2708" s="151"/>
      <c r="O2708" s="153"/>
      <c r="P2708" s="151" t="e">
        <f>#REF!+#REF!</f>
        <v>#REF!</v>
      </c>
      <c r="Q2708" s="204" t="e">
        <f>#REF!+M2708</f>
        <v>#REF!</v>
      </c>
      <c r="R2708" s="359" t="s">
        <v>618</v>
      </c>
    </row>
    <row r="2709" spans="1:18" ht="12.95" customHeight="1">
      <c r="A2709" s="147">
        <v>537</v>
      </c>
      <c r="B2709" s="148"/>
      <c r="C2709" s="149" t="s">
        <v>1911</v>
      </c>
      <c r="D2709" s="149" t="s">
        <v>1545</v>
      </c>
      <c r="E2709" s="149" t="s">
        <v>1543</v>
      </c>
      <c r="F2709" s="149" t="s">
        <v>1543</v>
      </c>
      <c r="G2709" s="149" t="s">
        <v>1493</v>
      </c>
      <c r="H2709" s="158" t="s">
        <v>1480</v>
      </c>
      <c r="I2709" s="239" t="s">
        <v>1104</v>
      </c>
      <c r="J2709" s="29" t="s">
        <v>1343</v>
      </c>
      <c r="K2709" s="150" t="s">
        <v>1343</v>
      </c>
      <c r="L2709" s="150"/>
      <c r="M2709" s="153"/>
      <c r="N2709" s="151"/>
      <c r="O2709" s="153"/>
      <c r="P2709" s="151" t="e">
        <f>#REF!+#REF!</f>
        <v>#REF!</v>
      </c>
      <c r="Q2709" s="204" t="e">
        <f>#REF!+M2709</f>
        <v>#REF!</v>
      </c>
      <c r="R2709" s="359" t="s">
        <v>618</v>
      </c>
    </row>
    <row r="2710" spans="1:18" ht="12.95" customHeight="1">
      <c r="A2710" s="147">
        <v>538</v>
      </c>
      <c r="B2710" s="148"/>
      <c r="C2710" s="149" t="s">
        <v>1911</v>
      </c>
      <c r="D2710" s="149" t="s">
        <v>1545</v>
      </c>
      <c r="E2710" s="149" t="s">
        <v>1543</v>
      </c>
      <c r="F2710" s="149" t="s">
        <v>1543</v>
      </c>
      <c r="G2710" s="149" t="s">
        <v>1428</v>
      </c>
      <c r="H2710" s="158" t="s">
        <v>1434</v>
      </c>
      <c r="I2710" s="239" t="s">
        <v>1091</v>
      </c>
      <c r="J2710" s="29"/>
      <c r="K2710" s="150" t="s">
        <v>1343</v>
      </c>
      <c r="L2710" s="150"/>
      <c r="M2710" s="153"/>
      <c r="N2710" s="151"/>
      <c r="O2710" s="153"/>
      <c r="P2710" s="151" t="e">
        <f>#REF!+#REF!</f>
        <v>#REF!</v>
      </c>
      <c r="Q2710" s="204" t="e">
        <f>#REF!+M2710</f>
        <v>#REF!</v>
      </c>
      <c r="R2710" s="359" t="s">
        <v>618</v>
      </c>
    </row>
    <row r="2711" spans="1:18" ht="12.95" customHeight="1">
      <c r="A2711" s="147">
        <v>539</v>
      </c>
      <c r="B2711" s="148"/>
      <c r="C2711" s="149" t="s">
        <v>1911</v>
      </c>
      <c r="D2711" s="149" t="s">
        <v>1545</v>
      </c>
      <c r="E2711" s="149" t="s">
        <v>1543</v>
      </c>
      <c r="F2711" s="149" t="s">
        <v>1543</v>
      </c>
      <c r="G2711" s="149" t="s">
        <v>1493</v>
      </c>
      <c r="H2711" s="158" t="s">
        <v>1481</v>
      </c>
      <c r="I2711" s="239" t="s">
        <v>1083</v>
      </c>
      <c r="J2711" s="29" t="s">
        <v>1343</v>
      </c>
      <c r="K2711" s="150" t="s">
        <v>1343</v>
      </c>
      <c r="L2711" s="150"/>
      <c r="M2711" s="153"/>
      <c r="N2711" s="151"/>
      <c r="O2711" s="153"/>
      <c r="P2711" s="151" t="e">
        <f>#REF!+#REF!</f>
        <v>#REF!</v>
      </c>
      <c r="Q2711" s="204" t="e">
        <f>#REF!+M2711</f>
        <v>#REF!</v>
      </c>
      <c r="R2711" s="359" t="s">
        <v>618</v>
      </c>
    </row>
    <row r="2712" spans="1:18" ht="12.95" customHeight="1">
      <c r="A2712" s="147">
        <v>540</v>
      </c>
      <c r="B2712" s="148"/>
      <c r="C2712" s="149" t="s">
        <v>1911</v>
      </c>
      <c r="D2712" s="149" t="s">
        <v>1545</v>
      </c>
      <c r="E2712" s="149" t="s">
        <v>1543</v>
      </c>
      <c r="F2712" s="149" t="s">
        <v>1543</v>
      </c>
      <c r="G2712" s="149" t="s">
        <v>1435</v>
      </c>
      <c r="H2712" s="158" t="s">
        <v>1425</v>
      </c>
      <c r="I2712" s="239" t="s">
        <v>70</v>
      </c>
      <c r="J2712" s="29" t="s">
        <v>1343</v>
      </c>
      <c r="K2712" s="150" t="s">
        <v>1343</v>
      </c>
      <c r="L2712" s="150"/>
      <c r="M2712" s="153"/>
      <c r="N2712" s="151"/>
      <c r="O2712" s="153"/>
      <c r="P2712" s="151" t="e">
        <f>#REF!+#REF!</f>
        <v>#REF!</v>
      </c>
      <c r="Q2712" s="204" t="e">
        <f>#REF!+M2712</f>
        <v>#REF!</v>
      </c>
      <c r="R2712" s="359" t="s">
        <v>618</v>
      </c>
    </row>
    <row r="2713" spans="1:18" ht="12.95" customHeight="1">
      <c r="A2713" s="147">
        <v>541</v>
      </c>
      <c r="B2713" s="148"/>
      <c r="C2713" s="149" t="s">
        <v>1911</v>
      </c>
      <c r="D2713" s="149" t="s">
        <v>1545</v>
      </c>
      <c r="E2713" s="149" t="s">
        <v>1543</v>
      </c>
      <c r="F2713" s="149" t="s">
        <v>1543</v>
      </c>
      <c r="G2713" s="149" t="s">
        <v>1434</v>
      </c>
      <c r="H2713" s="158" t="s">
        <v>1426</v>
      </c>
      <c r="I2713" s="239" t="s">
        <v>1105</v>
      </c>
      <c r="J2713" s="29" t="s">
        <v>1343</v>
      </c>
      <c r="K2713" s="150" t="s">
        <v>1343</v>
      </c>
      <c r="L2713" s="150"/>
      <c r="M2713" s="153"/>
      <c r="N2713" s="151"/>
      <c r="O2713" s="153"/>
      <c r="P2713" s="151" t="e">
        <f>#REF!+#REF!</f>
        <v>#REF!</v>
      </c>
      <c r="Q2713" s="204" t="e">
        <f>#REF!+M2713</f>
        <v>#REF!</v>
      </c>
      <c r="R2713" s="359" t="s">
        <v>618</v>
      </c>
    </row>
    <row r="2714" spans="1:18" ht="12.95" customHeight="1">
      <c r="A2714" s="147">
        <v>542</v>
      </c>
      <c r="B2714" s="148"/>
      <c r="C2714" s="149" t="s">
        <v>1911</v>
      </c>
      <c r="D2714" s="149" t="s">
        <v>1545</v>
      </c>
      <c r="E2714" s="149" t="s">
        <v>1543</v>
      </c>
      <c r="F2714" s="149" t="s">
        <v>1543</v>
      </c>
      <c r="G2714" s="149" t="s">
        <v>1484</v>
      </c>
      <c r="H2714" s="158" t="s">
        <v>1426</v>
      </c>
      <c r="I2714" s="239" t="s">
        <v>1060</v>
      </c>
      <c r="J2714" s="29" t="s">
        <v>1343</v>
      </c>
      <c r="K2714" s="150" t="s">
        <v>1343</v>
      </c>
      <c r="L2714" s="150"/>
      <c r="M2714" s="153"/>
      <c r="N2714" s="151"/>
      <c r="O2714" s="153"/>
      <c r="P2714" s="151" t="e">
        <f>#REF!+#REF!</f>
        <v>#REF!</v>
      </c>
      <c r="Q2714" s="204" t="e">
        <f>#REF!+M2714</f>
        <v>#REF!</v>
      </c>
      <c r="R2714" s="359" t="s">
        <v>618</v>
      </c>
    </row>
    <row r="2715" spans="1:18" ht="12.95" customHeight="1">
      <c r="A2715" s="147">
        <v>543</v>
      </c>
      <c r="B2715" s="29"/>
      <c r="C2715" s="149" t="s">
        <v>1911</v>
      </c>
      <c r="D2715" s="149" t="s">
        <v>1545</v>
      </c>
      <c r="E2715" s="149" t="s">
        <v>1543</v>
      </c>
      <c r="F2715" s="149" t="s">
        <v>1543</v>
      </c>
      <c r="G2715" s="149" t="s">
        <v>1493</v>
      </c>
      <c r="H2715" s="123" t="s">
        <v>1482</v>
      </c>
      <c r="I2715" s="239" t="s">
        <v>1106</v>
      </c>
      <c r="J2715" s="29" t="s">
        <v>1343</v>
      </c>
      <c r="K2715" s="150" t="s">
        <v>1343</v>
      </c>
      <c r="L2715" s="150"/>
      <c r="M2715" s="153"/>
      <c r="N2715" s="151"/>
      <c r="O2715" s="153"/>
      <c r="P2715" s="151" t="e">
        <f>#REF!+#REF!</f>
        <v>#REF!</v>
      </c>
      <c r="Q2715" s="204" t="e">
        <f>#REF!+M2715</f>
        <v>#REF!</v>
      </c>
      <c r="R2715" s="359" t="s">
        <v>618</v>
      </c>
    </row>
    <row r="2716" spans="1:18" ht="12.95" customHeight="1">
      <c r="A2716" s="147">
        <v>544</v>
      </c>
      <c r="B2716" s="148"/>
      <c r="C2716" s="149" t="s">
        <v>1911</v>
      </c>
      <c r="D2716" s="149" t="s">
        <v>1545</v>
      </c>
      <c r="E2716" s="149" t="s">
        <v>1543</v>
      </c>
      <c r="F2716" s="149" t="s">
        <v>1543</v>
      </c>
      <c r="G2716" s="149" t="s">
        <v>1447</v>
      </c>
      <c r="H2716" s="158" t="s">
        <v>1425</v>
      </c>
      <c r="I2716" s="239" t="s">
        <v>1107</v>
      </c>
      <c r="J2716" s="150" t="s">
        <v>1343</v>
      </c>
      <c r="K2716" s="150" t="s">
        <v>1343</v>
      </c>
      <c r="L2716" s="150"/>
      <c r="M2716" s="153"/>
      <c r="N2716" s="151"/>
      <c r="O2716" s="153"/>
      <c r="P2716" s="151" t="e">
        <f>#REF!+#REF!</f>
        <v>#REF!</v>
      </c>
      <c r="Q2716" s="204" t="e">
        <f>#REF!+M2716</f>
        <v>#REF!</v>
      </c>
      <c r="R2716" s="359" t="s">
        <v>618</v>
      </c>
    </row>
    <row r="2717" spans="1:18" ht="12.95" customHeight="1">
      <c r="A2717" s="147">
        <v>545</v>
      </c>
      <c r="B2717" s="148"/>
      <c r="C2717" s="149" t="s">
        <v>1911</v>
      </c>
      <c r="D2717" s="149" t="s">
        <v>1545</v>
      </c>
      <c r="E2717" s="149" t="s">
        <v>1543</v>
      </c>
      <c r="F2717" s="149" t="s">
        <v>1543</v>
      </c>
      <c r="G2717" s="149" t="s">
        <v>1427</v>
      </c>
      <c r="H2717" s="158" t="s">
        <v>1427</v>
      </c>
      <c r="I2717" s="239" t="s">
        <v>1108</v>
      </c>
      <c r="J2717" s="150" t="s">
        <v>1343</v>
      </c>
      <c r="K2717" s="150" t="s">
        <v>1343</v>
      </c>
      <c r="L2717" s="150"/>
      <c r="M2717" s="153"/>
      <c r="N2717" s="151"/>
      <c r="O2717" s="153"/>
      <c r="P2717" s="151" t="e">
        <f>#REF!+#REF!</f>
        <v>#REF!</v>
      </c>
      <c r="Q2717" s="204" t="e">
        <f>#REF!+M2717</f>
        <v>#REF!</v>
      </c>
      <c r="R2717" s="359" t="s">
        <v>618</v>
      </c>
    </row>
    <row r="2718" spans="1:18" ht="12.95" customHeight="1">
      <c r="A2718" s="147">
        <v>546</v>
      </c>
      <c r="B2718" s="148"/>
      <c r="C2718" s="149" t="s">
        <v>1911</v>
      </c>
      <c r="D2718" s="149" t="s">
        <v>1545</v>
      </c>
      <c r="E2718" s="149" t="s">
        <v>1543</v>
      </c>
      <c r="F2718" s="149" t="s">
        <v>1911</v>
      </c>
      <c r="G2718" s="149" t="s">
        <v>1472</v>
      </c>
      <c r="H2718" s="158" t="s">
        <v>1425</v>
      </c>
      <c r="I2718" s="239" t="s">
        <v>1110</v>
      </c>
      <c r="J2718" s="150" t="s">
        <v>1343</v>
      </c>
      <c r="K2718" s="150" t="s">
        <v>1343</v>
      </c>
      <c r="L2718" s="150"/>
      <c r="M2718" s="153"/>
      <c r="N2718" s="151"/>
      <c r="O2718" s="153"/>
      <c r="P2718" s="151" t="e">
        <f>#REF!+#REF!</f>
        <v>#REF!</v>
      </c>
      <c r="Q2718" s="204" t="e">
        <f>#REF!+M2718</f>
        <v>#REF!</v>
      </c>
      <c r="R2718" s="359" t="s">
        <v>618</v>
      </c>
    </row>
    <row r="2719" spans="1:18" ht="12.95" customHeight="1">
      <c r="A2719" s="147">
        <v>547</v>
      </c>
      <c r="B2719" s="148"/>
      <c r="C2719" s="149" t="s">
        <v>1911</v>
      </c>
      <c r="D2719" s="149" t="s">
        <v>1545</v>
      </c>
      <c r="E2719" s="149" t="s">
        <v>1543</v>
      </c>
      <c r="F2719" s="149" t="s">
        <v>1911</v>
      </c>
      <c r="G2719" s="149" t="s">
        <v>1480</v>
      </c>
      <c r="H2719" s="158" t="s">
        <v>1443</v>
      </c>
      <c r="I2719" s="239" t="s">
        <v>1111</v>
      </c>
      <c r="J2719" s="150" t="s">
        <v>1343</v>
      </c>
      <c r="K2719" s="150" t="s">
        <v>1343</v>
      </c>
      <c r="L2719" s="150"/>
      <c r="M2719" s="153"/>
      <c r="N2719" s="151"/>
      <c r="O2719" s="153"/>
      <c r="P2719" s="151" t="e">
        <f>#REF!+#REF!</f>
        <v>#REF!</v>
      </c>
      <c r="Q2719" s="204" t="e">
        <f>#REF!+M2719</f>
        <v>#REF!</v>
      </c>
      <c r="R2719" s="359" t="s">
        <v>618</v>
      </c>
    </row>
    <row r="2720" spans="1:18" ht="12.95" customHeight="1">
      <c r="A2720" s="147">
        <v>548</v>
      </c>
      <c r="B2720" s="148"/>
      <c r="C2720" s="149" t="s">
        <v>1911</v>
      </c>
      <c r="D2720" s="149" t="s">
        <v>1545</v>
      </c>
      <c r="E2720" s="149" t="s">
        <v>1543</v>
      </c>
      <c r="F2720" s="149" t="s">
        <v>1543</v>
      </c>
      <c r="G2720" s="149" t="s">
        <v>1428</v>
      </c>
      <c r="H2720" s="158"/>
      <c r="I2720" s="249" t="s">
        <v>1762</v>
      </c>
      <c r="J2720" s="150"/>
      <c r="K2720" s="150" t="s">
        <v>1343</v>
      </c>
      <c r="L2720" s="150"/>
      <c r="M2720" s="153"/>
      <c r="N2720" s="151"/>
      <c r="O2720" s="153"/>
      <c r="P2720" s="151" t="e">
        <f>#REF!+#REF!</f>
        <v>#REF!</v>
      </c>
      <c r="Q2720" s="204" t="e">
        <f>#REF!+M2720</f>
        <v>#REF!</v>
      </c>
      <c r="R2720" s="359" t="s">
        <v>618</v>
      </c>
    </row>
    <row r="2721" spans="1:18" ht="12.95" customHeight="1">
      <c r="A2721" s="147">
        <v>549</v>
      </c>
      <c r="B2721" s="148"/>
      <c r="C2721" s="149" t="s">
        <v>1911</v>
      </c>
      <c r="D2721" s="149" t="s">
        <v>1545</v>
      </c>
      <c r="E2721" s="149" t="s">
        <v>1543</v>
      </c>
      <c r="F2721" s="149" t="s">
        <v>1543</v>
      </c>
      <c r="G2721" s="149" t="s">
        <v>1493</v>
      </c>
      <c r="H2721" s="158"/>
      <c r="I2721" s="249" t="s">
        <v>1763</v>
      </c>
      <c r="J2721" s="150"/>
      <c r="K2721" s="150" t="s">
        <v>1343</v>
      </c>
      <c r="L2721" s="150"/>
      <c r="M2721" s="153"/>
      <c r="N2721" s="151"/>
      <c r="O2721" s="153"/>
      <c r="P2721" s="151" t="e">
        <f>#REF!+#REF!</f>
        <v>#REF!</v>
      </c>
      <c r="Q2721" s="204" t="e">
        <f>#REF!+M2721</f>
        <v>#REF!</v>
      </c>
      <c r="R2721" s="359" t="s">
        <v>618</v>
      </c>
    </row>
    <row r="2722" spans="1:18" ht="12.95" customHeight="1">
      <c r="A2722" s="147">
        <v>550</v>
      </c>
      <c r="B2722" s="148"/>
      <c r="C2722" s="149" t="s">
        <v>1911</v>
      </c>
      <c r="D2722" s="149" t="s">
        <v>1545</v>
      </c>
      <c r="E2722" s="149" t="s">
        <v>1543</v>
      </c>
      <c r="F2722" s="149" t="s">
        <v>1543</v>
      </c>
      <c r="G2722" s="149" t="s">
        <v>1427</v>
      </c>
      <c r="H2722" s="158"/>
      <c r="I2722" s="249" t="s">
        <v>1078</v>
      </c>
      <c r="J2722" s="150"/>
      <c r="K2722" s="150" t="s">
        <v>1343</v>
      </c>
      <c r="L2722" s="150"/>
      <c r="M2722" s="153"/>
      <c r="N2722" s="151"/>
      <c r="O2722" s="153"/>
      <c r="P2722" s="151" t="e">
        <f>#REF!+#REF!</f>
        <v>#REF!</v>
      </c>
      <c r="Q2722" s="204" t="e">
        <f>#REF!+M2722</f>
        <v>#REF!</v>
      </c>
      <c r="R2722" s="359" t="s">
        <v>618</v>
      </c>
    </row>
    <row r="2723" spans="1:18" ht="12.95" customHeight="1">
      <c r="A2723" s="147">
        <v>551</v>
      </c>
      <c r="B2723" s="29"/>
      <c r="C2723" s="149" t="s">
        <v>1911</v>
      </c>
      <c r="D2723" s="149" t="s">
        <v>1545</v>
      </c>
      <c r="E2723" s="149" t="s">
        <v>1543</v>
      </c>
      <c r="F2723" s="149" t="s">
        <v>1543</v>
      </c>
      <c r="G2723" s="149" t="s">
        <v>1493</v>
      </c>
      <c r="H2723" s="123"/>
      <c r="I2723" s="249" t="s">
        <v>1765</v>
      </c>
      <c r="J2723" s="150"/>
      <c r="K2723" s="150" t="s">
        <v>1343</v>
      </c>
      <c r="L2723" s="150"/>
      <c r="M2723" s="153"/>
      <c r="N2723" s="151"/>
      <c r="O2723" s="153"/>
      <c r="P2723" s="151" t="e">
        <f>#REF!+#REF!</f>
        <v>#REF!</v>
      </c>
      <c r="Q2723" s="204" t="e">
        <f>#REF!+M2723</f>
        <v>#REF!</v>
      </c>
      <c r="R2723" s="359" t="s">
        <v>618</v>
      </c>
    </row>
    <row r="2724" spans="1:18" ht="12.95" customHeight="1">
      <c r="A2724" s="147">
        <v>552</v>
      </c>
      <c r="B2724" s="29"/>
      <c r="C2724" s="149" t="s">
        <v>1911</v>
      </c>
      <c r="D2724" s="149" t="s">
        <v>1545</v>
      </c>
      <c r="E2724" s="149" t="s">
        <v>1543</v>
      </c>
      <c r="F2724" s="149" t="s">
        <v>1543</v>
      </c>
      <c r="G2724" s="149" t="s">
        <v>1493</v>
      </c>
      <c r="H2724" s="123"/>
      <c r="I2724" s="249" t="s">
        <v>1766</v>
      </c>
      <c r="J2724" s="150"/>
      <c r="K2724" s="150" t="s">
        <v>1343</v>
      </c>
      <c r="L2724" s="150"/>
      <c r="M2724" s="153"/>
      <c r="N2724" s="151"/>
      <c r="O2724" s="153"/>
      <c r="P2724" s="151" t="e">
        <f>#REF!+#REF!</f>
        <v>#REF!</v>
      </c>
      <c r="Q2724" s="204" t="e">
        <f>#REF!+M2724</f>
        <v>#REF!</v>
      </c>
      <c r="R2724" s="359" t="s">
        <v>618</v>
      </c>
    </row>
    <row r="2725" spans="1:18" ht="12.95" customHeight="1">
      <c r="A2725" s="147">
        <v>553</v>
      </c>
      <c r="B2725" s="148"/>
      <c r="C2725" s="149" t="s">
        <v>1911</v>
      </c>
      <c r="D2725" s="149" t="s">
        <v>1545</v>
      </c>
      <c r="E2725" s="149" t="s">
        <v>1543</v>
      </c>
      <c r="F2725" s="149" t="s">
        <v>1543</v>
      </c>
      <c r="G2725" s="149" t="s">
        <v>1493</v>
      </c>
      <c r="H2725" s="158" t="s">
        <v>1482</v>
      </c>
      <c r="I2725" s="308" t="s">
        <v>1083</v>
      </c>
      <c r="J2725" s="360"/>
      <c r="K2725" s="360"/>
      <c r="L2725" s="360"/>
      <c r="M2725" s="362">
        <v>1500000</v>
      </c>
      <c r="N2725" s="151"/>
      <c r="O2725" s="153"/>
      <c r="P2725" s="151" t="e">
        <f>#REF!+#REF!</f>
        <v>#REF!</v>
      </c>
      <c r="Q2725" s="204" t="e">
        <f>#REF!+M2725</f>
        <v>#REF!</v>
      </c>
      <c r="R2725" s="359" t="s">
        <v>869</v>
      </c>
    </row>
    <row r="2726" spans="1:18" ht="12.95" customHeight="1">
      <c r="A2726" s="147">
        <v>554</v>
      </c>
      <c r="B2726" s="148"/>
      <c r="C2726" s="149" t="s">
        <v>1911</v>
      </c>
      <c r="D2726" s="149" t="s">
        <v>1545</v>
      </c>
      <c r="E2726" s="149" t="s">
        <v>1543</v>
      </c>
      <c r="F2726" s="149" t="s">
        <v>1543</v>
      </c>
      <c r="G2726" s="149" t="s">
        <v>1493</v>
      </c>
      <c r="H2726" s="158"/>
      <c r="I2726" s="249" t="s">
        <v>1771</v>
      </c>
      <c r="J2726" s="150"/>
      <c r="K2726" s="150" t="s">
        <v>1343</v>
      </c>
      <c r="L2726" s="150"/>
      <c r="M2726" s="153"/>
      <c r="N2726" s="151"/>
      <c r="O2726" s="153"/>
      <c r="P2726" s="151" t="e">
        <f>#REF!+#REF!</f>
        <v>#REF!</v>
      </c>
      <c r="Q2726" s="204" t="e">
        <f>#REF!+M2726</f>
        <v>#REF!</v>
      </c>
      <c r="R2726" s="359" t="s">
        <v>618</v>
      </c>
    </row>
    <row r="2727" spans="1:18" ht="12.95" customHeight="1">
      <c r="A2727" s="147">
        <v>555</v>
      </c>
      <c r="B2727" s="148"/>
      <c r="C2727" s="149" t="s">
        <v>1911</v>
      </c>
      <c r="D2727" s="149" t="s">
        <v>1545</v>
      </c>
      <c r="E2727" s="149" t="s">
        <v>1543</v>
      </c>
      <c r="F2727" s="149" t="s">
        <v>1543</v>
      </c>
      <c r="G2727" s="149" t="s">
        <v>1493</v>
      </c>
      <c r="H2727" s="158"/>
      <c r="I2727" s="249" t="s">
        <v>1772</v>
      </c>
      <c r="J2727" s="150"/>
      <c r="K2727" s="150" t="s">
        <v>1343</v>
      </c>
      <c r="L2727" s="150"/>
      <c r="M2727" s="153"/>
      <c r="N2727" s="151"/>
      <c r="O2727" s="153"/>
      <c r="P2727" s="151" t="e">
        <f>#REF!+#REF!</f>
        <v>#REF!</v>
      </c>
      <c r="Q2727" s="204" t="e">
        <f>#REF!+M2727</f>
        <v>#REF!</v>
      </c>
      <c r="R2727" s="359" t="s">
        <v>618</v>
      </c>
    </row>
    <row r="2728" spans="1:18" ht="12.95" customHeight="1">
      <c r="A2728" s="147">
        <v>556</v>
      </c>
      <c r="B2728" s="148"/>
      <c r="C2728" s="149" t="s">
        <v>1911</v>
      </c>
      <c r="D2728" s="149" t="s">
        <v>1545</v>
      </c>
      <c r="E2728" s="149" t="s">
        <v>1543</v>
      </c>
      <c r="F2728" s="149" t="s">
        <v>1543</v>
      </c>
      <c r="G2728" s="149" t="s">
        <v>1493</v>
      </c>
      <c r="H2728" s="158"/>
      <c r="I2728" s="249" t="s">
        <v>1773</v>
      </c>
      <c r="J2728" s="150"/>
      <c r="K2728" s="150" t="s">
        <v>1343</v>
      </c>
      <c r="L2728" s="150"/>
      <c r="M2728" s="153"/>
      <c r="N2728" s="151"/>
      <c r="O2728" s="153"/>
      <c r="P2728" s="151" t="e">
        <f>#REF!+#REF!</f>
        <v>#REF!</v>
      </c>
      <c r="Q2728" s="204" t="e">
        <f>#REF!+M2728</f>
        <v>#REF!</v>
      </c>
      <c r="R2728" s="359" t="s">
        <v>618</v>
      </c>
    </row>
    <row r="2729" spans="1:18" ht="12.95" customHeight="1">
      <c r="A2729" s="147">
        <v>557</v>
      </c>
      <c r="B2729" s="148"/>
      <c r="C2729" s="149" t="s">
        <v>1911</v>
      </c>
      <c r="D2729" s="149" t="s">
        <v>1545</v>
      </c>
      <c r="E2729" s="149" t="s">
        <v>1543</v>
      </c>
      <c r="F2729" s="149" t="s">
        <v>1543</v>
      </c>
      <c r="G2729" s="149" t="s">
        <v>1493</v>
      </c>
      <c r="H2729" s="158"/>
      <c r="I2729" s="249" t="s">
        <v>1774</v>
      </c>
      <c r="J2729" s="150"/>
      <c r="K2729" s="150" t="s">
        <v>1343</v>
      </c>
      <c r="L2729" s="150"/>
      <c r="M2729" s="153"/>
      <c r="N2729" s="151"/>
      <c r="O2729" s="153"/>
      <c r="P2729" s="151" t="e">
        <f>#REF!+#REF!</f>
        <v>#REF!</v>
      </c>
      <c r="Q2729" s="204" t="e">
        <f>#REF!+M2729</f>
        <v>#REF!</v>
      </c>
      <c r="R2729" s="359" t="s">
        <v>618</v>
      </c>
    </row>
    <row r="2730" spans="1:18" ht="12.95" customHeight="1">
      <c r="A2730" s="147">
        <v>558</v>
      </c>
      <c r="B2730" s="148"/>
      <c r="C2730" s="149" t="s">
        <v>1911</v>
      </c>
      <c r="D2730" s="149" t="s">
        <v>1545</v>
      </c>
      <c r="E2730" s="149" t="s">
        <v>1543</v>
      </c>
      <c r="F2730" s="149" t="s">
        <v>1543</v>
      </c>
      <c r="G2730" s="149" t="s">
        <v>1493</v>
      </c>
      <c r="H2730" s="158"/>
      <c r="I2730" s="249" t="s">
        <v>1776</v>
      </c>
      <c r="J2730" s="150"/>
      <c r="K2730" s="150" t="s">
        <v>1343</v>
      </c>
      <c r="L2730" s="150"/>
      <c r="M2730" s="153"/>
      <c r="N2730" s="151"/>
      <c r="O2730" s="153"/>
      <c r="P2730" s="151" t="e">
        <f>#REF!+#REF!</f>
        <v>#REF!</v>
      </c>
      <c r="Q2730" s="204" t="e">
        <f>#REF!+M2730</f>
        <v>#REF!</v>
      </c>
      <c r="R2730" s="359" t="s">
        <v>618</v>
      </c>
    </row>
    <row r="2731" spans="1:18" ht="12.95" customHeight="1">
      <c r="A2731" s="147">
        <v>559</v>
      </c>
      <c r="B2731" s="148"/>
      <c r="C2731" s="149" t="s">
        <v>1911</v>
      </c>
      <c r="D2731" s="149" t="s">
        <v>1545</v>
      </c>
      <c r="E2731" s="149" t="s">
        <v>1543</v>
      </c>
      <c r="F2731" s="149" t="s">
        <v>1543</v>
      </c>
      <c r="G2731" s="149" t="s">
        <v>1493</v>
      </c>
      <c r="H2731" s="158"/>
      <c r="I2731" s="249" t="s">
        <v>1777</v>
      </c>
      <c r="J2731" s="150"/>
      <c r="K2731" s="150" t="s">
        <v>1343</v>
      </c>
      <c r="L2731" s="150"/>
      <c r="M2731" s="153"/>
      <c r="N2731" s="151"/>
      <c r="O2731" s="153"/>
      <c r="P2731" s="151" t="e">
        <f>#REF!+#REF!</f>
        <v>#REF!</v>
      </c>
      <c r="Q2731" s="204" t="e">
        <f>#REF!+M2731</f>
        <v>#REF!</v>
      </c>
      <c r="R2731" s="359" t="s">
        <v>618</v>
      </c>
    </row>
    <row r="2732" spans="1:18" ht="12.95" customHeight="1">
      <c r="A2732" s="147">
        <v>560</v>
      </c>
      <c r="B2732" s="148"/>
      <c r="C2732" s="149" t="s">
        <v>1911</v>
      </c>
      <c r="D2732" s="149" t="s">
        <v>1545</v>
      </c>
      <c r="E2732" s="149" t="s">
        <v>1543</v>
      </c>
      <c r="F2732" s="149" t="s">
        <v>1543</v>
      </c>
      <c r="G2732" s="149" t="s">
        <v>1493</v>
      </c>
      <c r="H2732" s="158"/>
      <c r="I2732" s="249" t="s">
        <v>1778</v>
      </c>
      <c r="J2732" s="150"/>
      <c r="K2732" s="150" t="s">
        <v>1343</v>
      </c>
      <c r="L2732" s="150"/>
      <c r="M2732" s="153"/>
      <c r="N2732" s="151"/>
      <c r="O2732" s="153"/>
      <c r="P2732" s="151" t="e">
        <f>#REF!+#REF!</f>
        <v>#REF!</v>
      </c>
      <c r="Q2732" s="204" t="e">
        <f>#REF!+M2732</f>
        <v>#REF!</v>
      </c>
      <c r="R2732" s="359" t="s">
        <v>618</v>
      </c>
    </row>
    <row r="2733" spans="1:18" ht="12.95" customHeight="1">
      <c r="A2733" s="147">
        <v>561</v>
      </c>
      <c r="B2733" s="148"/>
      <c r="C2733" s="149" t="s">
        <v>1911</v>
      </c>
      <c r="D2733" s="149" t="s">
        <v>1545</v>
      </c>
      <c r="E2733" s="149" t="s">
        <v>1543</v>
      </c>
      <c r="F2733" s="149" t="s">
        <v>1543</v>
      </c>
      <c r="G2733" s="149" t="s">
        <v>1493</v>
      </c>
      <c r="H2733" s="158"/>
      <c r="I2733" s="249" t="s">
        <v>1780</v>
      </c>
      <c r="J2733" s="150"/>
      <c r="K2733" s="150" t="s">
        <v>1343</v>
      </c>
      <c r="L2733" s="150"/>
      <c r="M2733" s="153"/>
      <c r="N2733" s="151"/>
      <c r="O2733" s="153"/>
      <c r="P2733" s="151" t="e">
        <f>#REF!+#REF!</f>
        <v>#REF!</v>
      </c>
      <c r="Q2733" s="204" t="e">
        <f>#REF!+M2733</f>
        <v>#REF!</v>
      </c>
      <c r="R2733" s="359" t="s">
        <v>618</v>
      </c>
    </row>
    <row r="2734" spans="1:18" ht="12.95" customHeight="1">
      <c r="A2734" s="147">
        <v>562</v>
      </c>
      <c r="B2734" s="148"/>
      <c r="C2734" s="149" t="s">
        <v>1911</v>
      </c>
      <c r="D2734" s="149" t="s">
        <v>1545</v>
      </c>
      <c r="E2734" s="149" t="s">
        <v>1543</v>
      </c>
      <c r="F2734" s="149" t="s">
        <v>1543</v>
      </c>
      <c r="G2734" s="149" t="s">
        <v>1427</v>
      </c>
      <c r="H2734" s="158"/>
      <c r="I2734" s="249" t="s">
        <v>1090</v>
      </c>
      <c r="J2734" s="150"/>
      <c r="K2734" s="150" t="s">
        <v>1343</v>
      </c>
      <c r="L2734" s="150"/>
      <c r="M2734" s="153"/>
      <c r="N2734" s="151"/>
      <c r="O2734" s="153"/>
      <c r="P2734" s="151" t="e">
        <f>#REF!+#REF!</f>
        <v>#REF!</v>
      </c>
      <c r="Q2734" s="204" t="e">
        <f>#REF!+M2734</f>
        <v>#REF!</v>
      </c>
      <c r="R2734" s="359" t="s">
        <v>620</v>
      </c>
    </row>
    <row r="2735" spans="1:18" ht="12.95" customHeight="1">
      <c r="A2735" s="147">
        <v>563</v>
      </c>
      <c r="B2735" s="148"/>
      <c r="C2735" s="149" t="s">
        <v>1911</v>
      </c>
      <c r="D2735" s="149" t="s">
        <v>1545</v>
      </c>
      <c r="E2735" s="149" t="s">
        <v>1543</v>
      </c>
      <c r="F2735" s="149" t="s">
        <v>1543</v>
      </c>
      <c r="G2735" s="149" t="s">
        <v>1493</v>
      </c>
      <c r="H2735" s="158" t="s">
        <v>1458</v>
      </c>
      <c r="I2735" s="307" t="s">
        <v>1048</v>
      </c>
      <c r="J2735" s="360"/>
      <c r="K2735" s="360"/>
      <c r="L2735" s="360"/>
      <c r="M2735" s="362">
        <v>600000</v>
      </c>
      <c r="N2735" s="151"/>
      <c r="O2735" s="153"/>
      <c r="P2735" s="151" t="e">
        <f>#REF!+#REF!</f>
        <v>#REF!</v>
      </c>
      <c r="Q2735" s="204" t="e">
        <f>#REF!+M2735</f>
        <v>#REF!</v>
      </c>
      <c r="R2735" s="359" t="s">
        <v>2213</v>
      </c>
    </row>
    <row r="2736" spans="1:18" ht="12.95" customHeight="1">
      <c r="A2736" s="147">
        <v>564</v>
      </c>
      <c r="B2736" s="148"/>
      <c r="C2736" s="149" t="s">
        <v>1911</v>
      </c>
      <c r="D2736" s="149" t="s">
        <v>1545</v>
      </c>
      <c r="E2736" s="149" t="s">
        <v>1543</v>
      </c>
      <c r="F2736" s="149" t="s">
        <v>1543</v>
      </c>
      <c r="G2736" s="149" t="s">
        <v>1493</v>
      </c>
      <c r="H2736" s="158" t="s">
        <v>1459</v>
      </c>
      <c r="I2736" s="307" t="s">
        <v>1048</v>
      </c>
      <c r="J2736" s="360"/>
      <c r="K2736" s="360"/>
      <c r="L2736" s="360"/>
      <c r="M2736" s="362">
        <v>600000</v>
      </c>
      <c r="N2736" s="151"/>
      <c r="O2736" s="153"/>
      <c r="P2736" s="151" t="e">
        <f>#REF!+#REF!</f>
        <v>#REF!</v>
      </c>
      <c r="Q2736" s="204" t="e">
        <f>#REF!+M2736</f>
        <v>#REF!</v>
      </c>
      <c r="R2736" s="359" t="s">
        <v>2213</v>
      </c>
    </row>
    <row r="2737" spans="1:18" ht="12.95" customHeight="1">
      <c r="A2737" s="147">
        <v>565</v>
      </c>
      <c r="B2737" s="148"/>
      <c r="C2737" s="149" t="s">
        <v>1911</v>
      </c>
      <c r="D2737" s="149" t="s">
        <v>1545</v>
      </c>
      <c r="E2737" s="149" t="s">
        <v>1543</v>
      </c>
      <c r="F2737" s="149" t="s">
        <v>1543</v>
      </c>
      <c r="G2737" s="149" t="s">
        <v>1493</v>
      </c>
      <c r="H2737" s="158" t="s">
        <v>1460</v>
      </c>
      <c r="I2737" s="307" t="s">
        <v>1048</v>
      </c>
      <c r="J2737" s="360"/>
      <c r="K2737" s="360"/>
      <c r="L2737" s="360"/>
      <c r="M2737" s="362">
        <v>600000</v>
      </c>
      <c r="N2737" s="151"/>
      <c r="O2737" s="153"/>
      <c r="P2737" s="151" t="e">
        <f>#REF!+#REF!</f>
        <v>#REF!</v>
      </c>
      <c r="Q2737" s="204" t="e">
        <f>#REF!+M2737</f>
        <v>#REF!</v>
      </c>
      <c r="R2737" s="359" t="s">
        <v>2213</v>
      </c>
    </row>
    <row r="2738" spans="1:18" ht="12.95" customHeight="1">
      <c r="A2738" s="147">
        <v>566</v>
      </c>
      <c r="B2738" s="148"/>
      <c r="C2738" s="149" t="s">
        <v>1911</v>
      </c>
      <c r="D2738" s="149" t="s">
        <v>1545</v>
      </c>
      <c r="E2738" s="149" t="s">
        <v>1543</v>
      </c>
      <c r="F2738" s="149" t="s">
        <v>1543</v>
      </c>
      <c r="G2738" s="149" t="s">
        <v>1493</v>
      </c>
      <c r="H2738" s="158" t="s">
        <v>1461</v>
      </c>
      <c r="I2738" s="307" t="s">
        <v>1048</v>
      </c>
      <c r="J2738" s="360"/>
      <c r="K2738" s="360"/>
      <c r="L2738" s="360"/>
      <c r="M2738" s="362">
        <v>600000</v>
      </c>
      <c r="N2738" s="151"/>
      <c r="O2738" s="153"/>
      <c r="P2738" s="151" t="e">
        <f>#REF!+#REF!</f>
        <v>#REF!</v>
      </c>
      <c r="Q2738" s="204" t="e">
        <f>#REF!+M2738</f>
        <v>#REF!</v>
      </c>
      <c r="R2738" s="359" t="s">
        <v>2213</v>
      </c>
    </row>
    <row r="2739" spans="1:18" ht="12.95" customHeight="1">
      <c r="A2739" s="147">
        <v>567</v>
      </c>
      <c r="B2739" s="148"/>
      <c r="C2739" s="149" t="s">
        <v>1911</v>
      </c>
      <c r="D2739" s="149" t="s">
        <v>1545</v>
      </c>
      <c r="E2739" s="149" t="s">
        <v>1543</v>
      </c>
      <c r="F2739" s="149" t="s">
        <v>1543</v>
      </c>
      <c r="G2739" s="149" t="s">
        <v>1493</v>
      </c>
      <c r="H2739" s="158"/>
      <c r="I2739" s="307" t="s">
        <v>1771</v>
      </c>
      <c r="J2739" s="360"/>
      <c r="K2739" s="360"/>
      <c r="L2739" s="360"/>
      <c r="M2739" s="362">
        <v>274000</v>
      </c>
      <c r="N2739" s="151"/>
      <c r="O2739" s="153"/>
      <c r="P2739" s="151" t="e">
        <f>#REF!+#REF!</f>
        <v>#REF!</v>
      </c>
      <c r="Q2739" s="204" t="e">
        <f>#REF!+M2739</f>
        <v>#REF!</v>
      </c>
      <c r="R2739" s="359" t="s">
        <v>2218</v>
      </c>
    </row>
    <row r="2740" spans="1:18" ht="12.95" customHeight="1">
      <c r="A2740" s="147">
        <v>568</v>
      </c>
      <c r="B2740" s="148"/>
      <c r="C2740" s="149" t="s">
        <v>1911</v>
      </c>
      <c r="D2740" s="149" t="s">
        <v>1545</v>
      </c>
      <c r="E2740" s="149" t="s">
        <v>1543</v>
      </c>
      <c r="F2740" s="149" t="s">
        <v>1543</v>
      </c>
      <c r="G2740" s="149" t="s">
        <v>1493</v>
      </c>
      <c r="H2740" s="158" t="s">
        <v>1510</v>
      </c>
      <c r="I2740" s="311" t="s">
        <v>1159</v>
      </c>
      <c r="J2740" s="360"/>
      <c r="K2740" s="360"/>
      <c r="L2740" s="360"/>
      <c r="M2740" s="362">
        <v>5450000</v>
      </c>
      <c r="N2740" s="151"/>
      <c r="O2740" s="153"/>
      <c r="P2740" s="151" t="e">
        <f>#REF!+#REF!</f>
        <v>#REF!</v>
      </c>
      <c r="Q2740" s="204" t="e">
        <f>#REF!+M2740</f>
        <v>#REF!</v>
      </c>
      <c r="R2740" s="359" t="s">
        <v>734</v>
      </c>
    </row>
    <row r="2741" spans="1:18" ht="12.95" customHeight="1">
      <c r="A2741" s="147">
        <v>569</v>
      </c>
      <c r="B2741" s="148"/>
      <c r="C2741" s="149" t="s">
        <v>1911</v>
      </c>
      <c r="D2741" s="149" t="s">
        <v>1545</v>
      </c>
      <c r="E2741" s="149" t="s">
        <v>1543</v>
      </c>
      <c r="F2741" s="149" t="s">
        <v>1543</v>
      </c>
      <c r="G2741" s="149" t="s">
        <v>1493</v>
      </c>
      <c r="H2741" s="158"/>
      <c r="I2741" s="351" t="s">
        <v>2386</v>
      </c>
      <c r="J2741" s="360"/>
      <c r="K2741" s="360"/>
      <c r="L2741" s="360"/>
      <c r="M2741" s="362">
        <v>6000000</v>
      </c>
      <c r="N2741" s="151"/>
      <c r="O2741" s="153"/>
      <c r="P2741" s="151" t="e">
        <f>#REF!+#REF!</f>
        <v>#REF!</v>
      </c>
      <c r="Q2741" s="204" t="e">
        <f>#REF!+M2741</f>
        <v>#REF!</v>
      </c>
      <c r="R2741" s="359" t="s">
        <v>2314</v>
      </c>
    </row>
    <row r="2742" spans="1:18" ht="12.95" customHeight="1">
      <c r="A2742" s="147">
        <v>570</v>
      </c>
      <c r="B2742" s="148"/>
      <c r="C2742" s="149" t="s">
        <v>1911</v>
      </c>
      <c r="D2742" s="149" t="s">
        <v>1545</v>
      </c>
      <c r="E2742" s="149" t="s">
        <v>1543</v>
      </c>
      <c r="F2742" s="149" t="s">
        <v>1543</v>
      </c>
      <c r="G2742" s="149" t="s">
        <v>1434</v>
      </c>
      <c r="H2742" s="158"/>
      <c r="I2742" s="249" t="s">
        <v>1755</v>
      </c>
      <c r="J2742" s="150"/>
      <c r="K2742" s="150" t="s">
        <v>1343</v>
      </c>
      <c r="L2742" s="150"/>
      <c r="M2742" s="153"/>
      <c r="N2742" s="151"/>
      <c r="O2742" s="153"/>
      <c r="P2742" s="151" t="e">
        <f>#REF!+#REF!</f>
        <v>#REF!</v>
      </c>
      <c r="Q2742" s="204" t="e">
        <f>#REF!+M2742</f>
        <v>#REF!</v>
      </c>
      <c r="R2742" s="359" t="s">
        <v>620</v>
      </c>
    </row>
    <row r="2743" spans="1:18" ht="12.95" customHeight="1">
      <c r="A2743" s="147">
        <v>571</v>
      </c>
      <c r="B2743" s="148"/>
      <c r="C2743" s="149" t="s">
        <v>1911</v>
      </c>
      <c r="D2743" s="149" t="s">
        <v>1545</v>
      </c>
      <c r="E2743" s="149" t="s">
        <v>1543</v>
      </c>
      <c r="F2743" s="149" t="s">
        <v>1915</v>
      </c>
      <c r="G2743" s="149" t="s">
        <v>1466</v>
      </c>
      <c r="H2743" s="158" t="s">
        <v>13</v>
      </c>
      <c r="I2743" s="239" t="s">
        <v>1077</v>
      </c>
      <c r="J2743" s="150"/>
      <c r="K2743" s="150" t="s">
        <v>1343</v>
      </c>
      <c r="L2743" s="150"/>
      <c r="M2743" s="153"/>
      <c r="N2743" s="151"/>
      <c r="O2743" s="153"/>
      <c r="P2743" s="151" t="e">
        <f>#REF!+#REF!</f>
        <v>#REF!</v>
      </c>
      <c r="Q2743" s="204" t="e">
        <f>#REF!+M2743</f>
        <v>#REF!</v>
      </c>
      <c r="R2743" s="359" t="s">
        <v>620</v>
      </c>
    </row>
    <row r="2744" spans="1:18" ht="12.95" customHeight="1">
      <c r="A2744" s="147">
        <v>572</v>
      </c>
      <c r="B2744" s="148"/>
      <c r="C2744" s="149" t="s">
        <v>1911</v>
      </c>
      <c r="D2744" s="149" t="s">
        <v>1545</v>
      </c>
      <c r="E2744" s="149" t="s">
        <v>1543</v>
      </c>
      <c r="F2744" s="149" t="s">
        <v>1916</v>
      </c>
      <c r="G2744" s="149" t="s">
        <v>1487</v>
      </c>
      <c r="H2744" s="158"/>
      <c r="I2744" s="249" t="s">
        <v>1795</v>
      </c>
      <c r="J2744" s="150"/>
      <c r="K2744" s="150" t="s">
        <v>1343</v>
      </c>
      <c r="L2744" s="150"/>
      <c r="M2744" s="153"/>
      <c r="N2744" s="151"/>
      <c r="O2744" s="153"/>
      <c r="P2744" s="151" t="e">
        <f>#REF!+#REF!</f>
        <v>#REF!</v>
      </c>
      <c r="Q2744" s="204" t="e">
        <f>#REF!+M2744</f>
        <v>#REF!</v>
      </c>
      <c r="R2744" s="359" t="s">
        <v>620</v>
      </c>
    </row>
    <row r="2745" spans="1:18" ht="12.95" customHeight="1">
      <c r="A2745" s="147">
        <v>573</v>
      </c>
      <c r="B2745" s="148"/>
      <c r="C2745" s="149" t="s">
        <v>1911</v>
      </c>
      <c r="D2745" s="149" t="s">
        <v>1545</v>
      </c>
      <c r="E2745" s="149" t="s">
        <v>1543</v>
      </c>
      <c r="F2745" s="149" t="s">
        <v>1543</v>
      </c>
      <c r="G2745" s="149" t="s">
        <v>1428</v>
      </c>
      <c r="H2745" s="158"/>
      <c r="I2745" s="249" t="s">
        <v>1796</v>
      </c>
      <c r="J2745" s="150"/>
      <c r="K2745" s="150" t="s">
        <v>1343</v>
      </c>
      <c r="L2745" s="150"/>
      <c r="M2745" s="153"/>
      <c r="N2745" s="151"/>
      <c r="O2745" s="153"/>
      <c r="P2745" s="151" t="e">
        <f>#REF!+#REF!</f>
        <v>#REF!</v>
      </c>
      <c r="Q2745" s="204" t="e">
        <f>#REF!+M2745</f>
        <v>#REF!</v>
      </c>
      <c r="R2745" s="359" t="s">
        <v>620</v>
      </c>
    </row>
    <row r="2746" spans="1:18" ht="12.95" customHeight="1">
      <c r="A2746" s="147">
        <v>574</v>
      </c>
      <c r="B2746" s="148"/>
      <c r="C2746" s="149" t="s">
        <v>1911</v>
      </c>
      <c r="D2746" s="149" t="s">
        <v>1545</v>
      </c>
      <c r="E2746" s="149" t="s">
        <v>1543</v>
      </c>
      <c r="F2746" s="149" t="s">
        <v>1911</v>
      </c>
      <c r="G2746" s="149" t="s">
        <v>1480</v>
      </c>
      <c r="H2746" s="158" t="s">
        <v>1439</v>
      </c>
      <c r="I2746" s="239" t="s">
        <v>1076</v>
      </c>
      <c r="J2746" s="150"/>
      <c r="K2746" s="150" t="s">
        <v>1343</v>
      </c>
      <c r="L2746" s="150"/>
      <c r="M2746" s="153"/>
      <c r="N2746" s="151"/>
      <c r="O2746" s="153"/>
      <c r="P2746" s="151" t="e">
        <f>#REF!+#REF!</f>
        <v>#REF!</v>
      </c>
      <c r="Q2746" s="204" t="e">
        <f>#REF!+M2746</f>
        <v>#REF!</v>
      </c>
      <c r="R2746" s="359" t="s">
        <v>576</v>
      </c>
    </row>
    <row r="2747" spans="1:18" ht="12.95" customHeight="1">
      <c r="A2747" s="147">
        <v>575</v>
      </c>
      <c r="B2747" s="148"/>
      <c r="C2747" s="149" t="s">
        <v>1911</v>
      </c>
      <c r="D2747" s="149" t="s">
        <v>1545</v>
      </c>
      <c r="E2747" s="149" t="s">
        <v>1543</v>
      </c>
      <c r="F2747" s="149" t="s">
        <v>1543</v>
      </c>
      <c r="G2747" s="149" t="s">
        <v>1493</v>
      </c>
      <c r="H2747" s="158"/>
      <c r="I2747" s="249" t="s">
        <v>1064</v>
      </c>
      <c r="J2747" s="150"/>
      <c r="K2747" s="150" t="s">
        <v>1343</v>
      </c>
      <c r="L2747" s="150"/>
      <c r="M2747" s="153"/>
      <c r="N2747" s="151"/>
      <c r="O2747" s="153"/>
      <c r="P2747" s="151" t="e">
        <f>#REF!+#REF!</f>
        <v>#REF!</v>
      </c>
      <c r="Q2747" s="204" t="e">
        <f>#REF!+M2747</f>
        <v>#REF!</v>
      </c>
      <c r="R2747" s="359" t="s">
        <v>576</v>
      </c>
    </row>
    <row r="2748" spans="1:18" ht="12.95" customHeight="1">
      <c r="A2748" s="147">
        <v>576</v>
      </c>
      <c r="B2748" s="148"/>
      <c r="C2748" s="149" t="s">
        <v>1911</v>
      </c>
      <c r="D2748" s="149" t="s">
        <v>1545</v>
      </c>
      <c r="E2748" s="149" t="s">
        <v>1543</v>
      </c>
      <c r="F2748" s="149" t="s">
        <v>1543</v>
      </c>
      <c r="G2748" s="149" t="s">
        <v>1493</v>
      </c>
      <c r="H2748" s="158">
        <v>108</v>
      </c>
      <c r="I2748" s="255" t="s">
        <v>2090</v>
      </c>
      <c r="J2748" s="150"/>
      <c r="K2748" s="150" t="s">
        <v>1343</v>
      </c>
      <c r="L2748" s="150"/>
      <c r="M2748" s="153"/>
      <c r="N2748" s="151"/>
      <c r="O2748" s="153"/>
      <c r="P2748" s="151" t="e">
        <f>#REF!+#REF!</f>
        <v>#REF!</v>
      </c>
      <c r="Q2748" s="204" t="e">
        <f>#REF!+M2748</f>
        <v>#REF!</v>
      </c>
      <c r="R2748" s="359" t="s">
        <v>576</v>
      </c>
    </row>
    <row r="2749" spans="1:18" ht="12.95" customHeight="1">
      <c r="A2749" s="147">
        <v>577</v>
      </c>
      <c r="B2749" s="148"/>
      <c r="C2749" s="149" t="s">
        <v>1911</v>
      </c>
      <c r="D2749" s="149" t="s">
        <v>1545</v>
      </c>
      <c r="E2749" s="149" t="s">
        <v>1543</v>
      </c>
      <c r="F2749" s="149" t="s">
        <v>1543</v>
      </c>
      <c r="G2749" s="149" t="s">
        <v>1493</v>
      </c>
      <c r="H2749" s="158">
        <v>108</v>
      </c>
      <c r="I2749" s="255" t="s">
        <v>2090</v>
      </c>
      <c r="J2749" s="150"/>
      <c r="K2749" s="150" t="s">
        <v>1343</v>
      </c>
      <c r="L2749" s="150"/>
      <c r="M2749" s="153"/>
      <c r="N2749" s="151"/>
      <c r="O2749" s="153"/>
      <c r="P2749" s="151" t="e">
        <f>#REF!+#REF!</f>
        <v>#REF!</v>
      </c>
      <c r="Q2749" s="204" t="e">
        <f>#REF!+M2749</f>
        <v>#REF!</v>
      </c>
      <c r="R2749" s="359" t="s">
        <v>641</v>
      </c>
    </row>
    <row r="2750" spans="1:18" ht="12.95" customHeight="1">
      <c r="A2750" s="147">
        <v>578</v>
      </c>
      <c r="B2750" s="148"/>
      <c r="C2750" s="149" t="s">
        <v>1911</v>
      </c>
      <c r="D2750" s="149" t="s">
        <v>1545</v>
      </c>
      <c r="E2750" s="149" t="s">
        <v>1543</v>
      </c>
      <c r="F2750" s="149" t="s">
        <v>1543</v>
      </c>
      <c r="G2750" s="149" t="s">
        <v>1428</v>
      </c>
      <c r="H2750" s="158"/>
      <c r="I2750" s="249" t="s">
        <v>1752</v>
      </c>
      <c r="J2750" s="150"/>
      <c r="K2750" s="150" t="s">
        <v>1343</v>
      </c>
      <c r="L2750" s="150"/>
      <c r="M2750" s="153"/>
      <c r="N2750" s="151"/>
      <c r="O2750" s="153"/>
      <c r="P2750" s="151" t="e">
        <f>#REF!+#REF!</f>
        <v>#REF!</v>
      </c>
      <c r="Q2750" s="204" t="e">
        <f>#REF!+M2750</f>
        <v>#REF!</v>
      </c>
      <c r="R2750" s="359" t="s">
        <v>641</v>
      </c>
    </row>
    <row r="2751" spans="1:18" ht="12.95" customHeight="1">
      <c r="A2751" s="147">
        <v>579</v>
      </c>
      <c r="B2751" s="148"/>
      <c r="C2751" s="149" t="s">
        <v>1911</v>
      </c>
      <c r="D2751" s="149" t="s">
        <v>1545</v>
      </c>
      <c r="E2751" s="149" t="s">
        <v>1543</v>
      </c>
      <c r="F2751" s="149" t="s">
        <v>1543</v>
      </c>
      <c r="G2751" s="149" t="s">
        <v>1435</v>
      </c>
      <c r="H2751" s="158"/>
      <c r="I2751" s="249" t="s">
        <v>1754</v>
      </c>
      <c r="J2751" s="150"/>
      <c r="K2751" s="150" t="s">
        <v>1343</v>
      </c>
      <c r="L2751" s="150"/>
      <c r="M2751" s="153"/>
      <c r="N2751" s="151"/>
      <c r="O2751" s="153"/>
      <c r="P2751" s="151" t="e">
        <f>#REF!+#REF!</f>
        <v>#REF!</v>
      </c>
      <c r="Q2751" s="204" t="e">
        <f>#REF!+M2751</f>
        <v>#REF!</v>
      </c>
      <c r="R2751" s="359" t="s">
        <v>641</v>
      </c>
    </row>
    <row r="2752" spans="1:18" ht="12.95" customHeight="1">
      <c r="A2752" s="147">
        <v>580</v>
      </c>
      <c r="B2752" s="148"/>
      <c r="C2752" s="149" t="s">
        <v>1911</v>
      </c>
      <c r="D2752" s="149" t="s">
        <v>1545</v>
      </c>
      <c r="E2752" s="149" t="s">
        <v>1543</v>
      </c>
      <c r="F2752" s="149" t="s">
        <v>1543</v>
      </c>
      <c r="G2752" s="149" t="s">
        <v>1427</v>
      </c>
      <c r="H2752" s="158"/>
      <c r="I2752" s="249" t="s">
        <v>1090</v>
      </c>
      <c r="J2752" s="150"/>
      <c r="K2752" s="150" t="s">
        <v>1343</v>
      </c>
      <c r="L2752" s="150"/>
      <c r="M2752" s="153"/>
      <c r="N2752" s="151"/>
      <c r="O2752" s="153"/>
      <c r="P2752" s="151" t="e">
        <f>#REF!+#REF!</f>
        <v>#REF!</v>
      </c>
      <c r="Q2752" s="204" t="e">
        <f>#REF!+M2752</f>
        <v>#REF!</v>
      </c>
      <c r="R2752" s="359" t="s">
        <v>641</v>
      </c>
    </row>
    <row r="2753" spans="1:18" ht="12.95" customHeight="1">
      <c r="A2753" s="147">
        <v>581</v>
      </c>
      <c r="B2753" s="148"/>
      <c r="C2753" s="149" t="s">
        <v>1911</v>
      </c>
      <c r="D2753" s="149" t="s">
        <v>1545</v>
      </c>
      <c r="E2753" s="149" t="s">
        <v>1543</v>
      </c>
      <c r="F2753" s="149" t="s">
        <v>1543</v>
      </c>
      <c r="G2753" s="149" t="s">
        <v>1428</v>
      </c>
      <c r="H2753" s="158"/>
      <c r="I2753" s="249" t="s">
        <v>1753</v>
      </c>
      <c r="J2753" s="150"/>
      <c r="K2753" s="150" t="s">
        <v>1343</v>
      </c>
      <c r="L2753" s="150"/>
      <c r="M2753" s="153"/>
      <c r="N2753" s="151"/>
      <c r="O2753" s="153"/>
      <c r="P2753" s="151" t="e">
        <f>#REF!+#REF!</f>
        <v>#REF!</v>
      </c>
      <c r="Q2753" s="204" t="e">
        <f>#REF!+M2753</f>
        <v>#REF!</v>
      </c>
      <c r="R2753" s="359" t="s">
        <v>641</v>
      </c>
    </row>
    <row r="2754" spans="1:18" ht="12.95" customHeight="1">
      <c r="A2754" s="147">
        <v>582</v>
      </c>
      <c r="B2754" s="148"/>
      <c r="C2754" s="149" t="s">
        <v>1911</v>
      </c>
      <c r="D2754" s="149" t="s">
        <v>1545</v>
      </c>
      <c r="E2754" s="149" t="s">
        <v>1543</v>
      </c>
      <c r="F2754" s="149" t="s">
        <v>1543</v>
      </c>
      <c r="G2754" s="149" t="s">
        <v>1493</v>
      </c>
      <c r="H2754" s="158"/>
      <c r="I2754" s="249" t="s">
        <v>1285</v>
      </c>
      <c r="J2754" s="150"/>
      <c r="K2754" s="150" t="s">
        <v>1343</v>
      </c>
      <c r="L2754" s="150"/>
      <c r="M2754" s="153"/>
      <c r="N2754" s="151"/>
      <c r="O2754" s="153"/>
      <c r="P2754" s="151" t="e">
        <f>#REF!+#REF!</f>
        <v>#REF!</v>
      </c>
      <c r="Q2754" s="204" t="e">
        <f>#REF!+M2754</f>
        <v>#REF!</v>
      </c>
      <c r="R2754" s="359" t="s">
        <v>641</v>
      </c>
    </row>
    <row r="2755" spans="1:18" ht="12.95" customHeight="1">
      <c r="A2755" s="147">
        <v>583</v>
      </c>
      <c r="B2755" s="148"/>
      <c r="C2755" s="149" t="s">
        <v>1911</v>
      </c>
      <c r="D2755" s="149" t="s">
        <v>1545</v>
      </c>
      <c r="E2755" s="149" t="s">
        <v>1543</v>
      </c>
      <c r="F2755" s="149" t="s">
        <v>1543</v>
      </c>
      <c r="G2755" s="149" t="s">
        <v>1434</v>
      </c>
      <c r="H2755" s="158"/>
      <c r="I2755" s="259" t="s">
        <v>1755</v>
      </c>
      <c r="J2755" s="150"/>
      <c r="K2755" s="150" t="s">
        <v>1343</v>
      </c>
      <c r="L2755" s="150"/>
      <c r="M2755" s="153"/>
      <c r="N2755" s="151"/>
      <c r="O2755" s="153"/>
      <c r="P2755" s="151" t="e">
        <f>#REF!+#REF!</f>
        <v>#REF!</v>
      </c>
      <c r="Q2755" s="204" t="e">
        <f>#REF!+M2755</f>
        <v>#REF!</v>
      </c>
      <c r="R2755" s="359" t="s">
        <v>641</v>
      </c>
    </row>
    <row r="2756" spans="1:18" ht="12.95" customHeight="1">
      <c r="A2756" s="147">
        <v>584</v>
      </c>
      <c r="B2756" s="148"/>
      <c r="C2756" s="149" t="s">
        <v>1911</v>
      </c>
      <c r="D2756" s="149" t="s">
        <v>1545</v>
      </c>
      <c r="E2756" s="149" t="s">
        <v>1543</v>
      </c>
      <c r="F2756" s="149" t="s">
        <v>1543</v>
      </c>
      <c r="G2756" s="149" t="s">
        <v>1493</v>
      </c>
      <c r="H2756" s="158"/>
      <c r="I2756" s="259" t="s">
        <v>952</v>
      </c>
      <c r="J2756" s="150"/>
      <c r="K2756" s="150" t="s">
        <v>1343</v>
      </c>
      <c r="L2756" s="150"/>
      <c r="M2756" s="153"/>
      <c r="N2756" s="151"/>
      <c r="O2756" s="153"/>
      <c r="P2756" s="151" t="e">
        <f>#REF!+#REF!</f>
        <v>#REF!</v>
      </c>
      <c r="Q2756" s="204" t="e">
        <f>#REF!+M2756</f>
        <v>#REF!</v>
      </c>
      <c r="R2756" s="359" t="s">
        <v>625</v>
      </c>
    </row>
    <row r="2757" spans="1:18" ht="12.95" customHeight="1">
      <c r="A2757" s="147">
        <v>585</v>
      </c>
      <c r="B2757" s="148"/>
      <c r="C2757" s="149" t="s">
        <v>1911</v>
      </c>
      <c r="D2757" s="149" t="s">
        <v>1545</v>
      </c>
      <c r="E2757" s="149" t="s">
        <v>1543</v>
      </c>
      <c r="F2757" s="149" t="s">
        <v>1543</v>
      </c>
      <c r="G2757" s="149" t="s">
        <v>1493</v>
      </c>
      <c r="H2757" s="158"/>
      <c r="I2757" s="259" t="s">
        <v>1758</v>
      </c>
      <c r="J2757" s="150"/>
      <c r="K2757" s="150" t="s">
        <v>1343</v>
      </c>
      <c r="L2757" s="150"/>
      <c r="M2757" s="153"/>
      <c r="N2757" s="151"/>
      <c r="O2757" s="153"/>
      <c r="P2757" s="151" t="e">
        <f>#REF!+#REF!</f>
        <v>#REF!</v>
      </c>
      <c r="Q2757" s="204" t="e">
        <f>#REF!+M2757</f>
        <v>#REF!</v>
      </c>
      <c r="R2757" s="359" t="s">
        <v>625</v>
      </c>
    </row>
    <row r="2758" spans="1:18" ht="12.95" customHeight="1">
      <c r="A2758" s="147">
        <v>586</v>
      </c>
      <c r="B2758" s="148"/>
      <c r="C2758" s="149" t="s">
        <v>1911</v>
      </c>
      <c r="D2758" s="149" t="s">
        <v>1545</v>
      </c>
      <c r="E2758" s="149" t="s">
        <v>1543</v>
      </c>
      <c r="F2758" s="149" t="s">
        <v>1911</v>
      </c>
      <c r="G2758" s="149" t="s">
        <v>1480</v>
      </c>
      <c r="H2758" s="158"/>
      <c r="I2758" s="259" t="s">
        <v>67</v>
      </c>
      <c r="J2758" s="150"/>
      <c r="K2758" s="150" t="s">
        <v>1343</v>
      </c>
      <c r="L2758" s="150"/>
      <c r="M2758" s="153"/>
      <c r="N2758" s="151"/>
      <c r="O2758" s="153"/>
      <c r="P2758" s="151" t="e">
        <f>#REF!+#REF!</f>
        <v>#REF!</v>
      </c>
      <c r="Q2758" s="204" t="e">
        <f>#REF!+M2758</f>
        <v>#REF!</v>
      </c>
      <c r="R2758" s="359" t="s">
        <v>625</v>
      </c>
    </row>
    <row r="2759" spans="1:18" ht="12.95" customHeight="1">
      <c r="A2759" s="147">
        <v>587</v>
      </c>
      <c r="B2759" s="148"/>
      <c r="C2759" s="149" t="s">
        <v>1911</v>
      </c>
      <c r="D2759" s="149" t="s">
        <v>1545</v>
      </c>
      <c r="E2759" s="149" t="s">
        <v>1543</v>
      </c>
      <c r="F2759" s="149" t="s">
        <v>1915</v>
      </c>
      <c r="G2759" s="149" t="s">
        <v>1489</v>
      </c>
      <c r="H2759" s="158"/>
      <c r="I2759" s="234" t="s">
        <v>1800</v>
      </c>
      <c r="J2759" s="150"/>
      <c r="K2759" s="150" t="s">
        <v>1343</v>
      </c>
      <c r="L2759" s="150"/>
      <c r="M2759" s="153"/>
      <c r="N2759" s="151"/>
      <c r="O2759" s="153"/>
      <c r="P2759" s="151" t="e">
        <f>#REF!+#REF!</f>
        <v>#REF!</v>
      </c>
      <c r="Q2759" s="204" t="e">
        <f>#REF!+M2759</f>
        <v>#REF!</v>
      </c>
      <c r="R2759" s="359" t="s">
        <v>672</v>
      </c>
    </row>
    <row r="2760" spans="1:18" ht="12.95" customHeight="1">
      <c r="A2760" s="147">
        <v>588</v>
      </c>
      <c r="B2760" s="148"/>
      <c r="C2760" s="149" t="s">
        <v>1911</v>
      </c>
      <c r="D2760" s="149" t="s">
        <v>1545</v>
      </c>
      <c r="E2760" s="149" t="s">
        <v>1543</v>
      </c>
      <c r="F2760" s="149" t="s">
        <v>1916</v>
      </c>
      <c r="G2760" s="149" t="s">
        <v>1487</v>
      </c>
      <c r="H2760" s="158"/>
      <c r="I2760" s="257" t="s">
        <v>1805</v>
      </c>
      <c r="J2760" s="150"/>
      <c r="K2760" s="150" t="s">
        <v>1343</v>
      </c>
      <c r="L2760" s="150"/>
      <c r="M2760" s="153"/>
      <c r="N2760" s="151"/>
      <c r="O2760" s="153"/>
      <c r="P2760" s="151" t="e">
        <f>#REF!+#REF!</f>
        <v>#REF!</v>
      </c>
      <c r="Q2760" s="204" t="e">
        <f>#REF!+M2760</f>
        <v>#REF!</v>
      </c>
      <c r="R2760" s="359" t="s">
        <v>672</v>
      </c>
    </row>
    <row r="2761" spans="1:18" ht="12.95" customHeight="1">
      <c r="A2761" s="147">
        <v>589</v>
      </c>
      <c r="B2761" s="148"/>
      <c r="C2761" s="149" t="s">
        <v>1911</v>
      </c>
      <c r="D2761" s="149" t="s">
        <v>1545</v>
      </c>
      <c r="E2761" s="149" t="s">
        <v>1543</v>
      </c>
      <c r="F2761" s="149" t="s">
        <v>1543</v>
      </c>
      <c r="G2761" s="149" t="s">
        <v>1487</v>
      </c>
      <c r="H2761" s="158"/>
      <c r="I2761" s="257" t="s">
        <v>1801</v>
      </c>
      <c r="J2761" s="150"/>
      <c r="K2761" s="150" t="s">
        <v>1343</v>
      </c>
      <c r="L2761" s="150"/>
      <c r="M2761" s="153"/>
      <c r="N2761" s="151"/>
      <c r="O2761" s="153"/>
      <c r="P2761" s="151" t="e">
        <f>#REF!+#REF!</f>
        <v>#REF!</v>
      </c>
      <c r="Q2761" s="204" t="e">
        <f>#REF!+M2761</f>
        <v>#REF!</v>
      </c>
      <c r="R2761" s="359" t="s">
        <v>672</v>
      </c>
    </row>
    <row r="2762" spans="1:18" ht="12.95" customHeight="1">
      <c r="A2762" s="147">
        <v>590</v>
      </c>
      <c r="B2762" s="148"/>
      <c r="C2762" s="149" t="s">
        <v>1911</v>
      </c>
      <c r="D2762" s="149" t="s">
        <v>1545</v>
      </c>
      <c r="E2762" s="149" t="s">
        <v>1543</v>
      </c>
      <c r="F2762" s="149" t="s">
        <v>1916</v>
      </c>
      <c r="G2762" s="149" t="s">
        <v>1487</v>
      </c>
      <c r="H2762" s="158"/>
      <c r="I2762" s="257" t="s">
        <v>1802</v>
      </c>
      <c r="J2762" s="150"/>
      <c r="K2762" s="150" t="s">
        <v>1343</v>
      </c>
      <c r="L2762" s="150"/>
      <c r="M2762" s="153"/>
      <c r="N2762" s="151"/>
      <c r="O2762" s="153"/>
      <c r="P2762" s="151" t="e">
        <f>#REF!+#REF!</f>
        <v>#REF!</v>
      </c>
      <c r="Q2762" s="204" t="e">
        <f>#REF!+M2762</f>
        <v>#REF!</v>
      </c>
      <c r="R2762" s="359" t="s">
        <v>672</v>
      </c>
    </row>
    <row r="2763" spans="1:18" ht="12.95" customHeight="1">
      <c r="A2763" s="147">
        <v>591</v>
      </c>
      <c r="B2763" s="148"/>
      <c r="C2763" s="149" t="s">
        <v>1911</v>
      </c>
      <c r="D2763" s="149" t="s">
        <v>1545</v>
      </c>
      <c r="E2763" s="149" t="s">
        <v>1543</v>
      </c>
      <c r="F2763" s="149" t="s">
        <v>1543</v>
      </c>
      <c r="G2763" s="149" t="s">
        <v>1428</v>
      </c>
      <c r="H2763" s="158"/>
      <c r="I2763" s="257" t="s">
        <v>1803</v>
      </c>
      <c r="J2763" s="150"/>
      <c r="K2763" s="150" t="s">
        <v>1343</v>
      </c>
      <c r="L2763" s="150"/>
      <c r="M2763" s="153"/>
      <c r="N2763" s="151"/>
      <c r="O2763" s="153"/>
      <c r="P2763" s="151" t="e">
        <f>#REF!+#REF!</f>
        <v>#REF!</v>
      </c>
      <c r="Q2763" s="204" t="e">
        <f>#REF!+M2763</f>
        <v>#REF!</v>
      </c>
      <c r="R2763" s="359" t="s">
        <v>672</v>
      </c>
    </row>
    <row r="2764" spans="1:18" ht="12.95" customHeight="1">
      <c r="A2764" s="147">
        <v>592</v>
      </c>
      <c r="B2764" s="148"/>
      <c r="C2764" s="149" t="s">
        <v>1911</v>
      </c>
      <c r="D2764" s="149" t="s">
        <v>1545</v>
      </c>
      <c r="E2764" s="149" t="s">
        <v>1543</v>
      </c>
      <c r="F2764" s="149" t="s">
        <v>1543</v>
      </c>
      <c r="G2764" s="149" t="s">
        <v>1427</v>
      </c>
      <c r="H2764" s="158"/>
      <c r="I2764" s="257" t="s">
        <v>1804</v>
      </c>
      <c r="J2764" s="150"/>
      <c r="K2764" s="150" t="s">
        <v>1343</v>
      </c>
      <c r="L2764" s="150"/>
      <c r="M2764" s="153"/>
      <c r="N2764" s="151"/>
      <c r="O2764" s="153"/>
      <c r="P2764" s="151" t="e">
        <f>#REF!+#REF!</f>
        <v>#REF!</v>
      </c>
      <c r="Q2764" s="204" t="e">
        <f>#REF!+M2764</f>
        <v>#REF!</v>
      </c>
      <c r="R2764" s="359" t="s">
        <v>672</v>
      </c>
    </row>
    <row r="2765" spans="1:18" ht="12.95" customHeight="1">
      <c r="A2765" s="147">
        <v>593</v>
      </c>
      <c r="B2765" s="148"/>
      <c r="C2765" s="149" t="s">
        <v>1911</v>
      </c>
      <c r="D2765" s="149" t="s">
        <v>1545</v>
      </c>
      <c r="E2765" s="149" t="s">
        <v>1543</v>
      </c>
      <c r="F2765" s="149" t="s">
        <v>1916</v>
      </c>
      <c r="G2765" s="149" t="s">
        <v>1487</v>
      </c>
      <c r="H2765" s="158"/>
      <c r="I2765" s="257" t="s">
        <v>1806</v>
      </c>
      <c r="J2765" s="150"/>
      <c r="K2765" s="150" t="s">
        <v>1343</v>
      </c>
      <c r="L2765" s="150"/>
      <c r="M2765" s="153"/>
      <c r="N2765" s="151"/>
      <c r="O2765" s="153"/>
      <c r="P2765" s="151" t="e">
        <f>#REF!+#REF!</f>
        <v>#REF!</v>
      </c>
      <c r="Q2765" s="204" t="e">
        <f>#REF!+M2765</f>
        <v>#REF!</v>
      </c>
      <c r="R2765" s="359" t="s">
        <v>672</v>
      </c>
    </row>
    <row r="2766" spans="1:18" ht="12.95" customHeight="1">
      <c r="A2766" s="147">
        <v>594</v>
      </c>
      <c r="B2766" s="148"/>
      <c r="C2766" s="149" t="s">
        <v>1911</v>
      </c>
      <c r="D2766" s="149" t="s">
        <v>1545</v>
      </c>
      <c r="E2766" s="149" t="s">
        <v>1543</v>
      </c>
      <c r="F2766" s="149" t="s">
        <v>1916</v>
      </c>
      <c r="G2766" s="149" t="s">
        <v>1487</v>
      </c>
      <c r="H2766" s="158"/>
      <c r="I2766" s="257" t="s">
        <v>1807</v>
      </c>
      <c r="J2766" s="150"/>
      <c r="K2766" s="150" t="s">
        <v>1343</v>
      </c>
      <c r="L2766" s="150"/>
      <c r="M2766" s="153"/>
      <c r="N2766" s="151"/>
      <c r="O2766" s="153"/>
      <c r="P2766" s="151" t="e">
        <f>#REF!+#REF!</f>
        <v>#REF!</v>
      </c>
      <c r="Q2766" s="204" t="e">
        <f>#REF!+M2766</f>
        <v>#REF!</v>
      </c>
      <c r="R2766" s="359" t="s">
        <v>672</v>
      </c>
    </row>
    <row r="2767" spans="1:18" ht="12.95" customHeight="1">
      <c r="A2767" s="147">
        <v>595</v>
      </c>
      <c r="B2767" s="148"/>
      <c r="C2767" s="149" t="s">
        <v>1911</v>
      </c>
      <c r="D2767" s="149" t="s">
        <v>1545</v>
      </c>
      <c r="E2767" s="149" t="s">
        <v>1543</v>
      </c>
      <c r="F2767" s="149" t="s">
        <v>1543</v>
      </c>
      <c r="G2767" s="149" t="s">
        <v>1435</v>
      </c>
      <c r="H2767" s="158"/>
      <c r="I2767" s="257" t="s">
        <v>1808</v>
      </c>
      <c r="J2767" s="150"/>
      <c r="K2767" s="150" t="s">
        <v>1343</v>
      </c>
      <c r="L2767" s="150"/>
      <c r="M2767" s="153"/>
      <c r="N2767" s="151"/>
      <c r="O2767" s="153"/>
      <c r="P2767" s="151" t="e">
        <f>#REF!+#REF!</f>
        <v>#REF!</v>
      </c>
      <c r="Q2767" s="204" t="e">
        <f>#REF!+M2767</f>
        <v>#REF!</v>
      </c>
      <c r="R2767" s="359" t="s">
        <v>672</v>
      </c>
    </row>
    <row r="2768" spans="1:18" ht="12.95" customHeight="1">
      <c r="A2768" s="211">
        <v>596</v>
      </c>
      <c r="B2768" s="212"/>
      <c r="C2768" s="213" t="s">
        <v>1911</v>
      </c>
      <c r="D2768" s="213" t="s">
        <v>1545</v>
      </c>
      <c r="E2768" s="213" t="s">
        <v>1543</v>
      </c>
      <c r="F2768" s="213" t="s">
        <v>1916</v>
      </c>
      <c r="G2768" s="213" t="s">
        <v>1487</v>
      </c>
      <c r="H2768" s="222"/>
      <c r="I2768" s="239" t="s">
        <v>68</v>
      </c>
      <c r="J2768" s="216"/>
      <c r="K2768" s="216"/>
      <c r="L2768" s="216"/>
      <c r="M2768" s="221"/>
      <c r="N2768" s="217"/>
      <c r="O2768" s="221"/>
      <c r="P2768" s="151" t="e">
        <f>#REF!+#REF!</f>
        <v>#REF!</v>
      </c>
      <c r="Q2768" s="204" t="e">
        <f>#REF!+M2768</f>
        <v>#REF!</v>
      </c>
      <c r="R2768" s="367" t="s">
        <v>604</v>
      </c>
    </row>
    <row r="2769" spans="1:18" ht="12.95" customHeight="1">
      <c r="A2769" s="147">
        <v>597</v>
      </c>
      <c r="B2769" s="148"/>
      <c r="C2769" s="149" t="s">
        <v>1911</v>
      </c>
      <c r="D2769" s="149" t="s">
        <v>1545</v>
      </c>
      <c r="E2769" s="149" t="s">
        <v>1543</v>
      </c>
      <c r="F2769" s="149" t="s">
        <v>1911</v>
      </c>
      <c r="G2769" s="149" t="s">
        <v>1480</v>
      </c>
      <c r="H2769" s="158" t="s">
        <v>1441</v>
      </c>
      <c r="I2769" s="258" t="s">
        <v>1084</v>
      </c>
      <c r="J2769" s="29"/>
      <c r="K2769" s="150" t="s">
        <v>1343</v>
      </c>
      <c r="L2769" s="150"/>
      <c r="M2769" s="153"/>
      <c r="N2769" s="151"/>
      <c r="O2769" s="153"/>
      <c r="P2769" s="151" t="e">
        <f>#REF!+#REF!</f>
        <v>#REF!</v>
      </c>
      <c r="Q2769" s="204" t="e">
        <f>#REF!+M2769</f>
        <v>#REF!</v>
      </c>
      <c r="R2769" s="359" t="s">
        <v>604</v>
      </c>
    </row>
    <row r="2770" spans="1:18" ht="12.95" customHeight="1">
      <c r="A2770" s="147">
        <v>598</v>
      </c>
      <c r="B2770" s="148"/>
      <c r="C2770" s="149" t="s">
        <v>1911</v>
      </c>
      <c r="D2770" s="149" t="s">
        <v>1545</v>
      </c>
      <c r="E2770" s="149" t="s">
        <v>1543</v>
      </c>
      <c r="F2770" s="149" t="s">
        <v>1911</v>
      </c>
      <c r="G2770" s="149" t="s">
        <v>1480</v>
      </c>
      <c r="H2770" s="158" t="s">
        <v>1442</v>
      </c>
      <c r="I2770" s="258" t="s">
        <v>1085</v>
      </c>
      <c r="J2770" s="29"/>
      <c r="K2770" s="150" t="s">
        <v>1343</v>
      </c>
      <c r="L2770" s="150"/>
      <c r="M2770" s="153"/>
      <c r="N2770" s="151"/>
      <c r="O2770" s="153"/>
      <c r="P2770" s="151" t="e">
        <f>#REF!+#REF!</f>
        <v>#REF!</v>
      </c>
      <c r="Q2770" s="204" t="e">
        <f>#REF!+M2770</f>
        <v>#REF!</v>
      </c>
      <c r="R2770" s="359" t="s">
        <v>604</v>
      </c>
    </row>
    <row r="2771" spans="1:18" ht="12.95" customHeight="1">
      <c r="A2771" s="211">
        <v>599</v>
      </c>
      <c r="B2771" s="212"/>
      <c r="C2771" s="213" t="s">
        <v>1911</v>
      </c>
      <c r="D2771" s="213" t="s">
        <v>1545</v>
      </c>
      <c r="E2771" s="213" t="s">
        <v>1543</v>
      </c>
      <c r="F2771" s="213" t="s">
        <v>1543</v>
      </c>
      <c r="G2771" s="213" t="s">
        <v>1493</v>
      </c>
      <c r="H2771" s="222"/>
      <c r="I2771" s="352" t="s">
        <v>77</v>
      </c>
      <c r="J2771" s="216"/>
      <c r="K2771" s="216" t="s">
        <v>1343</v>
      </c>
      <c r="L2771" s="216"/>
      <c r="M2771" s="221"/>
      <c r="N2771" s="217"/>
      <c r="O2771" s="221"/>
      <c r="P2771" s="151" t="e">
        <f>#REF!+#REF!</f>
        <v>#REF!</v>
      </c>
      <c r="Q2771" s="204" t="e">
        <f>#REF!+M2771</f>
        <v>#REF!</v>
      </c>
      <c r="R2771" s="367" t="s">
        <v>604</v>
      </c>
    </row>
    <row r="2772" spans="1:18" ht="12.95" customHeight="1">
      <c r="A2772" s="406">
        <v>600</v>
      </c>
      <c r="B2772" s="407"/>
      <c r="C2772" s="374" t="s">
        <v>1911</v>
      </c>
      <c r="D2772" s="374" t="s">
        <v>1545</v>
      </c>
      <c r="E2772" s="374" t="s">
        <v>1543</v>
      </c>
      <c r="F2772" s="374" t="s">
        <v>1543</v>
      </c>
      <c r="G2772" s="374" t="s">
        <v>1493</v>
      </c>
      <c r="H2772" s="375">
        <v>108</v>
      </c>
      <c r="I2772" s="408" t="s">
        <v>2090</v>
      </c>
      <c r="J2772" s="378"/>
      <c r="K2772" s="378" t="s">
        <v>1343</v>
      </c>
      <c r="L2772" s="378"/>
      <c r="M2772" s="387"/>
      <c r="N2772" s="387"/>
      <c r="O2772" s="387"/>
      <c r="P2772" s="151" t="e">
        <f>#REF!+#REF!</f>
        <v>#REF!</v>
      </c>
      <c r="Q2772" s="204" t="e">
        <f>#REF!+M2772</f>
        <v>#REF!</v>
      </c>
      <c r="R2772" s="388" t="s">
        <v>658</v>
      </c>
    </row>
    <row r="2773" spans="1:18" ht="12.95" customHeight="1">
      <c r="A2773" s="198">
        <v>601</v>
      </c>
      <c r="B2773" s="199"/>
      <c r="C2773" s="200" t="s">
        <v>1911</v>
      </c>
      <c r="D2773" s="200" t="s">
        <v>1545</v>
      </c>
      <c r="E2773" s="200" t="s">
        <v>1543</v>
      </c>
      <c r="F2773" s="200" t="s">
        <v>1543</v>
      </c>
      <c r="G2773" s="200" t="s">
        <v>1435</v>
      </c>
      <c r="H2773" s="220"/>
      <c r="I2773" s="278" t="s">
        <v>70</v>
      </c>
      <c r="J2773" s="202"/>
      <c r="K2773" s="202" t="s">
        <v>1343</v>
      </c>
      <c r="L2773" s="202"/>
      <c r="M2773" s="204"/>
      <c r="N2773" s="203"/>
      <c r="O2773" s="204"/>
      <c r="P2773" s="151" t="e">
        <f>#REF!+#REF!</f>
        <v>#REF!</v>
      </c>
      <c r="Q2773" s="204" t="e">
        <f>#REF!+M2773</f>
        <v>#REF!</v>
      </c>
      <c r="R2773" s="358" t="s">
        <v>609</v>
      </c>
    </row>
    <row r="2774" spans="1:18" ht="12.95" customHeight="1">
      <c r="A2774" s="147">
        <v>602</v>
      </c>
      <c r="B2774" s="148"/>
      <c r="C2774" s="149" t="s">
        <v>1911</v>
      </c>
      <c r="D2774" s="149" t="s">
        <v>1545</v>
      </c>
      <c r="E2774" s="149" t="s">
        <v>1543</v>
      </c>
      <c r="F2774" s="149" t="s">
        <v>1543</v>
      </c>
      <c r="G2774" s="149" t="s">
        <v>1427</v>
      </c>
      <c r="H2774" s="158" t="s">
        <v>1426</v>
      </c>
      <c r="I2774" s="234" t="s">
        <v>1090</v>
      </c>
      <c r="J2774" s="150"/>
      <c r="K2774" s="150" t="s">
        <v>1343</v>
      </c>
      <c r="L2774" s="150"/>
      <c r="M2774" s="153"/>
      <c r="N2774" s="151"/>
      <c r="O2774" s="153"/>
      <c r="P2774" s="151" t="e">
        <f>#REF!+#REF!</f>
        <v>#REF!</v>
      </c>
      <c r="Q2774" s="204" t="e">
        <f>#REF!+M2774</f>
        <v>#REF!</v>
      </c>
      <c r="R2774" s="359" t="s">
        <v>609</v>
      </c>
    </row>
    <row r="2775" spans="1:18" ht="12.95" customHeight="1">
      <c r="A2775" s="147">
        <v>603</v>
      </c>
      <c r="B2775" s="148"/>
      <c r="C2775" s="149" t="s">
        <v>1911</v>
      </c>
      <c r="D2775" s="149" t="s">
        <v>1545</v>
      </c>
      <c r="E2775" s="149" t="s">
        <v>1543</v>
      </c>
      <c r="F2775" s="149" t="s">
        <v>1543</v>
      </c>
      <c r="G2775" s="149" t="s">
        <v>1428</v>
      </c>
      <c r="H2775" s="158" t="s">
        <v>1430</v>
      </c>
      <c r="I2775" s="234" t="s">
        <v>1091</v>
      </c>
      <c r="J2775" s="150"/>
      <c r="K2775" s="150" t="s">
        <v>1343</v>
      </c>
      <c r="L2775" s="150"/>
      <c r="M2775" s="153"/>
      <c r="N2775" s="151"/>
      <c r="O2775" s="153"/>
      <c r="P2775" s="151" t="e">
        <f>#REF!+#REF!</f>
        <v>#REF!</v>
      </c>
      <c r="Q2775" s="204" t="e">
        <f>#REF!+M2775</f>
        <v>#REF!</v>
      </c>
      <c r="R2775" s="359" t="s">
        <v>609</v>
      </c>
    </row>
    <row r="2776" spans="1:18" ht="12.95" customHeight="1">
      <c r="A2776" s="147">
        <v>604</v>
      </c>
      <c r="B2776" s="148"/>
      <c r="C2776" s="149" t="s">
        <v>1911</v>
      </c>
      <c r="D2776" s="149" t="s">
        <v>1545</v>
      </c>
      <c r="E2776" s="149" t="s">
        <v>1543</v>
      </c>
      <c r="F2776" s="149" t="s">
        <v>1543</v>
      </c>
      <c r="G2776" s="149" t="s">
        <v>1428</v>
      </c>
      <c r="H2776" s="158"/>
      <c r="I2776" s="259" t="s">
        <v>68</v>
      </c>
      <c r="J2776" s="150"/>
      <c r="K2776" s="150" t="s">
        <v>1343</v>
      </c>
      <c r="L2776" s="150"/>
      <c r="M2776" s="153"/>
      <c r="N2776" s="151"/>
      <c r="O2776" s="153"/>
      <c r="P2776" s="151" t="e">
        <f>#REF!+#REF!</f>
        <v>#REF!</v>
      </c>
      <c r="Q2776" s="204" t="e">
        <f>#REF!+M2776</f>
        <v>#REF!</v>
      </c>
      <c r="R2776" s="359" t="s">
        <v>609</v>
      </c>
    </row>
    <row r="2777" spans="1:18" ht="12.95" customHeight="1">
      <c r="A2777" s="147">
        <v>605</v>
      </c>
      <c r="B2777" s="148"/>
      <c r="C2777" s="149" t="s">
        <v>1911</v>
      </c>
      <c r="D2777" s="149" t="s">
        <v>1545</v>
      </c>
      <c r="E2777" s="149" t="s">
        <v>1543</v>
      </c>
      <c r="F2777" s="149" t="s">
        <v>1543</v>
      </c>
      <c r="G2777" s="149" t="s">
        <v>1434</v>
      </c>
      <c r="H2777" s="158"/>
      <c r="I2777" s="259" t="s">
        <v>1783</v>
      </c>
      <c r="J2777" s="150"/>
      <c r="K2777" s="150" t="s">
        <v>1343</v>
      </c>
      <c r="L2777" s="150"/>
      <c r="M2777" s="153"/>
      <c r="N2777" s="151"/>
      <c r="O2777" s="153"/>
      <c r="P2777" s="151" t="e">
        <f>#REF!+#REF!</f>
        <v>#REF!</v>
      </c>
      <c r="Q2777" s="204" t="e">
        <f>#REF!+M2777</f>
        <v>#REF!</v>
      </c>
      <c r="R2777" s="359" t="s">
        <v>609</v>
      </c>
    </row>
    <row r="2778" spans="1:18" ht="12.95" customHeight="1">
      <c r="A2778" s="147">
        <v>606</v>
      </c>
      <c r="B2778" s="148"/>
      <c r="C2778" s="149" t="s">
        <v>1911</v>
      </c>
      <c r="D2778" s="149" t="s">
        <v>1545</v>
      </c>
      <c r="E2778" s="149" t="s">
        <v>1543</v>
      </c>
      <c r="F2778" s="149" t="s">
        <v>1543</v>
      </c>
      <c r="G2778" s="149" t="s">
        <v>1493</v>
      </c>
      <c r="H2778" s="158"/>
      <c r="I2778" s="259" t="s">
        <v>934</v>
      </c>
      <c r="J2778" s="150"/>
      <c r="K2778" s="150" t="s">
        <v>1343</v>
      </c>
      <c r="L2778" s="150"/>
      <c r="M2778" s="153"/>
      <c r="N2778" s="151"/>
      <c r="O2778" s="153"/>
      <c r="P2778" s="151" t="e">
        <f>#REF!+#REF!</f>
        <v>#REF!</v>
      </c>
      <c r="Q2778" s="204" t="e">
        <f>#REF!+M2778</f>
        <v>#REF!</v>
      </c>
      <c r="R2778" s="359" t="s">
        <v>609</v>
      </c>
    </row>
    <row r="2779" spans="1:18" ht="12.95" customHeight="1">
      <c r="A2779" s="147">
        <v>607</v>
      </c>
      <c r="B2779" s="148"/>
      <c r="C2779" s="149" t="s">
        <v>1911</v>
      </c>
      <c r="D2779" s="149" t="s">
        <v>1545</v>
      </c>
      <c r="E2779" s="149" t="s">
        <v>1543</v>
      </c>
      <c r="F2779" s="149" t="s">
        <v>1543</v>
      </c>
      <c r="G2779" s="149" t="s">
        <v>1493</v>
      </c>
      <c r="H2779" s="158">
        <v>108</v>
      </c>
      <c r="I2779" s="235" t="s">
        <v>2090</v>
      </c>
      <c r="J2779" s="150"/>
      <c r="K2779" s="150" t="s">
        <v>1343</v>
      </c>
      <c r="L2779" s="150"/>
      <c r="M2779" s="153"/>
      <c r="N2779" s="151"/>
      <c r="O2779" s="153"/>
      <c r="P2779" s="151" t="e">
        <f>#REF!+#REF!</f>
        <v>#REF!</v>
      </c>
      <c r="Q2779" s="204" t="e">
        <f>#REF!+M2779</f>
        <v>#REF!</v>
      </c>
      <c r="R2779" s="359" t="s">
        <v>606</v>
      </c>
    </row>
    <row r="2780" spans="1:18" ht="12.95" customHeight="1">
      <c r="A2780" s="147">
        <v>608</v>
      </c>
      <c r="B2780" s="148"/>
      <c r="C2780" s="149" t="s">
        <v>1911</v>
      </c>
      <c r="D2780" s="149" t="s">
        <v>1545</v>
      </c>
      <c r="E2780" s="149" t="s">
        <v>1543</v>
      </c>
      <c r="F2780" s="149" t="s">
        <v>1543</v>
      </c>
      <c r="G2780" s="149" t="s">
        <v>1428</v>
      </c>
      <c r="H2780" s="158" t="s">
        <v>1428</v>
      </c>
      <c r="I2780" s="242" t="s">
        <v>1057</v>
      </c>
      <c r="J2780" s="150"/>
      <c r="K2780" s="150" t="s">
        <v>1343</v>
      </c>
      <c r="L2780" s="150"/>
      <c r="M2780" s="153"/>
      <c r="N2780" s="151"/>
      <c r="O2780" s="153"/>
      <c r="P2780" s="151" t="e">
        <f>#REF!+#REF!</f>
        <v>#REF!</v>
      </c>
      <c r="Q2780" s="204" t="e">
        <f>#REF!+M2780</f>
        <v>#REF!</v>
      </c>
      <c r="R2780" s="359" t="s">
        <v>606</v>
      </c>
    </row>
    <row r="2781" spans="1:18" ht="12.95" customHeight="1">
      <c r="A2781" s="147">
        <v>609</v>
      </c>
      <c r="B2781" s="148"/>
      <c r="C2781" s="149" t="s">
        <v>1911</v>
      </c>
      <c r="D2781" s="149" t="s">
        <v>1545</v>
      </c>
      <c r="E2781" s="149" t="s">
        <v>1543</v>
      </c>
      <c r="F2781" s="149" t="s">
        <v>1543</v>
      </c>
      <c r="G2781" s="149" t="s">
        <v>1427</v>
      </c>
      <c r="H2781" s="158" t="s">
        <v>1425</v>
      </c>
      <c r="I2781" s="234" t="s">
        <v>1081</v>
      </c>
      <c r="J2781" s="150"/>
      <c r="K2781" s="150" t="s">
        <v>1343</v>
      </c>
      <c r="L2781" s="150"/>
      <c r="M2781" s="153"/>
      <c r="N2781" s="151"/>
      <c r="O2781" s="153"/>
      <c r="P2781" s="151" t="e">
        <f>#REF!+#REF!</f>
        <v>#REF!</v>
      </c>
      <c r="Q2781" s="204" t="e">
        <f>#REF!+M2781</f>
        <v>#REF!</v>
      </c>
      <c r="R2781" s="359" t="s">
        <v>606</v>
      </c>
    </row>
    <row r="2782" spans="1:18" ht="12.95" customHeight="1">
      <c r="A2782" s="147">
        <v>610</v>
      </c>
      <c r="B2782" s="148"/>
      <c r="C2782" s="149" t="s">
        <v>1911</v>
      </c>
      <c r="D2782" s="149" t="s">
        <v>1545</v>
      </c>
      <c r="E2782" s="149" t="s">
        <v>1543</v>
      </c>
      <c r="F2782" s="149" t="s">
        <v>1911</v>
      </c>
      <c r="G2782" s="149" t="s">
        <v>1480</v>
      </c>
      <c r="H2782" s="158" t="s">
        <v>1440</v>
      </c>
      <c r="I2782" s="258" t="s">
        <v>1083</v>
      </c>
      <c r="J2782" s="150"/>
      <c r="K2782" s="150" t="s">
        <v>1343</v>
      </c>
      <c r="L2782" s="150"/>
      <c r="M2782" s="153"/>
      <c r="N2782" s="151"/>
      <c r="O2782" s="153"/>
      <c r="P2782" s="151" t="e">
        <f>#REF!+#REF!</f>
        <v>#REF!</v>
      </c>
      <c r="Q2782" s="204" t="e">
        <f>#REF!+M2782</f>
        <v>#REF!</v>
      </c>
      <c r="R2782" s="359" t="s">
        <v>606</v>
      </c>
    </row>
    <row r="2783" spans="1:18" ht="12.95" customHeight="1">
      <c r="A2783" s="147">
        <v>611</v>
      </c>
      <c r="B2783" s="148"/>
      <c r="C2783" s="149" t="s">
        <v>1911</v>
      </c>
      <c r="D2783" s="149" t="s">
        <v>1545</v>
      </c>
      <c r="E2783" s="149" t="s">
        <v>1543</v>
      </c>
      <c r="F2783" s="149" t="s">
        <v>1543</v>
      </c>
      <c r="G2783" s="149" t="s">
        <v>1428</v>
      </c>
      <c r="H2783" s="158"/>
      <c r="I2783" s="259" t="s">
        <v>1752</v>
      </c>
      <c r="J2783" s="150"/>
      <c r="K2783" s="150" t="s">
        <v>1343</v>
      </c>
      <c r="L2783" s="150"/>
      <c r="M2783" s="153"/>
      <c r="N2783" s="151"/>
      <c r="O2783" s="153"/>
      <c r="P2783" s="151" t="e">
        <f>#REF!+#REF!</f>
        <v>#REF!</v>
      </c>
      <c r="Q2783" s="204" t="e">
        <f>#REF!+M2783</f>
        <v>#REF!</v>
      </c>
      <c r="R2783" s="359" t="s">
        <v>606</v>
      </c>
    </row>
    <row r="2784" spans="1:18" ht="12.95" customHeight="1">
      <c r="A2784" s="147">
        <v>612</v>
      </c>
      <c r="B2784" s="148"/>
      <c r="C2784" s="149" t="s">
        <v>1911</v>
      </c>
      <c r="D2784" s="149" t="s">
        <v>1545</v>
      </c>
      <c r="E2784" s="149" t="s">
        <v>1543</v>
      </c>
      <c r="F2784" s="149" t="s">
        <v>1543</v>
      </c>
      <c r="G2784" s="149" t="s">
        <v>1428</v>
      </c>
      <c r="H2784" s="158"/>
      <c r="I2784" s="259" t="s">
        <v>1799</v>
      </c>
      <c r="J2784" s="150"/>
      <c r="K2784" s="150" t="s">
        <v>1343</v>
      </c>
      <c r="L2784" s="150"/>
      <c r="M2784" s="153"/>
      <c r="N2784" s="151"/>
      <c r="O2784" s="153"/>
      <c r="P2784" s="151" t="e">
        <f>#REF!+#REF!</f>
        <v>#REF!</v>
      </c>
      <c r="Q2784" s="204" t="e">
        <f>#REF!+M2784</f>
        <v>#REF!</v>
      </c>
      <c r="R2784" s="359" t="s">
        <v>606</v>
      </c>
    </row>
    <row r="2785" spans="1:18" ht="12.95" customHeight="1">
      <c r="A2785" s="147">
        <v>613</v>
      </c>
      <c r="B2785" s="148"/>
      <c r="C2785" s="149" t="s">
        <v>1911</v>
      </c>
      <c r="D2785" s="149" t="s">
        <v>1545</v>
      </c>
      <c r="E2785" s="149" t="s">
        <v>1543</v>
      </c>
      <c r="F2785" s="149" t="s">
        <v>1543</v>
      </c>
      <c r="G2785" s="149" t="s">
        <v>1493</v>
      </c>
      <c r="H2785" s="158"/>
      <c r="I2785" s="259" t="s">
        <v>1083</v>
      </c>
      <c r="J2785" s="150"/>
      <c r="K2785" s="150" t="s">
        <v>1343</v>
      </c>
      <c r="L2785" s="150"/>
      <c r="M2785" s="153"/>
      <c r="N2785" s="151"/>
      <c r="O2785" s="153"/>
      <c r="P2785" s="151" t="e">
        <f>#REF!+#REF!</f>
        <v>#REF!</v>
      </c>
      <c r="Q2785" s="204" t="e">
        <f>#REF!+M2785</f>
        <v>#REF!</v>
      </c>
      <c r="R2785" s="359" t="s">
        <v>1703</v>
      </c>
    </row>
    <row r="2786" spans="1:18" ht="12.95" customHeight="1">
      <c r="A2786" s="147">
        <v>614</v>
      </c>
      <c r="B2786" s="148"/>
      <c r="C2786" s="149" t="s">
        <v>1911</v>
      </c>
      <c r="D2786" s="149" t="s">
        <v>1545</v>
      </c>
      <c r="E2786" s="149" t="s">
        <v>1543</v>
      </c>
      <c r="F2786" s="149" t="s">
        <v>1543</v>
      </c>
      <c r="G2786" s="149" t="s">
        <v>1461</v>
      </c>
      <c r="H2786" s="158"/>
      <c r="I2786" s="259" t="s">
        <v>1757</v>
      </c>
      <c r="J2786" s="150"/>
      <c r="K2786" s="150" t="s">
        <v>1343</v>
      </c>
      <c r="L2786" s="150"/>
      <c r="M2786" s="153"/>
      <c r="N2786" s="151"/>
      <c r="O2786" s="153"/>
      <c r="P2786" s="151" t="e">
        <f>#REF!+#REF!</f>
        <v>#REF!</v>
      </c>
      <c r="Q2786" s="204" t="e">
        <f>#REF!+M2786</f>
        <v>#REF!</v>
      </c>
      <c r="R2786" s="359" t="s">
        <v>1703</v>
      </c>
    </row>
    <row r="2787" spans="1:18" ht="12.95" customHeight="1">
      <c r="A2787" s="147">
        <v>615</v>
      </c>
      <c r="B2787" s="148"/>
      <c r="C2787" s="149" t="s">
        <v>1911</v>
      </c>
      <c r="D2787" s="149" t="s">
        <v>1545</v>
      </c>
      <c r="E2787" s="149" t="s">
        <v>1543</v>
      </c>
      <c r="F2787" s="149" t="s">
        <v>1543</v>
      </c>
      <c r="G2787" s="149" t="s">
        <v>1493</v>
      </c>
      <c r="H2787" s="158"/>
      <c r="I2787" s="259" t="s">
        <v>1791</v>
      </c>
      <c r="J2787" s="150"/>
      <c r="K2787" s="150" t="s">
        <v>1343</v>
      </c>
      <c r="L2787" s="150"/>
      <c r="M2787" s="153"/>
      <c r="N2787" s="151"/>
      <c r="O2787" s="153"/>
      <c r="P2787" s="151" t="e">
        <f>#REF!+#REF!</f>
        <v>#REF!</v>
      </c>
      <c r="Q2787" s="204" t="e">
        <f>#REF!+M2787</f>
        <v>#REF!</v>
      </c>
      <c r="R2787" s="359" t="s">
        <v>1703</v>
      </c>
    </row>
    <row r="2788" spans="1:18" ht="12.95" customHeight="1">
      <c r="A2788" s="147">
        <v>616</v>
      </c>
      <c r="B2788" s="148"/>
      <c r="C2788" s="149" t="s">
        <v>1911</v>
      </c>
      <c r="D2788" s="149" t="s">
        <v>1545</v>
      </c>
      <c r="E2788" s="149" t="s">
        <v>1543</v>
      </c>
      <c r="F2788" s="149" t="s">
        <v>1543</v>
      </c>
      <c r="G2788" s="149" t="s">
        <v>1484</v>
      </c>
      <c r="H2788" s="158" t="s">
        <v>1425</v>
      </c>
      <c r="I2788" s="258" t="s">
        <v>1060</v>
      </c>
      <c r="J2788" s="150"/>
      <c r="K2788" s="150" t="s">
        <v>1343</v>
      </c>
      <c r="L2788" s="150"/>
      <c r="M2788" s="153"/>
      <c r="N2788" s="151"/>
      <c r="O2788" s="153"/>
      <c r="P2788" s="151" t="e">
        <f>#REF!+#REF!</f>
        <v>#REF!</v>
      </c>
      <c r="Q2788" s="204" t="e">
        <f>#REF!+M2788</f>
        <v>#REF!</v>
      </c>
      <c r="R2788" s="359" t="s">
        <v>1703</v>
      </c>
    </row>
    <row r="2789" spans="1:18" ht="12.95" customHeight="1">
      <c r="A2789" s="147">
        <v>617</v>
      </c>
      <c r="B2789" s="148"/>
      <c r="C2789" s="149" t="s">
        <v>1911</v>
      </c>
      <c r="D2789" s="149" t="s">
        <v>1545</v>
      </c>
      <c r="E2789" s="149" t="s">
        <v>1543</v>
      </c>
      <c r="F2789" s="149" t="s">
        <v>2062</v>
      </c>
      <c r="G2789" s="149" t="s">
        <v>1426</v>
      </c>
      <c r="H2789" s="158" t="s">
        <v>13</v>
      </c>
      <c r="I2789" s="258" t="s">
        <v>1087</v>
      </c>
      <c r="J2789" s="150"/>
      <c r="K2789" s="150" t="s">
        <v>1343</v>
      </c>
      <c r="L2789" s="150"/>
      <c r="M2789" s="153"/>
      <c r="N2789" s="151"/>
      <c r="O2789" s="153"/>
      <c r="P2789" s="151" t="e">
        <f>#REF!+#REF!</f>
        <v>#REF!</v>
      </c>
      <c r="Q2789" s="204" t="e">
        <f>#REF!+M2789</f>
        <v>#REF!</v>
      </c>
      <c r="R2789" s="359" t="s">
        <v>1703</v>
      </c>
    </row>
    <row r="2790" spans="1:18" ht="12.95" customHeight="1">
      <c r="A2790" s="147">
        <v>618</v>
      </c>
      <c r="B2790" s="148"/>
      <c r="C2790" s="149" t="s">
        <v>1911</v>
      </c>
      <c r="D2790" s="149" t="s">
        <v>1545</v>
      </c>
      <c r="E2790" s="149" t="s">
        <v>1543</v>
      </c>
      <c r="F2790" s="149" t="s">
        <v>1543</v>
      </c>
      <c r="G2790" s="149" t="s">
        <v>1493</v>
      </c>
      <c r="H2790" s="158" t="s">
        <v>1468</v>
      </c>
      <c r="I2790" s="258" t="s">
        <v>1088</v>
      </c>
      <c r="J2790" s="150"/>
      <c r="K2790" s="150" t="s">
        <v>1343</v>
      </c>
      <c r="L2790" s="150"/>
      <c r="M2790" s="153"/>
      <c r="N2790" s="151"/>
      <c r="O2790" s="153"/>
      <c r="P2790" s="151" t="e">
        <f>#REF!+#REF!</f>
        <v>#REF!</v>
      </c>
      <c r="Q2790" s="204" t="e">
        <f>#REF!+M2790</f>
        <v>#REF!</v>
      </c>
      <c r="R2790" s="359" t="s">
        <v>1703</v>
      </c>
    </row>
    <row r="2791" spans="1:18" ht="12.95" customHeight="1">
      <c r="A2791" s="147">
        <v>619</v>
      </c>
      <c r="B2791" s="148"/>
      <c r="C2791" s="149" t="s">
        <v>1911</v>
      </c>
      <c r="D2791" s="149" t="s">
        <v>1545</v>
      </c>
      <c r="E2791" s="149" t="s">
        <v>1543</v>
      </c>
      <c r="F2791" s="149" t="s">
        <v>1543</v>
      </c>
      <c r="G2791" s="149" t="s">
        <v>1447</v>
      </c>
      <c r="H2791" s="158" t="s">
        <v>13</v>
      </c>
      <c r="I2791" s="258" t="s">
        <v>1089</v>
      </c>
      <c r="J2791" s="150"/>
      <c r="K2791" s="150" t="s">
        <v>1343</v>
      </c>
      <c r="L2791" s="150"/>
      <c r="M2791" s="153"/>
      <c r="N2791" s="151"/>
      <c r="O2791" s="153"/>
      <c r="P2791" s="151" t="e">
        <f>#REF!+#REF!</f>
        <v>#REF!</v>
      </c>
      <c r="Q2791" s="204" t="e">
        <f>#REF!+M2791</f>
        <v>#REF!</v>
      </c>
      <c r="R2791" s="359" t="s">
        <v>1703</v>
      </c>
    </row>
    <row r="2792" spans="1:18" ht="12.95" customHeight="1">
      <c r="A2792" s="147">
        <v>620</v>
      </c>
      <c r="B2792" s="148"/>
      <c r="C2792" s="149" t="s">
        <v>1911</v>
      </c>
      <c r="D2792" s="149" t="s">
        <v>1545</v>
      </c>
      <c r="E2792" s="149" t="s">
        <v>1543</v>
      </c>
      <c r="F2792" s="149" t="s">
        <v>1543</v>
      </c>
      <c r="G2792" s="149" t="s">
        <v>1493</v>
      </c>
      <c r="H2792" s="158"/>
      <c r="I2792" s="259" t="s">
        <v>1756</v>
      </c>
      <c r="J2792" s="150"/>
      <c r="K2792" s="150" t="s">
        <v>1343</v>
      </c>
      <c r="L2792" s="150"/>
      <c r="M2792" s="153"/>
      <c r="N2792" s="151"/>
      <c r="O2792" s="153"/>
      <c r="P2792" s="151" t="e">
        <f>#REF!+#REF!</f>
        <v>#REF!</v>
      </c>
      <c r="Q2792" s="204" t="e">
        <f>#REF!+M2792</f>
        <v>#REF!</v>
      </c>
      <c r="R2792" s="359" t="s">
        <v>1703</v>
      </c>
    </row>
    <row r="2793" spans="1:18" ht="12.95" customHeight="1">
      <c r="A2793" s="147">
        <v>621</v>
      </c>
      <c r="B2793" s="148"/>
      <c r="C2793" s="149" t="s">
        <v>1911</v>
      </c>
      <c r="D2793" s="149" t="s">
        <v>1545</v>
      </c>
      <c r="E2793" s="149" t="s">
        <v>1543</v>
      </c>
      <c r="F2793" s="149" t="s">
        <v>1543</v>
      </c>
      <c r="G2793" s="149" t="s">
        <v>1493</v>
      </c>
      <c r="H2793" s="158">
        <v>108</v>
      </c>
      <c r="I2793" s="235" t="s">
        <v>2090</v>
      </c>
      <c r="J2793" s="150" t="s">
        <v>1343</v>
      </c>
      <c r="K2793" s="150" t="s">
        <v>1343</v>
      </c>
      <c r="L2793" s="150"/>
      <c r="M2793" s="153"/>
      <c r="N2793" s="151"/>
      <c r="O2793" s="153"/>
      <c r="P2793" s="151" t="e">
        <f>#REF!+#REF!</f>
        <v>#REF!</v>
      </c>
      <c r="Q2793" s="204" t="e">
        <f>#REF!+M2793</f>
        <v>#REF!</v>
      </c>
      <c r="R2793" s="359" t="s">
        <v>1703</v>
      </c>
    </row>
    <row r="2794" spans="1:18" ht="12.95" customHeight="1">
      <c r="A2794" s="147">
        <v>622</v>
      </c>
      <c r="B2794" s="148"/>
      <c r="C2794" s="149" t="s">
        <v>1911</v>
      </c>
      <c r="D2794" s="149" t="s">
        <v>1545</v>
      </c>
      <c r="E2794" s="149" t="s">
        <v>1543</v>
      </c>
      <c r="F2794" s="149" t="s">
        <v>1543</v>
      </c>
      <c r="G2794" s="149" t="s">
        <v>1493</v>
      </c>
      <c r="H2794" s="158" t="s">
        <v>1467</v>
      </c>
      <c r="I2794" s="234" t="s">
        <v>1080</v>
      </c>
      <c r="J2794" s="150" t="s">
        <v>1343</v>
      </c>
      <c r="K2794" s="150" t="s">
        <v>1343</v>
      </c>
      <c r="L2794" s="150"/>
      <c r="M2794" s="153"/>
      <c r="N2794" s="151"/>
      <c r="O2794" s="153"/>
      <c r="P2794" s="151" t="e">
        <f>#REF!+#REF!</f>
        <v>#REF!</v>
      </c>
      <c r="Q2794" s="204" t="e">
        <f>#REF!+M2794</f>
        <v>#REF!</v>
      </c>
      <c r="R2794" s="359" t="s">
        <v>718</v>
      </c>
    </row>
    <row r="2795" spans="1:18" ht="12.95" customHeight="1">
      <c r="A2795" s="147">
        <v>623</v>
      </c>
      <c r="B2795" s="148"/>
      <c r="C2795" s="149" t="s">
        <v>1911</v>
      </c>
      <c r="D2795" s="149" t="s">
        <v>1545</v>
      </c>
      <c r="E2795" s="149" t="s">
        <v>1543</v>
      </c>
      <c r="F2795" s="149" t="s">
        <v>1916</v>
      </c>
      <c r="G2795" s="149" t="s">
        <v>1487</v>
      </c>
      <c r="H2795" s="158"/>
      <c r="I2795" s="239" t="s">
        <v>2091</v>
      </c>
      <c r="J2795" s="150" t="s">
        <v>305</v>
      </c>
      <c r="K2795" s="150"/>
      <c r="L2795" s="150"/>
      <c r="M2795" s="153"/>
      <c r="N2795" s="151"/>
      <c r="O2795" s="153"/>
      <c r="P2795" s="151" t="e">
        <f>#REF!+#REF!</f>
        <v>#REF!</v>
      </c>
      <c r="Q2795" s="204" t="e">
        <f>#REF!+M2795</f>
        <v>#REF!</v>
      </c>
      <c r="R2795" s="359" t="s">
        <v>721</v>
      </c>
    </row>
    <row r="2796" spans="1:18" ht="12.95" customHeight="1">
      <c r="A2796" s="147">
        <v>624</v>
      </c>
      <c r="B2796" s="148"/>
      <c r="C2796" s="149" t="s">
        <v>1911</v>
      </c>
      <c r="D2796" s="149" t="s">
        <v>1545</v>
      </c>
      <c r="E2796" s="149" t="s">
        <v>1543</v>
      </c>
      <c r="F2796" s="149" t="s">
        <v>1543</v>
      </c>
      <c r="G2796" s="149" t="s">
        <v>1428</v>
      </c>
      <c r="H2796" s="158" t="s">
        <v>1426</v>
      </c>
      <c r="I2796" s="234" t="s">
        <v>1057</v>
      </c>
      <c r="J2796" s="150"/>
      <c r="K2796" s="150" t="s">
        <v>1343</v>
      </c>
      <c r="L2796" s="150"/>
      <c r="M2796" s="153"/>
      <c r="N2796" s="151"/>
      <c r="O2796" s="153"/>
      <c r="P2796" s="151" t="e">
        <f>#REF!+#REF!</f>
        <v>#REF!</v>
      </c>
      <c r="Q2796" s="204" t="e">
        <f>#REF!+M2796</f>
        <v>#REF!</v>
      </c>
      <c r="R2796" s="359" t="s">
        <v>721</v>
      </c>
    </row>
    <row r="2797" spans="1:18" ht="12.95" customHeight="1">
      <c r="A2797" s="147">
        <v>625</v>
      </c>
      <c r="B2797" s="148"/>
      <c r="C2797" s="149" t="s">
        <v>1911</v>
      </c>
      <c r="D2797" s="149" t="s">
        <v>1545</v>
      </c>
      <c r="E2797" s="149" t="s">
        <v>1543</v>
      </c>
      <c r="F2797" s="149" t="s">
        <v>1543</v>
      </c>
      <c r="G2797" s="149" t="s">
        <v>1493</v>
      </c>
      <c r="H2797" s="158" t="s">
        <v>1460</v>
      </c>
      <c r="I2797" s="234" t="s">
        <v>1058</v>
      </c>
      <c r="J2797" s="150" t="s">
        <v>1343</v>
      </c>
      <c r="K2797" s="150" t="s">
        <v>1343</v>
      </c>
      <c r="L2797" s="150"/>
      <c r="M2797" s="153"/>
      <c r="N2797" s="151"/>
      <c r="O2797" s="153"/>
      <c r="P2797" s="151" t="e">
        <f>#REF!+#REF!</f>
        <v>#REF!</v>
      </c>
      <c r="Q2797" s="204" t="e">
        <f>#REF!+M2797</f>
        <v>#REF!</v>
      </c>
      <c r="R2797" s="359" t="s">
        <v>721</v>
      </c>
    </row>
    <row r="2798" spans="1:18" ht="12.95" customHeight="1">
      <c r="A2798" s="147">
        <v>626</v>
      </c>
      <c r="B2798" s="148"/>
      <c r="C2798" s="149" t="s">
        <v>1911</v>
      </c>
      <c r="D2798" s="149" t="s">
        <v>1545</v>
      </c>
      <c r="E2798" s="149" t="s">
        <v>1543</v>
      </c>
      <c r="F2798" s="149" t="s">
        <v>1543</v>
      </c>
      <c r="G2798" s="149" t="s">
        <v>1493</v>
      </c>
      <c r="H2798" s="158">
        <v>108</v>
      </c>
      <c r="I2798" s="235" t="s">
        <v>2090</v>
      </c>
      <c r="J2798" s="150" t="s">
        <v>1343</v>
      </c>
      <c r="K2798" s="150" t="s">
        <v>1343</v>
      </c>
      <c r="L2798" s="150"/>
      <c r="M2798" s="153"/>
      <c r="N2798" s="151"/>
      <c r="O2798" s="153"/>
      <c r="P2798" s="151" t="e">
        <f>#REF!+#REF!</f>
        <v>#REF!</v>
      </c>
      <c r="Q2798" s="204" t="e">
        <f>#REF!+M2798</f>
        <v>#REF!</v>
      </c>
      <c r="R2798" s="359" t="s">
        <v>721</v>
      </c>
    </row>
    <row r="2799" spans="1:18" ht="12.95" customHeight="1">
      <c r="A2799" s="147">
        <v>627</v>
      </c>
      <c r="B2799" s="148"/>
      <c r="C2799" s="149" t="s">
        <v>1911</v>
      </c>
      <c r="D2799" s="149" t="s">
        <v>1545</v>
      </c>
      <c r="E2799" s="149" t="s">
        <v>1543</v>
      </c>
      <c r="F2799" s="149" t="s">
        <v>1543</v>
      </c>
      <c r="G2799" s="149" t="s">
        <v>1493</v>
      </c>
      <c r="H2799" s="158">
        <v>108</v>
      </c>
      <c r="I2799" s="235" t="s">
        <v>2090</v>
      </c>
      <c r="J2799" s="150" t="s">
        <v>1343</v>
      </c>
      <c r="K2799" s="150" t="s">
        <v>1343</v>
      </c>
      <c r="L2799" s="150"/>
      <c r="M2799" s="153"/>
      <c r="N2799" s="151"/>
      <c r="O2799" s="153"/>
      <c r="P2799" s="151" t="e">
        <f>#REF!+#REF!</f>
        <v>#REF!</v>
      </c>
      <c r="Q2799" s="204" t="e">
        <f>#REF!+M2799</f>
        <v>#REF!</v>
      </c>
      <c r="R2799" s="359" t="s">
        <v>679</v>
      </c>
    </row>
    <row r="2800" spans="1:18" ht="12.95" customHeight="1">
      <c r="A2800" s="147">
        <v>628</v>
      </c>
      <c r="B2800" s="148"/>
      <c r="C2800" s="149" t="s">
        <v>1911</v>
      </c>
      <c r="D2800" s="149" t="s">
        <v>1545</v>
      </c>
      <c r="E2800" s="149" t="s">
        <v>1543</v>
      </c>
      <c r="F2800" s="149" t="s">
        <v>1543</v>
      </c>
      <c r="G2800" s="149" t="s">
        <v>1461</v>
      </c>
      <c r="H2800" s="158" t="s">
        <v>13</v>
      </c>
      <c r="I2800" s="239" t="s">
        <v>1059</v>
      </c>
      <c r="J2800" s="150" t="s">
        <v>1343</v>
      </c>
      <c r="K2800" s="150" t="s">
        <v>1343</v>
      </c>
      <c r="L2800" s="150"/>
      <c r="M2800" s="153"/>
      <c r="N2800" s="151"/>
      <c r="O2800" s="153"/>
      <c r="P2800" s="151" t="e">
        <f>#REF!+#REF!</f>
        <v>#REF!</v>
      </c>
      <c r="Q2800" s="204" t="e">
        <f>#REF!+M2800</f>
        <v>#REF!</v>
      </c>
      <c r="R2800" s="359" t="s">
        <v>629</v>
      </c>
    </row>
    <row r="2801" spans="1:18" ht="12.95" customHeight="1">
      <c r="A2801" s="147">
        <v>629</v>
      </c>
      <c r="B2801" s="148"/>
      <c r="C2801" s="149" t="s">
        <v>1911</v>
      </c>
      <c r="D2801" s="149" t="s">
        <v>1545</v>
      </c>
      <c r="E2801" s="149" t="s">
        <v>1543</v>
      </c>
      <c r="F2801" s="149" t="s">
        <v>1543</v>
      </c>
      <c r="G2801" s="149" t="s">
        <v>1461</v>
      </c>
      <c r="H2801" s="158" t="s">
        <v>1425</v>
      </c>
      <c r="I2801" s="239" t="s">
        <v>1059</v>
      </c>
      <c r="J2801" s="150" t="s">
        <v>1343</v>
      </c>
      <c r="K2801" s="150" t="s">
        <v>1343</v>
      </c>
      <c r="L2801" s="150"/>
      <c r="M2801" s="153"/>
      <c r="N2801" s="151"/>
      <c r="O2801" s="153"/>
      <c r="P2801" s="151" t="e">
        <f>#REF!+#REF!</f>
        <v>#REF!</v>
      </c>
      <c r="Q2801" s="204" t="e">
        <f>#REF!+M2801</f>
        <v>#REF!</v>
      </c>
      <c r="R2801" s="359" t="s">
        <v>629</v>
      </c>
    </row>
    <row r="2802" spans="1:18" ht="12.95" customHeight="1">
      <c r="A2802" s="147">
        <v>630</v>
      </c>
      <c r="B2802" s="148"/>
      <c r="C2802" s="149" t="s">
        <v>1911</v>
      </c>
      <c r="D2802" s="149" t="s">
        <v>1545</v>
      </c>
      <c r="E2802" s="149" t="s">
        <v>1543</v>
      </c>
      <c r="F2802" s="149" t="s">
        <v>1913</v>
      </c>
      <c r="G2802" s="149" t="s">
        <v>1446</v>
      </c>
      <c r="H2802" s="158" t="s">
        <v>1425</v>
      </c>
      <c r="I2802" s="239" t="s">
        <v>1051</v>
      </c>
      <c r="J2802" s="150" t="s">
        <v>1343</v>
      </c>
      <c r="K2802" s="150" t="s">
        <v>1343</v>
      </c>
      <c r="L2802" s="150"/>
      <c r="M2802" s="153"/>
      <c r="N2802" s="151"/>
      <c r="O2802" s="153"/>
      <c r="P2802" s="151" t="e">
        <f>#REF!+#REF!</f>
        <v>#REF!</v>
      </c>
      <c r="Q2802" s="204" t="e">
        <f>#REF!+M2802</f>
        <v>#REF!</v>
      </c>
      <c r="R2802" s="359" t="s">
        <v>629</v>
      </c>
    </row>
    <row r="2803" spans="1:18" ht="12.95" customHeight="1">
      <c r="A2803" s="147">
        <v>631</v>
      </c>
      <c r="B2803" s="148"/>
      <c r="C2803" s="149" t="s">
        <v>1911</v>
      </c>
      <c r="D2803" s="149" t="s">
        <v>1545</v>
      </c>
      <c r="E2803" s="149" t="s">
        <v>1543</v>
      </c>
      <c r="F2803" s="149" t="s">
        <v>1913</v>
      </c>
      <c r="G2803" s="149" t="s">
        <v>1446</v>
      </c>
      <c r="H2803" s="158" t="s">
        <v>1426</v>
      </c>
      <c r="I2803" s="239" t="s">
        <v>1052</v>
      </c>
      <c r="J2803" s="150" t="s">
        <v>1343</v>
      </c>
      <c r="K2803" s="150" t="s">
        <v>1343</v>
      </c>
      <c r="L2803" s="150"/>
      <c r="M2803" s="153"/>
      <c r="N2803" s="151"/>
      <c r="O2803" s="153"/>
      <c r="P2803" s="151" t="e">
        <f>#REF!+#REF!</f>
        <v>#REF!</v>
      </c>
      <c r="Q2803" s="204" t="e">
        <f>#REF!+M2803</f>
        <v>#REF!</v>
      </c>
      <c r="R2803" s="359" t="s">
        <v>629</v>
      </c>
    </row>
    <row r="2804" spans="1:18" ht="12.95" customHeight="1">
      <c r="A2804" s="147">
        <v>632</v>
      </c>
      <c r="B2804" s="148"/>
      <c r="C2804" s="149" t="s">
        <v>1911</v>
      </c>
      <c r="D2804" s="149" t="s">
        <v>1545</v>
      </c>
      <c r="E2804" s="149" t="s">
        <v>1543</v>
      </c>
      <c r="F2804" s="149" t="s">
        <v>1916</v>
      </c>
      <c r="G2804" s="149" t="s">
        <v>1487</v>
      </c>
      <c r="H2804" s="158"/>
      <c r="I2804" s="249" t="s">
        <v>1809</v>
      </c>
      <c r="J2804" s="150"/>
      <c r="K2804" s="150" t="s">
        <v>1343</v>
      </c>
      <c r="L2804" s="150"/>
      <c r="M2804" s="153"/>
      <c r="N2804" s="151"/>
      <c r="O2804" s="153"/>
      <c r="P2804" s="151" t="e">
        <f>#REF!+#REF!</f>
        <v>#REF!</v>
      </c>
      <c r="Q2804" s="204" t="e">
        <f>#REF!+M2804</f>
        <v>#REF!</v>
      </c>
      <c r="R2804" s="359" t="s">
        <v>629</v>
      </c>
    </row>
    <row r="2805" spans="1:18" ht="12.95" customHeight="1">
      <c r="A2805" s="147">
        <v>633</v>
      </c>
      <c r="B2805" s="148"/>
      <c r="C2805" s="149" t="s">
        <v>1911</v>
      </c>
      <c r="D2805" s="149" t="s">
        <v>1545</v>
      </c>
      <c r="E2805" s="149" t="s">
        <v>1543</v>
      </c>
      <c r="F2805" s="149" t="s">
        <v>1543</v>
      </c>
      <c r="G2805" s="149" t="s">
        <v>1493</v>
      </c>
      <c r="H2805" s="158"/>
      <c r="I2805" s="249" t="s">
        <v>952</v>
      </c>
      <c r="J2805" s="150"/>
      <c r="K2805" s="150" t="s">
        <v>1343</v>
      </c>
      <c r="L2805" s="150"/>
      <c r="M2805" s="153"/>
      <c r="N2805" s="151"/>
      <c r="O2805" s="153"/>
      <c r="P2805" s="151" t="e">
        <f>#REF!+#REF!</f>
        <v>#REF!</v>
      </c>
      <c r="Q2805" s="204" t="e">
        <f>#REF!+M2805</f>
        <v>#REF!</v>
      </c>
      <c r="R2805" s="359" t="s">
        <v>629</v>
      </c>
    </row>
    <row r="2806" spans="1:18" ht="12.95" customHeight="1">
      <c r="A2806" s="147">
        <v>634</v>
      </c>
      <c r="B2806" s="148"/>
      <c r="C2806" s="149" t="s">
        <v>1911</v>
      </c>
      <c r="D2806" s="149" t="s">
        <v>1545</v>
      </c>
      <c r="E2806" s="149" t="s">
        <v>1543</v>
      </c>
      <c r="F2806" s="149" t="s">
        <v>1543</v>
      </c>
      <c r="G2806" s="149" t="s">
        <v>1428</v>
      </c>
      <c r="H2806" s="158" t="s">
        <v>1435</v>
      </c>
      <c r="I2806" s="234" t="s">
        <v>1086</v>
      </c>
      <c r="J2806" s="150"/>
      <c r="K2806" s="150" t="s">
        <v>1343</v>
      </c>
      <c r="L2806" s="150"/>
      <c r="M2806" s="153"/>
      <c r="N2806" s="151"/>
      <c r="O2806" s="153"/>
      <c r="P2806" s="151" t="e">
        <f>#REF!+#REF!</f>
        <v>#REF!</v>
      </c>
      <c r="Q2806" s="204" t="e">
        <f>#REF!+M2806</f>
        <v>#REF!</v>
      </c>
      <c r="R2806" s="359" t="s">
        <v>588</v>
      </c>
    </row>
    <row r="2807" spans="1:18" ht="12.95" customHeight="1">
      <c r="A2807" s="147">
        <v>635</v>
      </c>
      <c r="B2807" s="148"/>
      <c r="C2807" s="149" t="s">
        <v>1911</v>
      </c>
      <c r="D2807" s="149" t="s">
        <v>1545</v>
      </c>
      <c r="E2807" s="149" t="s">
        <v>1543</v>
      </c>
      <c r="F2807" s="149" t="s">
        <v>1543</v>
      </c>
      <c r="G2807" s="149" t="s">
        <v>1493</v>
      </c>
      <c r="H2807" s="158">
        <v>108</v>
      </c>
      <c r="I2807" s="235" t="s">
        <v>2090</v>
      </c>
      <c r="J2807" s="150"/>
      <c r="K2807" s="150" t="s">
        <v>1343</v>
      </c>
      <c r="L2807" s="150"/>
      <c r="M2807" s="153"/>
      <c r="N2807" s="151"/>
      <c r="O2807" s="153"/>
      <c r="P2807" s="151" t="e">
        <f>#REF!+#REF!</f>
        <v>#REF!</v>
      </c>
      <c r="Q2807" s="204" t="e">
        <f>#REF!+M2807</f>
        <v>#REF!</v>
      </c>
      <c r="R2807" s="359" t="s">
        <v>588</v>
      </c>
    </row>
    <row r="2808" spans="1:18" ht="12.95" customHeight="1">
      <c r="A2808" s="147">
        <v>636</v>
      </c>
      <c r="B2808" s="148"/>
      <c r="C2808" s="149" t="s">
        <v>1911</v>
      </c>
      <c r="D2808" s="149" t="s">
        <v>1545</v>
      </c>
      <c r="E2808" s="149" t="s">
        <v>1543</v>
      </c>
      <c r="F2808" s="149" t="s">
        <v>1916</v>
      </c>
      <c r="G2808" s="149" t="s">
        <v>1487</v>
      </c>
      <c r="H2808" s="158"/>
      <c r="I2808" s="239" t="s">
        <v>2092</v>
      </c>
      <c r="J2808" s="150"/>
      <c r="K2808" s="150"/>
      <c r="L2808" s="150"/>
      <c r="M2808" s="153"/>
      <c r="N2808" s="151"/>
      <c r="O2808" s="153"/>
      <c r="P2808" s="151" t="e">
        <f>#REF!+#REF!</f>
        <v>#REF!</v>
      </c>
      <c r="Q2808" s="204" t="e">
        <f>#REF!+M2808</f>
        <v>#REF!</v>
      </c>
      <c r="R2808" s="359" t="s">
        <v>644</v>
      </c>
    </row>
    <row r="2809" spans="1:18" ht="12.95" customHeight="1">
      <c r="A2809" s="147">
        <v>637</v>
      </c>
      <c r="B2809" s="148"/>
      <c r="C2809" s="149" t="s">
        <v>1911</v>
      </c>
      <c r="D2809" s="149" t="s">
        <v>1545</v>
      </c>
      <c r="E2809" s="149" t="s">
        <v>1543</v>
      </c>
      <c r="F2809" s="149" t="s">
        <v>1911</v>
      </c>
      <c r="G2809" s="149" t="s">
        <v>1480</v>
      </c>
      <c r="H2809" s="158" t="s">
        <v>1427</v>
      </c>
      <c r="I2809" s="234" t="s">
        <v>1067</v>
      </c>
      <c r="J2809" s="150"/>
      <c r="K2809" s="150" t="s">
        <v>1343</v>
      </c>
      <c r="L2809" s="150"/>
      <c r="M2809" s="153"/>
      <c r="N2809" s="151"/>
      <c r="O2809" s="153"/>
      <c r="P2809" s="151" t="e">
        <f>#REF!+#REF!</f>
        <v>#REF!</v>
      </c>
      <c r="Q2809" s="204" t="e">
        <f>#REF!+M2809</f>
        <v>#REF!</v>
      </c>
      <c r="R2809" s="359" t="s">
        <v>644</v>
      </c>
    </row>
    <row r="2810" spans="1:18" ht="12.95" customHeight="1">
      <c r="A2810" s="147">
        <v>638</v>
      </c>
      <c r="B2810" s="148"/>
      <c r="C2810" s="149" t="s">
        <v>1911</v>
      </c>
      <c r="D2810" s="149" t="s">
        <v>1545</v>
      </c>
      <c r="E2810" s="149" t="s">
        <v>1543</v>
      </c>
      <c r="F2810" s="149" t="s">
        <v>1911</v>
      </c>
      <c r="G2810" s="149" t="s">
        <v>1480</v>
      </c>
      <c r="H2810" s="158" t="s">
        <v>1428</v>
      </c>
      <c r="I2810" s="234" t="s">
        <v>1068</v>
      </c>
      <c r="J2810" s="150"/>
      <c r="K2810" s="150" t="s">
        <v>1343</v>
      </c>
      <c r="L2810" s="150"/>
      <c r="M2810" s="153"/>
      <c r="N2810" s="151"/>
      <c r="O2810" s="153"/>
      <c r="P2810" s="151" t="e">
        <f>#REF!+#REF!</f>
        <v>#REF!</v>
      </c>
      <c r="Q2810" s="204" t="e">
        <f>#REF!+M2810</f>
        <v>#REF!</v>
      </c>
      <c r="R2810" s="359" t="s">
        <v>644</v>
      </c>
    </row>
    <row r="2811" spans="1:18" ht="12.95" customHeight="1">
      <c r="A2811" s="147">
        <v>639</v>
      </c>
      <c r="B2811" s="148"/>
      <c r="C2811" s="149" t="s">
        <v>1911</v>
      </c>
      <c r="D2811" s="149" t="s">
        <v>1545</v>
      </c>
      <c r="E2811" s="149" t="s">
        <v>1543</v>
      </c>
      <c r="F2811" s="149" t="s">
        <v>1911</v>
      </c>
      <c r="G2811" s="149" t="s">
        <v>1480</v>
      </c>
      <c r="H2811" s="158" t="s">
        <v>1429</v>
      </c>
      <c r="I2811" s="234" t="s">
        <v>82</v>
      </c>
      <c r="J2811" s="150"/>
      <c r="K2811" s="150" t="s">
        <v>1343</v>
      </c>
      <c r="L2811" s="150"/>
      <c r="M2811" s="153"/>
      <c r="N2811" s="151"/>
      <c r="O2811" s="153"/>
      <c r="P2811" s="151" t="e">
        <f>#REF!+#REF!</f>
        <v>#REF!</v>
      </c>
      <c r="Q2811" s="204" t="e">
        <f>#REF!+M2811</f>
        <v>#REF!</v>
      </c>
      <c r="R2811" s="359" t="s">
        <v>644</v>
      </c>
    </row>
    <row r="2812" spans="1:18" ht="12.95" customHeight="1">
      <c r="A2812" s="147">
        <v>640</v>
      </c>
      <c r="B2812" s="148"/>
      <c r="C2812" s="149" t="s">
        <v>1911</v>
      </c>
      <c r="D2812" s="149" t="s">
        <v>1545</v>
      </c>
      <c r="E2812" s="149" t="s">
        <v>1543</v>
      </c>
      <c r="F2812" s="149" t="s">
        <v>1543</v>
      </c>
      <c r="G2812" s="149" t="s">
        <v>1493</v>
      </c>
      <c r="H2812" s="158">
        <v>108</v>
      </c>
      <c r="I2812" s="235" t="s">
        <v>2090</v>
      </c>
      <c r="J2812" s="150"/>
      <c r="K2812" s="150" t="s">
        <v>1343</v>
      </c>
      <c r="L2812" s="150"/>
      <c r="M2812" s="153"/>
      <c r="N2812" s="151"/>
      <c r="O2812" s="153"/>
      <c r="P2812" s="151" t="e">
        <f>#REF!+#REF!</f>
        <v>#REF!</v>
      </c>
      <c r="Q2812" s="204" t="e">
        <f>#REF!+M2812</f>
        <v>#REF!</v>
      </c>
      <c r="R2812" s="359" t="s">
        <v>644</v>
      </c>
    </row>
    <row r="2813" spans="1:18" ht="12.95" customHeight="1">
      <c r="A2813" s="147">
        <v>641</v>
      </c>
      <c r="B2813" s="148"/>
      <c r="C2813" s="149" t="s">
        <v>1911</v>
      </c>
      <c r="D2813" s="149" t="s">
        <v>1545</v>
      </c>
      <c r="E2813" s="149" t="s">
        <v>1543</v>
      </c>
      <c r="F2813" s="149" t="s">
        <v>1543</v>
      </c>
      <c r="G2813" s="149" t="s">
        <v>1493</v>
      </c>
      <c r="H2813" s="158">
        <v>108</v>
      </c>
      <c r="I2813" s="235" t="s">
        <v>2090</v>
      </c>
      <c r="J2813" s="150"/>
      <c r="K2813" s="150" t="s">
        <v>1343</v>
      </c>
      <c r="L2813" s="150"/>
      <c r="M2813" s="153"/>
      <c r="N2813" s="151"/>
      <c r="O2813" s="153"/>
      <c r="P2813" s="151" t="e">
        <f>#REF!+#REF!</f>
        <v>#REF!</v>
      </c>
      <c r="Q2813" s="204" t="e">
        <f>#REF!+M2813</f>
        <v>#REF!</v>
      </c>
      <c r="R2813" s="359" t="s">
        <v>639</v>
      </c>
    </row>
    <row r="2814" spans="1:18" ht="12.95" customHeight="1">
      <c r="A2814" s="147">
        <v>642</v>
      </c>
      <c r="B2814" s="148"/>
      <c r="C2814" s="149" t="s">
        <v>1911</v>
      </c>
      <c r="D2814" s="149" t="s">
        <v>1545</v>
      </c>
      <c r="E2814" s="149" t="s">
        <v>1543</v>
      </c>
      <c r="F2814" s="149" t="s">
        <v>1543</v>
      </c>
      <c r="G2814" s="149" t="s">
        <v>1493</v>
      </c>
      <c r="H2814" s="158">
        <v>108</v>
      </c>
      <c r="I2814" s="235" t="s">
        <v>2090</v>
      </c>
      <c r="J2814" s="150"/>
      <c r="K2814" s="150" t="s">
        <v>1343</v>
      </c>
      <c r="L2814" s="150"/>
      <c r="M2814" s="153"/>
      <c r="N2814" s="151"/>
      <c r="O2814" s="153"/>
      <c r="P2814" s="151" t="e">
        <f>#REF!+#REF!</f>
        <v>#REF!</v>
      </c>
      <c r="Q2814" s="204" t="e">
        <f>#REF!+M2814</f>
        <v>#REF!</v>
      </c>
      <c r="R2814" s="359" t="s">
        <v>639</v>
      </c>
    </row>
    <row r="2815" spans="1:18" ht="12.95" customHeight="1">
      <c r="A2815" s="147">
        <v>643</v>
      </c>
      <c r="B2815" s="148"/>
      <c r="C2815" s="149" t="s">
        <v>1911</v>
      </c>
      <c r="D2815" s="149" t="s">
        <v>1545</v>
      </c>
      <c r="E2815" s="149" t="s">
        <v>1543</v>
      </c>
      <c r="F2815" s="149" t="s">
        <v>1911</v>
      </c>
      <c r="G2815" s="149" t="s">
        <v>1480</v>
      </c>
      <c r="H2815" s="158"/>
      <c r="I2815" s="259" t="s">
        <v>1793</v>
      </c>
      <c r="J2815" s="150"/>
      <c r="K2815" s="150" t="s">
        <v>1343</v>
      </c>
      <c r="L2815" s="150"/>
      <c r="M2815" s="153"/>
      <c r="N2815" s="151"/>
      <c r="O2815" s="153"/>
      <c r="P2815" s="151" t="e">
        <f>#REF!+#REF!</f>
        <v>#REF!</v>
      </c>
      <c r="Q2815" s="204" t="e">
        <f>#REF!+M2815</f>
        <v>#REF!</v>
      </c>
      <c r="R2815" s="359" t="s">
        <v>639</v>
      </c>
    </row>
    <row r="2816" spans="1:18" ht="12.95" customHeight="1">
      <c r="A2816" s="147">
        <v>644</v>
      </c>
      <c r="B2816" s="148"/>
      <c r="C2816" s="149" t="s">
        <v>1911</v>
      </c>
      <c r="D2816" s="149" t="s">
        <v>1545</v>
      </c>
      <c r="E2816" s="149" t="s">
        <v>1543</v>
      </c>
      <c r="F2816" s="149" t="s">
        <v>1911</v>
      </c>
      <c r="G2816" s="149" t="s">
        <v>1480</v>
      </c>
      <c r="H2816" s="158"/>
      <c r="I2816" s="259" t="s">
        <v>1794</v>
      </c>
      <c r="J2816" s="150"/>
      <c r="K2816" s="150" t="s">
        <v>1343</v>
      </c>
      <c r="L2816" s="150"/>
      <c r="M2816" s="153"/>
      <c r="N2816" s="151"/>
      <c r="O2816" s="153"/>
      <c r="P2816" s="151" t="e">
        <f>#REF!+#REF!</f>
        <v>#REF!</v>
      </c>
      <c r="Q2816" s="204" t="e">
        <f>#REF!+M2816</f>
        <v>#REF!</v>
      </c>
      <c r="R2816" s="359" t="s">
        <v>639</v>
      </c>
    </row>
    <row r="2817" spans="1:18" ht="12.95" customHeight="1">
      <c r="A2817" s="147">
        <v>645</v>
      </c>
      <c r="B2817" s="148"/>
      <c r="C2817" s="149" t="s">
        <v>1911</v>
      </c>
      <c r="D2817" s="149" t="s">
        <v>1545</v>
      </c>
      <c r="E2817" s="149" t="s">
        <v>1543</v>
      </c>
      <c r="F2817" s="149" t="s">
        <v>1543</v>
      </c>
      <c r="G2817" s="149" t="s">
        <v>1434</v>
      </c>
      <c r="H2817" s="158" t="s">
        <v>13</v>
      </c>
      <c r="I2817" s="234" t="s">
        <v>1056</v>
      </c>
      <c r="J2817" s="150"/>
      <c r="K2817" s="150" t="s">
        <v>1343</v>
      </c>
      <c r="L2817" s="150"/>
      <c r="M2817" s="153"/>
      <c r="N2817" s="151"/>
      <c r="O2817" s="153"/>
      <c r="P2817" s="151" t="e">
        <f>#REF!+#REF!</f>
        <v>#REF!</v>
      </c>
      <c r="Q2817" s="204" t="e">
        <f>#REF!+M2817</f>
        <v>#REF!</v>
      </c>
      <c r="R2817" s="359" t="s">
        <v>639</v>
      </c>
    </row>
    <row r="2818" spans="1:18" ht="12.95" customHeight="1">
      <c r="A2818" s="147">
        <v>646</v>
      </c>
      <c r="B2818" s="148"/>
      <c r="C2818" s="149" t="s">
        <v>1911</v>
      </c>
      <c r="D2818" s="149" t="s">
        <v>1545</v>
      </c>
      <c r="E2818" s="149" t="s">
        <v>1543</v>
      </c>
      <c r="F2818" s="149" t="s">
        <v>1911</v>
      </c>
      <c r="G2818" s="149" t="s">
        <v>1480</v>
      </c>
      <c r="H2818" s="158"/>
      <c r="I2818" s="259" t="s">
        <v>1792</v>
      </c>
      <c r="J2818" s="150"/>
      <c r="K2818" s="150" t="s">
        <v>1343</v>
      </c>
      <c r="L2818" s="150"/>
      <c r="M2818" s="153"/>
      <c r="N2818" s="151"/>
      <c r="O2818" s="153"/>
      <c r="P2818" s="151" t="e">
        <f>#REF!+#REF!</f>
        <v>#REF!</v>
      </c>
      <c r="Q2818" s="204" t="e">
        <f>#REF!+M2818</f>
        <v>#REF!</v>
      </c>
      <c r="R2818" s="359" t="s">
        <v>639</v>
      </c>
    </row>
    <row r="2819" spans="1:18" ht="12.95" customHeight="1">
      <c r="A2819" s="147">
        <v>647</v>
      </c>
      <c r="B2819" s="148"/>
      <c r="C2819" s="149" t="s">
        <v>1911</v>
      </c>
      <c r="D2819" s="149" t="s">
        <v>1545</v>
      </c>
      <c r="E2819" s="149" t="s">
        <v>1543</v>
      </c>
      <c r="F2819" s="149" t="s">
        <v>1543</v>
      </c>
      <c r="G2819" s="149" t="s">
        <v>1435</v>
      </c>
      <c r="H2819" s="158"/>
      <c r="I2819" s="259" t="s">
        <v>70</v>
      </c>
      <c r="J2819" s="150"/>
      <c r="K2819" s="150" t="s">
        <v>1343</v>
      </c>
      <c r="L2819" s="150"/>
      <c r="M2819" s="153"/>
      <c r="N2819" s="151"/>
      <c r="O2819" s="153"/>
      <c r="P2819" s="151" t="e">
        <f>#REF!+#REF!</f>
        <v>#REF!</v>
      </c>
      <c r="Q2819" s="204" t="e">
        <f>#REF!+M2819</f>
        <v>#REF!</v>
      </c>
      <c r="R2819" s="359" t="s">
        <v>639</v>
      </c>
    </row>
    <row r="2820" spans="1:18" ht="12.95" customHeight="1">
      <c r="A2820" s="147">
        <v>648</v>
      </c>
      <c r="B2820" s="148"/>
      <c r="C2820" s="149" t="s">
        <v>1911</v>
      </c>
      <c r="D2820" s="149" t="s">
        <v>1545</v>
      </c>
      <c r="E2820" s="149" t="s">
        <v>1543</v>
      </c>
      <c r="F2820" s="149" t="s">
        <v>1911</v>
      </c>
      <c r="G2820" s="149" t="s">
        <v>1472</v>
      </c>
      <c r="H2820" s="158" t="s">
        <v>13</v>
      </c>
      <c r="I2820" s="234" t="s">
        <v>1109</v>
      </c>
      <c r="J2820" s="150"/>
      <c r="K2820" s="150" t="s">
        <v>1343</v>
      </c>
      <c r="L2820" s="150"/>
      <c r="M2820" s="153"/>
      <c r="N2820" s="151"/>
      <c r="O2820" s="153"/>
      <c r="P2820" s="151" t="e">
        <f>#REF!+#REF!</f>
        <v>#REF!</v>
      </c>
      <c r="Q2820" s="204" t="e">
        <f>#REF!+M2820</f>
        <v>#REF!</v>
      </c>
      <c r="R2820" s="359" t="s">
        <v>639</v>
      </c>
    </row>
    <row r="2821" spans="1:18" ht="12.95" customHeight="1">
      <c r="A2821" s="147">
        <v>649</v>
      </c>
      <c r="B2821" s="148"/>
      <c r="C2821" s="149" t="s">
        <v>1911</v>
      </c>
      <c r="D2821" s="149" t="s">
        <v>1914</v>
      </c>
      <c r="E2821" s="149" t="s">
        <v>1911</v>
      </c>
      <c r="F2821" s="149" t="s">
        <v>1909</v>
      </c>
      <c r="G2821" s="149" t="s">
        <v>1499</v>
      </c>
      <c r="H2821" s="158"/>
      <c r="I2821" s="259" t="s">
        <v>1797</v>
      </c>
      <c r="J2821" s="150"/>
      <c r="K2821" s="150" t="s">
        <v>1343</v>
      </c>
      <c r="L2821" s="150"/>
      <c r="M2821" s="153"/>
      <c r="N2821" s="151"/>
      <c r="O2821" s="153"/>
      <c r="P2821" s="151" t="e">
        <f>#REF!+#REF!</f>
        <v>#REF!</v>
      </c>
      <c r="Q2821" s="204" t="e">
        <f>#REF!+M2821</f>
        <v>#REF!</v>
      </c>
      <c r="R2821" s="359" t="s">
        <v>593</v>
      </c>
    </row>
    <row r="2822" spans="1:18" ht="12.95" customHeight="1">
      <c r="A2822" s="147">
        <v>650</v>
      </c>
      <c r="B2822" s="148"/>
      <c r="C2822" s="149" t="s">
        <v>1911</v>
      </c>
      <c r="D2822" s="149" t="s">
        <v>1914</v>
      </c>
      <c r="E2822" s="149" t="s">
        <v>1911</v>
      </c>
      <c r="F2822" s="149" t="s">
        <v>1909</v>
      </c>
      <c r="G2822" s="149" t="s">
        <v>1499</v>
      </c>
      <c r="H2822" s="158"/>
      <c r="I2822" s="259" t="s">
        <v>1797</v>
      </c>
      <c r="J2822" s="150"/>
      <c r="K2822" s="150" t="s">
        <v>1343</v>
      </c>
      <c r="L2822" s="150"/>
      <c r="M2822" s="153"/>
      <c r="N2822" s="151"/>
      <c r="O2822" s="153"/>
      <c r="P2822" s="151" t="e">
        <f>#REF!+#REF!</f>
        <v>#REF!</v>
      </c>
      <c r="Q2822" s="204" t="e">
        <f>#REF!+M2822</f>
        <v>#REF!</v>
      </c>
      <c r="R2822" s="359" t="s">
        <v>593</v>
      </c>
    </row>
    <row r="2823" spans="1:18" ht="12.95" customHeight="1">
      <c r="A2823" s="147">
        <v>651</v>
      </c>
      <c r="B2823" s="148"/>
      <c r="C2823" s="149" t="s">
        <v>1911</v>
      </c>
      <c r="D2823" s="149" t="s">
        <v>1914</v>
      </c>
      <c r="E2823" s="149" t="s">
        <v>1911</v>
      </c>
      <c r="F2823" s="149" t="s">
        <v>1909</v>
      </c>
      <c r="G2823" s="149" t="s">
        <v>1499</v>
      </c>
      <c r="H2823" s="158"/>
      <c r="I2823" s="259" t="s">
        <v>1797</v>
      </c>
      <c r="J2823" s="150"/>
      <c r="K2823" s="150" t="s">
        <v>1343</v>
      </c>
      <c r="L2823" s="150"/>
      <c r="M2823" s="153"/>
      <c r="N2823" s="151"/>
      <c r="O2823" s="153"/>
      <c r="P2823" s="151" t="e">
        <f>#REF!+#REF!</f>
        <v>#REF!</v>
      </c>
      <c r="Q2823" s="204" t="e">
        <f>#REF!+M2823</f>
        <v>#REF!</v>
      </c>
      <c r="R2823" s="359" t="s">
        <v>593</v>
      </c>
    </row>
    <row r="2824" spans="1:18" ht="12.95" customHeight="1">
      <c r="A2824" s="147">
        <v>652</v>
      </c>
      <c r="B2824" s="148"/>
      <c r="C2824" s="149" t="s">
        <v>1911</v>
      </c>
      <c r="D2824" s="149" t="s">
        <v>1914</v>
      </c>
      <c r="E2824" s="149" t="s">
        <v>1911</v>
      </c>
      <c r="F2824" s="149" t="s">
        <v>1909</v>
      </c>
      <c r="G2824" s="149" t="s">
        <v>1499</v>
      </c>
      <c r="H2824" s="158"/>
      <c r="I2824" s="259" t="s">
        <v>1797</v>
      </c>
      <c r="J2824" s="150"/>
      <c r="K2824" s="150" t="s">
        <v>1343</v>
      </c>
      <c r="L2824" s="150"/>
      <c r="M2824" s="153"/>
      <c r="N2824" s="151"/>
      <c r="O2824" s="153"/>
      <c r="P2824" s="151" t="e">
        <f>#REF!+#REF!</f>
        <v>#REF!</v>
      </c>
      <c r="Q2824" s="204" t="e">
        <f>#REF!+M2824</f>
        <v>#REF!</v>
      </c>
      <c r="R2824" s="359" t="s">
        <v>593</v>
      </c>
    </row>
    <row r="2825" spans="1:18" ht="12.95" customHeight="1">
      <c r="A2825" s="147">
        <v>653</v>
      </c>
      <c r="B2825" s="148"/>
      <c r="C2825" s="149" t="s">
        <v>1911</v>
      </c>
      <c r="D2825" s="149" t="s">
        <v>1914</v>
      </c>
      <c r="E2825" s="149" t="s">
        <v>1911</v>
      </c>
      <c r="F2825" s="149" t="s">
        <v>1909</v>
      </c>
      <c r="G2825" s="149" t="s">
        <v>1499</v>
      </c>
      <c r="H2825" s="158"/>
      <c r="I2825" s="259" t="s">
        <v>1797</v>
      </c>
      <c r="J2825" s="150"/>
      <c r="K2825" s="150" t="s">
        <v>1343</v>
      </c>
      <c r="L2825" s="150"/>
      <c r="M2825" s="153"/>
      <c r="N2825" s="151"/>
      <c r="O2825" s="153"/>
      <c r="P2825" s="151" t="e">
        <f>#REF!+#REF!</f>
        <v>#REF!</v>
      </c>
      <c r="Q2825" s="204" t="e">
        <f>#REF!+M2825</f>
        <v>#REF!</v>
      </c>
      <c r="R2825" s="359" t="s">
        <v>593</v>
      </c>
    </row>
    <row r="2826" spans="1:18" ht="12.95" customHeight="1">
      <c r="A2826" s="147">
        <v>654</v>
      </c>
      <c r="B2826" s="148"/>
      <c r="C2826" s="149" t="s">
        <v>1911</v>
      </c>
      <c r="D2826" s="149" t="s">
        <v>1914</v>
      </c>
      <c r="E2826" s="149" t="s">
        <v>1911</v>
      </c>
      <c r="F2826" s="149" t="s">
        <v>1909</v>
      </c>
      <c r="G2826" s="149" t="s">
        <v>1499</v>
      </c>
      <c r="H2826" s="158"/>
      <c r="I2826" s="259" t="s">
        <v>1797</v>
      </c>
      <c r="J2826" s="150"/>
      <c r="K2826" s="150" t="s">
        <v>1343</v>
      </c>
      <c r="L2826" s="150"/>
      <c r="M2826" s="153"/>
      <c r="N2826" s="151"/>
      <c r="O2826" s="153"/>
      <c r="P2826" s="151" t="e">
        <f>#REF!+#REF!</f>
        <v>#REF!</v>
      </c>
      <c r="Q2826" s="204" t="e">
        <f>#REF!+M2826</f>
        <v>#REF!</v>
      </c>
      <c r="R2826" s="359" t="s">
        <v>593</v>
      </c>
    </row>
    <row r="2827" spans="1:18" ht="12.95" customHeight="1">
      <c r="A2827" s="147">
        <v>655</v>
      </c>
      <c r="B2827" s="148"/>
      <c r="C2827" s="149" t="s">
        <v>1911</v>
      </c>
      <c r="D2827" s="149" t="s">
        <v>1914</v>
      </c>
      <c r="E2827" s="149" t="s">
        <v>1911</v>
      </c>
      <c r="F2827" s="149" t="s">
        <v>1909</v>
      </c>
      <c r="G2827" s="149" t="s">
        <v>1499</v>
      </c>
      <c r="H2827" s="158"/>
      <c r="I2827" s="259" t="s">
        <v>1797</v>
      </c>
      <c r="J2827" s="150"/>
      <c r="K2827" s="150" t="s">
        <v>1343</v>
      </c>
      <c r="L2827" s="150"/>
      <c r="M2827" s="153"/>
      <c r="N2827" s="151"/>
      <c r="O2827" s="153"/>
      <c r="P2827" s="151" t="e">
        <f>#REF!+#REF!</f>
        <v>#REF!</v>
      </c>
      <c r="Q2827" s="204" t="e">
        <f>#REF!+M2827</f>
        <v>#REF!</v>
      </c>
      <c r="R2827" s="359" t="s">
        <v>593</v>
      </c>
    </row>
    <row r="2828" spans="1:18" ht="12.95" customHeight="1">
      <c r="A2828" s="147">
        <v>656</v>
      </c>
      <c r="B2828" s="148"/>
      <c r="C2828" s="149" t="s">
        <v>1911</v>
      </c>
      <c r="D2828" s="149" t="s">
        <v>1914</v>
      </c>
      <c r="E2828" s="149" t="s">
        <v>1911</v>
      </c>
      <c r="F2828" s="149" t="s">
        <v>1909</v>
      </c>
      <c r="G2828" s="149" t="s">
        <v>1499</v>
      </c>
      <c r="H2828" s="158"/>
      <c r="I2828" s="259" t="s">
        <v>1797</v>
      </c>
      <c r="J2828" s="150"/>
      <c r="K2828" s="150" t="s">
        <v>1343</v>
      </c>
      <c r="L2828" s="150"/>
      <c r="M2828" s="153"/>
      <c r="N2828" s="151"/>
      <c r="O2828" s="153"/>
      <c r="P2828" s="151" t="e">
        <f>#REF!+#REF!</f>
        <v>#REF!</v>
      </c>
      <c r="Q2828" s="204" t="e">
        <f>#REF!+M2828</f>
        <v>#REF!</v>
      </c>
      <c r="R2828" s="359" t="s">
        <v>593</v>
      </c>
    </row>
    <row r="2829" spans="1:18" ht="12.95" customHeight="1">
      <c r="A2829" s="147">
        <v>657</v>
      </c>
      <c r="B2829" s="148"/>
      <c r="C2829" s="149" t="s">
        <v>1911</v>
      </c>
      <c r="D2829" s="149" t="s">
        <v>1914</v>
      </c>
      <c r="E2829" s="149" t="s">
        <v>1911</v>
      </c>
      <c r="F2829" s="149" t="s">
        <v>1909</v>
      </c>
      <c r="G2829" s="149" t="s">
        <v>1499</v>
      </c>
      <c r="H2829" s="158"/>
      <c r="I2829" s="259" t="s">
        <v>1797</v>
      </c>
      <c r="J2829" s="150"/>
      <c r="K2829" s="150" t="s">
        <v>1343</v>
      </c>
      <c r="L2829" s="150"/>
      <c r="M2829" s="153"/>
      <c r="N2829" s="151"/>
      <c r="O2829" s="153"/>
      <c r="P2829" s="151" t="e">
        <f>#REF!+#REF!</f>
        <v>#REF!</v>
      </c>
      <c r="Q2829" s="204" t="e">
        <f>#REF!+M2829</f>
        <v>#REF!</v>
      </c>
      <c r="R2829" s="359" t="s">
        <v>593</v>
      </c>
    </row>
    <row r="2830" spans="1:18" ht="12.95" customHeight="1">
      <c r="A2830" s="147">
        <v>658</v>
      </c>
      <c r="B2830" s="148"/>
      <c r="C2830" s="149" t="s">
        <v>1911</v>
      </c>
      <c r="D2830" s="149" t="s">
        <v>1914</v>
      </c>
      <c r="E2830" s="149" t="s">
        <v>1911</v>
      </c>
      <c r="F2830" s="149" t="s">
        <v>1909</v>
      </c>
      <c r="G2830" s="149" t="s">
        <v>1499</v>
      </c>
      <c r="H2830" s="158"/>
      <c r="I2830" s="259" t="s">
        <v>1797</v>
      </c>
      <c r="J2830" s="150"/>
      <c r="K2830" s="150" t="s">
        <v>1343</v>
      </c>
      <c r="L2830" s="150"/>
      <c r="M2830" s="153"/>
      <c r="N2830" s="151"/>
      <c r="O2830" s="153"/>
      <c r="P2830" s="151" t="e">
        <f>#REF!+#REF!</f>
        <v>#REF!</v>
      </c>
      <c r="Q2830" s="204" t="e">
        <f>#REF!+M2830</f>
        <v>#REF!</v>
      </c>
      <c r="R2830" s="359" t="s">
        <v>593</v>
      </c>
    </row>
    <row r="2831" spans="1:18" ht="12.95" customHeight="1">
      <c r="A2831" s="147">
        <v>659</v>
      </c>
      <c r="B2831" s="148"/>
      <c r="C2831" s="149" t="s">
        <v>1911</v>
      </c>
      <c r="D2831" s="149" t="s">
        <v>1914</v>
      </c>
      <c r="E2831" s="149" t="s">
        <v>1911</v>
      </c>
      <c r="F2831" s="149" t="s">
        <v>1909</v>
      </c>
      <c r="G2831" s="149" t="s">
        <v>1499</v>
      </c>
      <c r="H2831" s="158"/>
      <c r="I2831" s="259" t="s">
        <v>1798</v>
      </c>
      <c r="J2831" s="150"/>
      <c r="K2831" s="150" t="s">
        <v>1343</v>
      </c>
      <c r="L2831" s="150"/>
      <c r="M2831" s="153"/>
      <c r="N2831" s="151"/>
      <c r="O2831" s="153"/>
      <c r="P2831" s="151" t="e">
        <f>#REF!+#REF!</f>
        <v>#REF!</v>
      </c>
      <c r="Q2831" s="204" t="e">
        <f>#REF!+M2831</f>
        <v>#REF!</v>
      </c>
      <c r="R2831" s="359" t="s">
        <v>593</v>
      </c>
    </row>
    <row r="2832" spans="1:18" ht="12.95" customHeight="1">
      <c r="A2832" s="147">
        <v>660</v>
      </c>
      <c r="B2832" s="148"/>
      <c r="C2832" s="149" t="s">
        <v>1911</v>
      </c>
      <c r="D2832" s="149" t="s">
        <v>1545</v>
      </c>
      <c r="E2832" s="149" t="s">
        <v>1543</v>
      </c>
      <c r="F2832" s="149" t="s">
        <v>1916</v>
      </c>
      <c r="G2832" s="149" t="s">
        <v>1487</v>
      </c>
      <c r="H2832" s="158"/>
      <c r="I2832" s="239" t="s">
        <v>1957</v>
      </c>
      <c r="J2832" s="150"/>
      <c r="K2832" s="150"/>
      <c r="L2832" s="150"/>
      <c r="M2832" s="153"/>
      <c r="N2832" s="151"/>
      <c r="O2832" s="153"/>
      <c r="P2832" s="151" t="e">
        <f>#REF!+#REF!</f>
        <v>#REF!</v>
      </c>
      <c r="Q2832" s="204" t="e">
        <f>#REF!+M2832</f>
        <v>#REF!</v>
      </c>
      <c r="R2832" s="359" t="s">
        <v>590</v>
      </c>
    </row>
    <row r="2833" spans="1:18" ht="12.95" customHeight="1">
      <c r="A2833" s="147">
        <v>661</v>
      </c>
      <c r="B2833" s="148"/>
      <c r="C2833" s="149" t="s">
        <v>1911</v>
      </c>
      <c r="D2833" s="149" t="s">
        <v>1545</v>
      </c>
      <c r="E2833" s="149" t="s">
        <v>1543</v>
      </c>
      <c r="F2833" s="149" t="s">
        <v>1913</v>
      </c>
      <c r="G2833" s="149" t="s">
        <v>1446</v>
      </c>
      <c r="H2833" s="158" t="s">
        <v>1430</v>
      </c>
      <c r="I2833" s="234" t="s">
        <v>1082</v>
      </c>
      <c r="J2833" s="150"/>
      <c r="K2833" s="150" t="s">
        <v>1343</v>
      </c>
      <c r="L2833" s="150"/>
      <c r="M2833" s="153"/>
      <c r="N2833" s="151"/>
      <c r="O2833" s="153"/>
      <c r="P2833" s="151" t="e">
        <f>#REF!+#REF!</f>
        <v>#REF!</v>
      </c>
      <c r="Q2833" s="204" t="e">
        <f>#REF!+M2833</f>
        <v>#REF!</v>
      </c>
      <c r="R2833" s="359" t="s">
        <v>590</v>
      </c>
    </row>
    <row r="2834" spans="1:18" ht="12.95" customHeight="1">
      <c r="A2834" s="147">
        <v>662</v>
      </c>
      <c r="B2834" s="148"/>
      <c r="C2834" s="149" t="s">
        <v>1911</v>
      </c>
      <c r="D2834" s="149" t="s">
        <v>1545</v>
      </c>
      <c r="E2834" s="149" t="s">
        <v>1543</v>
      </c>
      <c r="F2834" s="149" t="s">
        <v>1916</v>
      </c>
      <c r="G2834" s="149" t="s">
        <v>1487</v>
      </c>
      <c r="H2834" s="158"/>
      <c r="I2834" s="239" t="s">
        <v>2093</v>
      </c>
      <c r="J2834" s="150"/>
      <c r="K2834" s="150"/>
      <c r="L2834" s="150"/>
      <c r="M2834" s="153"/>
      <c r="N2834" s="151"/>
      <c r="O2834" s="153"/>
      <c r="P2834" s="151" t="e">
        <f>#REF!+#REF!</f>
        <v>#REF!</v>
      </c>
      <c r="Q2834" s="204" t="e">
        <f>#REF!+M2834</f>
        <v>#REF!</v>
      </c>
      <c r="R2834" s="359" t="s">
        <v>634</v>
      </c>
    </row>
    <row r="2835" spans="1:18" ht="12.95" customHeight="1">
      <c r="A2835" s="147">
        <v>663</v>
      </c>
      <c r="B2835" s="148"/>
      <c r="C2835" s="149" t="s">
        <v>1911</v>
      </c>
      <c r="D2835" s="149" t="s">
        <v>1545</v>
      </c>
      <c r="E2835" s="149" t="s">
        <v>1543</v>
      </c>
      <c r="F2835" s="149" t="s">
        <v>1543</v>
      </c>
      <c r="G2835" s="149" t="s">
        <v>1428</v>
      </c>
      <c r="H2835" s="158" t="s">
        <v>1427</v>
      </c>
      <c r="I2835" s="234" t="s">
        <v>1057</v>
      </c>
      <c r="J2835" s="150"/>
      <c r="K2835" s="150" t="s">
        <v>1343</v>
      </c>
      <c r="L2835" s="150"/>
      <c r="M2835" s="153"/>
      <c r="N2835" s="151"/>
      <c r="O2835" s="153"/>
      <c r="P2835" s="151" t="e">
        <f>#REF!+#REF!</f>
        <v>#REF!</v>
      </c>
      <c r="Q2835" s="204" t="e">
        <f>#REF!+M2835</f>
        <v>#REF!</v>
      </c>
      <c r="R2835" s="359" t="s">
        <v>634</v>
      </c>
    </row>
    <row r="2836" spans="1:18" ht="12.95" customHeight="1">
      <c r="A2836" s="147">
        <v>664</v>
      </c>
      <c r="B2836" s="148"/>
      <c r="C2836" s="149" t="s">
        <v>1911</v>
      </c>
      <c r="D2836" s="149" t="s">
        <v>1545</v>
      </c>
      <c r="E2836" s="149" t="s">
        <v>1543</v>
      </c>
      <c r="F2836" s="149" t="s">
        <v>1543</v>
      </c>
      <c r="G2836" s="149" t="s">
        <v>1427</v>
      </c>
      <c r="H2836" s="158" t="s">
        <v>13</v>
      </c>
      <c r="I2836" s="234" t="s">
        <v>1078</v>
      </c>
      <c r="J2836" s="150"/>
      <c r="K2836" s="150" t="s">
        <v>1343</v>
      </c>
      <c r="L2836" s="150"/>
      <c r="M2836" s="153"/>
      <c r="N2836" s="151"/>
      <c r="O2836" s="153"/>
      <c r="P2836" s="151" t="e">
        <f>#REF!+#REF!</f>
        <v>#REF!</v>
      </c>
      <c r="Q2836" s="204" t="e">
        <f>#REF!+M2836</f>
        <v>#REF!</v>
      </c>
      <c r="R2836" s="359" t="s">
        <v>634</v>
      </c>
    </row>
    <row r="2837" spans="1:18" ht="12.95" customHeight="1">
      <c r="A2837" s="147">
        <v>665</v>
      </c>
      <c r="B2837" s="148"/>
      <c r="C2837" s="149" t="s">
        <v>1911</v>
      </c>
      <c r="D2837" s="149" t="s">
        <v>1545</v>
      </c>
      <c r="E2837" s="149" t="s">
        <v>1543</v>
      </c>
      <c r="F2837" s="149" t="s">
        <v>1543</v>
      </c>
      <c r="G2837" s="149" t="s">
        <v>1434</v>
      </c>
      <c r="H2837" s="158" t="s">
        <v>1425</v>
      </c>
      <c r="I2837" s="234" t="s">
        <v>1079</v>
      </c>
      <c r="J2837" s="150"/>
      <c r="K2837" s="150" t="s">
        <v>1343</v>
      </c>
      <c r="L2837" s="150"/>
      <c r="M2837" s="153"/>
      <c r="N2837" s="151"/>
      <c r="O2837" s="153"/>
      <c r="P2837" s="151" t="e">
        <f>#REF!+#REF!</f>
        <v>#REF!</v>
      </c>
      <c r="Q2837" s="204" t="e">
        <f>#REF!+M2837</f>
        <v>#REF!</v>
      </c>
      <c r="R2837" s="359" t="s">
        <v>634</v>
      </c>
    </row>
    <row r="2838" spans="1:18" ht="12.95" customHeight="1">
      <c r="A2838" s="147">
        <v>666</v>
      </c>
      <c r="B2838" s="148"/>
      <c r="C2838" s="149" t="s">
        <v>1911</v>
      </c>
      <c r="D2838" s="149" t="s">
        <v>1545</v>
      </c>
      <c r="E2838" s="149" t="s">
        <v>1543</v>
      </c>
      <c r="F2838" s="149" t="s">
        <v>1543</v>
      </c>
      <c r="G2838" s="149" t="s">
        <v>1428</v>
      </c>
      <c r="H2838" s="158"/>
      <c r="I2838" s="259" t="s">
        <v>1091</v>
      </c>
      <c r="J2838" s="150"/>
      <c r="K2838" s="150" t="s">
        <v>1343</v>
      </c>
      <c r="L2838" s="150"/>
      <c r="M2838" s="153"/>
      <c r="N2838" s="151"/>
      <c r="O2838" s="153"/>
      <c r="P2838" s="151" t="e">
        <f>#REF!+#REF!</f>
        <v>#REF!</v>
      </c>
      <c r="Q2838" s="204" t="e">
        <f>#REF!+M2838</f>
        <v>#REF!</v>
      </c>
      <c r="R2838" s="359" t="s">
        <v>650</v>
      </c>
    </row>
    <row r="2839" spans="1:18" ht="12.95" customHeight="1">
      <c r="A2839" s="147">
        <v>667</v>
      </c>
      <c r="B2839" s="148"/>
      <c r="C2839" s="149" t="s">
        <v>1911</v>
      </c>
      <c r="D2839" s="149" t="s">
        <v>1545</v>
      </c>
      <c r="E2839" s="149" t="s">
        <v>1543</v>
      </c>
      <c r="F2839" s="149" t="s">
        <v>1543</v>
      </c>
      <c r="G2839" s="149" t="s">
        <v>1428</v>
      </c>
      <c r="H2839" s="158"/>
      <c r="I2839" s="259" t="s">
        <v>1748</v>
      </c>
      <c r="J2839" s="150"/>
      <c r="K2839" s="150" t="s">
        <v>1343</v>
      </c>
      <c r="L2839" s="150"/>
      <c r="M2839" s="153"/>
      <c r="N2839" s="151"/>
      <c r="O2839" s="153"/>
      <c r="P2839" s="151" t="e">
        <f>#REF!+#REF!</f>
        <v>#REF!</v>
      </c>
      <c r="Q2839" s="204" t="e">
        <f>#REF!+M2839</f>
        <v>#REF!</v>
      </c>
      <c r="R2839" s="359" t="s">
        <v>650</v>
      </c>
    </row>
    <row r="2840" spans="1:18" ht="12.95" customHeight="1">
      <c r="A2840" s="147">
        <v>668</v>
      </c>
      <c r="B2840" s="148"/>
      <c r="C2840" s="149" t="s">
        <v>1911</v>
      </c>
      <c r="D2840" s="149" t="s">
        <v>1545</v>
      </c>
      <c r="E2840" s="149" t="s">
        <v>1543</v>
      </c>
      <c r="F2840" s="149" t="s">
        <v>1914</v>
      </c>
      <c r="G2840" s="149" t="s">
        <v>1452</v>
      </c>
      <c r="H2840" s="158"/>
      <c r="I2840" s="259" t="s">
        <v>1750</v>
      </c>
      <c r="J2840" s="150"/>
      <c r="K2840" s="150" t="s">
        <v>1343</v>
      </c>
      <c r="L2840" s="150"/>
      <c r="M2840" s="153"/>
      <c r="N2840" s="151"/>
      <c r="O2840" s="153"/>
      <c r="P2840" s="151" t="e">
        <f>#REF!+#REF!</f>
        <v>#REF!</v>
      </c>
      <c r="Q2840" s="204" t="e">
        <f>#REF!+M2840</f>
        <v>#REF!</v>
      </c>
      <c r="R2840" s="359" t="s">
        <v>650</v>
      </c>
    </row>
    <row r="2841" spans="1:18" ht="12.95" customHeight="1">
      <c r="A2841" s="147">
        <v>669</v>
      </c>
      <c r="B2841" s="148"/>
      <c r="C2841" s="149" t="s">
        <v>1911</v>
      </c>
      <c r="D2841" s="149" t="s">
        <v>1545</v>
      </c>
      <c r="E2841" s="149" t="s">
        <v>1543</v>
      </c>
      <c r="F2841" s="149" t="s">
        <v>1543</v>
      </c>
      <c r="G2841" s="149" t="s">
        <v>1428</v>
      </c>
      <c r="H2841" s="158"/>
      <c r="I2841" s="259" t="s">
        <v>1748</v>
      </c>
      <c r="J2841" s="150"/>
      <c r="K2841" s="150" t="s">
        <v>1343</v>
      </c>
      <c r="L2841" s="150"/>
      <c r="M2841" s="153"/>
      <c r="N2841" s="151"/>
      <c r="O2841" s="153"/>
      <c r="P2841" s="151" t="e">
        <f>#REF!+#REF!</f>
        <v>#REF!</v>
      </c>
      <c r="Q2841" s="204" t="e">
        <f>#REF!+M2841</f>
        <v>#REF!</v>
      </c>
      <c r="R2841" s="359" t="s">
        <v>650</v>
      </c>
    </row>
    <row r="2842" spans="1:18" ht="12.95" customHeight="1">
      <c r="A2842" s="147">
        <v>670</v>
      </c>
      <c r="B2842" s="148"/>
      <c r="C2842" s="149" t="s">
        <v>1911</v>
      </c>
      <c r="D2842" s="149" t="s">
        <v>1545</v>
      </c>
      <c r="E2842" s="149" t="s">
        <v>1543</v>
      </c>
      <c r="F2842" s="149" t="s">
        <v>1543</v>
      </c>
      <c r="G2842" s="149" t="s">
        <v>1428</v>
      </c>
      <c r="H2842" s="158"/>
      <c r="I2842" s="259" t="s">
        <v>1751</v>
      </c>
      <c r="J2842" s="150"/>
      <c r="K2842" s="150" t="s">
        <v>1343</v>
      </c>
      <c r="L2842" s="150"/>
      <c r="M2842" s="153"/>
      <c r="N2842" s="151"/>
      <c r="O2842" s="153"/>
      <c r="P2842" s="151" t="e">
        <f>#REF!+#REF!</f>
        <v>#REF!</v>
      </c>
      <c r="Q2842" s="204" t="e">
        <f>#REF!+M2842</f>
        <v>#REF!</v>
      </c>
      <c r="R2842" s="359" t="s">
        <v>650</v>
      </c>
    </row>
    <row r="2843" spans="1:18" ht="12.95" customHeight="1">
      <c r="A2843" s="147">
        <v>671</v>
      </c>
      <c r="B2843" s="148"/>
      <c r="C2843" s="149" t="s">
        <v>1911</v>
      </c>
      <c r="D2843" s="149" t="s">
        <v>1545</v>
      </c>
      <c r="E2843" s="149" t="s">
        <v>1543</v>
      </c>
      <c r="F2843" s="149" t="s">
        <v>1543</v>
      </c>
      <c r="G2843" s="149" t="s">
        <v>1461</v>
      </c>
      <c r="H2843" s="158"/>
      <c r="I2843" s="278" t="s">
        <v>1747</v>
      </c>
      <c r="J2843" s="150"/>
      <c r="K2843" s="150" t="s">
        <v>1343</v>
      </c>
      <c r="L2843" s="150"/>
      <c r="M2843" s="153"/>
      <c r="N2843" s="151"/>
      <c r="O2843" s="153"/>
      <c r="P2843" s="151" t="e">
        <f>#REF!+#REF!</f>
        <v>#REF!</v>
      </c>
      <c r="Q2843" s="204" t="e">
        <f>#REF!+M2843</f>
        <v>#REF!</v>
      </c>
      <c r="R2843" s="359" t="s">
        <v>650</v>
      </c>
    </row>
    <row r="2844" spans="1:18" ht="12.95" customHeight="1">
      <c r="A2844" s="147">
        <v>672</v>
      </c>
      <c r="B2844" s="148"/>
      <c r="C2844" s="149" t="s">
        <v>1911</v>
      </c>
      <c r="D2844" s="149" t="s">
        <v>1545</v>
      </c>
      <c r="E2844" s="149" t="s">
        <v>1543</v>
      </c>
      <c r="F2844" s="149" t="s">
        <v>1543</v>
      </c>
      <c r="G2844" s="149" t="s">
        <v>1428</v>
      </c>
      <c r="H2844" s="158"/>
      <c r="I2844" s="356" t="s">
        <v>2366</v>
      </c>
      <c r="J2844" s="360"/>
      <c r="K2844" s="360" t="s">
        <v>1343</v>
      </c>
      <c r="L2844" s="360"/>
      <c r="M2844" s="362">
        <v>2400000</v>
      </c>
      <c r="N2844" s="151"/>
      <c r="O2844" s="153"/>
      <c r="P2844" s="151" t="e">
        <f>#REF!+#REF!</f>
        <v>#REF!</v>
      </c>
      <c r="Q2844" s="204" t="e">
        <f>#REF!+M2844</f>
        <v>#REF!</v>
      </c>
      <c r="R2844" s="359" t="s">
        <v>2213</v>
      </c>
    </row>
    <row r="2845" spans="1:18" ht="12.95" customHeight="1">
      <c r="A2845" s="147">
        <v>673</v>
      </c>
      <c r="B2845" s="148"/>
      <c r="C2845" s="149" t="s">
        <v>1911</v>
      </c>
      <c r="D2845" s="149" t="s">
        <v>1545</v>
      </c>
      <c r="E2845" s="149" t="s">
        <v>1543</v>
      </c>
      <c r="F2845" s="149" t="s">
        <v>1543</v>
      </c>
      <c r="G2845" s="149" t="s">
        <v>1428</v>
      </c>
      <c r="H2845" s="158"/>
      <c r="I2845" s="356" t="s">
        <v>1787</v>
      </c>
      <c r="J2845" s="360"/>
      <c r="K2845" s="360" t="s">
        <v>1343</v>
      </c>
      <c r="L2845" s="360"/>
      <c r="M2845" s="362">
        <v>570000</v>
      </c>
      <c r="N2845" s="151"/>
      <c r="O2845" s="153"/>
      <c r="P2845" s="151" t="e">
        <f>#REF!+#REF!</f>
        <v>#REF!</v>
      </c>
      <c r="Q2845" s="204" t="e">
        <f>#REF!+M2845</f>
        <v>#REF!</v>
      </c>
      <c r="R2845" s="359" t="s">
        <v>2218</v>
      </c>
    </row>
    <row r="2846" spans="1:18" ht="12.95" customHeight="1">
      <c r="A2846" s="147">
        <v>674</v>
      </c>
      <c r="B2846" s="148"/>
      <c r="C2846" s="149" t="s">
        <v>1911</v>
      </c>
      <c r="D2846" s="149" t="s">
        <v>1545</v>
      </c>
      <c r="E2846" s="149" t="s">
        <v>1543</v>
      </c>
      <c r="F2846" s="149" t="s">
        <v>1543</v>
      </c>
      <c r="G2846" s="149" t="s">
        <v>1428</v>
      </c>
      <c r="H2846" s="158"/>
      <c r="I2846" s="356" t="s">
        <v>2373</v>
      </c>
      <c r="J2846" s="360"/>
      <c r="K2846" s="360" t="s">
        <v>1343</v>
      </c>
      <c r="L2846" s="360"/>
      <c r="M2846" s="362">
        <v>1170000</v>
      </c>
      <c r="N2846" s="151"/>
      <c r="O2846" s="153"/>
      <c r="P2846" s="151" t="e">
        <f>#REF!+#REF!</f>
        <v>#REF!</v>
      </c>
      <c r="Q2846" s="204" t="e">
        <f>#REF!+M2846</f>
        <v>#REF!</v>
      </c>
      <c r="R2846" s="359" t="s">
        <v>2218</v>
      </c>
    </row>
    <row r="2847" spans="1:18" ht="12.95" customHeight="1">
      <c r="A2847" s="147">
        <v>675</v>
      </c>
      <c r="B2847" s="148"/>
      <c r="C2847" s="149" t="s">
        <v>1911</v>
      </c>
      <c r="D2847" s="149" t="s">
        <v>1545</v>
      </c>
      <c r="E2847" s="149" t="s">
        <v>1543</v>
      </c>
      <c r="F2847" s="149" t="s">
        <v>1543</v>
      </c>
      <c r="G2847" s="149" t="s">
        <v>1428</v>
      </c>
      <c r="H2847" s="158"/>
      <c r="I2847" s="356" t="s">
        <v>2375</v>
      </c>
      <c r="J2847" s="360"/>
      <c r="K2847" s="360" t="s">
        <v>1343</v>
      </c>
      <c r="L2847" s="360"/>
      <c r="M2847" s="362">
        <v>3500000</v>
      </c>
      <c r="N2847" s="151"/>
      <c r="O2847" s="153"/>
      <c r="P2847" s="151" t="e">
        <f>#REF!+#REF!</f>
        <v>#REF!</v>
      </c>
      <c r="Q2847" s="204" t="e">
        <f>#REF!+M2847</f>
        <v>#REF!</v>
      </c>
      <c r="R2847" s="359" t="s">
        <v>2240</v>
      </c>
    </row>
    <row r="2848" spans="1:18" ht="12.95" customHeight="1">
      <c r="A2848" s="147">
        <v>676</v>
      </c>
      <c r="B2848" s="148"/>
      <c r="C2848" s="149" t="s">
        <v>1911</v>
      </c>
      <c r="D2848" s="149" t="s">
        <v>1545</v>
      </c>
      <c r="E2848" s="149" t="s">
        <v>1543</v>
      </c>
      <c r="F2848" s="149" t="s">
        <v>1543</v>
      </c>
      <c r="G2848" s="149" t="s">
        <v>1428</v>
      </c>
      <c r="H2848" s="158"/>
      <c r="I2848" s="356" t="s">
        <v>2376</v>
      </c>
      <c r="J2848" s="360"/>
      <c r="K2848" s="360" t="s">
        <v>1343</v>
      </c>
      <c r="L2848" s="360"/>
      <c r="M2848" s="362">
        <v>1000000</v>
      </c>
      <c r="N2848" s="151"/>
      <c r="O2848" s="153"/>
      <c r="P2848" s="151" t="e">
        <f>#REF!+#REF!</f>
        <v>#REF!</v>
      </c>
      <c r="Q2848" s="204" t="e">
        <f>#REF!+M2848</f>
        <v>#REF!</v>
      </c>
      <c r="R2848" s="359" t="s">
        <v>2305</v>
      </c>
    </row>
    <row r="2849" spans="1:18" ht="12.95" customHeight="1">
      <c r="A2849" s="147">
        <v>677</v>
      </c>
      <c r="B2849" s="148"/>
      <c r="C2849" s="149" t="s">
        <v>1911</v>
      </c>
      <c r="D2849" s="149" t="s">
        <v>1545</v>
      </c>
      <c r="E2849" s="149" t="s">
        <v>1543</v>
      </c>
      <c r="F2849" s="149" t="s">
        <v>1543</v>
      </c>
      <c r="G2849" s="149" t="s">
        <v>1428</v>
      </c>
      <c r="H2849" s="158"/>
      <c r="I2849" s="356" t="s">
        <v>2382</v>
      </c>
      <c r="J2849" s="360"/>
      <c r="K2849" s="360" t="s">
        <v>1343</v>
      </c>
      <c r="L2849" s="360"/>
      <c r="M2849" s="362">
        <v>232000</v>
      </c>
      <c r="N2849" s="151"/>
      <c r="O2849" s="153"/>
      <c r="P2849" s="151" t="e">
        <f>#REF!+#REF!</f>
        <v>#REF!</v>
      </c>
      <c r="Q2849" s="204" t="e">
        <f>#REF!+M2849</f>
        <v>#REF!</v>
      </c>
      <c r="R2849" s="359" t="s">
        <v>2381</v>
      </c>
    </row>
    <row r="2850" spans="1:18" ht="12.95" customHeight="1">
      <c r="A2850" s="147">
        <v>678</v>
      </c>
      <c r="B2850" s="148"/>
      <c r="C2850" s="149" t="s">
        <v>1911</v>
      </c>
      <c r="D2850" s="149" t="s">
        <v>1545</v>
      </c>
      <c r="E2850" s="149" t="s">
        <v>1543</v>
      </c>
      <c r="F2850" s="149" t="s">
        <v>1543</v>
      </c>
      <c r="G2850" s="149" t="s">
        <v>1428</v>
      </c>
      <c r="H2850" s="158"/>
      <c r="I2850" s="356" t="s">
        <v>2382</v>
      </c>
      <c r="J2850" s="360"/>
      <c r="K2850" s="360" t="s">
        <v>1343</v>
      </c>
      <c r="L2850" s="360"/>
      <c r="M2850" s="362">
        <v>348000</v>
      </c>
      <c r="N2850" s="151"/>
      <c r="O2850" s="153"/>
      <c r="P2850" s="151" t="e">
        <f>#REF!+#REF!</f>
        <v>#REF!</v>
      </c>
      <c r="Q2850" s="204" t="e">
        <f>#REF!+M2850</f>
        <v>#REF!</v>
      </c>
      <c r="R2850" s="359" t="s">
        <v>2381</v>
      </c>
    </row>
    <row r="2851" spans="1:18" ht="12.95" customHeight="1">
      <c r="A2851" s="147">
        <v>679</v>
      </c>
      <c r="B2851" s="148"/>
      <c r="C2851" s="149" t="s">
        <v>1911</v>
      </c>
      <c r="D2851" s="149" t="s">
        <v>1545</v>
      </c>
      <c r="E2851" s="149" t="s">
        <v>1543</v>
      </c>
      <c r="F2851" s="149" t="s">
        <v>1543</v>
      </c>
      <c r="G2851" s="149" t="s">
        <v>1428</v>
      </c>
      <c r="H2851" s="158"/>
      <c r="I2851" s="356" t="s">
        <v>2385</v>
      </c>
      <c r="J2851" s="360"/>
      <c r="K2851" s="360" t="s">
        <v>1343</v>
      </c>
      <c r="L2851" s="360"/>
      <c r="M2851" s="362">
        <v>3300000</v>
      </c>
      <c r="N2851" s="151"/>
      <c r="O2851" s="153"/>
      <c r="P2851" s="151" t="e">
        <f>#REF!+#REF!</f>
        <v>#REF!</v>
      </c>
      <c r="Q2851" s="204" t="e">
        <f>#REF!+M2851</f>
        <v>#REF!</v>
      </c>
      <c r="R2851" s="359" t="s">
        <v>2314</v>
      </c>
    </row>
    <row r="2852" spans="1:18" ht="12.95" customHeight="1">
      <c r="A2852" s="147">
        <v>680</v>
      </c>
      <c r="B2852" s="148"/>
      <c r="C2852" s="149" t="s">
        <v>1911</v>
      </c>
      <c r="D2852" s="149" t="s">
        <v>1545</v>
      </c>
      <c r="E2852" s="149" t="s">
        <v>1543</v>
      </c>
      <c r="F2852" s="149" t="s">
        <v>1914</v>
      </c>
      <c r="G2852" s="149" t="s">
        <v>1452</v>
      </c>
      <c r="H2852" s="158"/>
      <c r="I2852" s="356" t="s">
        <v>2371</v>
      </c>
      <c r="J2852" s="360"/>
      <c r="K2852" s="360"/>
      <c r="L2852" s="360"/>
      <c r="M2852" s="362">
        <v>840000</v>
      </c>
      <c r="N2852" s="151"/>
      <c r="O2852" s="153"/>
      <c r="P2852" s="151" t="e">
        <f>#REF!+#REF!</f>
        <v>#REF!</v>
      </c>
      <c r="Q2852" s="204" t="e">
        <f>#REF!+M2852</f>
        <v>#REF!</v>
      </c>
      <c r="R2852" s="359" t="s">
        <v>2218</v>
      </c>
    </row>
    <row r="2853" spans="1:18" ht="12.95" customHeight="1">
      <c r="A2853" s="147">
        <v>681</v>
      </c>
      <c r="B2853" s="148"/>
      <c r="C2853" s="149" t="s">
        <v>1911</v>
      </c>
      <c r="D2853" s="149" t="s">
        <v>1545</v>
      </c>
      <c r="E2853" s="149" t="s">
        <v>1543</v>
      </c>
      <c r="F2853" s="149" t="s">
        <v>1914</v>
      </c>
      <c r="G2853" s="149" t="s">
        <v>1452</v>
      </c>
      <c r="H2853" s="158"/>
      <c r="I2853" s="356" t="s">
        <v>2384</v>
      </c>
      <c r="J2853" s="360"/>
      <c r="K2853" s="360"/>
      <c r="L2853" s="360"/>
      <c r="M2853" s="362">
        <v>1050000</v>
      </c>
      <c r="N2853" s="151"/>
      <c r="O2853" s="153"/>
      <c r="P2853" s="151" t="e">
        <f>#REF!+#REF!</f>
        <v>#REF!</v>
      </c>
      <c r="Q2853" s="204" t="e">
        <f>#REF!+M2853</f>
        <v>#REF!</v>
      </c>
      <c r="R2853" s="359" t="s">
        <v>2314</v>
      </c>
    </row>
    <row r="2854" spans="1:18" ht="12.95" customHeight="1">
      <c r="A2854" s="147">
        <v>682</v>
      </c>
      <c r="B2854" s="148"/>
      <c r="C2854" s="149" t="s">
        <v>1911</v>
      </c>
      <c r="D2854" s="149" t="s">
        <v>1545</v>
      </c>
      <c r="E2854" s="149" t="s">
        <v>1543</v>
      </c>
      <c r="F2854" s="149" t="s">
        <v>1543</v>
      </c>
      <c r="G2854" s="149" t="s">
        <v>1434</v>
      </c>
      <c r="H2854" s="158" t="s">
        <v>1425</v>
      </c>
      <c r="I2854" s="356" t="s">
        <v>1079</v>
      </c>
      <c r="J2854" s="360"/>
      <c r="K2854" s="360"/>
      <c r="L2854" s="360"/>
      <c r="M2854" s="362">
        <v>150000</v>
      </c>
      <c r="N2854" s="151"/>
      <c r="O2854" s="153"/>
      <c r="P2854" s="151" t="e">
        <f>#REF!+#REF!</f>
        <v>#REF!</v>
      </c>
      <c r="Q2854" s="204" t="e">
        <f>#REF!+M2854</f>
        <v>#REF!</v>
      </c>
      <c r="R2854" s="359" t="s">
        <v>2305</v>
      </c>
    </row>
    <row r="2855" spans="1:18" ht="12.95" customHeight="1">
      <c r="A2855" s="147">
        <v>683</v>
      </c>
      <c r="B2855" s="148"/>
      <c r="C2855" s="149" t="s">
        <v>1911</v>
      </c>
      <c r="D2855" s="149" t="s">
        <v>1545</v>
      </c>
      <c r="E2855" s="149" t="s">
        <v>1543</v>
      </c>
      <c r="F2855" s="149" t="s">
        <v>1543</v>
      </c>
      <c r="G2855" s="149" t="s">
        <v>1427</v>
      </c>
      <c r="H2855" s="158"/>
      <c r="I2855" s="356" t="s">
        <v>1090</v>
      </c>
      <c r="J2855" s="360" t="s">
        <v>1343</v>
      </c>
      <c r="K2855" s="360" t="s">
        <v>1343</v>
      </c>
      <c r="L2855" s="360"/>
      <c r="M2855" s="362">
        <v>960000</v>
      </c>
      <c r="N2855" s="151"/>
      <c r="O2855" s="153"/>
      <c r="P2855" s="151" t="e">
        <f>#REF!+#REF!</f>
        <v>#REF!</v>
      </c>
      <c r="Q2855" s="204" t="e">
        <f>#REF!+M2855</f>
        <v>#REF!</v>
      </c>
      <c r="R2855" s="359" t="s">
        <v>2218</v>
      </c>
    </row>
    <row r="2856" spans="1:18" ht="12.95" customHeight="1">
      <c r="A2856" s="147">
        <v>672</v>
      </c>
      <c r="B2856" s="148"/>
      <c r="C2856" s="149" t="s">
        <v>1911</v>
      </c>
      <c r="D2856" s="149" t="s">
        <v>1545</v>
      </c>
      <c r="E2856" s="149" t="s">
        <v>1543</v>
      </c>
      <c r="F2856" s="149" t="s">
        <v>1914</v>
      </c>
      <c r="G2856" s="149" t="s">
        <v>1452</v>
      </c>
      <c r="H2856" s="158"/>
      <c r="I2856" s="259" t="s">
        <v>1749</v>
      </c>
      <c r="J2856" s="150"/>
      <c r="K2856" s="150" t="s">
        <v>1343</v>
      </c>
      <c r="L2856" s="150"/>
      <c r="M2856" s="153"/>
      <c r="N2856" s="151"/>
      <c r="O2856" s="153"/>
      <c r="P2856" s="151" t="e">
        <f>#REF!+#REF!</f>
        <v>#REF!</v>
      </c>
      <c r="Q2856" s="204" t="e">
        <f>#REF!+M2856</f>
        <v>#REF!</v>
      </c>
      <c r="R2856" s="359" t="s">
        <v>650</v>
      </c>
    </row>
    <row r="2857" spans="1:18" ht="12.95" customHeight="1">
      <c r="A2857" s="147">
        <v>673</v>
      </c>
      <c r="B2857" s="148"/>
      <c r="C2857" s="149" t="s">
        <v>1911</v>
      </c>
      <c r="D2857" s="149" t="s">
        <v>1545</v>
      </c>
      <c r="E2857" s="149" t="s">
        <v>1543</v>
      </c>
      <c r="F2857" s="149" t="s">
        <v>1916</v>
      </c>
      <c r="G2857" s="149" t="s">
        <v>1487</v>
      </c>
      <c r="H2857" s="158" t="s">
        <v>13</v>
      </c>
      <c r="I2857" s="240" t="s">
        <v>2094</v>
      </c>
      <c r="J2857" s="150" t="s">
        <v>1343</v>
      </c>
      <c r="K2857" s="150" t="s">
        <v>1343</v>
      </c>
      <c r="L2857" s="150"/>
      <c r="M2857" s="153"/>
      <c r="N2857" s="151"/>
      <c r="O2857" s="153"/>
      <c r="P2857" s="151" t="e">
        <f>#REF!+#REF!</f>
        <v>#REF!</v>
      </c>
      <c r="Q2857" s="204" t="e">
        <f>#REF!+M2857</f>
        <v>#REF!</v>
      </c>
      <c r="R2857" s="359" t="s">
        <v>650</v>
      </c>
    </row>
    <row r="2858" spans="1:18" ht="12.95" customHeight="1">
      <c r="A2858" s="147"/>
      <c r="B2858" s="148"/>
      <c r="C2858" s="149"/>
      <c r="D2858" s="149"/>
      <c r="E2858" s="149"/>
      <c r="F2858" s="149"/>
      <c r="G2858" s="149"/>
      <c r="H2858" s="158"/>
      <c r="I2858" s="262" t="s">
        <v>968</v>
      </c>
      <c r="J2858" s="150" t="s">
        <v>958</v>
      </c>
      <c r="K2858" s="150"/>
      <c r="L2858" s="150"/>
      <c r="M2858" s="153"/>
      <c r="N2858" s="151"/>
      <c r="O2858" s="153"/>
      <c r="P2858" s="151"/>
      <c r="Q2858" s="204" t="e">
        <f>#REF!+M2858</f>
        <v>#REF!</v>
      </c>
      <c r="R2858" s="359"/>
    </row>
    <row r="2859" spans="1:18" ht="12.95" customHeight="1">
      <c r="A2859" s="147"/>
      <c r="B2859" s="148"/>
      <c r="C2859" s="149"/>
      <c r="D2859" s="149"/>
      <c r="E2859" s="149"/>
      <c r="F2859" s="149"/>
      <c r="G2859" s="149"/>
      <c r="H2859" s="158"/>
      <c r="I2859" s="262" t="s">
        <v>969</v>
      </c>
      <c r="J2859" s="150"/>
      <c r="K2859" s="150"/>
      <c r="L2859" s="150"/>
      <c r="M2859" s="153"/>
      <c r="N2859" s="151"/>
      <c r="O2859" s="153"/>
      <c r="P2859" s="151"/>
      <c r="Q2859" s="204" t="e">
        <f>#REF!+M2859</f>
        <v>#REF!</v>
      </c>
      <c r="R2859" s="359"/>
    </row>
    <row r="2860" spans="1:18" ht="12.95" customHeight="1">
      <c r="A2860" s="147"/>
      <c r="B2860" s="148"/>
      <c r="C2860" s="149"/>
      <c r="D2860" s="149"/>
      <c r="E2860" s="149"/>
      <c r="F2860" s="149"/>
      <c r="G2860" s="149"/>
      <c r="H2860" s="158"/>
      <c r="I2860" s="262" t="s">
        <v>970</v>
      </c>
      <c r="J2860" s="150" t="s">
        <v>971</v>
      </c>
      <c r="K2860" s="150"/>
      <c r="L2860" s="150"/>
      <c r="M2860" s="153"/>
      <c r="N2860" s="151"/>
      <c r="O2860" s="153"/>
      <c r="P2860" s="151"/>
      <c r="Q2860" s="204" t="e">
        <f>#REF!+M2860</f>
        <v>#REF!</v>
      </c>
      <c r="R2860" s="359"/>
    </row>
    <row r="2861" spans="1:18" ht="12.95" customHeight="1">
      <c r="A2861" s="147"/>
      <c r="B2861" s="148"/>
      <c r="C2861" s="149"/>
      <c r="D2861" s="149"/>
      <c r="E2861" s="149"/>
      <c r="F2861" s="149"/>
      <c r="G2861" s="149"/>
      <c r="H2861" s="158"/>
      <c r="I2861" s="262" t="s">
        <v>972</v>
      </c>
      <c r="J2861" s="150" t="s">
        <v>973</v>
      </c>
      <c r="K2861" s="150"/>
      <c r="L2861" s="150"/>
      <c r="M2861" s="153"/>
      <c r="N2861" s="151"/>
      <c r="O2861" s="153"/>
      <c r="P2861" s="151"/>
      <c r="Q2861" s="204" t="e">
        <f>#REF!+M2861</f>
        <v>#REF!</v>
      </c>
      <c r="R2861" s="359"/>
    </row>
    <row r="2862" spans="1:18" ht="12.95" customHeight="1">
      <c r="A2862" s="147"/>
      <c r="B2862" s="148"/>
      <c r="C2862" s="149"/>
      <c r="D2862" s="149"/>
      <c r="E2862" s="149"/>
      <c r="F2862" s="149"/>
      <c r="G2862" s="149"/>
      <c r="H2862" s="158"/>
      <c r="I2862" s="262" t="s">
        <v>974</v>
      </c>
      <c r="J2862" s="150" t="s">
        <v>975</v>
      </c>
      <c r="K2862" s="150"/>
      <c r="L2862" s="150"/>
      <c r="M2862" s="153"/>
      <c r="N2862" s="151"/>
      <c r="O2862" s="153"/>
      <c r="P2862" s="151"/>
      <c r="Q2862" s="204" t="e">
        <f>#REF!+M2862</f>
        <v>#REF!</v>
      </c>
      <c r="R2862" s="359"/>
    </row>
    <row r="2863" spans="1:18" ht="12.95" customHeight="1">
      <c r="A2863" s="147"/>
      <c r="B2863" s="148"/>
      <c r="C2863" s="149"/>
      <c r="D2863" s="149"/>
      <c r="E2863" s="149"/>
      <c r="F2863" s="149"/>
      <c r="G2863" s="149"/>
      <c r="H2863" s="158"/>
      <c r="I2863" s="262" t="s">
        <v>976</v>
      </c>
      <c r="J2863" s="150" t="s">
        <v>977</v>
      </c>
      <c r="K2863" s="150"/>
      <c r="L2863" s="150"/>
      <c r="M2863" s="153"/>
      <c r="N2863" s="151"/>
      <c r="O2863" s="153"/>
      <c r="P2863" s="151"/>
      <c r="Q2863" s="204" t="e">
        <f>#REF!+M2863</f>
        <v>#REF!</v>
      </c>
      <c r="R2863" s="359"/>
    </row>
    <row r="2864" spans="1:18" ht="12.95" customHeight="1">
      <c r="A2864" s="147"/>
      <c r="B2864" s="148"/>
      <c r="C2864" s="149"/>
      <c r="D2864" s="149"/>
      <c r="E2864" s="149"/>
      <c r="F2864" s="149"/>
      <c r="G2864" s="149"/>
      <c r="H2864" s="158"/>
      <c r="I2864" s="262" t="s">
        <v>978</v>
      </c>
      <c r="J2864" s="150" t="s">
        <v>979</v>
      </c>
      <c r="K2864" s="150"/>
      <c r="L2864" s="150"/>
      <c r="M2864" s="153"/>
      <c r="N2864" s="151"/>
      <c r="O2864" s="153"/>
      <c r="P2864" s="151"/>
      <c r="Q2864" s="204" t="e">
        <f>#REF!+M2864</f>
        <v>#REF!</v>
      </c>
      <c r="R2864" s="359"/>
    </row>
    <row r="2865" spans="1:18" ht="12.95" customHeight="1">
      <c r="A2865" s="147"/>
      <c r="B2865" s="148"/>
      <c r="C2865" s="149"/>
      <c r="D2865" s="149"/>
      <c r="E2865" s="149"/>
      <c r="F2865" s="149"/>
      <c r="G2865" s="149"/>
      <c r="H2865" s="158"/>
      <c r="I2865" s="262" t="s">
        <v>980</v>
      </c>
      <c r="J2865" s="150" t="s">
        <v>981</v>
      </c>
      <c r="K2865" s="150"/>
      <c r="L2865" s="150"/>
      <c r="M2865" s="153"/>
      <c r="N2865" s="151"/>
      <c r="O2865" s="153"/>
      <c r="P2865" s="151"/>
      <c r="Q2865" s="204" t="e">
        <f>#REF!+M2865</f>
        <v>#REF!</v>
      </c>
      <c r="R2865" s="359"/>
    </row>
    <row r="2866" spans="1:18" ht="12.95" customHeight="1">
      <c r="A2866" s="147"/>
      <c r="B2866" s="148"/>
      <c r="C2866" s="149"/>
      <c r="D2866" s="149"/>
      <c r="E2866" s="149"/>
      <c r="F2866" s="149"/>
      <c r="G2866" s="149"/>
      <c r="H2866" s="158"/>
      <c r="I2866" s="262" t="s">
        <v>982</v>
      </c>
      <c r="J2866" s="150" t="s">
        <v>983</v>
      </c>
      <c r="K2866" s="150"/>
      <c r="L2866" s="150"/>
      <c r="M2866" s="153"/>
      <c r="N2866" s="151"/>
      <c r="O2866" s="153"/>
      <c r="P2866" s="151"/>
      <c r="Q2866" s="204" t="e">
        <f>#REF!+M2866</f>
        <v>#REF!</v>
      </c>
      <c r="R2866" s="359"/>
    </row>
    <row r="2867" spans="1:18" ht="12.95" customHeight="1">
      <c r="A2867" s="147"/>
      <c r="B2867" s="148"/>
      <c r="C2867" s="149"/>
      <c r="D2867" s="149"/>
      <c r="E2867" s="149"/>
      <c r="F2867" s="149"/>
      <c r="G2867" s="149"/>
      <c r="H2867" s="158"/>
      <c r="I2867" s="262" t="s">
        <v>984</v>
      </c>
      <c r="J2867" s="150" t="s">
        <v>985</v>
      </c>
      <c r="K2867" s="150"/>
      <c r="L2867" s="150"/>
      <c r="M2867" s="153"/>
      <c r="N2867" s="151"/>
      <c r="O2867" s="153"/>
      <c r="P2867" s="151"/>
      <c r="Q2867" s="204" t="e">
        <f>#REF!+M2867</f>
        <v>#REF!</v>
      </c>
      <c r="R2867" s="359"/>
    </row>
    <row r="2868" spans="1:18" ht="12.95" customHeight="1" thickBot="1">
      <c r="A2868" s="147"/>
      <c r="B2868" s="148"/>
      <c r="C2868" s="149"/>
      <c r="D2868" s="149"/>
      <c r="E2868" s="149"/>
      <c r="F2868" s="149"/>
      <c r="G2868" s="149"/>
      <c r="H2868" s="158"/>
      <c r="I2868" s="262"/>
      <c r="J2868" s="150"/>
      <c r="K2868" s="150"/>
      <c r="L2868" s="150"/>
      <c r="M2868" s="153"/>
      <c r="N2868" s="151"/>
      <c r="O2868" s="153"/>
      <c r="P2868" s="151"/>
      <c r="Q2868" s="204"/>
      <c r="R2868" s="359"/>
    </row>
    <row r="2869" spans="1:18" ht="15" customHeight="1" thickBot="1">
      <c r="A2869" s="389"/>
      <c r="B2869" s="390"/>
      <c r="C2869" s="391" t="s">
        <v>1903</v>
      </c>
      <c r="D2869" s="391" t="s">
        <v>1903</v>
      </c>
      <c r="E2869" s="391" t="s">
        <v>1903</v>
      </c>
      <c r="F2869" s="391" t="s">
        <v>1903</v>
      </c>
      <c r="G2869" s="391" t="s">
        <v>1903</v>
      </c>
      <c r="H2869" s="392"/>
      <c r="I2869" s="457" t="s">
        <v>2095</v>
      </c>
      <c r="J2869" s="458"/>
      <c r="K2869" s="458"/>
      <c r="L2869" s="458"/>
      <c r="M2869" s="460">
        <v>600000</v>
      </c>
      <c r="N2869" s="459"/>
      <c r="O2869" s="460"/>
      <c r="P2869" s="459" t="e">
        <f>#REF!+#REF!</f>
        <v>#REF!</v>
      </c>
      <c r="Q2869" s="460" t="e">
        <f>#REF!+M2869</f>
        <v>#REF!</v>
      </c>
      <c r="R2869" s="461"/>
    </row>
    <row r="2870" spans="1:18" ht="12.95" customHeight="1">
      <c r="A2870" s="147">
        <v>1</v>
      </c>
      <c r="B2870" s="148"/>
      <c r="C2870" s="149" t="s">
        <v>1911</v>
      </c>
      <c r="D2870" s="149" t="s">
        <v>1914</v>
      </c>
      <c r="E2870" s="149" t="s">
        <v>1543</v>
      </c>
      <c r="F2870" s="149" t="s">
        <v>1543</v>
      </c>
      <c r="G2870" s="149" t="s">
        <v>1427</v>
      </c>
      <c r="H2870" s="158" t="s">
        <v>1570</v>
      </c>
      <c r="I2870" s="237" t="s">
        <v>1306</v>
      </c>
      <c r="J2870" s="150" t="s">
        <v>1307</v>
      </c>
      <c r="K2870" s="150" t="s">
        <v>1343</v>
      </c>
      <c r="L2870" s="150"/>
      <c r="M2870" s="153"/>
      <c r="N2870" s="151"/>
      <c r="O2870" s="153"/>
      <c r="P2870" s="151" t="e">
        <f>#REF!+#REF!</f>
        <v>#REF!</v>
      </c>
      <c r="Q2870" s="153" t="e">
        <f>#REF!+M2870</f>
        <v>#REF!</v>
      </c>
      <c r="R2870" s="359" t="s">
        <v>1702</v>
      </c>
    </row>
    <row r="2871" spans="1:18" ht="12.95" customHeight="1">
      <c r="A2871" s="147">
        <v>2</v>
      </c>
      <c r="B2871" s="148"/>
      <c r="C2871" s="149" t="s">
        <v>1911</v>
      </c>
      <c r="D2871" s="149" t="s">
        <v>1909</v>
      </c>
      <c r="E2871" s="149" t="s">
        <v>1911</v>
      </c>
      <c r="F2871" s="149" t="s">
        <v>1544</v>
      </c>
      <c r="G2871" s="149" t="s">
        <v>1434</v>
      </c>
      <c r="H2871" s="158" t="s">
        <v>13</v>
      </c>
      <c r="I2871" s="240" t="s">
        <v>1308</v>
      </c>
      <c r="J2871" s="150" t="s">
        <v>1309</v>
      </c>
      <c r="K2871" s="150" t="s">
        <v>1343</v>
      </c>
      <c r="L2871" s="150"/>
      <c r="M2871" s="153"/>
      <c r="N2871" s="151"/>
      <c r="O2871" s="153"/>
      <c r="P2871" s="151" t="e">
        <f>#REF!+#REF!</f>
        <v>#REF!</v>
      </c>
      <c r="Q2871" s="153" t="e">
        <f>#REF!+M2871</f>
        <v>#REF!</v>
      </c>
      <c r="R2871" s="359" t="s">
        <v>1702</v>
      </c>
    </row>
    <row r="2872" spans="1:18" ht="12.95" customHeight="1">
      <c r="A2872" s="147">
        <v>3</v>
      </c>
      <c r="B2872" s="148"/>
      <c r="C2872" s="149" t="s">
        <v>1911</v>
      </c>
      <c r="D2872" s="149" t="s">
        <v>1545</v>
      </c>
      <c r="E2872" s="149" t="s">
        <v>1543</v>
      </c>
      <c r="F2872" s="149" t="s">
        <v>1915</v>
      </c>
      <c r="G2872" s="149" t="s">
        <v>1466</v>
      </c>
      <c r="H2872" s="158" t="s">
        <v>13</v>
      </c>
      <c r="I2872" s="234" t="s">
        <v>75</v>
      </c>
      <c r="J2872" s="150" t="s">
        <v>1310</v>
      </c>
      <c r="K2872" s="150" t="s">
        <v>1343</v>
      </c>
      <c r="L2872" s="150"/>
      <c r="M2872" s="153"/>
      <c r="N2872" s="151"/>
      <c r="O2872" s="153"/>
      <c r="P2872" s="151" t="e">
        <f>#REF!+#REF!</f>
        <v>#REF!</v>
      </c>
      <c r="Q2872" s="153" t="e">
        <f>#REF!+M2872</f>
        <v>#REF!</v>
      </c>
      <c r="R2872" s="359" t="s">
        <v>1702</v>
      </c>
    </row>
    <row r="2873" spans="1:18" ht="12.95" customHeight="1">
      <c r="A2873" s="147">
        <v>4</v>
      </c>
      <c r="B2873" s="148"/>
      <c r="C2873" s="149" t="s">
        <v>1911</v>
      </c>
      <c r="D2873" s="149" t="s">
        <v>1545</v>
      </c>
      <c r="E2873" s="149" t="s">
        <v>1543</v>
      </c>
      <c r="F2873" s="149" t="s">
        <v>1915</v>
      </c>
      <c r="G2873" s="149" t="s">
        <v>1466</v>
      </c>
      <c r="H2873" s="158" t="s">
        <v>1425</v>
      </c>
      <c r="I2873" s="234" t="s">
        <v>1311</v>
      </c>
      <c r="J2873" s="150" t="s">
        <v>1310</v>
      </c>
      <c r="K2873" s="150" t="s">
        <v>1343</v>
      </c>
      <c r="L2873" s="150"/>
      <c r="M2873" s="153"/>
      <c r="N2873" s="151"/>
      <c r="O2873" s="153"/>
      <c r="P2873" s="151" t="e">
        <f>#REF!+#REF!</f>
        <v>#REF!</v>
      </c>
      <c r="Q2873" s="153" t="e">
        <f>#REF!+M2873</f>
        <v>#REF!</v>
      </c>
      <c r="R2873" s="359" t="s">
        <v>1702</v>
      </c>
    </row>
    <row r="2874" spans="1:18" ht="12.95" customHeight="1">
      <c r="A2874" s="147">
        <v>5</v>
      </c>
      <c r="B2874" s="148"/>
      <c r="C2874" s="149" t="s">
        <v>1911</v>
      </c>
      <c r="D2874" s="149" t="s">
        <v>1909</v>
      </c>
      <c r="E2874" s="149" t="s">
        <v>1911</v>
      </c>
      <c r="F2874" s="149" t="s">
        <v>1544</v>
      </c>
      <c r="G2874" s="149" t="s">
        <v>1434</v>
      </c>
      <c r="H2874" s="158" t="s">
        <v>1425</v>
      </c>
      <c r="I2874" s="234" t="s">
        <v>1312</v>
      </c>
      <c r="J2874" s="150" t="s">
        <v>1313</v>
      </c>
      <c r="K2874" s="150" t="s">
        <v>1343</v>
      </c>
      <c r="L2874" s="150"/>
      <c r="M2874" s="153"/>
      <c r="N2874" s="151"/>
      <c r="O2874" s="153"/>
      <c r="P2874" s="151" t="e">
        <f>#REF!+#REF!</f>
        <v>#REF!</v>
      </c>
      <c r="Q2874" s="153" t="e">
        <f>#REF!+M2874</f>
        <v>#REF!</v>
      </c>
      <c r="R2874" s="359" t="s">
        <v>1702</v>
      </c>
    </row>
    <row r="2875" spans="1:18" ht="12.95" customHeight="1">
      <c r="A2875" s="147">
        <v>6</v>
      </c>
      <c r="B2875" s="148"/>
      <c r="C2875" s="149" t="s">
        <v>1911</v>
      </c>
      <c r="D2875" s="149" t="s">
        <v>1909</v>
      </c>
      <c r="E2875" s="149" t="s">
        <v>1911</v>
      </c>
      <c r="F2875" s="149" t="s">
        <v>1544</v>
      </c>
      <c r="G2875" s="149" t="s">
        <v>1434</v>
      </c>
      <c r="H2875" s="158" t="s">
        <v>1426</v>
      </c>
      <c r="I2875" s="234" t="s">
        <v>1314</v>
      </c>
      <c r="J2875" s="150" t="s">
        <v>1343</v>
      </c>
      <c r="K2875" s="150" t="s">
        <v>1343</v>
      </c>
      <c r="L2875" s="150"/>
      <c r="M2875" s="153"/>
      <c r="N2875" s="151"/>
      <c r="O2875" s="153"/>
      <c r="P2875" s="151" t="e">
        <f>#REF!+#REF!</f>
        <v>#REF!</v>
      </c>
      <c r="Q2875" s="153" t="e">
        <f>#REF!+M2875</f>
        <v>#REF!</v>
      </c>
      <c r="R2875" s="359" t="s">
        <v>1702</v>
      </c>
    </row>
    <row r="2876" spans="1:18" ht="12.95" customHeight="1">
      <c r="A2876" s="147">
        <v>7</v>
      </c>
      <c r="B2876" s="148"/>
      <c r="C2876" s="149" t="s">
        <v>1911</v>
      </c>
      <c r="D2876" s="149" t="s">
        <v>1914</v>
      </c>
      <c r="E2876" s="149" t="s">
        <v>1543</v>
      </c>
      <c r="F2876" s="149" t="s">
        <v>1543</v>
      </c>
      <c r="G2876" s="149" t="s">
        <v>1427</v>
      </c>
      <c r="H2876" s="158" t="s">
        <v>1425</v>
      </c>
      <c r="I2876" s="234" t="s">
        <v>78</v>
      </c>
      <c r="J2876" s="150" t="s">
        <v>1315</v>
      </c>
      <c r="K2876" s="150" t="s">
        <v>1343</v>
      </c>
      <c r="L2876" s="150"/>
      <c r="M2876" s="153"/>
      <c r="N2876" s="151"/>
      <c r="O2876" s="153"/>
      <c r="P2876" s="151" t="e">
        <f>#REF!+#REF!</f>
        <v>#REF!</v>
      </c>
      <c r="Q2876" s="153" t="e">
        <f>#REF!+M2876</f>
        <v>#REF!</v>
      </c>
      <c r="R2876" s="359" t="s">
        <v>1702</v>
      </c>
    </row>
    <row r="2877" spans="1:18" ht="12.95" customHeight="1">
      <c r="A2877" s="147">
        <v>8</v>
      </c>
      <c r="B2877" s="148"/>
      <c r="C2877" s="149" t="s">
        <v>1911</v>
      </c>
      <c r="D2877" s="149" t="s">
        <v>1909</v>
      </c>
      <c r="E2877" s="149" t="s">
        <v>1911</v>
      </c>
      <c r="F2877" s="149" t="s">
        <v>1544</v>
      </c>
      <c r="G2877" s="149" t="s">
        <v>1434</v>
      </c>
      <c r="H2877" s="158" t="s">
        <v>1427</v>
      </c>
      <c r="I2877" s="234" t="s">
        <v>1316</v>
      </c>
      <c r="J2877" s="150" t="s">
        <v>305</v>
      </c>
      <c r="K2877" s="150" t="s">
        <v>1343</v>
      </c>
      <c r="L2877" s="150"/>
      <c r="M2877" s="153"/>
      <c r="N2877" s="151"/>
      <c r="O2877" s="153"/>
      <c r="P2877" s="151" t="e">
        <f>#REF!+#REF!</f>
        <v>#REF!</v>
      </c>
      <c r="Q2877" s="153" t="e">
        <f>#REF!+M2877</f>
        <v>#REF!</v>
      </c>
      <c r="R2877" s="359" t="s">
        <v>1702</v>
      </c>
    </row>
    <row r="2878" spans="1:18" ht="12.95" customHeight="1">
      <c r="A2878" s="147">
        <v>9</v>
      </c>
      <c r="B2878" s="148"/>
      <c r="C2878" s="149" t="s">
        <v>1911</v>
      </c>
      <c r="D2878" s="149" t="s">
        <v>1909</v>
      </c>
      <c r="E2878" s="149" t="s">
        <v>1911</v>
      </c>
      <c r="F2878" s="149" t="s">
        <v>1544</v>
      </c>
      <c r="G2878" s="149" t="s">
        <v>1434</v>
      </c>
      <c r="H2878" s="158" t="s">
        <v>1428</v>
      </c>
      <c r="I2878" s="234" t="s">
        <v>1317</v>
      </c>
      <c r="J2878" s="150" t="s">
        <v>1018</v>
      </c>
      <c r="K2878" s="150" t="s">
        <v>1343</v>
      </c>
      <c r="L2878" s="150"/>
      <c r="M2878" s="153"/>
      <c r="N2878" s="151"/>
      <c r="O2878" s="153"/>
      <c r="P2878" s="151" t="e">
        <f>#REF!+#REF!</f>
        <v>#REF!</v>
      </c>
      <c r="Q2878" s="153" t="e">
        <f>#REF!+M2878</f>
        <v>#REF!</v>
      </c>
      <c r="R2878" s="359" t="s">
        <v>1702</v>
      </c>
    </row>
    <row r="2879" spans="1:18" ht="12.95" customHeight="1">
      <c r="A2879" s="147">
        <v>10</v>
      </c>
      <c r="B2879" s="148"/>
      <c r="C2879" s="149" t="s">
        <v>1911</v>
      </c>
      <c r="D2879" s="149" t="s">
        <v>1909</v>
      </c>
      <c r="E2879" s="149" t="s">
        <v>1911</v>
      </c>
      <c r="F2879" s="149" t="s">
        <v>1544</v>
      </c>
      <c r="G2879" s="149" t="s">
        <v>1434</v>
      </c>
      <c r="H2879" s="158" t="s">
        <v>1429</v>
      </c>
      <c r="I2879" s="234" t="s">
        <v>1318</v>
      </c>
      <c r="J2879" s="150" t="s">
        <v>1319</v>
      </c>
      <c r="K2879" s="150" t="s">
        <v>1343</v>
      </c>
      <c r="L2879" s="150"/>
      <c r="M2879" s="153"/>
      <c r="N2879" s="151"/>
      <c r="O2879" s="153"/>
      <c r="P2879" s="151" t="e">
        <f>#REF!+#REF!</f>
        <v>#REF!</v>
      </c>
      <c r="Q2879" s="153" t="e">
        <f>#REF!+M2879</f>
        <v>#REF!</v>
      </c>
      <c r="R2879" s="359" t="s">
        <v>1702</v>
      </c>
    </row>
    <row r="2880" spans="1:18" ht="12.95" customHeight="1">
      <c r="A2880" s="147">
        <v>11</v>
      </c>
      <c r="B2880" s="148"/>
      <c r="C2880" s="149" t="s">
        <v>1911</v>
      </c>
      <c r="D2880" s="149" t="s">
        <v>1914</v>
      </c>
      <c r="E2880" s="149" t="s">
        <v>1934</v>
      </c>
      <c r="F2880" s="149" t="s">
        <v>1909</v>
      </c>
      <c r="G2880" s="149" t="s">
        <v>1452</v>
      </c>
      <c r="H2880" s="158" t="s">
        <v>13</v>
      </c>
      <c r="I2880" s="234" t="s">
        <v>1320</v>
      </c>
      <c r="J2880" s="150" t="s">
        <v>1321</v>
      </c>
      <c r="K2880" s="150" t="s">
        <v>1343</v>
      </c>
      <c r="L2880" s="150"/>
      <c r="M2880" s="153"/>
      <c r="N2880" s="151"/>
      <c r="O2880" s="153"/>
      <c r="P2880" s="151" t="e">
        <f>#REF!+#REF!</f>
        <v>#REF!</v>
      </c>
      <c r="Q2880" s="153" t="e">
        <f>#REF!+M2880</f>
        <v>#REF!</v>
      </c>
      <c r="R2880" s="359" t="s">
        <v>1702</v>
      </c>
    </row>
    <row r="2881" spans="1:18" ht="12.95" customHeight="1">
      <c r="A2881" s="147">
        <v>12</v>
      </c>
      <c r="B2881" s="148"/>
      <c r="C2881" s="149" t="s">
        <v>1911</v>
      </c>
      <c r="D2881" s="149" t="s">
        <v>1914</v>
      </c>
      <c r="E2881" s="149" t="s">
        <v>1934</v>
      </c>
      <c r="F2881" s="149" t="s">
        <v>1909</v>
      </c>
      <c r="G2881" s="149" t="s">
        <v>1452</v>
      </c>
      <c r="H2881" s="158" t="s">
        <v>1425</v>
      </c>
      <c r="I2881" s="234" t="s">
        <v>1320</v>
      </c>
      <c r="J2881" s="150" t="s">
        <v>1322</v>
      </c>
      <c r="K2881" s="150" t="s">
        <v>1343</v>
      </c>
      <c r="L2881" s="150"/>
      <c r="M2881" s="153"/>
      <c r="N2881" s="151"/>
      <c r="O2881" s="153"/>
      <c r="P2881" s="151" t="e">
        <f>#REF!+#REF!</f>
        <v>#REF!</v>
      </c>
      <c r="Q2881" s="153" t="e">
        <f>#REF!+M2881</f>
        <v>#REF!</v>
      </c>
      <c r="R2881" s="359" t="s">
        <v>1702</v>
      </c>
    </row>
    <row r="2882" spans="1:18" ht="12.95" customHeight="1">
      <c r="A2882" s="147">
        <v>13</v>
      </c>
      <c r="B2882" s="148"/>
      <c r="C2882" s="149" t="s">
        <v>1911</v>
      </c>
      <c r="D2882" s="149" t="s">
        <v>1914</v>
      </c>
      <c r="E2882" s="149" t="s">
        <v>1934</v>
      </c>
      <c r="F2882" s="149" t="s">
        <v>1909</v>
      </c>
      <c r="G2882" s="149" t="s">
        <v>1452</v>
      </c>
      <c r="H2882" s="158" t="s">
        <v>1426</v>
      </c>
      <c r="I2882" s="234" t="s">
        <v>1320</v>
      </c>
      <c r="J2882" s="150" t="s">
        <v>1323</v>
      </c>
      <c r="K2882" s="150" t="s">
        <v>1343</v>
      </c>
      <c r="L2882" s="150"/>
      <c r="M2882" s="153"/>
      <c r="N2882" s="151"/>
      <c r="O2882" s="153"/>
      <c r="P2882" s="151" t="e">
        <f>#REF!+#REF!</f>
        <v>#REF!</v>
      </c>
      <c r="Q2882" s="153" t="e">
        <f>#REF!+M2882</f>
        <v>#REF!</v>
      </c>
      <c r="R2882" s="359" t="s">
        <v>1702</v>
      </c>
    </row>
    <row r="2883" spans="1:18" ht="12.95" customHeight="1">
      <c r="A2883" s="147">
        <v>14</v>
      </c>
      <c r="B2883" s="148"/>
      <c r="C2883" s="149" t="s">
        <v>1911</v>
      </c>
      <c r="D2883" s="149" t="s">
        <v>1909</v>
      </c>
      <c r="E2883" s="149" t="s">
        <v>1911</v>
      </c>
      <c r="F2883" s="149" t="s">
        <v>1544</v>
      </c>
      <c r="G2883" s="149" t="s">
        <v>1434</v>
      </c>
      <c r="H2883" s="158" t="s">
        <v>1430</v>
      </c>
      <c r="I2883" s="234" t="s">
        <v>23</v>
      </c>
      <c r="J2883" s="150" t="s">
        <v>1324</v>
      </c>
      <c r="K2883" s="150" t="s">
        <v>1343</v>
      </c>
      <c r="L2883" s="150"/>
      <c r="M2883" s="153"/>
      <c r="N2883" s="151"/>
      <c r="O2883" s="153"/>
      <c r="P2883" s="151" t="e">
        <f>#REF!+#REF!</f>
        <v>#REF!</v>
      </c>
      <c r="Q2883" s="153" t="e">
        <f>#REF!+M2883</f>
        <v>#REF!</v>
      </c>
      <c r="R2883" s="359" t="s">
        <v>1702</v>
      </c>
    </row>
    <row r="2884" spans="1:18" ht="12.95" customHeight="1">
      <c r="A2884" s="147">
        <v>15</v>
      </c>
      <c r="B2884" s="148"/>
      <c r="C2884" s="149" t="s">
        <v>1911</v>
      </c>
      <c r="D2884" s="149" t="s">
        <v>1914</v>
      </c>
      <c r="E2884" s="149" t="s">
        <v>1543</v>
      </c>
      <c r="F2884" s="149" t="s">
        <v>1908</v>
      </c>
      <c r="G2884" s="149" t="s">
        <v>1474</v>
      </c>
      <c r="H2884" s="158" t="s">
        <v>13</v>
      </c>
      <c r="I2884" s="234" t="s">
        <v>1325</v>
      </c>
      <c r="J2884" s="150" t="s">
        <v>1326</v>
      </c>
      <c r="K2884" s="150" t="s">
        <v>1343</v>
      </c>
      <c r="L2884" s="150"/>
      <c r="M2884" s="153"/>
      <c r="N2884" s="151"/>
      <c r="O2884" s="153"/>
      <c r="P2884" s="151" t="e">
        <f>#REF!+#REF!</f>
        <v>#REF!</v>
      </c>
      <c r="Q2884" s="153" t="e">
        <f>#REF!+M2884</f>
        <v>#REF!</v>
      </c>
      <c r="R2884" s="359" t="s">
        <v>1702</v>
      </c>
    </row>
    <row r="2885" spans="1:18" ht="12.95" customHeight="1">
      <c r="A2885" s="147">
        <v>16</v>
      </c>
      <c r="B2885" s="148"/>
      <c r="C2885" s="149" t="s">
        <v>1911</v>
      </c>
      <c r="D2885" s="149" t="s">
        <v>1914</v>
      </c>
      <c r="E2885" s="149" t="s">
        <v>1543</v>
      </c>
      <c r="F2885" s="149" t="s">
        <v>1908</v>
      </c>
      <c r="G2885" s="149" t="s">
        <v>1474</v>
      </c>
      <c r="H2885" s="158" t="s">
        <v>1425</v>
      </c>
      <c r="I2885" s="234" t="s">
        <v>1327</v>
      </c>
      <c r="J2885" s="150" t="s">
        <v>1328</v>
      </c>
      <c r="K2885" s="150" t="s">
        <v>1343</v>
      </c>
      <c r="L2885" s="150"/>
      <c r="M2885" s="153"/>
      <c r="N2885" s="151"/>
      <c r="O2885" s="153"/>
      <c r="P2885" s="151" t="e">
        <f>#REF!+#REF!</f>
        <v>#REF!</v>
      </c>
      <c r="Q2885" s="153" t="e">
        <f>#REF!+M2885</f>
        <v>#REF!</v>
      </c>
      <c r="R2885" s="359" t="s">
        <v>1702</v>
      </c>
    </row>
    <row r="2886" spans="1:18" ht="12.95" customHeight="1">
      <c r="A2886" s="147">
        <v>17</v>
      </c>
      <c r="B2886" s="148"/>
      <c r="C2886" s="149" t="s">
        <v>1911</v>
      </c>
      <c r="D2886" s="149" t="s">
        <v>1914</v>
      </c>
      <c r="E2886" s="149" t="s">
        <v>1543</v>
      </c>
      <c r="F2886" s="149" t="s">
        <v>1911</v>
      </c>
      <c r="G2886" s="149" t="s">
        <v>13</v>
      </c>
      <c r="H2886" s="158" t="s">
        <v>13</v>
      </c>
      <c r="I2886" s="234" t="s">
        <v>76</v>
      </c>
      <c r="J2886" s="150" t="s">
        <v>1321</v>
      </c>
      <c r="K2886" s="150" t="s">
        <v>1343</v>
      </c>
      <c r="L2886" s="150"/>
      <c r="M2886" s="153"/>
      <c r="N2886" s="151"/>
      <c r="O2886" s="153"/>
      <c r="P2886" s="151" t="e">
        <f>#REF!+#REF!</f>
        <v>#REF!</v>
      </c>
      <c r="Q2886" s="153" t="e">
        <f>#REF!+M2886</f>
        <v>#REF!</v>
      </c>
      <c r="R2886" s="359" t="s">
        <v>1702</v>
      </c>
    </row>
    <row r="2887" spans="1:18" ht="12.95" customHeight="1">
      <c r="A2887" s="147">
        <v>18</v>
      </c>
      <c r="B2887" s="148"/>
      <c r="C2887" s="149" t="s">
        <v>1911</v>
      </c>
      <c r="D2887" s="149" t="s">
        <v>1545</v>
      </c>
      <c r="E2887" s="149" t="s">
        <v>1911</v>
      </c>
      <c r="F2887" s="149" t="s">
        <v>1907</v>
      </c>
      <c r="G2887" s="149" t="s">
        <v>1444</v>
      </c>
      <c r="H2887" s="158" t="s">
        <v>13</v>
      </c>
      <c r="I2887" s="234" t="s">
        <v>1329</v>
      </c>
      <c r="J2887" s="150" t="s">
        <v>305</v>
      </c>
      <c r="K2887" s="150" t="s">
        <v>1343</v>
      </c>
      <c r="L2887" s="150"/>
      <c r="M2887" s="153"/>
      <c r="N2887" s="151"/>
      <c r="O2887" s="153"/>
      <c r="P2887" s="151" t="e">
        <f>#REF!+#REF!</f>
        <v>#REF!</v>
      </c>
      <c r="Q2887" s="153" t="e">
        <f>#REF!+M2887</f>
        <v>#REF!</v>
      </c>
      <c r="R2887" s="359" t="s">
        <v>1702</v>
      </c>
    </row>
    <row r="2888" spans="1:18" ht="12.95" customHeight="1">
      <c r="A2888" s="147">
        <v>19</v>
      </c>
      <c r="B2888" s="148"/>
      <c r="C2888" s="149" t="s">
        <v>1911</v>
      </c>
      <c r="D2888" s="149" t="s">
        <v>1914</v>
      </c>
      <c r="E2888" s="149" t="s">
        <v>1543</v>
      </c>
      <c r="F2888" s="149" t="s">
        <v>1911</v>
      </c>
      <c r="G2888" s="149" t="s">
        <v>1430</v>
      </c>
      <c r="H2888" s="158" t="s">
        <v>13</v>
      </c>
      <c r="I2888" s="234" t="s">
        <v>1330</v>
      </c>
      <c r="J2888" s="150" t="s">
        <v>1330</v>
      </c>
      <c r="K2888" s="150" t="s">
        <v>1343</v>
      </c>
      <c r="L2888" s="150"/>
      <c r="M2888" s="153"/>
      <c r="N2888" s="151"/>
      <c r="O2888" s="153"/>
      <c r="P2888" s="151" t="e">
        <f>#REF!+#REF!</f>
        <v>#REF!</v>
      </c>
      <c r="Q2888" s="153" t="e">
        <f>#REF!+M2888</f>
        <v>#REF!</v>
      </c>
      <c r="R2888" s="359" t="s">
        <v>1702</v>
      </c>
    </row>
    <row r="2889" spans="1:18" ht="12.95" customHeight="1">
      <c r="A2889" s="147">
        <v>20</v>
      </c>
      <c r="B2889" s="148"/>
      <c r="C2889" s="149" t="s">
        <v>1911</v>
      </c>
      <c r="D2889" s="149" t="s">
        <v>1914</v>
      </c>
      <c r="E2889" s="149" t="s">
        <v>1543</v>
      </c>
      <c r="F2889" s="149" t="s">
        <v>1911</v>
      </c>
      <c r="G2889" s="149" t="s">
        <v>1430</v>
      </c>
      <c r="H2889" s="158" t="s">
        <v>1425</v>
      </c>
      <c r="I2889" s="240" t="s">
        <v>1331</v>
      </c>
      <c r="J2889" s="150"/>
      <c r="K2889" s="150" t="s">
        <v>1343</v>
      </c>
      <c r="L2889" s="150"/>
      <c r="M2889" s="153"/>
      <c r="N2889" s="151"/>
      <c r="O2889" s="153"/>
      <c r="P2889" s="151" t="e">
        <f>#REF!+#REF!</f>
        <v>#REF!</v>
      </c>
      <c r="Q2889" s="153" t="e">
        <f>#REF!+M2889</f>
        <v>#REF!</v>
      </c>
      <c r="R2889" s="359" t="s">
        <v>1702</v>
      </c>
    </row>
    <row r="2890" spans="1:18" ht="12.95" customHeight="1">
      <c r="A2890" s="147">
        <v>21</v>
      </c>
      <c r="B2890" s="148"/>
      <c r="C2890" s="149" t="s">
        <v>1911</v>
      </c>
      <c r="D2890" s="149" t="s">
        <v>1914</v>
      </c>
      <c r="E2890" s="149" t="s">
        <v>1543</v>
      </c>
      <c r="F2890" s="149" t="s">
        <v>1911</v>
      </c>
      <c r="G2890" s="149" t="s">
        <v>13</v>
      </c>
      <c r="H2890" s="158" t="s">
        <v>1425</v>
      </c>
      <c r="I2890" s="240" t="s">
        <v>1332</v>
      </c>
      <c r="J2890" s="150" t="s">
        <v>1333</v>
      </c>
      <c r="K2890" s="150" t="s">
        <v>1343</v>
      </c>
      <c r="L2890" s="150"/>
      <c r="M2890" s="153"/>
      <c r="N2890" s="151"/>
      <c r="O2890" s="153"/>
      <c r="P2890" s="151" t="e">
        <f>#REF!+#REF!</f>
        <v>#REF!</v>
      </c>
      <c r="Q2890" s="153" t="e">
        <f>#REF!+M2890</f>
        <v>#REF!</v>
      </c>
      <c r="R2890" s="359" t="s">
        <v>1702</v>
      </c>
    </row>
    <row r="2891" spans="1:18" ht="12.95" customHeight="1">
      <c r="A2891" s="147">
        <v>22</v>
      </c>
      <c r="B2891" s="148"/>
      <c r="C2891" s="149" t="s">
        <v>1911</v>
      </c>
      <c r="D2891" s="149" t="s">
        <v>1914</v>
      </c>
      <c r="E2891" s="149" t="s">
        <v>1543</v>
      </c>
      <c r="F2891" s="149" t="s">
        <v>1543</v>
      </c>
      <c r="G2891" s="149" t="s">
        <v>1427</v>
      </c>
      <c r="H2891" s="158" t="s">
        <v>1426</v>
      </c>
      <c r="I2891" s="240" t="s">
        <v>78</v>
      </c>
      <c r="J2891" s="150" t="s">
        <v>1334</v>
      </c>
      <c r="K2891" s="150" t="s">
        <v>1343</v>
      </c>
      <c r="L2891" s="150"/>
      <c r="M2891" s="153"/>
      <c r="N2891" s="151"/>
      <c r="O2891" s="153"/>
      <c r="P2891" s="151" t="e">
        <f>#REF!+#REF!</f>
        <v>#REF!</v>
      </c>
      <c r="Q2891" s="153" t="e">
        <f>#REF!+M2891</f>
        <v>#REF!</v>
      </c>
      <c r="R2891" s="359" t="s">
        <v>1702</v>
      </c>
    </row>
    <row r="2892" spans="1:18" ht="12.95" customHeight="1">
      <c r="A2892" s="147">
        <v>23</v>
      </c>
      <c r="B2892" s="148"/>
      <c r="C2892" s="149" t="s">
        <v>1911</v>
      </c>
      <c r="D2892" s="149" t="s">
        <v>1914</v>
      </c>
      <c r="E2892" s="149" t="s">
        <v>1543</v>
      </c>
      <c r="F2892" s="149" t="s">
        <v>1911</v>
      </c>
      <c r="G2892" s="149" t="s">
        <v>1430</v>
      </c>
      <c r="H2892" s="158" t="s">
        <v>1426</v>
      </c>
      <c r="I2892" s="234" t="s">
        <v>1335</v>
      </c>
      <c r="J2892" s="150" t="s">
        <v>1313</v>
      </c>
      <c r="K2892" s="150" t="s">
        <v>1343</v>
      </c>
      <c r="L2892" s="150"/>
      <c r="M2892" s="153"/>
      <c r="N2892" s="151"/>
      <c r="O2892" s="153"/>
      <c r="P2892" s="151" t="e">
        <f>#REF!+#REF!</f>
        <v>#REF!</v>
      </c>
      <c r="Q2892" s="153" t="e">
        <f>#REF!+M2892</f>
        <v>#REF!</v>
      </c>
      <c r="R2892" s="359" t="s">
        <v>1702</v>
      </c>
    </row>
    <row r="2893" spans="1:18" ht="12.95" customHeight="1">
      <c r="A2893" s="147">
        <v>24</v>
      </c>
      <c r="B2893" s="148"/>
      <c r="C2893" s="149" t="s">
        <v>1911</v>
      </c>
      <c r="D2893" s="149" t="s">
        <v>1914</v>
      </c>
      <c r="E2893" s="149" t="s">
        <v>1543</v>
      </c>
      <c r="F2893" s="149" t="s">
        <v>1911</v>
      </c>
      <c r="G2893" s="149" t="s">
        <v>1430</v>
      </c>
      <c r="H2893" s="158" t="s">
        <v>1427</v>
      </c>
      <c r="I2893" s="240" t="s">
        <v>1336</v>
      </c>
      <c r="J2893" s="150" t="s">
        <v>1313</v>
      </c>
      <c r="K2893" s="150" t="s">
        <v>1343</v>
      </c>
      <c r="L2893" s="150"/>
      <c r="M2893" s="153"/>
      <c r="N2893" s="151"/>
      <c r="O2893" s="153"/>
      <c r="P2893" s="151" t="e">
        <f>#REF!+#REF!</f>
        <v>#REF!</v>
      </c>
      <c r="Q2893" s="153" t="e">
        <f>#REF!+M2893</f>
        <v>#REF!</v>
      </c>
      <c r="R2893" s="359" t="s">
        <v>1702</v>
      </c>
    </row>
    <row r="2894" spans="1:18" ht="12.95" customHeight="1">
      <c r="A2894" s="147">
        <v>25</v>
      </c>
      <c r="B2894" s="148"/>
      <c r="C2894" s="149" t="s">
        <v>1911</v>
      </c>
      <c r="D2894" s="149" t="s">
        <v>1914</v>
      </c>
      <c r="E2894" s="149" t="s">
        <v>1543</v>
      </c>
      <c r="F2894" s="149" t="s">
        <v>1911</v>
      </c>
      <c r="G2894" s="149" t="s">
        <v>1430</v>
      </c>
      <c r="H2894" s="158" t="s">
        <v>1428</v>
      </c>
      <c r="I2894" s="234" t="s">
        <v>1337</v>
      </c>
      <c r="J2894" s="150" t="s">
        <v>1313</v>
      </c>
      <c r="K2894" s="150" t="s">
        <v>1343</v>
      </c>
      <c r="L2894" s="150"/>
      <c r="M2894" s="153"/>
      <c r="N2894" s="151"/>
      <c r="O2894" s="153"/>
      <c r="P2894" s="151" t="e">
        <f>#REF!+#REF!</f>
        <v>#REF!</v>
      </c>
      <c r="Q2894" s="153" t="e">
        <f>#REF!+M2894</f>
        <v>#REF!</v>
      </c>
      <c r="R2894" s="359" t="s">
        <v>1702</v>
      </c>
    </row>
    <row r="2895" spans="1:18" ht="12.95" customHeight="1">
      <c r="A2895" s="147">
        <v>26</v>
      </c>
      <c r="B2895" s="148"/>
      <c r="C2895" s="149" t="s">
        <v>1911</v>
      </c>
      <c r="D2895" s="149" t="s">
        <v>1914</v>
      </c>
      <c r="E2895" s="149" t="s">
        <v>1543</v>
      </c>
      <c r="F2895" s="149" t="s">
        <v>1911</v>
      </c>
      <c r="G2895" s="149" t="s">
        <v>1430</v>
      </c>
      <c r="H2895" s="158" t="s">
        <v>1429</v>
      </c>
      <c r="I2895" s="234" t="s">
        <v>1310</v>
      </c>
      <c r="J2895" s="150" t="s">
        <v>1338</v>
      </c>
      <c r="K2895" s="150" t="s">
        <v>1343</v>
      </c>
      <c r="L2895" s="150"/>
      <c r="M2895" s="153"/>
      <c r="N2895" s="151"/>
      <c r="O2895" s="153"/>
      <c r="P2895" s="151" t="e">
        <f>#REF!+#REF!</f>
        <v>#REF!</v>
      </c>
      <c r="Q2895" s="153" t="e">
        <f>#REF!+M2895</f>
        <v>#REF!</v>
      </c>
      <c r="R2895" s="359" t="s">
        <v>1702</v>
      </c>
    </row>
    <row r="2896" spans="1:18" ht="12.95" customHeight="1">
      <c r="A2896" s="147">
        <v>27</v>
      </c>
      <c r="B2896" s="148"/>
      <c r="C2896" s="149" t="s">
        <v>1911</v>
      </c>
      <c r="D2896" s="149" t="s">
        <v>1914</v>
      </c>
      <c r="E2896" s="149" t="s">
        <v>1543</v>
      </c>
      <c r="F2896" s="149" t="s">
        <v>1911</v>
      </c>
      <c r="G2896" s="149" t="s">
        <v>1430</v>
      </c>
      <c r="H2896" s="158" t="s">
        <v>1430</v>
      </c>
      <c r="I2896" s="234" t="s">
        <v>1339</v>
      </c>
      <c r="J2896" s="150" t="s">
        <v>1339</v>
      </c>
      <c r="K2896" s="150" t="s">
        <v>1343</v>
      </c>
      <c r="L2896" s="150"/>
      <c r="M2896" s="153"/>
      <c r="N2896" s="151"/>
      <c r="O2896" s="153"/>
      <c r="P2896" s="151" t="e">
        <f>#REF!+#REF!</f>
        <v>#REF!</v>
      </c>
      <c r="Q2896" s="153" t="e">
        <f>#REF!+M2896</f>
        <v>#REF!</v>
      </c>
      <c r="R2896" s="359" t="s">
        <v>1702</v>
      </c>
    </row>
    <row r="2897" spans="1:18" ht="12.95" customHeight="1">
      <c r="A2897" s="147">
        <v>28</v>
      </c>
      <c r="B2897" s="148"/>
      <c r="C2897" s="149" t="s">
        <v>1911</v>
      </c>
      <c r="D2897" s="149" t="s">
        <v>1914</v>
      </c>
      <c r="E2897" s="149" t="s">
        <v>1543</v>
      </c>
      <c r="F2897" s="149" t="s">
        <v>1911</v>
      </c>
      <c r="G2897" s="149" t="s">
        <v>1430</v>
      </c>
      <c r="H2897" s="158" t="s">
        <v>1433</v>
      </c>
      <c r="I2897" s="234" t="s">
        <v>1340</v>
      </c>
      <c r="J2897" s="150" t="s">
        <v>1339</v>
      </c>
      <c r="K2897" s="150" t="s">
        <v>1343</v>
      </c>
      <c r="L2897" s="150"/>
      <c r="M2897" s="153"/>
      <c r="N2897" s="151"/>
      <c r="O2897" s="153"/>
      <c r="P2897" s="151" t="e">
        <f>#REF!+#REF!</f>
        <v>#REF!</v>
      </c>
      <c r="Q2897" s="153" t="e">
        <f>#REF!+M2897</f>
        <v>#REF!</v>
      </c>
      <c r="R2897" s="359" t="s">
        <v>1702</v>
      </c>
    </row>
    <row r="2898" spans="1:18" ht="12.95" customHeight="1">
      <c r="A2898" s="147">
        <v>29</v>
      </c>
      <c r="B2898" s="148"/>
      <c r="C2898" s="149" t="s">
        <v>1911</v>
      </c>
      <c r="D2898" s="149" t="s">
        <v>1914</v>
      </c>
      <c r="E2898" s="149" t="s">
        <v>1543</v>
      </c>
      <c r="F2898" s="149" t="s">
        <v>1911</v>
      </c>
      <c r="G2898" s="149" t="s">
        <v>1430</v>
      </c>
      <c r="H2898" s="158" t="s">
        <v>1434</v>
      </c>
      <c r="I2898" s="234" t="s">
        <v>1341</v>
      </c>
      <c r="J2898" s="150" t="s">
        <v>305</v>
      </c>
      <c r="K2898" s="150" t="s">
        <v>1343</v>
      </c>
      <c r="L2898" s="150"/>
      <c r="M2898" s="153"/>
      <c r="N2898" s="151"/>
      <c r="O2898" s="153"/>
      <c r="P2898" s="151" t="e">
        <f>#REF!+#REF!</f>
        <v>#REF!</v>
      </c>
      <c r="Q2898" s="153" t="e">
        <f>#REF!+M2898</f>
        <v>#REF!</v>
      </c>
      <c r="R2898" s="359" t="s">
        <v>1702</v>
      </c>
    </row>
    <row r="2899" spans="1:18" ht="12.95" customHeight="1">
      <c r="A2899" s="147">
        <v>30</v>
      </c>
      <c r="B2899" s="148"/>
      <c r="C2899" s="149" t="s">
        <v>1911</v>
      </c>
      <c r="D2899" s="149" t="s">
        <v>1914</v>
      </c>
      <c r="E2899" s="149" t="s">
        <v>1543</v>
      </c>
      <c r="F2899" s="149" t="s">
        <v>1911</v>
      </c>
      <c r="G2899" s="149" t="s">
        <v>1430</v>
      </c>
      <c r="H2899" s="158" t="s">
        <v>1435</v>
      </c>
      <c r="I2899" s="234" t="s">
        <v>79</v>
      </c>
      <c r="J2899" s="150" t="s">
        <v>305</v>
      </c>
      <c r="K2899" s="150" t="s">
        <v>1343</v>
      </c>
      <c r="L2899" s="150"/>
      <c r="M2899" s="153"/>
      <c r="N2899" s="151"/>
      <c r="O2899" s="153"/>
      <c r="P2899" s="151" t="e">
        <f>#REF!+#REF!</f>
        <v>#REF!</v>
      </c>
      <c r="Q2899" s="153" t="e">
        <f>#REF!+M2899</f>
        <v>#REF!</v>
      </c>
      <c r="R2899" s="359" t="s">
        <v>1702</v>
      </c>
    </row>
    <row r="2900" spans="1:18" ht="12.95" customHeight="1">
      <c r="A2900" s="147">
        <v>31</v>
      </c>
      <c r="B2900" s="148"/>
      <c r="C2900" s="149" t="s">
        <v>1911</v>
      </c>
      <c r="D2900" s="149" t="s">
        <v>1914</v>
      </c>
      <c r="E2900" s="149" t="s">
        <v>1543</v>
      </c>
      <c r="F2900" s="149" t="s">
        <v>1911</v>
      </c>
      <c r="G2900" s="149" t="s">
        <v>1430</v>
      </c>
      <c r="H2900" s="158" t="s">
        <v>1436</v>
      </c>
      <c r="I2900" s="234" t="s">
        <v>1342</v>
      </c>
      <c r="J2900" s="150" t="s">
        <v>305</v>
      </c>
      <c r="K2900" s="150" t="s">
        <v>1343</v>
      </c>
      <c r="L2900" s="150"/>
      <c r="M2900" s="153"/>
      <c r="N2900" s="151"/>
      <c r="O2900" s="153"/>
      <c r="P2900" s="151" t="e">
        <f>#REF!+#REF!</f>
        <v>#REF!</v>
      </c>
      <c r="Q2900" s="153" t="e">
        <f>#REF!+M2900</f>
        <v>#REF!</v>
      </c>
      <c r="R2900" s="359" t="s">
        <v>1702</v>
      </c>
    </row>
    <row r="2901" spans="1:18" ht="12.95" customHeight="1">
      <c r="A2901" s="147">
        <v>32</v>
      </c>
      <c r="B2901" s="148"/>
      <c r="C2901" s="149" t="s">
        <v>1911</v>
      </c>
      <c r="D2901" s="149" t="s">
        <v>1914</v>
      </c>
      <c r="E2901" s="149" t="s">
        <v>1543</v>
      </c>
      <c r="F2901" s="149" t="s">
        <v>1911</v>
      </c>
      <c r="G2901" s="149" t="s">
        <v>1430</v>
      </c>
      <c r="H2901" s="158"/>
      <c r="I2901" s="239" t="s">
        <v>2096</v>
      </c>
      <c r="J2901" s="150" t="s">
        <v>2097</v>
      </c>
      <c r="K2901" s="150" t="s">
        <v>1343</v>
      </c>
      <c r="L2901" s="150"/>
      <c r="M2901" s="153"/>
      <c r="N2901" s="151"/>
      <c r="O2901" s="153"/>
      <c r="P2901" s="151" t="e">
        <f>#REF!+#REF!</f>
        <v>#REF!</v>
      </c>
      <c r="Q2901" s="153" t="e">
        <f>#REF!+M2901</f>
        <v>#REF!</v>
      </c>
      <c r="R2901" s="359" t="s">
        <v>2098</v>
      </c>
    </row>
    <row r="2902" spans="1:18" ht="12.95" customHeight="1">
      <c r="A2902" s="147">
        <v>33</v>
      </c>
      <c r="B2902" s="148"/>
      <c r="C2902" s="149" t="s">
        <v>1911</v>
      </c>
      <c r="D2902" s="149" t="s">
        <v>1914</v>
      </c>
      <c r="E2902" s="149" t="s">
        <v>1543</v>
      </c>
      <c r="F2902" s="149" t="s">
        <v>1911</v>
      </c>
      <c r="G2902" s="149" t="s">
        <v>1430</v>
      </c>
      <c r="H2902" s="158"/>
      <c r="I2902" s="239" t="s">
        <v>2099</v>
      </c>
      <c r="J2902" s="150" t="s">
        <v>2100</v>
      </c>
      <c r="K2902" s="150"/>
      <c r="L2902" s="150"/>
      <c r="M2902" s="153"/>
      <c r="N2902" s="151"/>
      <c r="O2902" s="153"/>
      <c r="P2902" s="151" t="e">
        <f>#REF!+#REF!</f>
        <v>#REF!</v>
      </c>
      <c r="Q2902" s="153" t="e">
        <f>#REF!+M2902</f>
        <v>#REF!</v>
      </c>
      <c r="R2902" s="359" t="s">
        <v>2098</v>
      </c>
    </row>
    <row r="2903" spans="1:18" ht="12.95" customHeight="1">
      <c r="A2903" s="147">
        <v>34</v>
      </c>
      <c r="B2903" s="148"/>
      <c r="C2903" s="149" t="s">
        <v>1911</v>
      </c>
      <c r="D2903" s="149" t="s">
        <v>1914</v>
      </c>
      <c r="E2903" s="149" t="s">
        <v>1543</v>
      </c>
      <c r="F2903" s="149" t="s">
        <v>1911</v>
      </c>
      <c r="G2903" s="149" t="s">
        <v>1430</v>
      </c>
      <c r="H2903" s="158"/>
      <c r="I2903" s="239" t="s">
        <v>2101</v>
      </c>
      <c r="J2903" s="150" t="s">
        <v>946</v>
      </c>
      <c r="K2903" s="150"/>
      <c r="L2903" s="150"/>
      <c r="M2903" s="153"/>
      <c r="N2903" s="151"/>
      <c r="O2903" s="153"/>
      <c r="P2903" s="151" t="e">
        <f>#REF!+#REF!</f>
        <v>#REF!</v>
      </c>
      <c r="Q2903" s="153" t="e">
        <f>#REF!+M2903</f>
        <v>#REF!</v>
      </c>
      <c r="R2903" s="359" t="s">
        <v>2098</v>
      </c>
    </row>
    <row r="2904" spans="1:18" ht="12.95" customHeight="1">
      <c r="A2904" s="147">
        <v>35</v>
      </c>
      <c r="B2904" s="148"/>
      <c r="C2904" s="149" t="s">
        <v>1911</v>
      </c>
      <c r="D2904" s="149" t="s">
        <v>1914</v>
      </c>
      <c r="E2904" s="149" t="s">
        <v>1543</v>
      </c>
      <c r="F2904" s="149" t="s">
        <v>1911</v>
      </c>
      <c r="G2904" s="149" t="s">
        <v>1430</v>
      </c>
      <c r="H2904" s="158"/>
      <c r="I2904" s="239" t="s">
        <v>2102</v>
      </c>
      <c r="J2904" s="150" t="s">
        <v>305</v>
      </c>
      <c r="K2904" s="150"/>
      <c r="L2904" s="150"/>
      <c r="M2904" s="153"/>
      <c r="N2904" s="151"/>
      <c r="O2904" s="153"/>
      <c r="P2904" s="151" t="e">
        <f>#REF!+#REF!</f>
        <v>#REF!</v>
      </c>
      <c r="Q2904" s="153" t="e">
        <f>#REF!+M2904</f>
        <v>#REF!</v>
      </c>
      <c r="R2904" s="359" t="s">
        <v>2098</v>
      </c>
    </row>
    <row r="2905" spans="1:18" ht="12.95" customHeight="1">
      <c r="A2905" s="147">
        <v>36</v>
      </c>
      <c r="B2905" s="148"/>
      <c r="C2905" s="149" t="s">
        <v>1911</v>
      </c>
      <c r="D2905" s="149" t="s">
        <v>1914</v>
      </c>
      <c r="E2905" s="149" t="s">
        <v>1543</v>
      </c>
      <c r="F2905" s="149" t="s">
        <v>1911</v>
      </c>
      <c r="G2905" s="149" t="s">
        <v>1430</v>
      </c>
      <c r="H2905" s="158"/>
      <c r="I2905" s="239" t="s">
        <v>2103</v>
      </c>
      <c r="J2905" s="150" t="s">
        <v>305</v>
      </c>
      <c r="K2905" s="150"/>
      <c r="L2905" s="150"/>
      <c r="M2905" s="153"/>
      <c r="N2905" s="151"/>
      <c r="O2905" s="153"/>
      <c r="P2905" s="151" t="e">
        <f>#REF!+#REF!</f>
        <v>#REF!</v>
      </c>
      <c r="Q2905" s="153" t="e">
        <f>#REF!+M2905</f>
        <v>#REF!</v>
      </c>
      <c r="R2905" s="359" t="s">
        <v>2098</v>
      </c>
    </row>
    <row r="2906" spans="1:18" ht="12.95" customHeight="1">
      <c r="A2906" s="147">
        <v>37</v>
      </c>
      <c r="B2906" s="148"/>
      <c r="C2906" s="149" t="s">
        <v>1911</v>
      </c>
      <c r="D2906" s="149" t="s">
        <v>1914</v>
      </c>
      <c r="E2906" s="149" t="s">
        <v>1543</v>
      </c>
      <c r="F2906" s="149" t="s">
        <v>1911</v>
      </c>
      <c r="G2906" s="149" t="s">
        <v>1430</v>
      </c>
      <c r="H2906" s="158"/>
      <c r="I2906" s="239" t="s">
        <v>1021</v>
      </c>
      <c r="J2906" s="150" t="s">
        <v>305</v>
      </c>
      <c r="K2906" s="150"/>
      <c r="L2906" s="150"/>
      <c r="M2906" s="153"/>
      <c r="N2906" s="151"/>
      <c r="O2906" s="153"/>
      <c r="P2906" s="151" t="e">
        <f>#REF!+#REF!</f>
        <v>#REF!</v>
      </c>
      <c r="Q2906" s="153" t="e">
        <f>#REF!+M2906</f>
        <v>#REF!</v>
      </c>
      <c r="R2906" s="359" t="s">
        <v>2098</v>
      </c>
    </row>
    <row r="2907" spans="1:18" ht="12.95" customHeight="1">
      <c r="A2907" s="147">
        <v>38</v>
      </c>
      <c r="B2907" s="148"/>
      <c r="C2907" s="149" t="s">
        <v>1911</v>
      </c>
      <c r="D2907" s="149" t="s">
        <v>1914</v>
      </c>
      <c r="E2907" s="149" t="s">
        <v>1543</v>
      </c>
      <c r="F2907" s="149" t="s">
        <v>1911</v>
      </c>
      <c r="G2907" s="149" t="s">
        <v>1430</v>
      </c>
      <c r="H2907" s="158"/>
      <c r="I2907" s="239" t="s">
        <v>2104</v>
      </c>
      <c r="J2907" s="150"/>
      <c r="K2907" s="150"/>
      <c r="L2907" s="150"/>
      <c r="M2907" s="153"/>
      <c r="N2907" s="151"/>
      <c r="O2907" s="153"/>
      <c r="P2907" s="151" t="e">
        <f>#REF!+#REF!</f>
        <v>#REF!</v>
      </c>
      <c r="Q2907" s="153" t="e">
        <f>#REF!+M2907</f>
        <v>#REF!</v>
      </c>
      <c r="R2907" s="359" t="s">
        <v>601</v>
      </c>
    </row>
    <row r="2908" spans="1:18" ht="12.95" customHeight="1">
      <c r="A2908" s="147">
        <v>39</v>
      </c>
      <c r="B2908" s="148"/>
      <c r="C2908" s="149" t="s">
        <v>1911</v>
      </c>
      <c r="D2908" s="149" t="s">
        <v>1914</v>
      </c>
      <c r="E2908" s="149" t="s">
        <v>1543</v>
      </c>
      <c r="F2908" s="149" t="s">
        <v>1911</v>
      </c>
      <c r="G2908" s="149" t="s">
        <v>1430</v>
      </c>
      <c r="H2908" s="158"/>
      <c r="I2908" s="239" t="s">
        <v>2105</v>
      </c>
      <c r="J2908" s="150"/>
      <c r="K2908" s="150"/>
      <c r="L2908" s="150"/>
      <c r="M2908" s="153"/>
      <c r="N2908" s="151"/>
      <c r="O2908" s="153"/>
      <c r="P2908" s="151" t="e">
        <f>#REF!+#REF!</f>
        <v>#REF!</v>
      </c>
      <c r="Q2908" s="153" t="e">
        <f>#REF!+M2908</f>
        <v>#REF!</v>
      </c>
      <c r="R2908" s="359" t="s">
        <v>601</v>
      </c>
    </row>
    <row r="2909" spans="1:18" ht="12.95" customHeight="1">
      <c r="A2909" s="147">
        <v>40</v>
      </c>
      <c r="B2909" s="148"/>
      <c r="C2909" s="149" t="s">
        <v>1911</v>
      </c>
      <c r="D2909" s="149" t="s">
        <v>1909</v>
      </c>
      <c r="E2909" s="149" t="s">
        <v>1911</v>
      </c>
      <c r="F2909" s="149" t="s">
        <v>1544</v>
      </c>
      <c r="G2909" s="149" t="s">
        <v>1434</v>
      </c>
      <c r="H2909" s="158"/>
      <c r="I2909" s="258" t="s">
        <v>1855</v>
      </c>
      <c r="J2909" s="150" t="s">
        <v>1343</v>
      </c>
      <c r="K2909" s="150" t="s">
        <v>1343</v>
      </c>
      <c r="L2909" s="150"/>
      <c r="M2909" s="153"/>
      <c r="N2909" s="151"/>
      <c r="O2909" s="153"/>
      <c r="P2909" s="151" t="e">
        <f>#REF!+#REF!</f>
        <v>#REF!</v>
      </c>
      <c r="Q2909" s="153" t="e">
        <f>#REF!+M2909</f>
        <v>#REF!</v>
      </c>
      <c r="R2909" s="359" t="s">
        <v>601</v>
      </c>
    </row>
    <row r="2910" spans="1:18" ht="12.95" customHeight="1">
      <c r="A2910" s="147">
        <v>41</v>
      </c>
      <c r="B2910" s="148"/>
      <c r="C2910" s="149" t="s">
        <v>1911</v>
      </c>
      <c r="D2910" s="149" t="s">
        <v>1914</v>
      </c>
      <c r="E2910" s="149" t="s">
        <v>1543</v>
      </c>
      <c r="F2910" s="149" t="s">
        <v>1911</v>
      </c>
      <c r="G2910" s="149" t="s">
        <v>1430</v>
      </c>
      <c r="H2910" s="158"/>
      <c r="I2910" s="258" t="s">
        <v>1852</v>
      </c>
      <c r="J2910" s="150" t="s">
        <v>1343</v>
      </c>
      <c r="K2910" s="150" t="s">
        <v>1343</v>
      </c>
      <c r="L2910" s="150"/>
      <c r="M2910" s="153"/>
      <c r="N2910" s="151"/>
      <c r="O2910" s="153"/>
      <c r="P2910" s="151" t="e">
        <f>#REF!+#REF!</f>
        <v>#REF!</v>
      </c>
      <c r="Q2910" s="153" t="e">
        <f>#REF!+M2910</f>
        <v>#REF!</v>
      </c>
      <c r="R2910" s="359" t="s">
        <v>601</v>
      </c>
    </row>
    <row r="2911" spans="1:18" ht="12.95" customHeight="1">
      <c r="A2911" s="147">
        <v>42</v>
      </c>
      <c r="B2911" s="148"/>
      <c r="C2911" s="149" t="s">
        <v>1911</v>
      </c>
      <c r="D2911" s="149" t="s">
        <v>1914</v>
      </c>
      <c r="E2911" s="149" t="s">
        <v>1543</v>
      </c>
      <c r="F2911" s="149" t="s">
        <v>1911</v>
      </c>
      <c r="G2911" s="149" t="s">
        <v>1430</v>
      </c>
      <c r="H2911" s="158"/>
      <c r="I2911" s="258" t="s">
        <v>1852</v>
      </c>
      <c r="J2911" s="150" t="s">
        <v>1343</v>
      </c>
      <c r="K2911" s="150" t="s">
        <v>1343</v>
      </c>
      <c r="L2911" s="150"/>
      <c r="M2911" s="153"/>
      <c r="N2911" s="151"/>
      <c r="O2911" s="153"/>
      <c r="P2911" s="151" t="e">
        <f>#REF!+#REF!</f>
        <v>#REF!</v>
      </c>
      <c r="Q2911" s="153" t="e">
        <f>#REF!+M2911</f>
        <v>#REF!</v>
      </c>
      <c r="R2911" s="359" t="s">
        <v>601</v>
      </c>
    </row>
    <row r="2912" spans="1:18" ht="12.95" customHeight="1">
      <c r="A2912" s="147">
        <v>43</v>
      </c>
      <c r="B2912" s="148"/>
      <c r="C2912" s="149" t="s">
        <v>1911</v>
      </c>
      <c r="D2912" s="149" t="s">
        <v>1914</v>
      </c>
      <c r="E2912" s="149" t="s">
        <v>1543</v>
      </c>
      <c r="F2912" s="149" t="s">
        <v>1911</v>
      </c>
      <c r="G2912" s="149" t="s">
        <v>1430</v>
      </c>
      <c r="H2912" s="158"/>
      <c r="I2912" s="258" t="s">
        <v>1852</v>
      </c>
      <c r="J2912" s="150" t="s">
        <v>1343</v>
      </c>
      <c r="K2912" s="150" t="s">
        <v>1343</v>
      </c>
      <c r="L2912" s="150"/>
      <c r="M2912" s="153"/>
      <c r="N2912" s="151"/>
      <c r="O2912" s="153"/>
      <c r="P2912" s="151" t="e">
        <f>#REF!+#REF!</f>
        <v>#REF!</v>
      </c>
      <c r="Q2912" s="153" t="e">
        <f>#REF!+M2912</f>
        <v>#REF!</v>
      </c>
      <c r="R2912" s="359" t="s">
        <v>601</v>
      </c>
    </row>
    <row r="2913" spans="1:18" ht="12.95" customHeight="1">
      <c r="A2913" s="147">
        <v>44</v>
      </c>
      <c r="B2913" s="148"/>
      <c r="C2913" s="149" t="s">
        <v>1911</v>
      </c>
      <c r="D2913" s="149" t="s">
        <v>1914</v>
      </c>
      <c r="E2913" s="149" t="s">
        <v>1543</v>
      </c>
      <c r="F2913" s="149" t="s">
        <v>1911</v>
      </c>
      <c r="G2913" s="149" t="s">
        <v>1430</v>
      </c>
      <c r="H2913" s="158" t="s">
        <v>1448</v>
      </c>
      <c r="I2913" s="234" t="s">
        <v>1354</v>
      </c>
      <c r="J2913" s="150" t="s">
        <v>1343</v>
      </c>
      <c r="K2913" s="150" t="s">
        <v>1343</v>
      </c>
      <c r="L2913" s="150"/>
      <c r="M2913" s="153"/>
      <c r="N2913" s="151"/>
      <c r="O2913" s="153"/>
      <c r="P2913" s="151" t="e">
        <f>#REF!+#REF!</f>
        <v>#REF!</v>
      </c>
      <c r="Q2913" s="153" t="e">
        <f>#REF!+M2913</f>
        <v>#REF!</v>
      </c>
      <c r="R2913" s="359" t="s">
        <v>601</v>
      </c>
    </row>
    <row r="2914" spans="1:18" ht="12.95" customHeight="1">
      <c r="A2914" s="147">
        <v>45</v>
      </c>
      <c r="B2914" s="148"/>
      <c r="C2914" s="149" t="s">
        <v>1911</v>
      </c>
      <c r="D2914" s="149" t="s">
        <v>1914</v>
      </c>
      <c r="E2914" s="149" t="s">
        <v>1543</v>
      </c>
      <c r="F2914" s="149" t="s">
        <v>1911</v>
      </c>
      <c r="G2914" s="149" t="s">
        <v>1430</v>
      </c>
      <c r="H2914" s="158" t="s">
        <v>1447</v>
      </c>
      <c r="I2914" s="258" t="s">
        <v>1353</v>
      </c>
      <c r="J2914" s="150" t="s">
        <v>1343</v>
      </c>
      <c r="K2914" s="150" t="s">
        <v>1343</v>
      </c>
      <c r="L2914" s="150"/>
      <c r="M2914" s="153"/>
      <c r="N2914" s="151"/>
      <c r="O2914" s="153"/>
      <c r="P2914" s="151" t="e">
        <f>#REF!+#REF!</f>
        <v>#REF!</v>
      </c>
      <c r="Q2914" s="153" t="e">
        <f>#REF!+M2914</f>
        <v>#REF!</v>
      </c>
      <c r="R2914" s="359" t="s">
        <v>578</v>
      </c>
    </row>
    <row r="2915" spans="1:18" ht="12.95" customHeight="1">
      <c r="A2915" s="147">
        <v>46</v>
      </c>
      <c r="B2915" s="148"/>
      <c r="C2915" s="149" t="s">
        <v>1911</v>
      </c>
      <c r="D2915" s="149" t="s">
        <v>1914</v>
      </c>
      <c r="E2915" s="149" t="s">
        <v>1543</v>
      </c>
      <c r="F2915" s="149" t="s">
        <v>1911</v>
      </c>
      <c r="G2915" s="149" t="s">
        <v>1430</v>
      </c>
      <c r="H2915" s="158"/>
      <c r="I2915" s="239" t="s">
        <v>81</v>
      </c>
      <c r="J2915" s="150"/>
      <c r="K2915" s="150"/>
      <c r="L2915" s="150"/>
      <c r="M2915" s="153"/>
      <c r="N2915" s="151"/>
      <c r="O2915" s="153"/>
      <c r="P2915" s="151" t="e">
        <f>#REF!+#REF!</f>
        <v>#REF!</v>
      </c>
      <c r="Q2915" s="153" t="e">
        <f>#REF!+M2915</f>
        <v>#REF!</v>
      </c>
      <c r="R2915" s="359" t="s">
        <v>618</v>
      </c>
    </row>
    <row r="2916" spans="1:18" ht="12.95" customHeight="1">
      <c r="A2916" s="147">
        <v>47</v>
      </c>
      <c r="B2916" s="148"/>
      <c r="C2916" s="149" t="s">
        <v>1911</v>
      </c>
      <c r="D2916" s="149" t="s">
        <v>1914</v>
      </c>
      <c r="E2916" s="149" t="s">
        <v>1543</v>
      </c>
      <c r="F2916" s="149" t="s">
        <v>1911</v>
      </c>
      <c r="G2916" s="149" t="s">
        <v>1430</v>
      </c>
      <c r="H2916" s="158"/>
      <c r="I2916" s="239" t="s">
        <v>2106</v>
      </c>
      <c r="J2916" s="150"/>
      <c r="K2916" s="150"/>
      <c r="L2916" s="150"/>
      <c r="M2916" s="153"/>
      <c r="N2916" s="151"/>
      <c r="O2916" s="153"/>
      <c r="P2916" s="151" t="e">
        <f>#REF!+#REF!</f>
        <v>#REF!</v>
      </c>
      <c r="Q2916" s="153" t="e">
        <f>#REF!+M2916</f>
        <v>#REF!</v>
      </c>
      <c r="R2916" s="359" t="s">
        <v>618</v>
      </c>
    </row>
    <row r="2917" spans="1:18" ht="12.95" customHeight="1">
      <c r="A2917" s="147">
        <v>48</v>
      </c>
      <c r="B2917" s="148"/>
      <c r="C2917" s="149" t="s">
        <v>1911</v>
      </c>
      <c r="D2917" s="149" t="s">
        <v>1914</v>
      </c>
      <c r="E2917" s="149" t="s">
        <v>1543</v>
      </c>
      <c r="F2917" s="149" t="s">
        <v>1911</v>
      </c>
      <c r="G2917" s="149" t="s">
        <v>1430</v>
      </c>
      <c r="H2917" s="158"/>
      <c r="I2917" s="259" t="s">
        <v>1852</v>
      </c>
      <c r="J2917" s="150" t="s">
        <v>1343</v>
      </c>
      <c r="K2917" s="150" t="s">
        <v>1343</v>
      </c>
      <c r="L2917" s="150"/>
      <c r="M2917" s="153"/>
      <c r="N2917" s="151"/>
      <c r="O2917" s="153"/>
      <c r="P2917" s="151" t="e">
        <f>#REF!+#REF!</f>
        <v>#REF!</v>
      </c>
      <c r="Q2917" s="153" t="e">
        <f>#REF!+M2917</f>
        <v>#REF!</v>
      </c>
      <c r="R2917" s="359" t="s">
        <v>618</v>
      </c>
    </row>
    <row r="2918" spans="1:18" ht="12.95" customHeight="1">
      <c r="A2918" s="147">
        <v>49</v>
      </c>
      <c r="B2918" s="148"/>
      <c r="C2918" s="149" t="s">
        <v>1911</v>
      </c>
      <c r="D2918" s="149" t="s">
        <v>1914</v>
      </c>
      <c r="E2918" s="149" t="s">
        <v>1543</v>
      </c>
      <c r="F2918" s="149" t="s">
        <v>1911</v>
      </c>
      <c r="G2918" s="149" t="s">
        <v>1430</v>
      </c>
      <c r="H2918" s="158"/>
      <c r="I2918" s="259" t="s">
        <v>1852</v>
      </c>
      <c r="J2918" s="150" t="s">
        <v>1343</v>
      </c>
      <c r="K2918" s="150" t="s">
        <v>1343</v>
      </c>
      <c r="L2918" s="150"/>
      <c r="M2918" s="153"/>
      <c r="N2918" s="151"/>
      <c r="O2918" s="153"/>
      <c r="P2918" s="151" t="e">
        <f>#REF!+#REF!</f>
        <v>#REF!</v>
      </c>
      <c r="Q2918" s="153" t="e">
        <f>#REF!+M2918</f>
        <v>#REF!</v>
      </c>
      <c r="R2918" s="359" t="s">
        <v>618</v>
      </c>
    </row>
    <row r="2919" spans="1:18" ht="12.95" customHeight="1">
      <c r="A2919" s="147">
        <v>50</v>
      </c>
      <c r="B2919" s="148"/>
      <c r="C2919" s="149" t="s">
        <v>1911</v>
      </c>
      <c r="D2919" s="149" t="s">
        <v>1914</v>
      </c>
      <c r="E2919" s="149" t="s">
        <v>1543</v>
      </c>
      <c r="F2919" s="149" t="s">
        <v>1911</v>
      </c>
      <c r="G2919" s="149" t="s">
        <v>1430</v>
      </c>
      <c r="H2919" s="158"/>
      <c r="I2919" s="259" t="s">
        <v>1852</v>
      </c>
      <c r="J2919" s="150" t="s">
        <v>1343</v>
      </c>
      <c r="K2919" s="150" t="s">
        <v>1343</v>
      </c>
      <c r="L2919" s="150"/>
      <c r="M2919" s="153"/>
      <c r="N2919" s="151"/>
      <c r="O2919" s="153"/>
      <c r="P2919" s="151" t="e">
        <f>#REF!+#REF!</f>
        <v>#REF!</v>
      </c>
      <c r="Q2919" s="153" t="e">
        <f>#REF!+M2919</f>
        <v>#REF!</v>
      </c>
      <c r="R2919" s="359" t="s">
        <v>618</v>
      </c>
    </row>
    <row r="2920" spans="1:18" ht="12.95" customHeight="1">
      <c r="A2920" s="147">
        <v>51</v>
      </c>
      <c r="B2920" s="148"/>
      <c r="C2920" s="149" t="s">
        <v>1911</v>
      </c>
      <c r="D2920" s="149" t="s">
        <v>1914</v>
      </c>
      <c r="E2920" s="149" t="s">
        <v>1543</v>
      </c>
      <c r="F2920" s="149" t="s">
        <v>1911</v>
      </c>
      <c r="G2920" s="149" t="s">
        <v>1430</v>
      </c>
      <c r="H2920" s="158"/>
      <c r="I2920" s="239" t="s">
        <v>23</v>
      </c>
      <c r="J2920" s="150"/>
      <c r="K2920" s="150"/>
      <c r="L2920" s="150"/>
      <c r="M2920" s="153"/>
      <c r="N2920" s="151"/>
      <c r="O2920" s="153"/>
      <c r="P2920" s="151" t="e">
        <f>#REF!+#REF!</f>
        <v>#REF!</v>
      </c>
      <c r="Q2920" s="153" t="e">
        <f>#REF!+M2920</f>
        <v>#REF!</v>
      </c>
      <c r="R2920" s="359" t="s">
        <v>620</v>
      </c>
    </row>
    <row r="2921" spans="1:18" ht="12.95" customHeight="1">
      <c r="A2921" s="147">
        <v>52</v>
      </c>
      <c r="B2921" s="148"/>
      <c r="C2921" s="149" t="s">
        <v>1911</v>
      </c>
      <c r="D2921" s="149" t="s">
        <v>1914</v>
      </c>
      <c r="E2921" s="149" t="s">
        <v>1543</v>
      </c>
      <c r="F2921" s="149" t="s">
        <v>1911</v>
      </c>
      <c r="G2921" s="149" t="s">
        <v>1430</v>
      </c>
      <c r="H2921" s="158"/>
      <c r="I2921" s="239" t="s">
        <v>2107</v>
      </c>
      <c r="J2921" s="150"/>
      <c r="K2921" s="150"/>
      <c r="L2921" s="150"/>
      <c r="M2921" s="153"/>
      <c r="N2921" s="151"/>
      <c r="O2921" s="153"/>
      <c r="P2921" s="151" t="e">
        <f>#REF!+#REF!</f>
        <v>#REF!</v>
      </c>
      <c r="Q2921" s="153" t="e">
        <f>#REF!+M2921</f>
        <v>#REF!</v>
      </c>
      <c r="R2921" s="359" t="s">
        <v>2008</v>
      </c>
    </row>
    <row r="2922" spans="1:18" ht="12.95" customHeight="1">
      <c r="A2922" s="147">
        <v>53</v>
      </c>
      <c r="B2922" s="148"/>
      <c r="C2922" s="149" t="s">
        <v>1911</v>
      </c>
      <c r="D2922" s="149" t="s">
        <v>1914</v>
      </c>
      <c r="E2922" s="149" t="s">
        <v>1543</v>
      </c>
      <c r="F2922" s="149" t="s">
        <v>1911</v>
      </c>
      <c r="G2922" s="149" t="s">
        <v>1430</v>
      </c>
      <c r="H2922" s="158"/>
      <c r="I2922" s="239" t="s">
        <v>1325</v>
      </c>
      <c r="J2922" s="150"/>
      <c r="K2922" s="150"/>
      <c r="L2922" s="150"/>
      <c r="M2922" s="153"/>
      <c r="N2922" s="151"/>
      <c r="O2922" s="153"/>
      <c r="P2922" s="151" t="e">
        <f>#REF!+#REF!</f>
        <v>#REF!</v>
      </c>
      <c r="Q2922" s="153" t="e">
        <f>#REF!+M2922</f>
        <v>#REF!</v>
      </c>
      <c r="R2922" s="359" t="s">
        <v>2008</v>
      </c>
    </row>
    <row r="2923" spans="1:18" ht="12.95" customHeight="1">
      <c r="A2923" s="147">
        <v>54</v>
      </c>
      <c r="B2923" s="148"/>
      <c r="C2923" s="149" t="s">
        <v>1911</v>
      </c>
      <c r="D2923" s="149" t="s">
        <v>1914</v>
      </c>
      <c r="E2923" s="149" t="s">
        <v>1543</v>
      </c>
      <c r="F2923" s="149" t="s">
        <v>1911</v>
      </c>
      <c r="G2923" s="149" t="s">
        <v>1430</v>
      </c>
      <c r="H2923" s="158" t="s">
        <v>1439</v>
      </c>
      <c r="I2923" s="234" t="s">
        <v>1346</v>
      </c>
      <c r="J2923" s="150" t="s">
        <v>1343</v>
      </c>
      <c r="K2923" s="150" t="s">
        <v>1343</v>
      </c>
      <c r="L2923" s="150"/>
      <c r="M2923" s="153"/>
      <c r="N2923" s="151"/>
      <c r="O2923" s="153"/>
      <c r="P2923" s="151" t="e">
        <f>#REF!+#REF!</f>
        <v>#REF!</v>
      </c>
      <c r="Q2923" s="153" t="e">
        <f>#REF!+M2923</f>
        <v>#REF!</v>
      </c>
      <c r="R2923" s="359" t="s">
        <v>672</v>
      </c>
    </row>
    <row r="2924" spans="1:18" ht="12.95" customHeight="1">
      <c r="A2924" s="147">
        <v>55</v>
      </c>
      <c r="B2924" s="148"/>
      <c r="C2924" s="149" t="s">
        <v>1911</v>
      </c>
      <c r="D2924" s="149" t="s">
        <v>1914</v>
      </c>
      <c r="E2924" s="149" t="s">
        <v>1543</v>
      </c>
      <c r="F2924" s="149" t="s">
        <v>1911</v>
      </c>
      <c r="G2924" s="149" t="s">
        <v>1430</v>
      </c>
      <c r="H2924" s="158" t="s">
        <v>1437</v>
      </c>
      <c r="I2924" s="234" t="s">
        <v>1344</v>
      </c>
      <c r="J2924" s="150" t="s">
        <v>1343</v>
      </c>
      <c r="K2924" s="150" t="s">
        <v>1343</v>
      </c>
      <c r="L2924" s="150"/>
      <c r="M2924" s="153"/>
      <c r="N2924" s="151"/>
      <c r="O2924" s="153"/>
      <c r="P2924" s="151" t="e">
        <f>#REF!+#REF!</f>
        <v>#REF!</v>
      </c>
      <c r="Q2924" s="153" t="e">
        <f>#REF!+M2924</f>
        <v>#REF!</v>
      </c>
      <c r="R2924" s="359" t="s">
        <v>604</v>
      </c>
    </row>
    <row r="2925" spans="1:18" ht="12.95" customHeight="1">
      <c r="A2925" s="147">
        <v>56</v>
      </c>
      <c r="B2925" s="148"/>
      <c r="C2925" s="149" t="s">
        <v>1911</v>
      </c>
      <c r="D2925" s="149" t="s">
        <v>1914</v>
      </c>
      <c r="E2925" s="149" t="s">
        <v>1543</v>
      </c>
      <c r="F2925" s="149" t="s">
        <v>1911</v>
      </c>
      <c r="G2925" s="149" t="s">
        <v>1430</v>
      </c>
      <c r="H2925" s="158"/>
      <c r="I2925" s="234" t="s">
        <v>1854</v>
      </c>
      <c r="J2925" s="150" t="s">
        <v>1343</v>
      </c>
      <c r="K2925" s="150" t="s">
        <v>1343</v>
      </c>
      <c r="L2925" s="150"/>
      <c r="M2925" s="153"/>
      <c r="N2925" s="151"/>
      <c r="O2925" s="153"/>
      <c r="P2925" s="151" t="e">
        <f>#REF!+#REF!</f>
        <v>#REF!</v>
      </c>
      <c r="Q2925" s="153" t="e">
        <f>#REF!+M2925</f>
        <v>#REF!</v>
      </c>
      <c r="R2925" s="359" t="s">
        <v>604</v>
      </c>
    </row>
    <row r="2926" spans="1:18" ht="12.95" customHeight="1">
      <c r="A2926" s="147">
        <v>57</v>
      </c>
      <c r="B2926" s="148"/>
      <c r="C2926" s="149" t="s">
        <v>1911</v>
      </c>
      <c r="D2926" s="149" t="s">
        <v>1545</v>
      </c>
      <c r="E2926" s="149" t="s">
        <v>1543</v>
      </c>
      <c r="F2926" s="149" t="s">
        <v>1915</v>
      </c>
      <c r="G2926" s="149" t="s">
        <v>1466</v>
      </c>
      <c r="H2926" s="158" t="s">
        <v>1426</v>
      </c>
      <c r="I2926" s="234" t="s">
        <v>1345</v>
      </c>
      <c r="J2926" s="150" t="s">
        <v>1343</v>
      </c>
      <c r="K2926" s="150" t="s">
        <v>1343</v>
      </c>
      <c r="L2926" s="150"/>
      <c r="M2926" s="153"/>
      <c r="N2926" s="151"/>
      <c r="O2926" s="153"/>
      <c r="P2926" s="151" t="e">
        <f>#REF!+#REF!</f>
        <v>#REF!</v>
      </c>
      <c r="Q2926" s="153" t="e">
        <f>#REF!+M2926</f>
        <v>#REF!</v>
      </c>
      <c r="R2926" s="359" t="s">
        <v>609</v>
      </c>
    </row>
    <row r="2927" spans="1:18" ht="12.95" customHeight="1">
      <c r="A2927" s="147">
        <v>58</v>
      </c>
      <c r="B2927" s="148"/>
      <c r="C2927" s="149" t="s">
        <v>1911</v>
      </c>
      <c r="D2927" s="149" t="s">
        <v>1914</v>
      </c>
      <c r="E2927" s="149" t="s">
        <v>1543</v>
      </c>
      <c r="F2927" s="149" t="s">
        <v>1911</v>
      </c>
      <c r="G2927" s="149" t="s">
        <v>1430</v>
      </c>
      <c r="H2927" s="158"/>
      <c r="I2927" s="239" t="s">
        <v>2108</v>
      </c>
      <c r="J2927" s="150"/>
      <c r="K2927" s="150"/>
      <c r="L2927" s="150"/>
      <c r="M2927" s="153"/>
      <c r="N2927" s="151"/>
      <c r="O2927" s="153"/>
      <c r="P2927" s="151" t="e">
        <f>#REF!+#REF!</f>
        <v>#REF!</v>
      </c>
      <c r="Q2927" s="153" t="e">
        <f>#REF!+M2927</f>
        <v>#REF!</v>
      </c>
      <c r="R2927" s="359" t="s">
        <v>1978</v>
      </c>
    </row>
    <row r="2928" spans="1:18" ht="12.95" customHeight="1">
      <c r="A2928" s="147">
        <v>59</v>
      </c>
      <c r="B2928" s="148"/>
      <c r="C2928" s="149" t="s">
        <v>1911</v>
      </c>
      <c r="D2928" s="149" t="s">
        <v>1914</v>
      </c>
      <c r="E2928" s="149" t="s">
        <v>1543</v>
      </c>
      <c r="F2928" s="149" t="s">
        <v>1911</v>
      </c>
      <c r="G2928" s="149" t="s">
        <v>1430</v>
      </c>
      <c r="H2928" s="158"/>
      <c r="I2928" s="239" t="s">
        <v>2109</v>
      </c>
      <c r="J2928" s="150"/>
      <c r="K2928" s="150"/>
      <c r="L2928" s="150"/>
      <c r="M2928" s="153"/>
      <c r="N2928" s="151"/>
      <c r="O2928" s="153"/>
      <c r="P2928" s="151" t="e">
        <f>#REF!+#REF!</f>
        <v>#REF!</v>
      </c>
      <c r="Q2928" s="153" t="e">
        <f>#REF!+M2928</f>
        <v>#REF!</v>
      </c>
      <c r="R2928" s="359" t="s">
        <v>1978</v>
      </c>
    </row>
    <row r="2929" spans="1:18" ht="12.95" customHeight="1">
      <c r="A2929" s="147">
        <v>60</v>
      </c>
      <c r="B2929" s="148"/>
      <c r="C2929" s="149" t="s">
        <v>1911</v>
      </c>
      <c r="D2929" s="149" t="s">
        <v>1914</v>
      </c>
      <c r="E2929" s="149" t="s">
        <v>1543</v>
      </c>
      <c r="F2929" s="149" t="s">
        <v>1911</v>
      </c>
      <c r="G2929" s="149" t="s">
        <v>1430</v>
      </c>
      <c r="H2929" s="158"/>
      <c r="I2929" s="239" t="s">
        <v>2110</v>
      </c>
      <c r="J2929" s="150"/>
      <c r="K2929" s="150"/>
      <c r="L2929" s="150"/>
      <c r="M2929" s="153"/>
      <c r="N2929" s="151"/>
      <c r="O2929" s="153"/>
      <c r="P2929" s="151" t="e">
        <f>#REF!+#REF!</f>
        <v>#REF!</v>
      </c>
      <c r="Q2929" s="153" t="e">
        <f>#REF!+M2929</f>
        <v>#REF!</v>
      </c>
      <c r="R2929" s="359" t="s">
        <v>1978</v>
      </c>
    </row>
    <row r="2930" spans="1:18" ht="12.95" customHeight="1">
      <c r="A2930" s="147">
        <v>61</v>
      </c>
      <c r="B2930" s="148"/>
      <c r="C2930" s="149" t="s">
        <v>1911</v>
      </c>
      <c r="D2930" s="149" t="s">
        <v>1914</v>
      </c>
      <c r="E2930" s="149" t="s">
        <v>1543</v>
      </c>
      <c r="F2930" s="149" t="s">
        <v>1911</v>
      </c>
      <c r="G2930" s="149" t="s">
        <v>1430</v>
      </c>
      <c r="H2930" s="158" t="s">
        <v>1438</v>
      </c>
      <c r="I2930" s="234" t="s">
        <v>81</v>
      </c>
      <c r="J2930" s="150" t="s">
        <v>1343</v>
      </c>
      <c r="K2930" s="150" t="s">
        <v>1343</v>
      </c>
      <c r="L2930" s="150"/>
      <c r="M2930" s="153"/>
      <c r="N2930" s="151"/>
      <c r="O2930" s="153"/>
      <c r="P2930" s="151" t="e">
        <f>#REF!+#REF!</f>
        <v>#REF!</v>
      </c>
      <c r="Q2930" s="153" t="e">
        <f>#REF!+M2930</f>
        <v>#REF!</v>
      </c>
      <c r="R2930" s="359" t="s">
        <v>721</v>
      </c>
    </row>
    <row r="2931" spans="1:18" ht="12.95" customHeight="1">
      <c r="A2931" s="147">
        <v>62</v>
      </c>
      <c r="B2931" s="148"/>
      <c r="C2931" s="149" t="s">
        <v>1911</v>
      </c>
      <c r="D2931" s="149" t="s">
        <v>1914</v>
      </c>
      <c r="E2931" s="149" t="s">
        <v>1543</v>
      </c>
      <c r="F2931" s="149" t="s">
        <v>1911</v>
      </c>
      <c r="G2931" s="149" t="s">
        <v>1430</v>
      </c>
      <c r="H2931" s="158"/>
      <c r="I2931" s="239" t="s">
        <v>2111</v>
      </c>
      <c r="J2931" s="150"/>
      <c r="K2931" s="150"/>
      <c r="L2931" s="150"/>
      <c r="M2931" s="153"/>
      <c r="N2931" s="151"/>
      <c r="O2931" s="153"/>
      <c r="P2931" s="151" t="e">
        <f>#REF!+#REF!</f>
        <v>#REF!</v>
      </c>
      <c r="Q2931" s="153" t="e">
        <f>#REF!+M2931</f>
        <v>#REF!</v>
      </c>
      <c r="R2931" s="359" t="s">
        <v>2112</v>
      </c>
    </row>
    <row r="2932" spans="1:18" ht="12.95" customHeight="1">
      <c r="A2932" s="147">
        <v>63</v>
      </c>
      <c r="B2932" s="148"/>
      <c r="C2932" s="149" t="s">
        <v>1911</v>
      </c>
      <c r="D2932" s="149" t="s">
        <v>1914</v>
      </c>
      <c r="E2932" s="149" t="s">
        <v>1543</v>
      </c>
      <c r="F2932" s="149" t="s">
        <v>1911</v>
      </c>
      <c r="G2932" s="149" t="s">
        <v>1430</v>
      </c>
      <c r="H2932" s="158"/>
      <c r="I2932" s="239" t="s">
        <v>2113</v>
      </c>
      <c r="J2932" s="150"/>
      <c r="K2932" s="150"/>
      <c r="L2932" s="150"/>
      <c r="M2932" s="153"/>
      <c r="N2932" s="151"/>
      <c r="O2932" s="153"/>
      <c r="P2932" s="151" t="e">
        <f>#REF!+#REF!</f>
        <v>#REF!</v>
      </c>
      <c r="Q2932" s="153" t="e">
        <f>#REF!+M2932</f>
        <v>#REF!</v>
      </c>
      <c r="R2932" s="359" t="s">
        <v>2112</v>
      </c>
    </row>
    <row r="2933" spans="1:18" ht="12.95" customHeight="1">
      <c r="A2933" s="147">
        <v>64</v>
      </c>
      <c r="B2933" s="148"/>
      <c r="C2933" s="149" t="s">
        <v>1911</v>
      </c>
      <c r="D2933" s="149" t="s">
        <v>1914</v>
      </c>
      <c r="E2933" s="149" t="s">
        <v>1543</v>
      </c>
      <c r="F2933" s="149" t="s">
        <v>1911</v>
      </c>
      <c r="G2933" s="149" t="s">
        <v>1430</v>
      </c>
      <c r="H2933" s="158"/>
      <c r="I2933" s="239" t="s">
        <v>2114</v>
      </c>
      <c r="J2933" s="150"/>
      <c r="K2933" s="150"/>
      <c r="L2933" s="150"/>
      <c r="M2933" s="153"/>
      <c r="N2933" s="151"/>
      <c r="O2933" s="153"/>
      <c r="P2933" s="151" t="e">
        <f>#REF!+#REF!</f>
        <v>#REF!</v>
      </c>
      <c r="Q2933" s="153" t="e">
        <f>#REF!+M2933</f>
        <v>#REF!</v>
      </c>
      <c r="R2933" s="359" t="s">
        <v>2112</v>
      </c>
    </row>
    <row r="2934" spans="1:18" ht="12.95" customHeight="1">
      <c r="A2934" s="147">
        <v>65</v>
      </c>
      <c r="B2934" s="148"/>
      <c r="C2934" s="149" t="s">
        <v>1911</v>
      </c>
      <c r="D2934" s="149" t="s">
        <v>1914</v>
      </c>
      <c r="E2934" s="149" t="s">
        <v>1543</v>
      </c>
      <c r="F2934" s="149" t="s">
        <v>1911</v>
      </c>
      <c r="G2934" s="149" t="s">
        <v>1430</v>
      </c>
      <c r="H2934" s="158"/>
      <c r="I2934" s="239" t="s">
        <v>2115</v>
      </c>
      <c r="J2934" s="150"/>
      <c r="K2934" s="150"/>
      <c r="L2934" s="150"/>
      <c r="M2934" s="153"/>
      <c r="N2934" s="151"/>
      <c r="O2934" s="153"/>
      <c r="P2934" s="151" t="e">
        <f>#REF!+#REF!</f>
        <v>#REF!</v>
      </c>
      <c r="Q2934" s="153" t="e">
        <f>#REF!+M2934</f>
        <v>#REF!</v>
      </c>
      <c r="R2934" s="359" t="s">
        <v>2013</v>
      </c>
    </row>
    <row r="2935" spans="1:18" ht="12.95" customHeight="1">
      <c r="A2935" s="147">
        <v>66</v>
      </c>
      <c r="B2935" s="148"/>
      <c r="C2935" s="149" t="s">
        <v>1911</v>
      </c>
      <c r="D2935" s="149" t="s">
        <v>1914</v>
      </c>
      <c r="E2935" s="149" t="s">
        <v>1543</v>
      </c>
      <c r="F2935" s="149" t="s">
        <v>1911</v>
      </c>
      <c r="G2935" s="149" t="s">
        <v>1430</v>
      </c>
      <c r="H2935" s="158" t="s">
        <v>1440</v>
      </c>
      <c r="I2935" s="234" t="s">
        <v>1347</v>
      </c>
      <c r="J2935" s="150" t="s">
        <v>1343</v>
      </c>
      <c r="K2935" s="150" t="s">
        <v>1343</v>
      </c>
      <c r="L2935" s="150"/>
      <c r="M2935" s="153"/>
      <c r="N2935" s="151"/>
      <c r="O2935" s="153"/>
      <c r="P2935" s="151" t="e">
        <f>#REF!+#REF!</f>
        <v>#REF!</v>
      </c>
      <c r="Q2935" s="153" t="e">
        <f>#REF!+M2935</f>
        <v>#REF!</v>
      </c>
      <c r="R2935" s="359" t="s">
        <v>648</v>
      </c>
    </row>
    <row r="2936" spans="1:18" ht="12.95" customHeight="1">
      <c r="A2936" s="147">
        <v>67</v>
      </c>
      <c r="B2936" s="148"/>
      <c r="C2936" s="149" t="s">
        <v>1911</v>
      </c>
      <c r="D2936" s="149" t="s">
        <v>1914</v>
      </c>
      <c r="E2936" s="149" t="s">
        <v>1543</v>
      </c>
      <c r="F2936" s="149" t="s">
        <v>1911</v>
      </c>
      <c r="G2936" s="149" t="s">
        <v>1430</v>
      </c>
      <c r="H2936" s="158" t="s">
        <v>1441</v>
      </c>
      <c r="I2936" s="234" t="s">
        <v>1348</v>
      </c>
      <c r="J2936" s="150" t="s">
        <v>1343</v>
      </c>
      <c r="K2936" s="150" t="s">
        <v>1343</v>
      </c>
      <c r="L2936" s="150"/>
      <c r="M2936" s="153"/>
      <c r="N2936" s="151"/>
      <c r="O2936" s="153"/>
      <c r="P2936" s="151" t="e">
        <f>#REF!+#REF!</f>
        <v>#REF!</v>
      </c>
      <c r="Q2936" s="153" t="e">
        <f>#REF!+M2936</f>
        <v>#REF!</v>
      </c>
      <c r="R2936" s="359" t="s">
        <v>648</v>
      </c>
    </row>
    <row r="2937" spans="1:18" ht="12.95" customHeight="1">
      <c r="A2937" s="147">
        <v>68</v>
      </c>
      <c r="B2937" s="148"/>
      <c r="C2937" s="149" t="s">
        <v>1911</v>
      </c>
      <c r="D2937" s="149" t="s">
        <v>1914</v>
      </c>
      <c r="E2937" s="149" t="s">
        <v>1543</v>
      </c>
      <c r="F2937" s="149" t="s">
        <v>1911</v>
      </c>
      <c r="G2937" s="149" t="s">
        <v>1430</v>
      </c>
      <c r="H2937" s="158" t="s">
        <v>1442</v>
      </c>
      <c r="I2937" s="234" t="s">
        <v>1349</v>
      </c>
      <c r="J2937" s="150" t="s">
        <v>1343</v>
      </c>
      <c r="K2937" s="150" t="s">
        <v>1343</v>
      </c>
      <c r="L2937" s="150"/>
      <c r="M2937" s="153"/>
      <c r="N2937" s="151"/>
      <c r="O2937" s="153"/>
      <c r="P2937" s="151" t="e">
        <f>#REF!+#REF!</f>
        <v>#REF!</v>
      </c>
      <c r="Q2937" s="153" t="e">
        <f>#REF!+M2937</f>
        <v>#REF!</v>
      </c>
      <c r="R2937" s="359" t="s">
        <v>648</v>
      </c>
    </row>
    <row r="2938" spans="1:18" ht="12.95" customHeight="1">
      <c r="A2938" s="147">
        <v>69</v>
      </c>
      <c r="B2938" s="148"/>
      <c r="C2938" s="149" t="s">
        <v>1911</v>
      </c>
      <c r="D2938" s="149" t="s">
        <v>1914</v>
      </c>
      <c r="E2938" s="149" t="s">
        <v>1543</v>
      </c>
      <c r="F2938" s="149" t="s">
        <v>1911</v>
      </c>
      <c r="G2938" s="149" t="s">
        <v>1430</v>
      </c>
      <c r="H2938" s="158" t="s">
        <v>1443</v>
      </c>
      <c r="I2938" s="234" t="s">
        <v>1350</v>
      </c>
      <c r="J2938" s="150" t="s">
        <v>1343</v>
      </c>
      <c r="K2938" s="150" t="s">
        <v>1343</v>
      </c>
      <c r="L2938" s="150"/>
      <c r="M2938" s="153"/>
      <c r="N2938" s="151"/>
      <c r="O2938" s="153"/>
      <c r="P2938" s="151" t="e">
        <f>#REF!+#REF!</f>
        <v>#REF!</v>
      </c>
      <c r="Q2938" s="153" t="e">
        <f>#REF!+M2938</f>
        <v>#REF!</v>
      </c>
      <c r="R2938" s="359" t="s">
        <v>648</v>
      </c>
    </row>
    <row r="2939" spans="1:18" ht="12.95" customHeight="1">
      <c r="A2939" s="147">
        <v>70</v>
      </c>
      <c r="B2939" s="148"/>
      <c r="C2939" s="149" t="s">
        <v>1911</v>
      </c>
      <c r="D2939" s="149" t="s">
        <v>1914</v>
      </c>
      <c r="E2939" s="149" t="s">
        <v>1543</v>
      </c>
      <c r="F2939" s="149" t="s">
        <v>1911</v>
      </c>
      <c r="G2939" s="149" t="s">
        <v>1430</v>
      </c>
      <c r="H2939" s="158" t="s">
        <v>1444</v>
      </c>
      <c r="I2939" s="234" t="s">
        <v>81</v>
      </c>
      <c r="J2939" s="150" t="s">
        <v>1343</v>
      </c>
      <c r="K2939" s="150" t="s">
        <v>1343</v>
      </c>
      <c r="L2939" s="150"/>
      <c r="M2939" s="153"/>
      <c r="N2939" s="151"/>
      <c r="O2939" s="153"/>
      <c r="P2939" s="151" t="e">
        <f>#REF!+#REF!</f>
        <v>#REF!</v>
      </c>
      <c r="Q2939" s="153" t="e">
        <f>#REF!+M2939</f>
        <v>#REF!</v>
      </c>
      <c r="R2939" s="359" t="s">
        <v>648</v>
      </c>
    </row>
    <row r="2940" spans="1:18" ht="12.95" customHeight="1">
      <c r="A2940" s="147">
        <v>71</v>
      </c>
      <c r="B2940" s="148"/>
      <c r="C2940" s="149" t="s">
        <v>1911</v>
      </c>
      <c r="D2940" s="149" t="s">
        <v>1914</v>
      </c>
      <c r="E2940" s="149" t="s">
        <v>1543</v>
      </c>
      <c r="F2940" s="149" t="s">
        <v>1911</v>
      </c>
      <c r="G2940" s="149" t="s">
        <v>1430</v>
      </c>
      <c r="H2940" s="158" t="s">
        <v>1445</v>
      </c>
      <c r="I2940" s="234" t="s">
        <v>1351</v>
      </c>
      <c r="J2940" s="150" t="s">
        <v>1343</v>
      </c>
      <c r="K2940" s="150" t="s">
        <v>1343</v>
      </c>
      <c r="L2940" s="150"/>
      <c r="M2940" s="153"/>
      <c r="N2940" s="151"/>
      <c r="O2940" s="153"/>
      <c r="P2940" s="151" t="e">
        <f>#REF!+#REF!</f>
        <v>#REF!</v>
      </c>
      <c r="Q2940" s="153" t="e">
        <f>#REF!+M2940</f>
        <v>#REF!</v>
      </c>
      <c r="R2940" s="359" t="s">
        <v>648</v>
      </c>
    </row>
    <row r="2941" spans="1:18" ht="12.95" customHeight="1">
      <c r="A2941" s="147">
        <v>72</v>
      </c>
      <c r="B2941" s="148"/>
      <c r="C2941" s="149" t="s">
        <v>1911</v>
      </c>
      <c r="D2941" s="149" t="s">
        <v>1914</v>
      </c>
      <c r="E2941" s="149" t="s">
        <v>1543</v>
      </c>
      <c r="F2941" s="149" t="s">
        <v>1907</v>
      </c>
      <c r="G2941" s="149" t="s">
        <v>1450</v>
      </c>
      <c r="H2941" s="158"/>
      <c r="I2941" s="258" t="s">
        <v>1851</v>
      </c>
      <c r="J2941" s="150" t="s">
        <v>1343</v>
      </c>
      <c r="K2941" s="150" t="s">
        <v>1343</v>
      </c>
      <c r="L2941" s="150"/>
      <c r="M2941" s="153"/>
      <c r="N2941" s="151"/>
      <c r="O2941" s="153"/>
      <c r="P2941" s="151" t="e">
        <f>#REF!+#REF!</f>
        <v>#REF!</v>
      </c>
      <c r="Q2941" s="153" t="e">
        <f>#REF!+M2941</f>
        <v>#REF!</v>
      </c>
      <c r="R2941" s="359" t="s">
        <v>648</v>
      </c>
    </row>
    <row r="2942" spans="1:18" ht="12.95" customHeight="1">
      <c r="A2942" s="147">
        <v>73</v>
      </c>
      <c r="B2942" s="148"/>
      <c r="C2942" s="149" t="s">
        <v>1911</v>
      </c>
      <c r="D2942" s="149" t="s">
        <v>1914</v>
      </c>
      <c r="E2942" s="149" t="s">
        <v>1543</v>
      </c>
      <c r="F2942" s="149" t="s">
        <v>1911</v>
      </c>
      <c r="G2942" s="149" t="s">
        <v>13</v>
      </c>
      <c r="H2942" s="158"/>
      <c r="I2942" s="259" t="s">
        <v>66</v>
      </c>
      <c r="J2942" s="150" t="s">
        <v>1343</v>
      </c>
      <c r="K2942" s="150" t="s">
        <v>1343</v>
      </c>
      <c r="L2942" s="150"/>
      <c r="M2942" s="153"/>
      <c r="N2942" s="151"/>
      <c r="O2942" s="153"/>
      <c r="P2942" s="151" t="e">
        <f>#REF!+#REF!</f>
        <v>#REF!</v>
      </c>
      <c r="Q2942" s="153" t="e">
        <f>#REF!+M2942</f>
        <v>#REF!</v>
      </c>
      <c r="R2942" s="359" t="s">
        <v>590</v>
      </c>
    </row>
    <row r="2943" spans="1:18" ht="12.95" customHeight="1">
      <c r="A2943" s="147">
        <v>74</v>
      </c>
      <c r="B2943" s="148"/>
      <c r="C2943" s="149" t="s">
        <v>1911</v>
      </c>
      <c r="D2943" s="149" t="s">
        <v>1909</v>
      </c>
      <c r="E2943" s="149" t="s">
        <v>1911</v>
      </c>
      <c r="F2943" s="149" t="s">
        <v>1544</v>
      </c>
      <c r="G2943" s="149" t="s">
        <v>1434</v>
      </c>
      <c r="H2943" s="158"/>
      <c r="I2943" s="259" t="s">
        <v>1853</v>
      </c>
      <c r="J2943" s="150" t="s">
        <v>1343</v>
      </c>
      <c r="K2943" s="150" t="s">
        <v>1343</v>
      </c>
      <c r="L2943" s="150"/>
      <c r="M2943" s="153"/>
      <c r="N2943" s="151"/>
      <c r="O2943" s="153"/>
      <c r="P2943" s="151" t="e">
        <f>#REF!+#REF!</f>
        <v>#REF!</v>
      </c>
      <c r="Q2943" s="153" t="e">
        <f>#REF!+M2943</f>
        <v>#REF!</v>
      </c>
      <c r="R2943" s="359" t="s">
        <v>590</v>
      </c>
    </row>
    <row r="2944" spans="1:18" ht="12.95" customHeight="1">
      <c r="A2944" s="147">
        <v>75</v>
      </c>
      <c r="B2944" s="148"/>
      <c r="C2944" s="149" t="s">
        <v>1911</v>
      </c>
      <c r="D2944" s="149" t="s">
        <v>1909</v>
      </c>
      <c r="E2944" s="149" t="s">
        <v>1911</v>
      </c>
      <c r="F2944" s="149" t="s">
        <v>1544</v>
      </c>
      <c r="G2944" s="149" t="s">
        <v>1434</v>
      </c>
      <c r="H2944" s="158"/>
      <c r="I2944" s="357" t="s">
        <v>2387</v>
      </c>
      <c r="J2944" s="360"/>
      <c r="K2944" s="360"/>
      <c r="L2944" s="360"/>
      <c r="M2944" s="362">
        <v>600000</v>
      </c>
      <c r="N2944" s="151"/>
      <c r="O2944" s="153"/>
      <c r="P2944" s="151" t="e">
        <f>#REF!+#REF!</f>
        <v>#REF!</v>
      </c>
      <c r="Q2944" s="153" t="e">
        <f>#REF!+M2944</f>
        <v>#REF!</v>
      </c>
      <c r="R2944" s="359" t="s">
        <v>726</v>
      </c>
    </row>
    <row r="2945" spans="1:18" ht="12.95" customHeight="1">
      <c r="A2945" s="147">
        <v>76</v>
      </c>
      <c r="B2945" s="148"/>
      <c r="C2945" s="149" t="s">
        <v>1911</v>
      </c>
      <c r="D2945" s="149" t="s">
        <v>1914</v>
      </c>
      <c r="E2945" s="149" t="s">
        <v>1543</v>
      </c>
      <c r="F2945" s="149" t="s">
        <v>1911</v>
      </c>
      <c r="G2945" s="149" t="s">
        <v>1430</v>
      </c>
      <c r="H2945" s="158"/>
      <c r="I2945" s="239" t="s">
        <v>2116</v>
      </c>
      <c r="J2945" s="150"/>
      <c r="K2945" s="150"/>
      <c r="L2945" s="150"/>
      <c r="M2945" s="153"/>
      <c r="N2945" s="151"/>
      <c r="O2945" s="153"/>
      <c r="P2945" s="151" t="e">
        <f>#REF!+#REF!</f>
        <v>#REF!</v>
      </c>
      <c r="Q2945" s="153" t="e">
        <f>#REF!+M2945</f>
        <v>#REF!</v>
      </c>
      <c r="R2945" s="359" t="s">
        <v>590</v>
      </c>
    </row>
    <row r="2946" spans="1:18" ht="12.95" customHeight="1">
      <c r="A2946" s="147">
        <v>77</v>
      </c>
      <c r="B2946" s="148"/>
      <c r="C2946" s="149" t="s">
        <v>1911</v>
      </c>
      <c r="D2946" s="149" t="s">
        <v>1914</v>
      </c>
      <c r="E2946" s="149" t="s">
        <v>1543</v>
      </c>
      <c r="F2946" s="149" t="s">
        <v>1911</v>
      </c>
      <c r="G2946" s="149" t="s">
        <v>1430</v>
      </c>
      <c r="H2946" s="158" t="s">
        <v>1446</v>
      </c>
      <c r="I2946" s="258" t="s">
        <v>1352</v>
      </c>
      <c r="J2946" s="150" t="s">
        <v>1343</v>
      </c>
      <c r="K2946" s="150" t="s">
        <v>1343</v>
      </c>
      <c r="L2946" s="150"/>
      <c r="M2946" s="153"/>
      <c r="N2946" s="151"/>
      <c r="O2946" s="153"/>
      <c r="P2946" s="151" t="e">
        <f>#REF!+#REF!</f>
        <v>#REF!</v>
      </c>
      <c r="Q2946" s="153" t="e">
        <f>#REF!+M2946</f>
        <v>#REF!</v>
      </c>
      <c r="R2946" s="359" t="s">
        <v>579</v>
      </c>
    </row>
    <row r="2947" spans="1:18" ht="12.95" customHeight="1">
      <c r="A2947" s="147">
        <v>78</v>
      </c>
      <c r="B2947" s="148"/>
      <c r="C2947" s="149" t="s">
        <v>1911</v>
      </c>
      <c r="D2947" s="149" t="s">
        <v>1914</v>
      </c>
      <c r="E2947" s="149" t="s">
        <v>1543</v>
      </c>
      <c r="F2947" s="149" t="s">
        <v>1911</v>
      </c>
      <c r="G2947" s="149" t="s">
        <v>1430</v>
      </c>
      <c r="H2947" s="158"/>
      <c r="I2947" s="239" t="s">
        <v>2117</v>
      </c>
      <c r="J2947" s="150" t="s">
        <v>2118</v>
      </c>
      <c r="K2947" s="150"/>
      <c r="L2947" s="150"/>
      <c r="M2947" s="153"/>
      <c r="N2947" s="151"/>
      <c r="O2947" s="153"/>
      <c r="P2947" s="151" t="e">
        <f>#REF!+#REF!</f>
        <v>#REF!</v>
      </c>
      <c r="Q2947" s="153" t="e">
        <f>#REF!+M2947</f>
        <v>#REF!</v>
      </c>
      <c r="R2947" s="359" t="s">
        <v>442</v>
      </c>
    </row>
    <row r="2948" spans="1:18" ht="12.95" customHeight="1">
      <c r="A2948" s="147">
        <v>79</v>
      </c>
      <c r="B2948" s="148"/>
      <c r="C2948" s="149" t="s">
        <v>1911</v>
      </c>
      <c r="D2948" s="149" t="s">
        <v>1914</v>
      </c>
      <c r="E2948" s="149" t="s">
        <v>1543</v>
      </c>
      <c r="F2948" s="149" t="s">
        <v>1911</v>
      </c>
      <c r="G2948" s="149" t="s">
        <v>1430</v>
      </c>
      <c r="H2948" s="158"/>
      <c r="I2948" s="239" t="s">
        <v>2119</v>
      </c>
      <c r="J2948" s="150" t="s">
        <v>1031</v>
      </c>
      <c r="K2948" s="150"/>
      <c r="L2948" s="150"/>
      <c r="M2948" s="153"/>
      <c r="N2948" s="151"/>
      <c r="O2948" s="153"/>
      <c r="P2948" s="151" t="e">
        <f>#REF!+#REF!</f>
        <v>#REF!</v>
      </c>
      <c r="Q2948" s="153" t="e">
        <f>#REF!+M2948</f>
        <v>#REF!</v>
      </c>
      <c r="R2948" s="359" t="s">
        <v>442</v>
      </c>
    </row>
    <row r="2949" spans="1:18" ht="12.95" customHeight="1">
      <c r="A2949" s="147">
        <v>80</v>
      </c>
      <c r="B2949" s="148"/>
      <c r="C2949" s="149" t="s">
        <v>1911</v>
      </c>
      <c r="D2949" s="149" t="s">
        <v>1914</v>
      </c>
      <c r="E2949" s="149" t="s">
        <v>1543</v>
      </c>
      <c r="F2949" s="149" t="s">
        <v>1911</v>
      </c>
      <c r="G2949" s="149" t="s">
        <v>1430</v>
      </c>
      <c r="H2949" s="158"/>
      <c r="I2949" s="239" t="s">
        <v>2120</v>
      </c>
      <c r="J2949" s="150" t="s">
        <v>942</v>
      </c>
      <c r="K2949" s="150"/>
      <c r="L2949" s="150"/>
      <c r="M2949" s="153"/>
      <c r="N2949" s="151"/>
      <c r="O2949" s="153"/>
      <c r="P2949" s="151" t="e">
        <f>#REF!+#REF!</f>
        <v>#REF!</v>
      </c>
      <c r="Q2949" s="153" t="e">
        <f>#REF!+M2949</f>
        <v>#REF!</v>
      </c>
      <c r="R2949" s="359" t="s">
        <v>442</v>
      </c>
    </row>
    <row r="2950" spans="1:18" ht="12.95" customHeight="1">
      <c r="A2950" s="147">
        <v>81</v>
      </c>
      <c r="B2950" s="148"/>
      <c r="C2950" s="149" t="s">
        <v>1911</v>
      </c>
      <c r="D2950" s="149" t="s">
        <v>1914</v>
      </c>
      <c r="E2950" s="149" t="s">
        <v>1543</v>
      </c>
      <c r="F2950" s="149" t="s">
        <v>1911</v>
      </c>
      <c r="G2950" s="149" t="s">
        <v>1430</v>
      </c>
      <c r="H2950" s="158"/>
      <c r="I2950" s="239" t="s">
        <v>2121</v>
      </c>
      <c r="J2950" s="150" t="s">
        <v>944</v>
      </c>
      <c r="K2950" s="150"/>
      <c r="L2950" s="150"/>
      <c r="M2950" s="153"/>
      <c r="N2950" s="151"/>
      <c r="O2950" s="153"/>
      <c r="P2950" s="151" t="e">
        <f>#REF!+#REF!</f>
        <v>#REF!</v>
      </c>
      <c r="Q2950" s="153" t="e">
        <f>#REF!+M2950</f>
        <v>#REF!</v>
      </c>
      <c r="R2950" s="359" t="s">
        <v>442</v>
      </c>
    </row>
    <row r="2951" spans="1:18" ht="12.95" customHeight="1">
      <c r="A2951" s="147">
        <v>82</v>
      </c>
      <c r="B2951" s="148"/>
      <c r="C2951" s="149" t="s">
        <v>1911</v>
      </c>
      <c r="D2951" s="149" t="s">
        <v>1914</v>
      </c>
      <c r="E2951" s="149" t="s">
        <v>1543</v>
      </c>
      <c r="F2951" s="149" t="s">
        <v>1913</v>
      </c>
      <c r="G2951" s="149" t="s">
        <v>1475</v>
      </c>
      <c r="H2951" s="158" t="s">
        <v>13</v>
      </c>
      <c r="I2951" s="242" t="s">
        <v>2122</v>
      </c>
      <c r="J2951" s="150" t="s">
        <v>1343</v>
      </c>
      <c r="K2951" s="150" t="s">
        <v>1343</v>
      </c>
      <c r="L2951" s="150"/>
      <c r="M2951" s="153"/>
      <c r="N2951" s="151"/>
      <c r="O2951" s="153"/>
      <c r="P2951" s="151" t="e">
        <f>#REF!+#REF!</f>
        <v>#REF!</v>
      </c>
      <c r="Q2951" s="153" t="e">
        <f>#REF!+M2951</f>
        <v>#REF!</v>
      </c>
      <c r="R2951" s="359" t="s">
        <v>442</v>
      </c>
    </row>
    <row r="2952" spans="1:18" ht="12.95" customHeight="1">
      <c r="A2952" s="147">
        <v>83</v>
      </c>
      <c r="B2952" s="148"/>
      <c r="C2952" s="149" t="s">
        <v>1911</v>
      </c>
      <c r="D2952" s="149" t="s">
        <v>1914</v>
      </c>
      <c r="E2952" s="149" t="s">
        <v>1543</v>
      </c>
      <c r="F2952" s="149" t="s">
        <v>1907</v>
      </c>
      <c r="G2952" s="149" t="s">
        <v>1450</v>
      </c>
      <c r="H2952" s="158" t="s">
        <v>13</v>
      </c>
      <c r="I2952" s="242" t="s">
        <v>2123</v>
      </c>
      <c r="J2952" s="150" t="s">
        <v>1343</v>
      </c>
      <c r="K2952" s="150" t="s">
        <v>1343</v>
      </c>
      <c r="L2952" s="150"/>
      <c r="M2952" s="153"/>
      <c r="N2952" s="151"/>
      <c r="O2952" s="153"/>
      <c r="P2952" s="151" t="e">
        <f>#REF!+#REF!</f>
        <v>#REF!</v>
      </c>
      <c r="Q2952" s="153" t="e">
        <f>#REF!+M2952</f>
        <v>#REF!</v>
      </c>
      <c r="R2952" s="359" t="s">
        <v>442</v>
      </c>
    </row>
    <row r="2953" spans="1:18" ht="12.95" customHeight="1">
      <c r="A2953" s="147">
        <v>84</v>
      </c>
      <c r="B2953" s="148"/>
      <c r="C2953" s="149" t="s">
        <v>1911</v>
      </c>
      <c r="D2953" s="149" t="s">
        <v>1914</v>
      </c>
      <c r="E2953" s="149" t="s">
        <v>1543</v>
      </c>
      <c r="F2953" s="149" t="s">
        <v>1543</v>
      </c>
      <c r="G2953" s="149" t="s">
        <v>1430</v>
      </c>
      <c r="H2953" s="158" t="s">
        <v>13</v>
      </c>
      <c r="I2953" s="242" t="s">
        <v>2096</v>
      </c>
      <c r="J2953" s="150" t="s">
        <v>1343</v>
      </c>
      <c r="K2953" s="150" t="s">
        <v>1343</v>
      </c>
      <c r="L2953" s="150"/>
      <c r="M2953" s="153"/>
      <c r="N2953" s="151"/>
      <c r="O2953" s="153"/>
      <c r="P2953" s="151" t="e">
        <f>#REF!+#REF!</f>
        <v>#REF!</v>
      </c>
      <c r="Q2953" s="153" t="e">
        <f>#REF!+M2953</f>
        <v>#REF!</v>
      </c>
      <c r="R2953" s="359" t="s">
        <v>442</v>
      </c>
    </row>
    <row r="2954" spans="1:18" ht="12.95" customHeight="1">
      <c r="A2954" s="147">
        <v>85</v>
      </c>
      <c r="B2954" s="148"/>
      <c r="C2954" s="149" t="s">
        <v>1911</v>
      </c>
      <c r="D2954" s="149" t="s">
        <v>1914</v>
      </c>
      <c r="E2954" s="149" t="s">
        <v>1543</v>
      </c>
      <c r="F2954" s="149" t="s">
        <v>1543</v>
      </c>
      <c r="G2954" s="149" t="s">
        <v>1429</v>
      </c>
      <c r="H2954" s="158" t="s">
        <v>13</v>
      </c>
      <c r="I2954" s="242" t="s">
        <v>2124</v>
      </c>
      <c r="J2954" s="150" t="s">
        <v>1343</v>
      </c>
      <c r="K2954" s="150" t="s">
        <v>1343</v>
      </c>
      <c r="L2954" s="150"/>
      <c r="M2954" s="153"/>
      <c r="N2954" s="151"/>
      <c r="O2954" s="153"/>
      <c r="P2954" s="151" t="e">
        <f>#REF!+#REF!</f>
        <v>#REF!</v>
      </c>
      <c r="Q2954" s="153" t="e">
        <f>#REF!+M2954</f>
        <v>#REF!</v>
      </c>
      <c r="R2954" s="359" t="s">
        <v>442</v>
      </c>
    </row>
    <row r="2955" spans="1:18" ht="12.95" customHeight="1">
      <c r="A2955" s="147">
        <v>86</v>
      </c>
      <c r="B2955" s="148"/>
      <c r="C2955" s="149" t="s">
        <v>1911</v>
      </c>
      <c r="D2955" s="149" t="s">
        <v>1914</v>
      </c>
      <c r="E2955" s="149" t="s">
        <v>1543</v>
      </c>
      <c r="F2955" s="149" t="s">
        <v>1907</v>
      </c>
      <c r="G2955" s="149" t="s">
        <v>1450</v>
      </c>
      <c r="H2955" s="158" t="s">
        <v>1425</v>
      </c>
      <c r="I2955" s="242" t="s">
        <v>2125</v>
      </c>
      <c r="J2955" s="150" t="s">
        <v>1343</v>
      </c>
      <c r="K2955" s="150" t="s">
        <v>1343</v>
      </c>
      <c r="L2955" s="150"/>
      <c r="M2955" s="153"/>
      <c r="N2955" s="151"/>
      <c r="O2955" s="153"/>
      <c r="P2955" s="151" t="e">
        <f>#REF!+#REF!</f>
        <v>#REF!</v>
      </c>
      <c r="Q2955" s="153" t="e">
        <f>#REF!+M2955</f>
        <v>#REF!</v>
      </c>
      <c r="R2955" s="359" t="s">
        <v>442</v>
      </c>
    </row>
    <row r="2956" spans="1:18" ht="12.95" customHeight="1">
      <c r="A2956" s="147">
        <v>87</v>
      </c>
      <c r="B2956" s="148"/>
      <c r="C2956" s="149" t="s">
        <v>1911</v>
      </c>
      <c r="D2956" s="149" t="s">
        <v>1914</v>
      </c>
      <c r="E2956" s="149" t="s">
        <v>1543</v>
      </c>
      <c r="F2956" s="149" t="s">
        <v>1907</v>
      </c>
      <c r="G2956" s="149" t="s">
        <v>1450</v>
      </c>
      <c r="H2956" s="158" t="s">
        <v>1426</v>
      </c>
      <c r="I2956" s="242" t="s">
        <v>2126</v>
      </c>
      <c r="J2956" s="150" t="s">
        <v>1343</v>
      </c>
      <c r="K2956" s="150" t="s">
        <v>1343</v>
      </c>
      <c r="L2956" s="150"/>
      <c r="M2956" s="153"/>
      <c r="N2956" s="151"/>
      <c r="O2956" s="153"/>
      <c r="P2956" s="151" t="e">
        <f>#REF!+#REF!</f>
        <v>#REF!</v>
      </c>
      <c r="Q2956" s="153" t="e">
        <f>#REF!+M2956</f>
        <v>#REF!</v>
      </c>
      <c r="R2956" s="359" t="s">
        <v>442</v>
      </c>
    </row>
    <row r="2957" spans="1:18" ht="12.95" customHeight="1">
      <c r="A2957" s="147">
        <v>88</v>
      </c>
      <c r="B2957" s="148"/>
      <c r="C2957" s="149" t="s">
        <v>1911</v>
      </c>
      <c r="D2957" s="149" t="s">
        <v>1914</v>
      </c>
      <c r="E2957" s="149" t="s">
        <v>1543</v>
      </c>
      <c r="F2957" s="149" t="s">
        <v>1913</v>
      </c>
      <c r="G2957" s="149" t="s">
        <v>1475</v>
      </c>
      <c r="H2957" s="158" t="s">
        <v>1425</v>
      </c>
      <c r="I2957" s="242" t="s">
        <v>2127</v>
      </c>
      <c r="J2957" s="150" t="s">
        <v>1343</v>
      </c>
      <c r="K2957" s="150" t="s">
        <v>1343</v>
      </c>
      <c r="L2957" s="150"/>
      <c r="M2957" s="153"/>
      <c r="N2957" s="151"/>
      <c r="O2957" s="153"/>
      <c r="P2957" s="151" t="e">
        <f>#REF!+#REF!</f>
        <v>#REF!</v>
      </c>
      <c r="Q2957" s="153" t="e">
        <f>#REF!+M2957</f>
        <v>#REF!</v>
      </c>
      <c r="R2957" s="359" t="s">
        <v>442</v>
      </c>
    </row>
    <row r="2958" spans="1:18" ht="12.95" customHeight="1">
      <c r="A2958" s="147">
        <v>89</v>
      </c>
      <c r="B2958" s="148"/>
      <c r="C2958" s="149" t="s">
        <v>1911</v>
      </c>
      <c r="D2958" s="149" t="s">
        <v>1914</v>
      </c>
      <c r="E2958" s="149" t="s">
        <v>1543</v>
      </c>
      <c r="F2958" s="149" t="s">
        <v>1911</v>
      </c>
      <c r="G2958" s="149" t="s">
        <v>1430</v>
      </c>
      <c r="H2958" s="158" t="s">
        <v>1449</v>
      </c>
      <c r="I2958" s="279" t="s">
        <v>1355</v>
      </c>
      <c r="J2958" s="150" t="s">
        <v>1343</v>
      </c>
      <c r="K2958" s="150" t="s">
        <v>1343</v>
      </c>
      <c r="L2958" s="150"/>
      <c r="M2958" s="153"/>
      <c r="N2958" s="151"/>
      <c r="O2958" s="153"/>
      <c r="P2958" s="151" t="e">
        <f>#REF!+#REF!</f>
        <v>#REF!</v>
      </c>
      <c r="Q2958" s="153" t="e">
        <f>#REF!+M2958</f>
        <v>#REF!</v>
      </c>
      <c r="R2958" s="359" t="s">
        <v>579</v>
      </c>
    </row>
    <row r="2959" spans="1:18" ht="12.95" customHeight="1">
      <c r="A2959" s="147">
        <v>90</v>
      </c>
      <c r="B2959" s="148"/>
      <c r="C2959" s="149" t="s">
        <v>1911</v>
      </c>
      <c r="D2959" s="149" t="s">
        <v>1914</v>
      </c>
      <c r="E2959" s="149" t="s">
        <v>1543</v>
      </c>
      <c r="F2959" s="149" t="s">
        <v>1911</v>
      </c>
      <c r="G2959" s="149" t="s">
        <v>1430</v>
      </c>
      <c r="H2959" s="158" t="s">
        <v>1450</v>
      </c>
      <c r="I2959" s="279" t="s">
        <v>1356</v>
      </c>
      <c r="J2959" s="150" t="s">
        <v>1343</v>
      </c>
      <c r="K2959" s="150" t="s">
        <v>1343</v>
      </c>
      <c r="L2959" s="150"/>
      <c r="M2959" s="153"/>
      <c r="N2959" s="151"/>
      <c r="O2959" s="153"/>
      <c r="P2959" s="151" t="e">
        <f>#REF!+#REF!</f>
        <v>#REF!</v>
      </c>
      <c r="Q2959" s="153" t="e">
        <f>#REF!+M2959</f>
        <v>#REF!</v>
      </c>
      <c r="R2959" s="359" t="s">
        <v>579</v>
      </c>
    </row>
    <row r="2960" spans="1:18" ht="12.95" customHeight="1">
      <c r="A2960" s="147">
        <v>91</v>
      </c>
      <c r="B2960" s="148"/>
      <c r="C2960" s="149" t="s">
        <v>1911</v>
      </c>
      <c r="D2960" s="149" t="s">
        <v>1914</v>
      </c>
      <c r="E2960" s="149" t="s">
        <v>1543</v>
      </c>
      <c r="F2960" s="149" t="s">
        <v>1911</v>
      </c>
      <c r="G2960" s="149" t="s">
        <v>1430</v>
      </c>
      <c r="H2960" s="158" t="s">
        <v>1451</v>
      </c>
      <c r="I2960" s="279" t="s">
        <v>1357</v>
      </c>
      <c r="J2960" s="150" t="s">
        <v>1343</v>
      </c>
      <c r="K2960" s="150" t="s">
        <v>1343</v>
      </c>
      <c r="L2960" s="150"/>
      <c r="M2960" s="153"/>
      <c r="N2960" s="151"/>
      <c r="O2960" s="153"/>
      <c r="P2960" s="151" t="e">
        <f>#REF!+#REF!</f>
        <v>#REF!</v>
      </c>
      <c r="Q2960" s="153" t="e">
        <f>#REF!+M2960</f>
        <v>#REF!</v>
      </c>
      <c r="R2960" s="359" t="s">
        <v>579</v>
      </c>
    </row>
    <row r="2961" spans="1:18" ht="12.95" customHeight="1">
      <c r="A2961" s="147">
        <v>92</v>
      </c>
      <c r="B2961" s="148"/>
      <c r="C2961" s="149" t="s">
        <v>1911</v>
      </c>
      <c r="D2961" s="149" t="s">
        <v>1914</v>
      </c>
      <c r="E2961" s="149" t="s">
        <v>1543</v>
      </c>
      <c r="F2961" s="149" t="s">
        <v>1911</v>
      </c>
      <c r="G2961" s="149" t="s">
        <v>1430</v>
      </c>
      <c r="H2961" s="158" t="s">
        <v>1452</v>
      </c>
      <c r="I2961" s="279" t="s">
        <v>1358</v>
      </c>
      <c r="J2961" s="150" t="s">
        <v>1343</v>
      </c>
      <c r="K2961" s="150" t="s">
        <v>1343</v>
      </c>
      <c r="L2961" s="150"/>
      <c r="M2961" s="153"/>
      <c r="N2961" s="151"/>
      <c r="O2961" s="153"/>
      <c r="P2961" s="151" t="e">
        <f>#REF!+#REF!</f>
        <v>#REF!</v>
      </c>
      <c r="Q2961" s="153" t="e">
        <f>#REF!+M2961</f>
        <v>#REF!</v>
      </c>
      <c r="R2961" s="359" t="s">
        <v>579</v>
      </c>
    </row>
    <row r="2962" spans="1:18" ht="12.95" customHeight="1">
      <c r="A2962" s="147">
        <v>93</v>
      </c>
      <c r="B2962" s="148"/>
      <c r="C2962" s="149" t="s">
        <v>1911</v>
      </c>
      <c r="D2962" s="149" t="s">
        <v>1914</v>
      </c>
      <c r="E2962" s="149" t="s">
        <v>1543</v>
      </c>
      <c r="F2962" s="149" t="s">
        <v>1911</v>
      </c>
      <c r="G2962" s="149" t="s">
        <v>1430</v>
      </c>
      <c r="H2962" s="158" t="s">
        <v>1453</v>
      </c>
      <c r="I2962" s="279" t="s">
        <v>1359</v>
      </c>
      <c r="J2962" s="150" t="s">
        <v>1343</v>
      </c>
      <c r="K2962" s="150" t="s">
        <v>1343</v>
      </c>
      <c r="L2962" s="150"/>
      <c r="M2962" s="153"/>
      <c r="N2962" s="151"/>
      <c r="O2962" s="153"/>
      <c r="P2962" s="151" t="e">
        <f>#REF!+#REF!</f>
        <v>#REF!</v>
      </c>
      <c r="Q2962" s="153" t="e">
        <f>#REF!+M2962</f>
        <v>#REF!</v>
      </c>
      <c r="R2962" s="359" t="s">
        <v>579</v>
      </c>
    </row>
    <row r="2963" spans="1:18" ht="12.95" customHeight="1">
      <c r="A2963" s="147">
        <v>94</v>
      </c>
      <c r="B2963" s="148"/>
      <c r="C2963" s="149" t="s">
        <v>1911</v>
      </c>
      <c r="D2963" s="149" t="s">
        <v>1914</v>
      </c>
      <c r="E2963" s="149" t="s">
        <v>1543</v>
      </c>
      <c r="F2963" s="149" t="s">
        <v>1911</v>
      </c>
      <c r="G2963" s="149" t="s">
        <v>1430</v>
      </c>
      <c r="H2963" s="158" t="s">
        <v>1454</v>
      </c>
      <c r="I2963" s="279" t="s">
        <v>1360</v>
      </c>
      <c r="J2963" s="150" t="s">
        <v>1343</v>
      </c>
      <c r="K2963" s="150" t="s">
        <v>1343</v>
      </c>
      <c r="L2963" s="150"/>
      <c r="M2963" s="153"/>
      <c r="N2963" s="151"/>
      <c r="O2963" s="153"/>
      <c r="P2963" s="151" t="e">
        <f>#REF!+#REF!</f>
        <v>#REF!</v>
      </c>
      <c r="Q2963" s="153" t="e">
        <f>#REF!+M2963</f>
        <v>#REF!</v>
      </c>
      <c r="R2963" s="359" t="s">
        <v>579</v>
      </c>
    </row>
    <row r="2964" spans="1:18" ht="12.95" customHeight="1">
      <c r="A2964" s="147">
        <v>95</v>
      </c>
      <c r="B2964" s="148"/>
      <c r="C2964" s="149" t="s">
        <v>1911</v>
      </c>
      <c r="D2964" s="149" t="s">
        <v>1914</v>
      </c>
      <c r="E2964" s="149" t="s">
        <v>1543</v>
      </c>
      <c r="F2964" s="149" t="s">
        <v>1911</v>
      </c>
      <c r="G2964" s="149" t="s">
        <v>1430</v>
      </c>
      <c r="H2964" s="158" t="s">
        <v>1455</v>
      </c>
      <c r="I2964" s="279" t="s">
        <v>1361</v>
      </c>
      <c r="J2964" s="150" t="s">
        <v>1343</v>
      </c>
      <c r="K2964" s="150" t="s">
        <v>1343</v>
      </c>
      <c r="L2964" s="150"/>
      <c r="M2964" s="153"/>
      <c r="N2964" s="151"/>
      <c r="O2964" s="153"/>
      <c r="P2964" s="151" t="e">
        <f>#REF!+#REF!</f>
        <v>#REF!</v>
      </c>
      <c r="Q2964" s="153" t="e">
        <f>#REF!+M2964</f>
        <v>#REF!</v>
      </c>
      <c r="R2964" s="359" t="s">
        <v>579</v>
      </c>
    </row>
    <row r="2965" spans="1:18" ht="12.95" customHeight="1">
      <c r="A2965" s="147">
        <v>96</v>
      </c>
      <c r="B2965" s="148"/>
      <c r="C2965" s="149" t="s">
        <v>1911</v>
      </c>
      <c r="D2965" s="149" t="s">
        <v>1914</v>
      </c>
      <c r="E2965" s="149" t="s">
        <v>1543</v>
      </c>
      <c r="F2965" s="149" t="s">
        <v>1911</v>
      </c>
      <c r="G2965" s="149" t="s">
        <v>1430</v>
      </c>
      <c r="H2965" s="158" t="s">
        <v>1456</v>
      </c>
      <c r="I2965" s="279" t="s">
        <v>1362</v>
      </c>
      <c r="J2965" s="150" t="s">
        <v>1343</v>
      </c>
      <c r="K2965" s="150" t="s">
        <v>1343</v>
      </c>
      <c r="L2965" s="150"/>
      <c r="M2965" s="153"/>
      <c r="N2965" s="151"/>
      <c r="O2965" s="153"/>
      <c r="P2965" s="151" t="e">
        <f>#REF!+#REF!</f>
        <v>#REF!</v>
      </c>
      <c r="Q2965" s="153" t="e">
        <f>#REF!+M2965</f>
        <v>#REF!</v>
      </c>
      <c r="R2965" s="359" t="s">
        <v>579</v>
      </c>
    </row>
    <row r="2966" spans="1:18" ht="12.95" customHeight="1">
      <c r="A2966" s="147">
        <v>97</v>
      </c>
      <c r="B2966" s="148"/>
      <c r="C2966" s="149" t="s">
        <v>1911</v>
      </c>
      <c r="D2966" s="149" t="s">
        <v>1914</v>
      </c>
      <c r="E2966" s="149" t="s">
        <v>1543</v>
      </c>
      <c r="F2966" s="149" t="s">
        <v>1911</v>
      </c>
      <c r="G2966" s="149" t="s">
        <v>1430</v>
      </c>
      <c r="H2966" s="158" t="s">
        <v>1457</v>
      </c>
      <c r="I2966" s="279" t="s">
        <v>1363</v>
      </c>
      <c r="J2966" s="150" t="s">
        <v>1343</v>
      </c>
      <c r="K2966" s="150" t="s">
        <v>1343</v>
      </c>
      <c r="L2966" s="150"/>
      <c r="M2966" s="153"/>
      <c r="N2966" s="151"/>
      <c r="O2966" s="153"/>
      <c r="P2966" s="151" t="e">
        <f>#REF!+#REF!</f>
        <v>#REF!</v>
      </c>
      <c r="Q2966" s="153" t="e">
        <f>#REF!+M2966</f>
        <v>#REF!</v>
      </c>
      <c r="R2966" s="359" t="s">
        <v>579</v>
      </c>
    </row>
    <row r="2967" spans="1:18" ht="12.95" customHeight="1">
      <c r="A2967" s="147">
        <v>98</v>
      </c>
      <c r="B2967" s="148"/>
      <c r="C2967" s="149" t="s">
        <v>1911</v>
      </c>
      <c r="D2967" s="149" t="s">
        <v>1914</v>
      </c>
      <c r="E2967" s="149" t="s">
        <v>1543</v>
      </c>
      <c r="F2967" s="149" t="s">
        <v>1911</v>
      </c>
      <c r="G2967" s="149" t="s">
        <v>1430</v>
      </c>
      <c r="H2967" s="158" t="s">
        <v>1458</v>
      </c>
      <c r="I2967" s="279" t="s">
        <v>1364</v>
      </c>
      <c r="J2967" s="150" t="s">
        <v>1343</v>
      </c>
      <c r="K2967" s="150" t="s">
        <v>1343</v>
      </c>
      <c r="L2967" s="150"/>
      <c r="M2967" s="153"/>
      <c r="N2967" s="151"/>
      <c r="O2967" s="153"/>
      <c r="P2967" s="151" t="e">
        <f>#REF!+#REF!</f>
        <v>#REF!</v>
      </c>
      <c r="Q2967" s="153" t="e">
        <f>#REF!+M2967</f>
        <v>#REF!</v>
      </c>
      <c r="R2967" s="359" t="s">
        <v>579</v>
      </c>
    </row>
    <row r="2968" spans="1:18" ht="12.95" customHeight="1">
      <c r="A2968" s="147">
        <v>99</v>
      </c>
      <c r="B2968" s="148"/>
      <c r="C2968" s="149" t="s">
        <v>1911</v>
      </c>
      <c r="D2968" s="149" t="s">
        <v>1914</v>
      </c>
      <c r="E2968" s="149" t="s">
        <v>1543</v>
      </c>
      <c r="F2968" s="149" t="s">
        <v>1911</v>
      </c>
      <c r="G2968" s="149" t="s">
        <v>1430</v>
      </c>
      <c r="H2968" s="158" t="s">
        <v>1459</v>
      </c>
      <c r="I2968" s="279" t="s">
        <v>1365</v>
      </c>
      <c r="J2968" s="150" t="s">
        <v>1343</v>
      </c>
      <c r="K2968" s="150" t="s">
        <v>1343</v>
      </c>
      <c r="L2968" s="150"/>
      <c r="M2968" s="153"/>
      <c r="N2968" s="151"/>
      <c r="O2968" s="153"/>
      <c r="P2968" s="151" t="e">
        <f>#REF!+#REF!</f>
        <v>#REF!</v>
      </c>
      <c r="Q2968" s="153" t="e">
        <f>#REF!+M2968</f>
        <v>#REF!</v>
      </c>
      <c r="R2968" s="359" t="s">
        <v>579</v>
      </c>
    </row>
    <row r="2969" spans="1:18" ht="12.95" customHeight="1">
      <c r="A2969" s="147">
        <v>100</v>
      </c>
      <c r="B2969" s="148"/>
      <c r="C2969" s="149" t="s">
        <v>1911</v>
      </c>
      <c r="D2969" s="149" t="s">
        <v>1914</v>
      </c>
      <c r="E2969" s="149" t="s">
        <v>1543</v>
      </c>
      <c r="F2969" s="149" t="s">
        <v>1911</v>
      </c>
      <c r="G2969" s="149" t="s">
        <v>1430</v>
      </c>
      <c r="H2969" s="158" t="s">
        <v>1460</v>
      </c>
      <c r="I2969" s="279" t="s">
        <v>82</v>
      </c>
      <c r="J2969" s="150" t="s">
        <v>1343</v>
      </c>
      <c r="K2969" s="150" t="s">
        <v>1343</v>
      </c>
      <c r="L2969" s="150"/>
      <c r="M2969" s="153"/>
      <c r="N2969" s="151"/>
      <c r="O2969" s="153"/>
      <c r="P2969" s="151" t="e">
        <f>#REF!+#REF!</f>
        <v>#REF!</v>
      </c>
      <c r="Q2969" s="153" t="e">
        <f>#REF!+M2969</f>
        <v>#REF!</v>
      </c>
      <c r="R2969" s="359" t="s">
        <v>579</v>
      </c>
    </row>
    <row r="2970" spans="1:18" ht="12.95" customHeight="1">
      <c r="A2970" s="147">
        <v>101</v>
      </c>
      <c r="B2970" s="148"/>
      <c r="C2970" s="149" t="s">
        <v>1911</v>
      </c>
      <c r="D2970" s="149" t="s">
        <v>1914</v>
      </c>
      <c r="E2970" s="149" t="s">
        <v>1543</v>
      </c>
      <c r="F2970" s="149" t="s">
        <v>1911</v>
      </c>
      <c r="G2970" s="149" t="s">
        <v>1430</v>
      </c>
      <c r="H2970" s="158" t="s">
        <v>1461</v>
      </c>
      <c r="I2970" s="279" t="s">
        <v>1366</v>
      </c>
      <c r="J2970" s="150" t="s">
        <v>1343</v>
      </c>
      <c r="K2970" s="150" t="s">
        <v>1343</v>
      </c>
      <c r="L2970" s="150"/>
      <c r="M2970" s="153"/>
      <c r="N2970" s="151"/>
      <c r="O2970" s="153"/>
      <c r="P2970" s="151" t="e">
        <f>#REF!+#REF!</f>
        <v>#REF!</v>
      </c>
      <c r="Q2970" s="153" t="e">
        <f>#REF!+M2970</f>
        <v>#REF!</v>
      </c>
      <c r="R2970" s="359" t="s">
        <v>579</v>
      </c>
    </row>
    <row r="2971" spans="1:18" ht="12.95" customHeight="1">
      <c r="A2971" s="147">
        <v>102</v>
      </c>
      <c r="B2971" s="148"/>
      <c r="C2971" s="149" t="s">
        <v>1911</v>
      </c>
      <c r="D2971" s="149" t="s">
        <v>1545</v>
      </c>
      <c r="E2971" s="149" t="s">
        <v>1543</v>
      </c>
      <c r="F2971" s="149" t="s">
        <v>1915</v>
      </c>
      <c r="G2971" s="149" t="s">
        <v>1466</v>
      </c>
      <c r="H2971" s="158" t="s">
        <v>1427</v>
      </c>
      <c r="I2971" s="279" t="s">
        <v>1367</v>
      </c>
      <c r="J2971" s="150" t="s">
        <v>1343</v>
      </c>
      <c r="K2971" s="150" t="s">
        <v>1343</v>
      </c>
      <c r="L2971" s="150"/>
      <c r="M2971" s="153"/>
      <c r="N2971" s="151"/>
      <c r="O2971" s="153"/>
      <c r="P2971" s="151" t="e">
        <f>#REF!+#REF!</f>
        <v>#REF!</v>
      </c>
      <c r="Q2971" s="153" t="e">
        <f>#REF!+M2971</f>
        <v>#REF!</v>
      </c>
      <c r="R2971" s="359" t="s">
        <v>579</v>
      </c>
    </row>
    <row r="2972" spans="1:18" ht="12.95" customHeight="1">
      <c r="A2972" s="147">
        <v>103</v>
      </c>
      <c r="B2972" s="148"/>
      <c r="C2972" s="149" t="s">
        <v>1911</v>
      </c>
      <c r="D2972" s="149" t="s">
        <v>1545</v>
      </c>
      <c r="E2972" s="149" t="s">
        <v>1543</v>
      </c>
      <c r="F2972" s="149" t="s">
        <v>1543</v>
      </c>
      <c r="G2972" s="149" t="s">
        <v>1427</v>
      </c>
      <c r="H2972" s="158" t="s">
        <v>13</v>
      </c>
      <c r="I2972" s="279" t="s">
        <v>1090</v>
      </c>
      <c r="J2972" s="150" t="s">
        <v>1343</v>
      </c>
      <c r="K2972" s="150" t="s">
        <v>1343</v>
      </c>
      <c r="L2972" s="150"/>
      <c r="M2972" s="153"/>
      <c r="N2972" s="151"/>
      <c r="O2972" s="153"/>
      <c r="P2972" s="151" t="e">
        <f>#REF!+#REF!</f>
        <v>#REF!</v>
      </c>
      <c r="Q2972" s="153" t="e">
        <f>#REF!+M2972</f>
        <v>#REF!</v>
      </c>
      <c r="R2972" s="359" t="s">
        <v>579</v>
      </c>
    </row>
    <row r="2973" spans="1:18" ht="12.95" customHeight="1">
      <c r="A2973" s="211">
        <v>104</v>
      </c>
      <c r="B2973" s="212"/>
      <c r="C2973" s="213" t="s">
        <v>1911</v>
      </c>
      <c r="D2973" s="213" t="s">
        <v>1545</v>
      </c>
      <c r="E2973" s="213" t="s">
        <v>1543</v>
      </c>
      <c r="F2973" s="213" t="s">
        <v>1543</v>
      </c>
      <c r="G2973" s="213" t="s">
        <v>1428</v>
      </c>
      <c r="H2973" s="222" t="s">
        <v>13</v>
      </c>
      <c r="I2973" s="409" t="s">
        <v>1091</v>
      </c>
      <c r="J2973" s="216"/>
      <c r="K2973" s="216" t="s">
        <v>1343</v>
      </c>
      <c r="L2973" s="216"/>
      <c r="M2973" s="221"/>
      <c r="N2973" s="217"/>
      <c r="O2973" s="221"/>
      <c r="P2973" s="151" t="e">
        <f>#REF!+#REF!</f>
        <v>#REF!</v>
      </c>
      <c r="Q2973" s="153" t="e">
        <f>#REF!+M2973</f>
        <v>#REF!</v>
      </c>
      <c r="R2973" s="367" t="s">
        <v>579</v>
      </c>
    </row>
    <row r="2974" spans="1:18" ht="12.95" customHeight="1">
      <c r="A2974" s="406">
        <v>105</v>
      </c>
      <c r="B2974" s="407"/>
      <c r="C2974" s="374" t="s">
        <v>1911</v>
      </c>
      <c r="D2974" s="374" t="s">
        <v>1545</v>
      </c>
      <c r="E2974" s="374" t="s">
        <v>1543</v>
      </c>
      <c r="F2974" s="374" t="s">
        <v>1543</v>
      </c>
      <c r="G2974" s="374" t="s">
        <v>1434</v>
      </c>
      <c r="H2974" s="375" t="s">
        <v>13</v>
      </c>
      <c r="I2974" s="410" t="s">
        <v>1368</v>
      </c>
      <c r="J2974" s="378" t="s">
        <v>1343</v>
      </c>
      <c r="K2974" s="378" t="s">
        <v>1343</v>
      </c>
      <c r="L2974" s="378"/>
      <c r="M2974" s="411"/>
      <c r="N2974" s="411"/>
      <c r="O2974" s="411"/>
      <c r="P2974" s="151" t="e">
        <f>#REF!+#REF!</f>
        <v>#REF!</v>
      </c>
      <c r="Q2974" s="153" t="e">
        <f>#REF!+M2974</f>
        <v>#REF!</v>
      </c>
      <c r="R2974" s="412" t="s">
        <v>579</v>
      </c>
    </row>
    <row r="2975" spans="1:18" ht="12.95" customHeight="1">
      <c r="A2975" s="406">
        <v>106</v>
      </c>
      <c r="B2975" s="407"/>
      <c r="C2975" s="374" t="s">
        <v>1911</v>
      </c>
      <c r="D2975" s="374" t="s">
        <v>1914</v>
      </c>
      <c r="E2975" s="374" t="s">
        <v>1543</v>
      </c>
      <c r="F2975" s="374" t="s">
        <v>1911</v>
      </c>
      <c r="G2975" s="374" t="s">
        <v>1430</v>
      </c>
      <c r="H2975" s="375" t="s">
        <v>1462</v>
      </c>
      <c r="I2975" s="410" t="s">
        <v>80</v>
      </c>
      <c r="J2975" s="378" t="s">
        <v>1343</v>
      </c>
      <c r="K2975" s="378" t="s">
        <v>1343</v>
      </c>
      <c r="L2975" s="378"/>
      <c r="M2975" s="387"/>
      <c r="N2975" s="387"/>
      <c r="O2975" s="387"/>
      <c r="P2975" s="151" t="e">
        <f>#REF!+#REF!</f>
        <v>#REF!</v>
      </c>
      <c r="Q2975" s="153" t="e">
        <f>#REF!+M2975</f>
        <v>#REF!</v>
      </c>
      <c r="R2975" s="388" t="s">
        <v>579</v>
      </c>
    </row>
    <row r="2976" spans="1:18" ht="12.95" customHeight="1">
      <c r="A2976" s="406">
        <v>107</v>
      </c>
      <c r="B2976" s="407"/>
      <c r="C2976" s="374" t="s">
        <v>1911</v>
      </c>
      <c r="D2976" s="374" t="s">
        <v>1914</v>
      </c>
      <c r="E2976" s="374" t="s">
        <v>1543</v>
      </c>
      <c r="F2976" s="374" t="s">
        <v>1543</v>
      </c>
      <c r="G2976" s="374" t="s">
        <v>1427</v>
      </c>
      <c r="H2976" s="375"/>
      <c r="I2976" s="302" t="s">
        <v>78</v>
      </c>
      <c r="J2976" s="378" t="s">
        <v>1343</v>
      </c>
      <c r="K2976" s="378" t="s">
        <v>1343</v>
      </c>
      <c r="L2976" s="378"/>
      <c r="M2976" s="413"/>
      <c r="N2976" s="386"/>
      <c r="O2976" s="414"/>
      <c r="P2976" s="151" t="e">
        <f>#REF!+#REF!</f>
        <v>#REF!</v>
      </c>
      <c r="Q2976" s="153" t="e">
        <f>#REF!+M2976</f>
        <v>#REF!</v>
      </c>
      <c r="R2976" s="415" t="s">
        <v>579</v>
      </c>
    </row>
    <row r="2977" spans="1:18" ht="12.95" customHeight="1">
      <c r="A2977" s="406"/>
      <c r="B2977" s="407"/>
      <c r="C2977" s="374"/>
      <c r="D2977" s="374"/>
      <c r="E2977" s="374"/>
      <c r="F2977" s="374"/>
      <c r="G2977" s="374"/>
      <c r="H2977" s="375"/>
      <c r="I2977" s="302"/>
      <c r="J2977" s="378"/>
      <c r="K2977" s="378"/>
      <c r="L2977" s="378"/>
      <c r="M2977" s="413"/>
      <c r="N2977" s="386"/>
      <c r="O2977" s="414"/>
      <c r="P2977" s="386"/>
      <c r="Q2977" s="413"/>
      <c r="R2977" s="415"/>
    </row>
    <row r="2978" spans="1:18" ht="15" customHeight="1">
      <c r="A2978" s="463"/>
      <c r="B2978" s="464"/>
      <c r="C2978" s="2872" t="s">
        <v>1862</v>
      </c>
      <c r="D2978" s="2873"/>
      <c r="E2978" s="2873"/>
      <c r="F2978" s="2873"/>
      <c r="G2978" s="2873"/>
      <c r="H2978" s="2873"/>
      <c r="I2978" s="2874"/>
      <c r="J2978" s="465"/>
      <c r="K2978" s="465"/>
      <c r="L2978" s="465"/>
      <c r="M2978" s="467">
        <v>0</v>
      </c>
      <c r="N2978" s="466">
        <v>0</v>
      </c>
      <c r="O2978" s="468">
        <v>0</v>
      </c>
      <c r="P2978" s="466" t="e">
        <f>#REF!+#REF!</f>
        <v>#REF!</v>
      </c>
      <c r="Q2978" s="467" t="e">
        <f>#REF!+M2978</f>
        <v>#REF!</v>
      </c>
      <c r="R2978" s="469"/>
    </row>
    <row r="2979" spans="1:18" ht="15" customHeight="1">
      <c r="A2979" s="406">
        <v>1</v>
      </c>
      <c r="B2979" s="462"/>
      <c r="C2979" s="374" t="s">
        <v>1907</v>
      </c>
      <c r="D2979" s="374" t="s">
        <v>1546</v>
      </c>
      <c r="E2979" s="374" t="s">
        <v>1543</v>
      </c>
      <c r="F2979" s="374" t="s">
        <v>1546</v>
      </c>
      <c r="G2979" s="374" t="s">
        <v>1430</v>
      </c>
      <c r="H2979" s="375" t="s">
        <v>13</v>
      </c>
      <c r="I2979" s="302" t="s">
        <v>1369</v>
      </c>
      <c r="J2979" s="378" t="s">
        <v>1343</v>
      </c>
      <c r="K2979" s="378" t="s">
        <v>1343</v>
      </c>
      <c r="L2979" s="378"/>
      <c r="M2979" s="413"/>
      <c r="N2979" s="386"/>
      <c r="O2979" s="414"/>
      <c r="P2979" s="386" t="e">
        <f>#REF!+#REF!</f>
        <v>#REF!</v>
      </c>
      <c r="Q2979" s="413" t="e">
        <f>#REF!+M2979</f>
        <v>#REF!</v>
      </c>
      <c r="R2979" s="415" t="s">
        <v>1702</v>
      </c>
    </row>
    <row r="2980" spans="1:18" ht="15" customHeight="1">
      <c r="A2980" s="406">
        <v>2</v>
      </c>
      <c r="B2980" s="462"/>
      <c r="C2980" s="374" t="s">
        <v>1907</v>
      </c>
      <c r="D2980" s="374" t="s">
        <v>1915</v>
      </c>
      <c r="E2980" s="374" t="s">
        <v>1913</v>
      </c>
      <c r="F2980" s="374" t="s">
        <v>1543</v>
      </c>
      <c r="G2980" s="374" t="s">
        <v>1435</v>
      </c>
      <c r="H2980" s="375" t="s">
        <v>13</v>
      </c>
      <c r="I2980" s="302" t="s">
        <v>2128</v>
      </c>
      <c r="J2980" s="378" t="s">
        <v>1343</v>
      </c>
      <c r="K2980" s="378" t="s">
        <v>1343</v>
      </c>
      <c r="L2980" s="378"/>
      <c r="M2980" s="413"/>
      <c r="N2980" s="386"/>
      <c r="O2980" s="414"/>
      <c r="P2980" s="386" t="e">
        <f>#REF!+#REF!</f>
        <v>#REF!</v>
      </c>
      <c r="Q2980" s="413" t="e">
        <f>#REF!+M2980</f>
        <v>#REF!</v>
      </c>
      <c r="R2980" s="415" t="s">
        <v>1702</v>
      </c>
    </row>
    <row r="2981" spans="1:18" ht="15" customHeight="1">
      <c r="A2981" s="406">
        <v>3</v>
      </c>
      <c r="B2981" s="462"/>
      <c r="C2981" s="374" t="s">
        <v>1907</v>
      </c>
      <c r="D2981" s="374" t="s">
        <v>1546</v>
      </c>
      <c r="E2981" s="374" t="s">
        <v>1911</v>
      </c>
      <c r="F2981" s="374" t="s">
        <v>1907</v>
      </c>
      <c r="G2981" s="374" t="s">
        <v>1441</v>
      </c>
      <c r="H2981" s="375" t="s">
        <v>1436</v>
      </c>
      <c r="I2981" s="302" t="s">
        <v>1371</v>
      </c>
      <c r="J2981" s="378" t="s">
        <v>1343</v>
      </c>
      <c r="K2981" s="378" t="s">
        <v>1343</v>
      </c>
      <c r="L2981" s="378"/>
      <c r="M2981" s="413"/>
      <c r="N2981" s="386"/>
      <c r="O2981" s="414"/>
      <c r="P2981" s="386" t="e">
        <f>#REF!+#REF!</f>
        <v>#REF!</v>
      </c>
      <c r="Q2981" s="413" t="e">
        <f>#REF!+M2981</f>
        <v>#REF!</v>
      </c>
      <c r="R2981" s="415" t="s">
        <v>1702</v>
      </c>
    </row>
    <row r="2982" spans="1:18" ht="15" customHeight="1">
      <c r="A2982" s="406">
        <v>4</v>
      </c>
      <c r="B2982" s="462"/>
      <c r="C2982" s="374" t="s">
        <v>1907</v>
      </c>
      <c r="D2982" s="374" t="s">
        <v>1546</v>
      </c>
      <c r="E2982" s="374" t="s">
        <v>1543</v>
      </c>
      <c r="F2982" s="374" t="s">
        <v>1913</v>
      </c>
      <c r="G2982" s="374" t="s">
        <v>1435</v>
      </c>
      <c r="H2982" s="375" t="s">
        <v>1454</v>
      </c>
      <c r="I2982" s="302" t="s">
        <v>1394</v>
      </c>
      <c r="J2982" s="378" t="s">
        <v>1343</v>
      </c>
      <c r="K2982" s="378" t="s">
        <v>1343</v>
      </c>
      <c r="L2982" s="378"/>
      <c r="M2982" s="413"/>
      <c r="N2982" s="386"/>
      <c r="O2982" s="414"/>
      <c r="P2982" s="386" t="e">
        <f>#REF!+#REF!</f>
        <v>#REF!</v>
      </c>
      <c r="Q2982" s="413" t="e">
        <f>#REF!+M2982</f>
        <v>#REF!</v>
      </c>
      <c r="R2982" s="415" t="s">
        <v>1702</v>
      </c>
    </row>
    <row r="2983" spans="1:18" ht="15" customHeight="1">
      <c r="A2983" s="406">
        <v>5</v>
      </c>
      <c r="B2983" s="462"/>
      <c r="C2983" s="374" t="s">
        <v>1907</v>
      </c>
      <c r="D2983" s="374" t="s">
        <v>1546</v>
      </c>
      <c r="E2983" s="374" t="s">
        <v>1543</v>
      </c>
      <c r="F2983" s="374" t="s">
        <v>1913</v>
      </c>
      <c r="G2983" s="374" t="s">
        <v>1435</v>
      </c>
      <c r="H2983" s="375" t="s">
        <v>1455</v>
      </c>
      <c r="I2983" s="302" t="s">
        <v>1395</v>
      </c>
      <c r="J2983" s="378" t="s">
        <v>1343</v>
      </c>
      <c r="K2983" s="378" t="s">
        <v>1343</v>
      </c>
      <c r="L2983" s="378"/>
      <c r="M2983" s="413"/>
      <c r="N2983" s="386"/>
      <c r="O2983" s="414"/>
      <c r="P2983" s="386" t="e">
        <f>#REF!+#REF!</f>
        <v>#REF!</v>
      </c>
      <c r="Q2983" s="413" t="e">
        <f>#REF!+M2983</f>
        <v>#REF!</v>
      </c>
      <c r="R2983" s="415" t="s">
        <v>1702</v>
      </c>
    </row>
    <row r="2984" spans="1:18" ht="15" customHeight="1">
      <c r="A2984" s="406">
        <v>6</v>
      </c>
      <c r="B2984" s="462"/>
      <c r="C2984" s="374" t="s">
        <v>1907</v>
      </c>
      <c r="D2984" s="374" t="s">
        <v>1546</v>
      </c>
      <c r="E2984" s="374" t="s">
        <v>1543</v>
      </c>
      <c r="F2984" s="374" t="s">
        <v>1913</v>
      </c>
      <c r="G2984" s="374" t="s">
        <v>1435</v>
      </c>
      <c r="H2984" s="375" t="s">
        <v>1456</v>
      </c>
      <c r="I2984" s="302" t="s">
        <v>1396</v>
      </c>
      <c r="J2984" s="378" t="s">
        <v>1343</v>
      </c>
      <c r="K2984" s="378" t="s">
        <v>1343</v>
      </c>
      <c r="L2984" s="378"/>
      <c r="M2984" s="413"/>
      <c r="N2984" s="386"/>
      <c r="O2984" s="414"/>
      <c r="P2984" s="386" t="e">
        <f>#REF!+#REF!</f>
        <v>#REF!</v>
      </c>
      <c r="Q2984" s="413" t="e">
        <f>#REF!+M2984</f>
        <v>#REF!</v>
      </c>
      <c r="R2984" s="415" t="s">
        <v>1702</v>
      </c>
    </row>
    <row r="2985" spans="1:18" ht="15" customHeight="1">
      <c r="A2985" s="406">
        <v>7</v>
      </c>
      <c r="B2985" s="462"/>
      <c r="C2985" s="374" t="s">
        <v>1907</v>
      </c>
      <c r="D2985" s="374" t="s">
        <v>1546</v>
      </c>
      <c r="E2985" s="374" t="s">
        <v>1543</v>
      </c>
      <c r="F2985" s="374" t="s">
        <v>1913</v>
      </c>
      <c r="G2985" s="374" t="s">
        <v>1435</v>
      </c>
      <c r="H2985" s="375" t="s">
        <v>1457</v>
      </c>
      <c r="I2985" s="302" t="s">
        <v>1397</v>
      </c>
      <c r="J2985" s="378" t="s">
        <v>1343</v>
      </c>
      <c r="K2985" s="378" t="s">
        <v>1343</v>
      </c>
      <c r="L2985" s="378"/>
      <c r="M2985" s="413"/>
      <c r="N2985" s="386"/>
      <c r="O2985" s="414"/>
      <c r="P2985" s="386" t="e">
        <f>#REF!+#REF!</f>
        <v>#REF!</v>
      </c>
      <c r="Q2985" s="413" t="e">
        <f>#REF!+M2985</f>
        <v>#REF!</v>
      </c>
      <c r="R2985" s="415" t="s">
        <v>1702</v>
      </c>
    </row>
    <row r="2986" spans="1:18" ht="15" customHeight="1">
      <c r="A2986" s="406">
        <v>8</v>
      </c>
      <c r="B2986" s="462"/>
      <c r="C2986" s="374" t="s">
        <v>1907</v>
      </c>
      <c r="D2986" s="374" t="s">
        <v>1546</v>
      </c>
      <c r="E2986" s="374" t="s">
        <v>1543</v>
      </c>
      <c r="F2986" s="374" t="s">
        <v>1545</v>
      </c>
      <c r="G2986" s="374" t="s">
        <v>13</v>
      </c>
      <c r="H2986" s="375" t="s">
        <v>13</v>
      </c>
      <c r="I2986" s="302" t="s">
        <v>1398</v>
      </c>
      <c r="J2986" s="378" t="s">
        <v>1343</v>
      </c>
      <c r="K2986" s="378" t="s">
        <v>1343</v>
      </c>
      <c r="L2986" s="378"/>
      <c r="M2986" s="413"/>
      <c r="N2986" s="386"/>
      <c r="O2986" s="414"/>
      <c r="P2986" s="386" t="e">
        <f>#REF!+#REF!</f>
        <v>#REF!</v>
      </c>
      <c r="Q2986" s="413" t="e">
        <f>#REF!+M2986</f>
        <v>#REF!</v>
      </c>
      <c r="R2986" s="415" t="s">
        <v>1702</v>
      </c>
    </row>
    <row r="2987" spans="1:18" ht="15" customHeight="1">
      <c r="A2987" s="406">
        <v>9</v>
      </c>
      <c r="B2987" s="462"/>
      <c r="C2987" s="374" t="s">
        <v>1907</v>
      </c>
      <c r="D2987" s="374" t="s">
        <v>1546</v>
      </c>
      <c r="E2987" s="374" t="s">
        <v>1543</v>
      </c>
      <c r="F2987" s="374" t="s">
        <v>1545</v>
      </c>
      <c r="G2987" s="374" t="s">
        <v>13</v>
      </c>
      <c r="H2987" s="375" t="s">
        <v>1425</v>
      </c>
      <c r="I2987" s="302" t="s">
        <v>1399</v>
      </c>
      <c r="J2987" s="378" t="s">
        <v>1343</v>
      </c>
      <c r="K2987" s="378" t="s">
        <v>1343</v>
      </c>
      <c r="L2987" s="378"/>
      <c r="M2987" s="413"/>
      <c r="N2987" s="386"/>
      <c r="O2987" s="414"/>
      <c r="P2987" s="386" t="e">
        <f>#REF!+#REF!</f>
        <v>#REF!</v>
      </c>
      <c r="Q2987" s="413" t="e">
        <f>#REF!+M2987</f>
        <v>#REF!</v>
      </c>
      <c r="R2987" s="415" t="s">
        <v>1702</v>
      </c>
    </row>
    <row r="2988" spans="1:18" ht="15" customHeight="1">
      <c r="A2988" s="406">
        <v>10</v>
      </c>
      <c r="B2988" s="462"/>
      <c r="C2988" s="374" t="s">
        <v>1907</v>
      </c>
      <c r="D2988" s="374" t="s">
        <v>1546</v>
      </c>
      <c r="E2988" s="374" t="s">
        <v>1543</v>
      </c>
      <c r="F2988" s="374" t="s">
        <v>1914</v>
      </c>
      <c r="G2988" s="374" t="s">
        <v>13</v>
      </c>
      <c r="H2988" s="375" t="s">
        <v>13</v>
      </c>
      <c r="I2988" s="302" t="s">
        <v>1400</v>
      </c>
      <c r="J2988" s="378" t="s">
        <v>1343</v>
      </c>
      <c r="K2988" s="378" t="s">
        <v>1343</v>
      </c>
      <c r="L2988" s="378"/>
      <c r="M2988" s="413"/>
      <c r="N2988" s="386"/>
      <c r="O2988" s="414"/>
      <c r="P2988" s="386" t="e">
        <f>#REF!+#REF!</f>
        <v>#REF!</v>
      </c>
      <c r="Q2988" s="413" t="e">
        <f>#REF!+M2988</f>
        <v>#REF!</v>
      </c>
      <c r="R2988" s="415" t="s">
        <v>1702</v>
      </c>
    </row>
    <row r="2989" spans="1:18" ht="15" customHeight="1">
      <c r="A2989" s="406">
        <v>11</v>
      </c>
      <c r="B2989" s="462"/>
      <c r="C2989" s="374" t="s">
        <v>1907</v>
      </c>
      <c r="D2989" s="374" t="s">
        <v>1546</v>
      </c>
      <c r="E2989" s="374" t="s">
        <v>1543</v>
      </c>
      <c r="F2989" s="374" t="s">
        <v>1913</v>
      </c>
      <c r="G2989" s="374" t="s">
        <v>1435</v>
      </c>
      <c r="H2989" s="375" t="s">
        <v>1471</v>
      </c>
      <c r="I2989" s="302" t="s">
        <v>1405</v>
      </c>
      <c r="J2989" s="378" t="s">
        <v>1343</v>
      </c>
      <c r="K2989" s="378" t="s">
        <v>1343</v>
      </c>
      <c r="L2989" s="378"/>
      <c r="M2989" s="413"/>
      <c r="N2989" s="386"/>
      <c r="O2989" s="414"/>
      <c r="P2989" s="386" t="e">
        <f>#REF!+#REF!</f>
        <v>#REF!</v>
      </c>
      <c r="Q2989" s="413" t="e">
        <f>#REF!+M2989</f>
        <v>#REF!</v>
      </c>
      <c r="R2989" s="415" t="s">
        <v>1702</v>
      </c>
    </row>
    <row r="2990" spans="1:18" ht="15" customHeight="1">
      <c r="A2990" s="406">
        <v>12</v>
      </c>
      <c r="B2990" s="462"/>
      <c r="C2990" s="374" t="s">
        <v>1907</v>
      </c>
      <c r="D2990" s="374" t="s">
        <v>1546</v>
      </c>
      <c r="E2990" s="374" t="s">
        <v>1543</v>
      </c>
      <c r="F2990" s="374" t="s">
        <v>1913</v>
      </c>
      <c r="G2990" s="374" t="s">
        <v>1435</v>
      </c>
      <c r="H2990" s="375" t="s">
        <v>1472</v>
      </c>
      <c r="I2990" s="302" t="s">
        <v>1405</v>
      </c>
      <c r="J2990" s="378" t="s">
        <v>1343</v>
      </c>
      <c r="K2990" s="378" t="s">
        <v>1343</v>
      </c>
      <c r="L2990" s="378"/>
      <c r="M2990" s="413"/>
      <c r="N2990" s="386"/>
      <c r="O2990" s="414"/>
      <c r="P2990" s="386" t="e">
        <f>#REF!+#REF!</f>
        <v>#REF!</v>
      </c>
      <c r="Q2990" s="413" t="e">
        <f>#REF!+M2990</f>
        <v>#REF!</v>
      </c>
      <c r="R2990" s="415" t="s">
        <v>1702</v>
      </c>
    </row>
    <row r="2991" spans="1:18" ht="15" customHeight="1">
      <c r="A2991" s="406">
        <v>13</v>
      </c>
      <c r="B2991" s="462"/>
      <c r="C2991" s="374" t="s">
        <v>1907</v>
      </c>
      <c r="D2991" s="374" t="s">
        <v>1546</v>
      </c>
      <c r="E2991" s="374" t="s">
        <v>1543</v>
      </c>
      <c r="F2991" s="374" t="s">
        <v>1913</v>
      </c>
      <c r="G2991" s="374" t="s">
        <v>1435</v>
      </c>
      <c r="H2991" s="375" t="s">
        <v>1473</v>
      </c>
      <c r="I2991" s="302" t="s">
        <v>1405</v>
      </c>
      <c r="J2991" s="378" t="s">
        <v>1343</v>
      </c>
      <c r="K2991" s="378" t="s">
        <v>1343</v>
      </c>
      <c r="L2991" s="378"/>
      <c r="M2991" s="413"/>
      <c r="N2991" s="386"/>
      <c r="O2991" s="414"/>
      <c r="P2991" s="386" t="e">
        <f>#REF!+#REF!</f>
        <v>#REF!</v>
      </c>
      <c r="Q2991" s="413" t="e">
        <f>#REF!+M2991</f>
        <v>#REF!</v>
      </c>
      <c r="R2991" s="415" t="s">
        <v>1702</v>
      </c>
    </row>
    <row r="2992" spans="1:18" ht="15" customHeight="1">
      <c r="A2992" s="406">
        <v>14</v>
      </c>
      <c r="B2992" s="462"/>
      <c r="C2992" s="374" t="s">
        <v>1907</v>
      </c>
      <c r="D2992" s="374" t="s">
        <v>1546</v>
      </c>
      <c r="E2992" s="374" t="s">
        <v>1543</v>
      </c>
      <c r="F2992" s="374" t="s">
        <v>1913</v>
      </c>
      <c r="G2992" s="374" t="s">
        <v>1435</v>
      </c>
      <c r="H2992" s="375" t="s">
        <v>1474</v>
      </c>
      <c r="I2992" s="302" t="s">
        <v>1405</v>
      </c>
      <c r="J2992" s="378" t="s">
        <v>1343</v>
      </c>
      <c r="K2992" s="378" t="s">
        <v>1343</v>
      </c>
      <c r="L2992" s="378"/>
      <c r="M2992" s="413"/>
      <c r="N2992" s="386"/>
      <c r="O2992" s="414"/>
      <c r="P2992" s="386" t="e">
        <f>#REF!+#REF!</f>
        <v>#REF!</v>
      </c>
      <c r="Q2992" s="413" t="e">
        <f>#REF!+M2992</f>
        <v>#REF!</v>
      </c>
      <c r="R2992" s="415" t="s">
        <v>1702</v>
      </c>
    </row>
    <row r="2993" spans="1:18" ht="15" customHeight="1">
      <c r="A2993" s="406">
        <v>15</v>
      </c>
      <c r="B2993" s="462"/>
      <c r="C2993" s="374" t="s">
        <v>1907</v>
      </c>
      <c r="D2993" s="374" t="s">
        <v>1546</v>
      </c>
      <c r="E2993" s="374" t="s">
        <v>1543</v>
      </c>
      <c r="F2993" s="374" t="s">
        <v>1913</v>
      </c>
      <c r="G2993" s="374" t="s">
        <v>1437</v>
      </c>
      <c r="H2993" s="375" t="s">
        <v>1425</v>
      </c>
      <c r="I2993" s="302" t="s">
        <v>1405</v>
      </c>
      <c r="J2993" s="378" t="s">
        <v>1343</v>
      </c>
      <c r="K2993" s="378" t="s">
        <v>1343</v>
      </c>
      <c r="L2993" s="378"/>
      <c r="M2993" s="413"/>
      <c r="N2993" s="386"/>
      <c r="O2993" s="414"/>
      <c r="P2993" s="386" t="e">
        <f>#REF!+#REF!</f>
        <v>#REF!</v>
      </c>
      <c r="Q2993" s="413" t="e">
        <f>#REF!+M2993</f>
        <v>#REF!</v>
      </c>
      <c r="R2993" s="415" t="s">
        <v>1702</v>
      </c>
    </row>
    <row r="2994" spans="1:18" ht="15" customHeight="1">
      <c r="A2994" s="406">
        <v>16</v>
      </c>
      <c r="B2994" s="462"/>
      <c r="C2994" s="374" t="s">
        <v>1907</v>
      </c>
      <c r="D2994" s="374" t="s">
        <v>1915</v>
      </c>
      <c r="E2994" s="374" t="s">
        <v>1913</v>
      </c>
      <c r="F2994" s="374" t="s">
        <v>1543</v>
      </c>
      <c r="G2994" s="374" t="s">
        <v>1435</v>
      </c>
      <c r="H2994" s="375" t="s">
        <v>1425</v>
      </c>
      <c r="I2994" s="302" t="s">
        <v>1370</v>
      </c>
      <c r="J2994" s="378" t="s">
        <v>1343</v>
      </c>
      <c r="K2994" s="378" t="s">
        <v>1343</v>
      </c>
      <c r="L2994" s="378"/>
      <c r="M2994" s="413"/>
      <c r="N2994" s="386"/>
      <c r="O2994" s="414"/>
      <c r="P2994" s="386" t="e">
        <f>#REF!+#REF!</f>
        <v>#REF!</v>
      </c>
      <c r="Q2994" s="413" t="e">
        <f>#REF!+M2994</f>
        <v>#REF!</v>
      </c>
      <c r="R2994" s="415" t="s">
        <v>1702</v>
      </c>
    </row>
    <row r="2995" spans="1:18" ht="15" customHeight="1">
      <c r="A2995" s="406">
        <v>17</v>
      </c>
      <c r="B2995" s="462"/>
      <c r="C2995" s="374" t="s">
        <v>1907</v>
      </c>
      <c r="D2995" s="374" t="s">
        <v>1915</v>
      </c>
      <c r="E2995" s="374" t="s">
        <v>1913</v>
      </c>
      <c r="F2995" s="374" t="s">
        <v>1543</v>
      </c>
      <c r="G2995" s="374" t="s">
        <v>1435</v>
      </c>
      <c r="H2995" s="375" t="s">
        <v>1426</v>
      </c>
      <c r="I2995" s="302" t="s">
        <v>1410</v>
      </c>
      <c r="J2995" s="378" t="s">
        <v>1343</v>
      </c>
      <c r="K2995" s="378" t="s">
        <v>1343</v>
      </c>
      <c r="L2995" s="378"/>
      <c r="M2995" s="413"/>
      <c r="N2995" s="386"/>
      <c r="O2995" s="414"/>
      <c r="P2995" s="386" t="e">
        <f>#REF!+#REF!</f>
        <v>#REF!</v>
      </c>
      <c r="Q2995" s="413" t="e">
        <f>#REF!+M2995</f>
        <v>#REF!</v>
      </c>
      <c r="R2995" s="415" t="s">
        <v>1702</v>
      </c>
    </row>
    <row r="2996" spans="1:18" ht="15" customHeight="1">
      <c r="A2996" s="406">
        <v>18</v>
      </c>
      <c r="B2996" s="462"/>
      <c r="C2996" s="374" t="s">
        <v>1907</v>
      </c>
      <c r="D2996" s="374" t="s">
        <v>1546</v>
      </c>
      <c r="E2996" s="374" t="s">
        <v>1543</v>
      </c>
      <c r="F2996" s="374" t="s">
        <v>1916</v>
      </c>
      <c r="G2996" s="374" t="s">
        <v>13</v>
      </c>
      <c r="H2996" s="375" t="s">
        <v>13</v>
      </c>
      <c r="I2996" s="302" t="s">
        <v>1403</v>
      </c>
      <c r="J2996" s="378" t="s">
        <v>1343</v>
      </c>
      <c r="K2996" s="378" t="s">
        <v>1343</v>
      </c>
      <c r="L2996" s="378"/>
      <c r="M2996" s="413"/>
      <c r="N2996" s="386"/>
      <c r="O2996" s="414"/>
      <c r="P2996" s="386" t="e">
        <f>#REF!+#REF!</f>
        <v>#REF!</v>
      </c>
      <c r="Q2996" s="413" t="e">
        <f>#REF!+M2996</f>
        <v>#REF!</v>
      </c>
      <c r="R2996" s="415" t="s">
        <v>1702</v>
      </c>
    </row>
    <row r="2997" spans="1:18" ht="15" customHeight="1">
      <c r="A2997" s="406">
        <v>19</v>
      </c>
      <c r="B2997" s="462"/>
      <c r="C2997" s="374" t="s">
        <v>1907</v>
      </c>
      <c r="D2997" s="374" t="s">
        <v>1546</v>
      </c>
      <c r="E2997" s="374" t="s">
        <v>1543</v>
      </c>
      <c r="F2997" s="374" t="s">
        <v>1913</v>
      </c>
      <c r="G2997" s="374" t="s">
        <v>1435</v>
      </c>
      <c r="H2997" s="375" t="s">
        <v>1506</v>
      </c>
      <c r="I2997" s="302" t="s">
        <v>2129</v>
      </c>
      <c r="J2997" s="378" t="s">
        <v>1343</v>
      </c>
      <c r="K2997" s="378" t="s">
        <v>1343</v>
      </c>
      <c r="L2997" s="378"/>
      <c r="M2997" s="413"/>
      <c r="N2997" s="386"/>
      <c r="O2997" s="414"/>
      <c r="P2997" s="386" t="e">
        <f>#REF!+#REF!</f>
        <v>#REF!</v>
      </c>
      <c r="Q2997" s="413" t="e">
        <f>#REF!+M2997</f>
        <v>#REF!</v>
      </c>
      <c r="R2997" s="415" t="s">
        <v>1390</v>
      </c>
    </row>
    <row r="2998" spans="1:18" ht="15" customHeight="1">
      <c r="A2998" s="406">
        <v>20</v>
      </c>
      <c r="B2998" s="462"/>
      <c r="C2998" s="374" t="s">
        <v>1907</v>
      </c>
      <c r="D2998" s="374" t="s">
        <v>1546</v>
      </c>
      <c r="E2998" s="374" t="s">
        <v>1543</v>
      </c>
      <c r="F2998" s="374" t="s">
        <v>1913</v>
      </c>
      <c r="G2998" s="374" t="s">
        <v>1435</v>
      </c>
      <c r="H2998" s="375" t="s">
        <v>1451</v>
      </c>
      <c r="I2998" s="302" t="s">
        <v>2130</v>
      </c>
      <c r="J2998" s="378" t="s">
        <v>1343</v>
      </c>
      <c r="K2998" s="378" t="s">
        <v>1343</v>
      </c>
      <c r="L2998" s="378"/>
      <c r="M2998" s="413"/>
      <c r="N2998" s="386"/>
      <c r="O2998" s="414"/>
      <c r="P2998" s="386" t="e">
        <f>#REF!+#REF!</f>
        <v>#REF!</v>
      </c>
      <c r="Q2998" s="413" t="e">
        <f>#REF!+M2998</f>
        <v>#REF!</v>
      </c>
      <c r="R2998" s="415" t="s">
        <v>1390</v>
      </c>
    </row>
    <row r="2999" spans="1:18" ht="15" customHeight="1">
      <c r="A2999" s="406">
        <v>21</v>
      </c>
      <c r="B2999" s="462"/>
      <c r="C2999" s="374" t="s">
        <v>1907</v>
      </c>
      <c r="D2999" s="374" t="s">
        <v>1546</v>
      </c>
      <c r="E2999" s="374" t="s">
        <v>1911</v>
      </c>
      <c r="F2999" s="374" t="s">
        <v>1907</v>
      </c>
      <c r="G2999" s="374" t="s">
        <v>1441</v>
      </c>
      <c r="H2999" s="375" t="s">
        <v>1430</v>
      </c>
      <c r="I2999" s="302" t="s">
        <v>2131</v>
      </c>
      <c r="J2999" s="378" t="s">
        <v>1343</v>
      </c>
      <c r="K2999" s="378" t="s">
        <v>1343</v>
      </c>
      <c r="L2999" s="378"/>
      <c r="M2999" s="413"/>
      <c r="N2999" s="386"/>
      <c r="O2999" s="414"/>
      <c r="P2999" s="386" t="e">
        <f>#REF!+#REF!</f>
        <v>#REF!</v>
      </c>
      <c r="Q2999" s="413" t="e">
        <f>#REF!+M2999</f>
        <v>#REF!</v>
      </c>
      <c r="R2999" s="415" t="s">
        <v>1390</v>
      </c>
    </row>
    <row r="3000" spans="1:18" ht="15" customHeight="1">
      <c r="A3000" s="406">
        <v>22</v>
      </c>
      <c r="B3000" s="462"/>
      <c r="C3000" s="374" t="s">
        <v>1907</v>
      </c>
      <c r="D3000" s="374" t="s">
        <v>1546</v>
      </c>
      <c r="E3000" s="374" t="s">
        <v>1543</v>
      </c>
      <c r="F3000" s="374" t="s">
        <v>1913</v>
      </c>
      <c r="G3000" s="374" t="s">
        <v>1435</v>
      </c>
      <c r="H3000" s="375" t="s">
        <v>1439</v>
      </c>
      <c r="I3000" s="302" t="s">
        <v>2132</v>
      </c>
      <c r="J3000" s="378" t="s">
        <v>1343</v>
      </c>
      <c r="K3000" s="378" t="s">
        <v>1343</v>
      </c>
      <c r="L3000" s="378"/>
      <c r="M3000" s="413"/>
      <c r="N3000" s="386"/>
      <c r="O3000" s="414"/>
      <c r="P3000" s="386" t="e">
        <f>#REF!+#REF!</f>
        <v>#REF!</v>
      </c>
      <c r="Q3000" s="413" t="e">
        <f>#REF!+M3000</f>
        <v>#REF!</v>
      </c>
      <c r="R3000" s="415" t="s">
        <v>1376</v>
      </c>
    </row>
    <row r="3001" spans="1:18" ht="15" customHeight="1">
      <c r="A3001" s="406">
        <v>23</v>
      </c>
      <c r="B3001" s="462"/>
      <c r="C3001" s="374" t="s">
        <v>1907</v>
      </c>
      <c r="D3001" s="374" t="s">
        <v>1546</v>
      </c>
      <c r="E3001" s="374" t="s">
        <v>1543</v>
      </c>
      <c r="F3001" s="374" t="s">
        <v>1913</v>
      </c>
      <c r="G3001" s="374" t="s">
        <v>1435</v>
      </c>
      <c r="H3001" s="375" t="s">
        <v>1526</v>
      </c>
      <c r="I3001" s="302" t="s">
        <v>2133</v>
      </c>
      <c r="J3001" s="378" t="s">
        <v>1343</v>
      </c>
      <c r="K3001" s="378" t="s">
        <v>1343</v>
      </c>
      <c r="L3001" s="378"/>
      <c r="M3001" s="413"/>
      <c r="N3001" s="386"/>
      <c r="O3001" s="414"/>
      <c r="P3001" s="386" t="e">
        <f>#REF!+#REF!</f>
        <v>#REF!</v>
      </c>
      <c r="Q3001" s="413" t="e">
        <f>#REF!+M3001</f>
        <v>#REF!</v>
      </c>
      <c r="R3001" s="415" t="s">
        <v>1376</v>
      </c>
    </row>
    <row r="3002" spans="1:18" ht="15" customHeight="1">
      <c r="A3002" s="406">
        <v>24</v>
      </c>
      <c r="B3002" s="462"/>
      <c r="C3002" s="374" t="s">
        <v>1907</v>
      </c>
      <c r="D3002" s="374" t="s">
        <v>1546</v>
      </c>
      <c r="E3002" s="374" t="s">
        <v>1543</v>
      </c>
      <c r="F3002" s="374" t="s">
        <v>1913</v>
      </c>
      <c r="G3002" s="374" t="s">
        <v>1435</v>
      </c>
      <c r="H3002" s="375" t="s">
        <v>1527</v>
      </c>
      <c r="I3002" s="302" t="s">
        <v>2134</v>
      </c>
      <c r="J3002" s="378" t="s">
        <v>1343</v>
      </c>
      <c r="K3002" s="378" t="s">
        <v>1343</v>
      </c>
      <c r="L3002" s="378"/>
      <c r="M3002" s="413"/>
      <c r="N3002" s="386"/>
      <c r="O3002" s="414"/>
      <c r="P3002" s="386" t="e">
        <f>#REF!+#REF!</f>
        <v>#REF!</v>
      </c>
      <c r="Q3002" s="413" t="e">
        <f>#REF!+M3002</f>
        <v>#REF!</v>
      </c>
      <c r="R3002" s="415" t="s">
        <v>1376</v>
      </c>
    </row>
    <row r="3003" spans="1:18" ht="15" customHeight="1">
      <c r="A3003" s="406">
        <v>25</v>
      </c>
      <c r="B3003" s="462"/>
      <c r="C3003" s="374" t="s">
        <v>1907</v>
      </c>
      <c r="D3003" s="374" t="s">
        <v>1546</v>
      </c>
      <c r="E3003" s="374" t="s">
        <v>1543</v>
      </c>
      <c r="F3003" s="374" t="s">
        <v>1913</v>
      </c>
      <c r="G3003" s="374" t="s">
        <v>1435</v>
      </c>
      <c r="H3003" s="375" t="s">
        <v>1438</v>
      </c>
      <c r="I3003" s="302" t="s">
        <v>2135</v>
      </c>
      <c r="J3003" s="378" t="s">
        <v>1343</v>
      </c>
      <c r="K3003" s="378" t="s">
        <v>1343</v>
      </c>
      <c r="L3003" s="378"/>
      <c r="M3003" s="413"/>
      <c r="N3003" s="386"/>
      <c r="O3003" s="414"/>
      <c r="P3003" s="386" t="e">
        <f>#REF!+#REF!</f>
        <v>#REF!</v>
      </c>
      <c r="Q3003" s="413" t="e">
        <f>#REF!+M3003</f>
        <v>#REF!</v>
      </c>
      <c r="R3003" s="415" t="s">
        <v>1375</v>
      </c>
    </row>
    <row r="3004" spans="1:18" ht="15" customHeight="1">
      <c r="A3004" s="406">
        <v>26</v>
      </c>
      <c r="B3004" s="462"/>
      <c r="C3004" s="374" t="s">
        <v>1907</v>
      </c>
      <c r="D3004" s="374" t="s">
        <v>1546</v>
      </c>
      <c r="E3004" s="374" t="s">
        <v>1543</v>
      </c>
      <c r="F3004" s="374" t="s">
        <v>1913</v>
      </c>
      <c r="G3004" s="374" t="s">
        <v>1435</v>
      </c>
      <c r="H3004" s="375" t="s">
        <v>1464</v>
      </c>
      <c r="I3004" s="302" t="s">
        <v>1404</v>
      </c>
      <c r="J3004" s="378" t="s">
        <v>1343</v>
      </c>
      <c r="K3004" s="378" t="s">
        <v>1343</v>
      </c>
      <c r="L3004" s="378"/>
      <c r="M3004" s="413"/>
      <c r="N3004" s="386"/>
      <c r="O3004" s="414"/>
      <c r="P3004" s="386" t="e">
        <f>#REF!+#REF!</f>
        <v>#REF!</v>
      </c>
      <c r="Q3004" s="413" t="e">
        <f>#REF!+M3004</f>
        <v>#REF!</v>
      </c>
      <c r="R3004" s="415" t="s">
        <v>449</v>
      </c>
    </row>
    <row r="3005" spans="1:18" ht="15" customHeight="1">
      <c r="A3005" s="406">
        <v>27</v>
      </c>
      <c r="B3005" s="462"/>
      <c r="C3005" s="374" t="s">
        <v>1907</v>
      </c>
      <c r="D3005" s="374" t="s">
        <v>1546</v>
      </c>
      <c r="E3005" s="374" t="s">
        <v>1543</v>
      </c>
      <c r="F3005" s="374" t="s">
        <v>1913</v>
      </c>
      <c r="G3005" s="374" t="s">
        <v>1435</v>
      </c>
      <c r="H3005" s="375" t="s">
        <v>1476</v>
      </c>
      <c r="I3005" s="302" t="s">
        <v>1409</v>
      </c>
      <c r="J3005" s="378" t="s">
        <v>1343</v>
      </c>
      <c r="K3005" s="378" t="s">
        <v>1343</v>
      </c>
      <c r="L3005" s="378"/>
      <c r="M3005" s="413"/>
      <c r="N3005" s="386"/>
      <c r="O3005" s="414"/>
      <c r="P3005" s="386" t="e">
        <f>#REF!+#REF!</f>
        <v>#REF!</v>
      </c>
      <c r="Q3005" s="413" t="e">
        <f>#REF!+M3005</f>
        <v>#REF!</v>
      </c>
      <c r="R3005" s="415" t="s">
        <v>449</v>
      </c>
    </row>
    <row r="3006" spans="1:18" ht="15" customHeight="1">
      <c r="A3006" s="406">
        <v>28</v>
      </c>
      <c r="B3006" s="462"/>
      <c r="C3006" s="374" t="s">
        <v>1907</v>
      </c>
      <c r="D3006" s="374" t="s">
        <v>1546</v>
      </c>
      <c r="E3006" s="374" t="s">
        <v>1543</v>
      </c>
      <c r="F3006" s="374" t="s">
        <v>1546</v>
      </c>
      <c r="G3006" s="374" t="s">
        <v>1430</v>
      </c>
      <c r="H3006" s="375" t="s">
        <v>13</v>
      </c>
      <c r="I3006" s="302" t="s">
        <v>1401</v>
      </c>
      <c r="J3006" s="378" t="s">
        <v>1343</v>
      </c>
      <c r="K3006" s="378" t="s">
        <v>1343</v>
      </c>
      <c r="L3006" s="378"/>
      <c r="M3006" s="413"/>
      <c r="N3006" s="386"/>
      <c r="O3006" s="414"/>
      <c r="P3006" s="386" t="e">
        <f>#REF!+#REF!</f>
        <v>#REF!</v>
      </c>
      <c r="Q3006" s="413" t="e">
        <f>#REF!+M3006</f>
        <v>#REF!</v>
      </c>
      <c r="R3006" s="415" t="s">
        <v>449</v>
      </c>
    </row>
    <row r="3007" spans="1:18" ht="15" customHeight="1">
      <c r="A3007" s="406">
        <v>29</v>
      </c>
      <c r="B3007" s="462"/>
      <c r="C3007" s="374" t="s">
        <v>1907</v>
      </c>
      <c r="D3007" s="374" t="s">
        <v>1546</v>
      </c>
      <c r="E3007" s="374" t="s">
        <v>1543</v>
      </c>
      <c r="F3007" s="374" t="s">
        <v>1913</v>
      </c>
      <c r="G3007" s="374" t="s">
        <v>1435</v>
      </c>
      <c r="H3007" s="375" t="s">
        <v>1443</v>
      </c>
      <c r="I3007" s="302" t="s">
        <v>1378</v>
      </c>
      <c r="J3007" s="378" t="s">
        <v>1343</v>
      </c>
      <c r="K3007" s="378" t="s">
        <v>1343</v>
      </c>
      <c r="L3007" s="378"/>
      <c r="M3007" s="413"/>
      <c r="N3007" s="386"/>
      <c r="O3007" s="414"/>
      <c r="P3007" s="386" t="e">
        <f>#REF!+#REF!</f>
        <v>#REF!</v>
      </c>
      <c r="Q3007" s="413" t="e">
        <f>#REF!+M3007</f>
        <v>#REF!</v>
      </c>
      <c r="R3007" s="415" t="s">
        <v>449</v>
      </c>
    </row>
    <row r="3008" spans="1:18" ht="15" customHeight="1">
      <c r="A3008" s="406">
        <v>30</v>
      </c>
      <c r="B3008" s="462"/>
      <c r="C3008" s="374" t="s">
        <v>1907</v>
      </c>
      <c r="D3008" s="374" t="s">
        <v>1546</v>
      </c>
      <c r="E3008" s="374" t="s">
        <v>1543</v>
      </c>
      <c r="F3008" s="374" t="s">
        <v>1913</v>
      </c>
      <c r="G3008" s="374" t="s">
        <v>1435</v>
      </c>
      <c r="H3008" s="375" t="s">
        <v>1444</v>
      </c>
      <c r="I3008" s="302" t="s">
        <v>2136</v>
      </c>
      <c r="J3008" s="378" t="s">
        <v>1343</v>
      </c>
      <c r="K3008" s="378" t="s">
        <v>1343</v>
      </c>
      <c r="L3008" s="378"/>
      <c r="M3008" s="413"/>
      <c r="N3008" s="386"/>
      <c r="O3008" s="414"/>
      <c r="P3008" s="386" t="e">
        <f>#REF!+#REF!</f>
        <v>#REF!</v>
      </c>
      <c r="Q3008" s="413" t="e">
        <f>#REF!+M3008</f>
        <v>#REF!</v>
      </c>
      <c r="R3008" s="415" t="s">
        <v>449</v>
      </c>
    </row>
    <row r="3009" spans="1:18" ht="15" customHeight="1">
      <c r="A3009" s="406">
        <v>31</v>
      </c>
      <c r="B3009" s="462"/>
      <c r="C3009" s="374" t="s">
        <v>1907</v>
      </c>
      <c r="D3009" s="374" t="s">
        <v>1546</v>
      </c>
      <c r="E3009" s="374" t="s">
        <v>1543</v>
      </c>
      <c r="F3009" s="374" t="s">
        <v>1913</v>
      </c>
      <c r="G3009" s="374" t="s">
        <v>1437</v>
      </c>
      <c r="H3009" s="375" t="s">
        <v>1428</v>
      </c>
      <c r="I3009" s="302" t="s">
        <v>2137</v>
      </c>
      <c r="J3009" s="378" t="s">
        <v>1343</v>
      </c>
      <c r="K3009" s="378" t="s">
        <v>1343</v>
      </c>
      <c r="L3009" s="378"/>
      <c r="M3009" s="413"/>
      <c r="N3009" s="386"/>
      <c r="O3009" s="414"/>
      <c r="P3009" s="386" t="e">
        <f>#REF!+#REF!</f>
        <v>#REF!</v>
      </c>
      <c r="Q3009" s="413" t="e">
        <f>#REF!+M3009</f>
        <v>#REF!</v>
      </c>
      <c r="R3009" s="415" t="s">
        <v>480</v>
      </c>
    </row>
    <row r="3010" spans="1:18" ht="15" customHeight="1">
      <c r="A3010" s="406">
        <v>32</v>
      </c>
      <c r="B3010" s="462"/>
      <c r="C3010" s="374" t="s">
        <v>1907</v>
      </c>
      <c r="D3010" s="374" t="s">
        <v>1546</v>
      </c>
      <c r="E3010" s="374" t="s">
        <v>1543</v>
      </c>
      <c r="F3010" s="374" t="s">
        <v>1543</v>
      </c>
      <c r="G3010" s="374" t="s">
        <v>13</v>
      </c>
      <c r="H3010" s="375" t="s">
        <v>13</v>
      </c>
      <c r="I3010" s="302" t="s">
        <v>2138</v>
      </c>
      <c r="J3010" s="378" t="s">
        <v>1343</v>
      </c>
      <c r="K3010" s="378" t="s">
        <v>1343</v>
      </c>
      <c r="L3010" s="378"/>
      <c r="M3010" s="413"/>
      <c r="N3010" s="386"/>
      <c r="O3010" s="414"/>
      <c r="P3010" s="386" t="e">
        <f>#REF!+#REF!</f>
        <v>#REF!</v>
      </c>
      <c r="Q3010" s="413" t="e">
        <f>#REF!+M3010</f>
        <v>#REF!</v>
      </c>
      <c r="R3010" s="415" t="s">
        <v>480</v>
      </c>
    </row>
    <row r="3011" spans="1:18" ht="15" customHeight="1">
      <c r="A3011" s="406">
        <v>33</v>
      </c>
      <c r="B3011" s="462"/>
      <c r="C3011" s="374" t="s">
        <v>1907</v>
      </c>
      <c r="D3011" s="374" t="s">
        <v>1546</v>
      </c>
      <c r="E3011" s="374" t="s">
        <v>1543</v>
      </c>
      <c r="F3011" s="374" t="s">
        <v>1913</v>
      </c>
      <c r="G3011" s="374" t="s">
        <v>1435</v>
      </c>
      <c r="H3011" s="375" t="s">
        <v>1434</v>
      </c>
      <c r="I3011" s="302" t="s">
        <v>2139</v>
      </c>
      <c r="J3011" s="378" t="s">
        <v>1343</v>
      </c>
      <c r="K3011" s="378" t="s">
        <v>1343</v>
      </c>
      <c r="L3011" s="378"/>
      <c r="M3011" s="413"/>
      <c r="N3011" s="386"/>
      <c r="O3011" s="414"/>
      <c r="P3011" s="386" t="e">
        <f>#REF!+#REF!</f>
        <v>#REF!</v>
      </c>
      <c r="Q3011" s="413" t="e">
        <f>#REF!+M3011</f>
        <v>#REF!</v>
      </c>
      <c r="R3011" s="415" t="s">
        <v>450</v>
      </c>
    </row>
    <row r="3012" spans="1:18" ht="15" customHeight="1">
      <c r="A3012" s="406">
        <v>34</v>
      </c>
      <c r="B3012" s="462"/>
      <c r="C3012" s="374" t="s">
        <v>1907</v>
      </c>
      <c r="D3012" s="374" t="s">
        <v>1546</v>
      </c>
      <c r="E3012" s="374" t="s">
        <v>1543</v>
      </c>
      <c r="F3012" s="374" t="s">
        <v>1913</v>
      </c>
      <c r="G3012" s="374" t="s">
        <v>1435</v>
      </c>
      <c r="H3012" s="375" t="s">
        <v>1441</v>
      </c>
      <c r="I3012" s="302" t="s">
        <v>2140</v>
      </c>
      <c r="J3012" s="378" t="s">
        <v>1343</v>
      </c>
      <c r="K3012" s="378" t="s">
        <v>1343</v>
      </c>
      <c r="L3012" s="378"/>
      <c r="M3012" s="413"/>
      <c r="N3012" s="386"/>
      <c r="O3012" s="414"/>
      <c r="P3012" s="386" t="e">
        <f>#REF!+#REF!</f>
        <v>#REF!</v>
      </c>
      <c r="Q3012" s="413" t="e">
        <f>#REF!+M3012</f>
        <v>#REF!</v>
      </c>
      <c r="R3012" s="415" t="s">
        <v>450</v>
      </c>
    </row>
    <row r="3013" spans="1:18" ht="15" customHeight="1">
      <c r="A3013" s="406">
        <v>35</v>
      </c>
      <c r="B3013" s="462"/>
      <c r="C3013" s="374" t="s">
        <v>1907</v>
      </c>
      <c r="D3013" s="374" t="s">
        <v>1546</v>
      </c>
      <c r="E3013" s="374" t="s">
        <v>1543</v>
      </c>
      <c r="F3013" s="374" t="s">
        <v>1913</v>
      </c>
      <c r="G3013" s="374" t="s">
        <v>1437</v>
      </c>
      <c r="H3013" s="375" t="s">
        <v>1427</v>
      </c>
      <c r="I3013" s="302" t="s">
        <v>1406</v>
      </c>
      <c r="J3013" s="378" t="s">
        <v>1343</v>
      </c>
      <c r="K3013" s="378" t="s">
        <v>1343</v>
      </c>
      <c r="L3013" s="378"/>
      <c r="M3013" s="413"/>
      <c r="N3013" s="386"/>
      <c r="O3013" s="414"/>
      <c r="P3013" s="386" t="e">
        <f>#REF!+#REF!</f>
        <v>#REF!</v>
      </c>
      <c r="Q3013" s="413" t="e">
        <f>#REF!+M3013</f>
        <v>#REF!</v>
      </c>
      <c r="R3013" s="415" t="s">
        <v>450</v>
      </c>
    </row>
    <row r="3014" spans="1:18" ht="15" customHeight="1">
      <c r="A3014" s="406">
        <v>36</v>
      </c>
      <c r="B3014" s="462"/>
      <c r="C3014" s="374" t="s">
        <v>1907</v>
      </c>
      <c r="D3014" s="374" t="s">
        <v>1546</v>
      </c>
      <c r="E3014" s="374" t="s">
        <v>1543</v>
      </c>
      <c r="F3014" s="374" t="s">
        <v>1913</v>
      </c>
      <c r="G3014" s="374" t="s">
        <v>1435</v>
      </c>
      <c r="H3014" s="375" t="s">
        <v>1442</v>
      </c>
      <c r="I3014" s="302" t="s">
        <v>1377</v>
      </c>
      <c r="J3014" s="378" t="s">
        <v>1343</v>
      </c>
      <c r="K3014" s="378" t="s">
        <v>1343</v>
      </c>
      <c r="L3014" s="378"/>
      <c r="M3014" s="413"/>
      <c r="N3014" s="386"/>
      <c r="O3014" s="414"/>
      <c r="P3014" s="386" t="e">
        <f>#REF!+#REF!</f>
        <v>#REF!</v>
      </c>
      <c r="Q3014" s="413" t="e">
        <f>#REF!+M3014</f>
        <v>#REF!</v>
      </c>
      <c r="R3014" s="415" t="s">
        <v>450</v>
      </c>
    </row>
    <row r="3015" spans="1:18" ht="15" customHeight="1">
      <c r="A3015" s="406">
        <v>37</v>
      </c>
      <c r="B3015" s="462"/>
      <c r="C3015" s="374" t="s">
        <v>1907</v>
      </c>
      <c r="D3015" s="374" t="s">
        <v>1546</v>
      </c>
      <c r="E3015" s="374" t="s">
        <v>1911</v>
      </c>
      <c r="F3015" s="374" t="s">
        <v>1907</v>
      </c>
      <c r="G3015" s="374" t="s">
        <v>1441</v>
      </c>
      <c r="H3015" s="375" t="s">
        <v>1433</v>
      </c>
      <c r="I3015" s="302" t="s">
        <v>2141</v>
      </c>
      <c r="J3015" s="378" t="s">
        <v>1343</v>
      </c>
      <c r="K3015" s="378" t="s">
        <v>1343</v>
      </c>
      <c r="L3015" s="378"/>
      <c r="M3015" s="413"/>
      <c r="N3015" s="386"/>
      <c r="O3015" s="414"/>
      <c r="P3015" s="386" t="e">
        <f>#REF!+#REF!</f>
        <v>#REF!</v>
      </c>
      <c r="Q3015" s="413" t="e">
        <f>#REF!+M3015</f>
        <v>#REF!</v>
      </c>
      <c r="R3015" s="415" t="s">
        <v>450</v>
      </c>
    </row>
    <row r="3016" spans="1:18" ht="15" customHeight="1">
      <c r="A3016" s="406">
        <v>38</v>
      </c>
      <c r="B3016" s="462"/>
      <c r="C3016" s="374" t="s">
        <v>1907</v>
      </c>
      <c r="D3016" s="374" t="s">
        <v>1546</v>
      </c>
      <c r="E3016" s="374" t="s">
        <v>1543</v>
      </c>
      <c r="F3016" s="374" t="s">
        <v>1911</v>
      </c>
      <c r="G3016" s="374" t="s">
        <v>1430</v>
      </c>
      <c r="H3016" s="375" t="s">
        <v>13</v>
      </c>
      <c r="I3016" s="302" t="s">
        <v>2142</v>
      </c>
      <c r="J3016" s="378" t="s">
        <v>1343</v>
      </c>
      <c r="K3016" s="378" t="s">
        <v>1343</v>
      </c>
      <c r="L3016" s="378"/>
      <c r="M3016" s="413"/>
      <c r="N3016" s="386"/>
      <c r="O3016" s="414"/>
      <c r="P3016" s="386" t="e">
        <f>#REF!+#REF!</f>
        <v>#REF!</v>
      </c>
      <c r="Q3016" s="413" t="e">
        <f>#REF!+M3016</f>
        <v>#REF!</v>
      </c>
      <c r="R3016" s="415" t="s">
        <v>450</v>
      </c>
    </row>
    <row r="3017" spans="1:18" ht="15" customHeight="1">
      <c r="A3017" s="406">
        <v>39</v>
      </c>
      <c r="B3017" s="462"/>
      <c r="C3017" s="374" t="s">
        <v>1907</v>
      </c>
      <c r="D3017" s="374" t="s">
        <v>1546</v>
      </c>
      <c r="E3017" s="374" t="s">
        <v>1543</v>
      </c>
      <c r="F3017" s="374" t="s">
        <v>1911</v>
      </c>
      <c r="G3017" s="374" t="s">
        <v>1430</v>
      </c>
      <c r="H3017" s="375" t="s">
        <v>1425</v>
      </c>
      <c r="I3017" s="302" t="s">
        <v>2143</v>
      </c>
      <c r="J3017" s="378" t="s">
        <v>1343</v>
      </c>
      <c r="K3017" s="378" t="s">
        <v>1343</v>
      </c>
      <c r="L3017" s="378"/>
      <c r="M3017" s="413"/>
      <c r="N3017" s="386"/>
      <c r="O3017" s="414"/>
      <c r="P3017" s="386" t="e">
        <f>#REF!+#REF!</f>
        <v>#REF!</v>
      </c>
      <c r="Q3017" s="413" t="e">
        <f>#REF!+M3017</f>
        <v>#REF!</v>
      </c>
      <c r="R3017" s="415" t="s">
        <v>450</v>
      </c>
    </row>
    <row r="3018" spans="1:18" ht="15" customHeight="1">
      <c r="A3018" s="406">
        <v>40</v>
      </c>
      <c r="B3018" s="462"/>
      <c r="C3018" s="374" t="s">
        <v>1907</v>
      </c>
      <c r="D3018" s="374" t="s">
        <v>1546</v>
      </c>
      <c r="E3018" s="374" t="s">
        <v>1543</v>
      </c>
      <c r="F3018" s="374" t="s">
        <v>1913</v>
      </c>
      <c r="G3018" s="374" t="s">
        <v>1435</v>
      </c>
      <c r="H3018" s="375" t="s">
        <v>1528</v>
      </c>
      <c r="I3018" s="302" t="s">
        <v>2144</v>
      </c>
      <c r="J3018" s="378" t="s">
        <v>1343</v>
      </c>
      <c r="K3018" s="378" t="s">
        <v>1343</v>
      </c>
      <c r="L3018" s="378"/>
      <c r="M3018" s="413"/>
      <c r="N3018" s="386"/>
      <c r="O3018" s="414"/>
      <c r="P3018" s="386" t="e">
        <f>#REF!+#REF!</f>
        <v>#REF!</v>
      </c>
      <c r="Q3018" s="413" t="e">
        <f>#REF!+M3018</f>
        <v>#REF!</v>
      </c>
      <c r="R3018" s="415" t="s">
        <v>450</v>
      </c>
    </row>
    <row r="3019" spans="1:18" ht="15" customHeight="1">
      <c r="A3019" s="406">
        <v>41</v>
      </c>
      <c r="B3019" s="462"/>
      <c r="C3019" s="374" t="s">
        <v>1907</v>
      </c>
      <c r="D3019" s="374" t="s">
        <v>1546</v>
      </c>
      <c r="E3019" s="374" t="s">
        <v>1543</v>
      </c>
      <c r="F3019" s="374" t="s">
        <v>1913</v>
      </c>
      <c r="G3019" s="374" t="s">
        <v>1435</v>
      </c>
      <c r="H3019" s="375" t="s">
        <v>1435</v>
      </c>
      <c r="I3019" s="302" t="s">
        <v>2145</v>
      </c>
      <c r="J3019" s="378" t="s">
        <v>1343</v>
      </c>
      <c r="K3019" s="378" t="s">
        <v>1343</v>
      </c>
      <c r="L3019" s="378"/>
      <c r="M3019" s="413"/>
      <c r="N3019" s="386"/>
      <c r="O3019" s="414"/>
      <c r="P3019" s="386" t="e">
        <f>#REF!+#REF!</f>
        <v>#REF!</v>
      </c>
      <c r="Q3019" s="413" t="e">
        <f>#REF!+M3019</f>
        <v>#REF!</v>
      </c>
      <c r="R3019" s="415" t="s">
        <v>456</v>
      </c>
    </row>
    <row r="3020" spans="1:18" ht="15" customHeight="1">
      <c r="A3020" s="406">
        <v>42</v>
      </c>
      <c r="B3020" s="462"/>
      <c r="C3020" s="374" t="s">
        <v>1907</v>
      </c>
      <c r="D3020" s="374" t="s">
        <v>1546</v>
      </c>
      <c r="E3020" s="374" t="s">
        <v>1543</v>
      </c>
      <c r="F3020" s="374" t="s">
        <v>1913</v>
      </c>
      <c r="G3020" s="374" t="s">
        <v>1435</v>
      </c>
      <c r="H3020" s="375" t="s">
        <v>1533</v>
      </c>
      <c r="I3020" s="302" t="s">
        <v>2146</v>
      </c>
      <c r="J3020" s="378" t="s">
        <v>1343</v>
      </c>
      <c r="K3020" s="378" t="s">
        <v>1343</v>
      </c>
      <c r="L3020" s="378"/>
      <c r="M3020" s="413"/>
      <c r="N3020" s="386"/>
      <c r="O3020" s="414"/>
      <c r="P3020" s="386" t="e">
        <f>#REF!+#REF!</f>
        <v>#REF!</v>
      </c>
      <c r="Q3020" s="413" t="e">
        <f>#REF!+M3020</f>
        <v>#REF!</v>
      </c>
      <c r="R3020" s="415" t="s">
        <v>456</v>
      </c>
    </row>
    <row r="3021" spans="1:18" ht="15" customHeight="1">
      <c r="A3021" s="406">
        <v>43</v>
      </c>
      <c r="B3021" s="462"/>
      <c r="C3021" s="374" t="s">
        <v>1907</v>
      </c>
      <c r="D3021" s="374" t="s">
        <v>1546</v>
      </c>
      <c r="E3021" s="374" t="s">
        <v>1543</v>
      </c>
      <c r="F3021" s="374" t="s">
        <v>1913</v>
      </c>
      <c r="G3021" s="374" t="s">
        <v>1435</v>
      </c>
      <c r="H3021" s="375" t="s">
        <v>1468</v>
      </c>
      <c r="I3021" s="302" t="s">
        <v>2147</v>
      </c>
      <c r="J3021" s="378" t="s">
        <v>1343</v>
      </c>
      <c r="K3021" s="378" t="s">
        <v>1343</v>
      </c>
      <c r="L3021" s="378"/>
      <c r="M3021" s="413"/>
      <c r="N3021" s="386"/>
      <c r="O3021" s="414"/>
      <c r="P3021" s="386" t="e">
        <f>#REF!+#REF!</f>
        <v>#REF!</v>
      </c>
      <c r="Q3021" s="413" t="e">
        <f>#REF!+M3021</f>
        <v>#REF!</v>
      </c>
      <c r="R3021" s="415" t="s">
        <v>112</v>
      </c>
    </row>
    <row r="3022" spans="1:18" ht="15" customHeight="1">
      <c r="A3022" s="406">
        <v>44</v>
      </c>
      <c r="B3022" s="462"/>
      <c r="C3022" s="374" t="s">
        <v>1907</v>
      </c>
      <c r="D3022" s="374" t="s">
        <v>1546</v>
      </c>
      <c r="E3022" s="374" t="s">
        <v>1911</v>
      </c>
      <c r="F3022" s="374" t="s">
        <v>1907</v>
      </c>
      <c r="G3022" s="374" t="s">
        <v>1441</v>
      </c>
      <c r="H3022" s="375" t="s">
        <v>1435</v>
      </c>
      <c r="I3022" s="302" t="s">
        <v>2148</v>
      </c>
      <c r="J3022" s="378" t="s">
        <v>1343</v>
      </c>
      <c r="K3022" s="378" t="s">
        <v>1343</v>
      </c>
      <c r="L3022" s="378"/>
      <c r="M3022" s="413"/>
      <c r="N3022" s="386"/>
      <c r="O3022" s="414"/>
      <c r="P3022" s="386" t="e">
        <f>#REF!+#REF!</f>
        <v>#REF!</v>
      </c>
      <c r="Q3022" s="413" t="e">
        <f>#REF!+M3022</f>
        <v>#REF!</v>
      </c>
      <c r="R3022" s="415" t="s">
        <v>112</v>
      </c>
    </row>
    <row r="3023" spans="1:18" ht="15" customHeight="1">
      <c r="A3023" s="406">
        <v>45</v>
      </c>
      <c r="B3023" s="462"/>
      <c r="C3023" s="374" t="s">
        <v>1907</v>
      </c>
      <c r="D3023" s="374" t="s">
        <v>1546</v>
      </c>
      <c r="E3023" s="374" t="s">
        <v>1911</v>
      </c>
      <c r="F3023" s="374" t="s">
        <v>1907</v>
      </c>
      <c r="G3023" s="374" t="s">
        <v>1441</v>
      </c>
      <c r="H3023" s="375" t="s">
        <v>1438</v>
      </c>
      <c r="I3023" s="302" t="s">
        <v>2149</v>
      </c>
      <c r="J3023" s="378" t="s">
        <v>1343</v>
      </c>
      <c r="K3023" s="378" t="s">
        <v>1343</v>
      </c>
      <c r="L3023" s="378"/>
      <c r="M3023" s="413"/>
      <c r="N3023" s="386"/>
      <c r="O3023" s="414"/>
      <c r="P3023" s="386" t="e">
        <f>#REF!+#REF!</f>
        <v>#REF!</v>
      </c>
      <c r="Q3023" s="413" t="e">
        <f>#REF!+M3023</f>
        <v>#REF!</v>
      </c>
      <c r="R3023" s="415" t="s">
        <v>112</v>
      </c>
    </row>
    <row r="3024" spans="1:18" ht="15" customHeight="1">
      <c r="A3024" s="406">
        <v>46</v>
      </c>
      <c r="B3024" s="462"/>
      <c r="C3024" s="374" t="s">
        <v>1907</v>
      </c>
      <c r="D3024" s="374" t="s">
        <v>1546</v>
      </c>
      <c r="E3024" s="374" t="s">
        <v>1543</v>
      </c>
      <c r="F3024" s="374" t="s">
        <v>1913</v>
      </c>
      <c r="G3024" s="374" t="s">
        <v>1435</v>
      </c>
      <c r="H3024" s="375" t="s">
        <v>1439</v>
      </c>
      <c r="I3024" s="302" t="s">
        <v>2150</v>
      </c>
      <c r="J3024" s="378" t="s">
        <v>1343</v>
      </c>
      <c r="K3024" s="378" t="s">
        <v>1343</v>
      </c>
      <c r="L3024" s="378"/>
      <c r="M3024" s="413"/>
      <c r="N3024" s="386"/>
      <c r="O3024" s="414"/>
      <c r="P3024" s="386" t="e">
        <f>#REF!+#REF!</f>
        <v>#REF!</v>
      </c>
      <c r="Q3024" s="413" t="e">
        <f>#REF!+M3024</f>
        <v>#REF!</v>
      </c>
      <c r="R3024" s="415" t="s">
        <v>848</v>
      </c>
    </row>
    <row r="3025" spans="1:18" ht="15" customHeight="1">
      <c r="A3025" s="406">
        <v>47</v>
      </c>
      <c r="B3025" s="462"/>
      <c r="C3025" s="374" t="s">
        <v>1907</v>
      </c>
      <c r="D3025" s="374" t="s">
        <v>1546</v>
      </c>
      <c r="E3025" s="374" t="s">
        <v>1543</v>
      </c>
      <c r="F3025" s="374" t="s">
        <v>1913</v>
      </c>
      <c r="G3025" s="374" t="s">
        <v>1435</v>
      </c>
      <c r="H3025" s="375" t="s">
        <v>1436</v>
      </c>
      <c r="I3025" s="302" t="s">
        <v>2151</v>
      </c>
      <c r="J3025" s="378" t="s">
        <v>1343</v>
      </c>
      <c r="K3025" s="378" t="s">
        <v>1343</v>
      </c>
      <c r="L3025" s="378"/>
      <c r="M3025" s="413"/>
      <c r="N3025" s="386"/>
      <c r="O3025" s="414"/>
      <c r="P3025" s="386" t="e">
        <f>#REF!+#REF!</f>
        <v>#REF!</v>
      </c>
      <c r="Q3025" s="413" t="e">
        <f>#REF!+M3025</f>
        <v>#REF!</v>
      </c>
      <c r="R3025" s="415" t="s">
        <v>445</v>
      </c>
    </row>
    <row r="3026" spans="1:18" ht="15" customHeight="1">
      <c r="A3026" s="406">
        <v>48</v>
      </c>
      <c r="B3026" s="462"/>
      <c r="C3026" s="374" t="s">
        <v>1907</v>
      </c>
      <c r="D3026" s="374" t="s">
        <v>1546</v>
      </c>
      <c r="E3026" s="374" t="s">
        <v>1543</v>
      </c>
      <c r="F3026" s="374" t="s">
        <v>1913</v>
      </c>
      <c r="G3026" s="374" t="s">
        <v>1435</v>
      </c>
      <c r="H3026" s="375" t="s">
        <v>13</v>
      </c>
      <c r="I3026" s="302" t="s">
        <v>2152</v>
      </c>
      <c r="J3026" s="378" t="s">
        <v>1343</v>
      </c>
      <c r="K3026" s="378" t="s">
        <v>1343</v>
      </c>
      <c r="L3026" s="378"/>
      <c r="M3026" s="413"/>
      <c r="N3026" s="386"/>
      <c r="O3026" s="414"/>
      <c r="P3026" s="386" t="e">
        <f>#REF!+#REF!</f>
        <v>#REF!</v>
      </c>
      <c r="Q3026" s="413" t="e">
        <f>#REF!+M3026</f>
        <v>#REF!</v>
      </c>
      <c r="R3026" s="415" t="s">
        <v>445</v>
      </c>
    </row>
    <row r="3027" spans="1:18" ht="15" customHeight="1">
      <c r="A3027" s="406">
        <v>49</v>
      </c>
      <c r="B3027" s="462"/>
      <c r="C3027" s="374" t="s">
        <v>1907</v>
      </c>
      <c r="D3027" s="374" t="s">
        <v>1546</v>
      </c>
      <c r="E3027" s="374" t="s">
        <v>1911</v>
      </c>
      <c r="F3027" s="374" t="s">
        <v>1907</v>
      </c>
      <c r="G3027" s="374" t="s">
        <v>1441</v>
      </c>
      <c r="H3027" s="375" t="s">
        <v>1434</v>
      </c>
      <c r="I3027" s="302" t="s">
        <v>2153</v>
      </c>
      <c r="J3027" s="378" t="s">
        <v>1343</v>
      </c>
      <c r="K3027" s="378" t="s">
        <v>1343</v>
      </c>
      <c r="L3027" s="378"/>
      <c r="M3027" s="413"/>
      <c r="N3027" s="386"/>
      <c r="O3027" s="414"/>
      <c r="P3027" s="386" t="e">
        <f>#REF!+#REF!</f>
        <v>#REF!</v>
      </c>
      <c r="Q3027" s="413" t="e">
        <f>#REF!+M3027</f>
        <v>#REF!</v>
      </c>
      <c r="R3027" s="415" t="s">
        <v>445</v>
      </c>
    </row>
    <row r="3028" spans="1:18" ht="15" customHeight="1">
      <c r="A3028" s="406">
        <v>50</v>
      </c>
      <c r="B3028" s="462"/>
      <c r="C3028" s="374" t="s">
        <v>1907</v>
      </c>
      <c r="D3028" s="374" t="s">
        <v>1546</v>
      </c>
      <c r="E3028" s="374" t="s">
        <v>1543</v>
      </c>
      <c r="F3028" s="374" t="s">
        <v>1913</v>
      </c>
      <c r="G3028" s="374" t="s">
        <v>1435</v>
      </c>
      <c r="H3028" s="375" t="s">
        <v>1452</v>
      </c>
      <c r="I3028" s="302" t="s">
        <v>2154</v>
      </c>
      <c r="J3028" s="378" t="s">
        <v>1343</v>
      </c>
      <c r="K3028" s="378" t="s">
        <v>1343</v>
      </c>
      <c r="L3028" s="378"/>
      <c r="M3028" s="413"/>
      <c r="N3028" s="386"/>
      <c r="O3028" s="414"/>
      <c r="P3028" s="386" t="e">
        <f>#REF!+#REF!</f>
        <v>#REF!</v>
      </c>
      <c r="Q3028" s="413" t="e">
        <f>#REF!+M3028</f>
        <v>#REF!</v>
      </c>
      <c r="R3028" s="415" t="s">
        <v>445</v>
      </c>
    </row>
    <row r="3029" spans="1:18" ht="15" customHeight="1">
      <c r="A3029" s="406">
        <v>51</v>
      </c>
      <c r="B3029" s="462"/>
      <c r="C3029" s="374" t="s">
        <v>1907</v>
      </c>
      <c r="D3029" s="374" t="s">
        <v>1546</v>
      </c>
      <c r="E3029" s="374" t="s">
        <v>1911</v>
      </c>
      <c r="F3029" s="374" t="s">
        <v>1907</v>
      </c>
      <c r="G3029" s="374" t="s">
        <v>1441</v>
      </c>
      <c r="H3029" s="375" t="s">
        <v>1437</v>
      </c>
      <c r="I3029" s="302" t="s">
        <v>2155</v>
      </c>
      <c r="J3029" s="378" t="s">
        <v>1343</v>
      </c>
      <c r="K3029" s="378" t="s">
        <v>1343</v>
      </c>
      <c r="L3029" s="378"/>
      <c r="M3029" s="413"/>
      <c r="N3029" s="386"/>
      <c r="O3029" s="414"/>
      <c r="P3029" s="386" t="e">
        <f>#REF!+#REF!</f>
        <v>#REF!</v>
      </c>
      <c r="Q3029" s="413" t="e">
        <f>#REF!+M3029</f>
        <v>#REF!</v>
      </c>
      <c r="R3029" s="415" t="s">
        <v>445</v>
      </c>
    </row>
    <row r="3030" spans="1:18" ht="15" customHeight="1">
      <c r="A3030" s="406">
        <v>52</v>
      </c>
      <c r="B3030" s="462"/>
      <c r="C3030" s="374" t="s">
        <v>1907</v>
      </c>
      <c r="D3030" s="374" t="s">
        <v>1546</v>
      </c>
      <c r="E3030" s="374" t="s">
        <v>1543</v>
      </c>
      <c r="F3030" s="374" t="s">
        <v>1913</v>
      </c>
      <c r="G3030" s="374" t="s">
        <v>1435</v>
      </c>
      <c r="H3030" s="375" t="s">
        <v>1466</v>
      </c>
      <c r="I3030" s="302" t="s">
        <v>2156</v>
      </c>
      <c r="J3030" s="378" t="s">
        <v>1343</v>
      </c>
      <c r="K3030" s="378" t="s">
        <v>1343</v>
      </c>
      <c r="L3030" s="378"/>
      <c r="M3030" s="413"/>
      <c r="N3030" s="386"/>
      <c r="O3030" s="414"/>
      <c r="P3030" s="386" t="e">
        <f>#REF!+#REF!</f>
        <v>#REF!</v>
      </c>
      <c r="Q3030" s="413" t="e">
        <f>#REF!+M3030</f>
        <v>#REF!</v>
      </c>
      <c r="R3030" s="415" t="s">
        <v>458</v>
      </c>
    </row>
    <row r="3031" spans="1:18" ht="15" customHeight="1">
      <c r="A3031" s="406">
        <v>53</v>
      </c>
      <c r="B3031" s="462"/>
      <c r="C3031" s="374" t="s">
        <v>1907</v>
      </c>
      <c r="D3031" s="374" t="s">
        <v>1546</v>
      </c>
      <c r="E3031" s="374" t="s">
        <v>1911</v>
      </c>
      <c r="F3031" s="374" t="s">
        <v>1907</v>
      </c>
      <c r="G3031" s="374" t="s">
        <v>1441</v>
      </c>
      <c r="H3031" s="375" t="s">
        <v>1428</v>
      </c>
      <c r="I3031" s="302" t="s">
        <v>1387</v>
      </c>
      <c r="J3031" s="378" t="s">
        <v>1343</v>
      </c>
      <c r="K3031" s="378" t="s">
        <v>1343</v>
      </c>
      <c r="L3031" s="378"/>
      <c r="M3031" s="413"/>
      <c r="N3031" s="386"/>
      <c r="O3031" s="414"/>
      <c r="P3031" s="386" t="e">
        <f>#REF!+#REF!</f>
        <v>#REF!</v>
      </c>
      <c r="Q3031" s="413" t="e">
        <f>#REF!+M3031</f>
        <v>#REF!</v>
      </c>
      <c r="R3031" s="415" t="s">
        <v>458</v>
      </c>
    </row>
    <row r="3032" spans="1:18" ht="15" customHeight="1">
      <c r="A3032" s="406">
        <v>54</v>
      </c>
      <c r="B3032" s="462"/>
      <c r="C3032" s="374" t="s">
        <v>1907</v>
      </c>
      <c r="D3032" s="374" t="s">
        <v>1546</v>
      </c>
      <c r="E3032" s="374" t="s">
        <v>1543</v>
      </c>
      <c r="F3032" s="374" t="s">
        <v>1913</v>
      </c>
      <c r="G3032" s="374" t="s">
        <v>1435</v>
      </c>
      <c r="H3032" s="375" t="s">
        <v>1446</v>
      </c>
      <c r="I3032" s="302" t="s">
        <v>2157</v>
      </c>
      <c r="J3032" s="378" t="s">
        <v>1343</v>
      </c>
      <c r="K3032" s="378" t="s">
        <v>1343</v>
      </c>
      <c r="L3032" s="378"/>
      <c r="M3032" s="413"/>
      <c r="N3032" s="386"/>
      <c r="O3032" s="414"/>
      <c r="P3032" s="386" t="e">
        <f>#REF!+#REF!</f>
        <v>#REF!</v>
      </c>
      <c r="Q3032" s="413" t="e">
        <f>#REF!+M3032</f>
        <v>#REF!</v>
      </c>
      <c r="R3032" s="415" t="s">
        <v>458</v>
      </c>
    </row>
    <row r="3033" spans="1:18" ht="15" customHeight="1">
      <c r="A3033" s="406">
        <v>55</v>
      </c>
      <c r="B3033" s="462"/>
      <c r="C3033" s="374" t="s">
        <v>1907</v>
      </c>
      <c r="D3033" s="374" t="s">
        <v>1546</v>
      </c>
      <c r="E3033" s="374" t="s">
        <v>1911</v>
      </c>
      <c r="F3033" s="374" t="s">
        <v>1907</v>
      </c>
      <c r="G3033" s="374" t="s">
        <v>1441</v>
      </c>
      <c r="H3033" s="375" t="s">
        <v>1439</v>
      </c>
      <c r="I3033" s="302" t="s">
        <v>2158</v>
      </c>
      <c r="J3033" s="378" t="s">
        <v>1343</v>
      </c>
      <c r="K3033" s="378" t="s">
        <v>1343</v>
      </c>
      <c r="L3033" s="378"/>
      <c r="M3033" s="413"/>
      <c r="N3033" s="386"/>
      <c r="O3033" s="414"/>
      <c r="P3033" s="386" t="e">
        <f>#REF!+#REF!</f>
        <v>#REF!</v>
      </c>
      <c r="Q3033" s="413" t="e">
        <f>#REF!+M3033</f>
        <v>#REF!</v>
      </c>
      <c r="R3033" s="415" t="s">
        <v>458</v>
      </c>
    </row>
    <row r="3034" spans="1:18" ht="15" customHeight="1">
      <c r="A3034" s="406">
        <v>56</v>
      </c>
      <c r="B3034" s="462"/>
      <c r="C3034" s="374" t="s">
        <v>1907</v>
      </c>
      <c r="D3034" s="374" t="s">
        <v>1546</v>
      </c>
      <c r="E3034" s="374" t="s">
        <v>1543</v>
      </c>
      <c r="F3034" s="374" t="s">
        <v>1913</v>
      </c>
      <c r="G3034" s="374" t="s">
        <v>1435</v>
      </c>
      <c r="H3034" s="375" t="s">
        <v>1529</v>
      </c>
      <c r="I3034" s="302" t="s">
        <v>2159</v>
      </c>
      <c r="J3034" s="378" t="s">
        <v>1343</v>
      </c>
      <c r="K3034" s="378" t="s">
        <v>1343</v>
      </c>
      <c r="L3034" s="378"/>
      <c r="M3034" s="413"/>
      <c r="N3034" s="386"/>
      <c r="O3034" s="414"/>
      <c r="P3034" s="386" t="e">
        <f>#REF!+#REF!</f>
        <v>#REF!</v>
      </c>
      <c r="Q3034" s="413" t="e">
        <f>#REF!+M3034</f>
        <v>#REF!</v>
      </c>
      <c r="R3034" s="415" t="s">
        <v>458</v>
      </c>
    </row>
    <row r="3035" spans="1:18" ht="15" customHeight="1">
      <c r="A3035" s="406">
        <v>57</v>
      </c>
      <c r="B3035" s="462"/>
      <c r="C3035" s="374" t="s">
        <v>1907</v>
      </c>
      <c r="D3035" s="374" t="s">
        <v>1546</v>
      </c>
      <c r="E3035" s="374" t="s">
        <v>1543</v>
      </c>
      <c r="F3035" s="374" t="s">
        <v>1913</v>
      </c>
      <c r="G3035" s="374" t="s">
        <v>1435</v>
      </c>
      <c r="H3035" s="375" t="s">
        <v>1440</v>
      </c>
      <c r="I3035" s="302" t="s">
        <v>2160</v>
      </c>
      <c r="J3035" s="378" t="s">
        <v>1343</v>
      </c>
      <c r="K3035" s="378" t="s">
        <v>1343</v>
      </c>
      <c r="L3035" s="378"/>
      <c r="M3035" s="413"/>
      <c r="N3035" s="386"/>
      <c r="O3035" s="414"/>
      <c r="P3035" s="386" t="e">
        <f>#REF!+#REF!</f>
        <v>#REF!</v>
      </c>
      <c r="Q3035" s="413" t="e">
        <f>#REF!+M3035</f>
        <v>#REF!</v>
      </c>
      <c r="R3035" s="415" t="s">
        <v>477</v>
      </c>
    </row>
    <row r="3036" spans="1:18" ht="15" customHeight="1">
      <c r="A3036" s="406">
        <v>58</v>
      </c>
      <c r="B3036" s="462"/>
      <c r="C3036" s="374" t="s">
        <v>1907</v>
      </c>
      <c r="D3036" s="374" t="s">
        <v>1546</v>
      </c>
      <c r="E3036" s="374" t="s">
        <v>1911</v>
      </c>
      <c r="F3036" s="374" t="s">
        <v>1907</v>
      </c>
      <c r="G3036" s="374" t="s">
        <v>1441</v>
      </c>
      <c r="H3036" s="375" t="s">
        <v>1436</v>
      </c>
      <c r="I3036" s="302" t="s">
        <v>1402</v>
      </c>
      <c r="J3036" s="378" t="s">
        <v>1343</v>
      </c>
      <c r="K3036" s="378" t="s">
        <v>1343</v>
      </c>
      <c r="L3036" s="378"/>
      <c r="M3036" s="413"/>
      <c r="N3036" s="386"/>
      <c r="O3036" s="414"/>
      <c r="P3036" s="386" t="e">
        <f>#REF!+#REF!</f>
        <v>#REF!</v>
      </c>
      <c r="Q3036" s="413" t="e">
        <f>#REF!+M3036</f>
        <v>#REF!</v>
      </c>
      <c r="R3036" s="415" t="s">
        <v>477</v>
      </c>
    </row>
    <row r="3037" spans="1:18" ht="15" customHeight="1">
      <c r="A3037" s="406">
        <v>59</v>
      </c>
      <c r="B3037" s="462"/>
      <c r="C3037" s="374" t="s">
        <v>1907</v>
      </c>
      <c r="D3037" s="374" t="s">
        <v>1546</v>
      </c>
      <c r="E3037" s="374" t="s">
        <v>1543</v>
      </c>
      <c r="F3037" s="374" t="s">
        <v>1913</v>
      </c>
      <c r="G3037" s="374" t="s">
        <v>1435</v>
      </c>
      <c r="H3037" s="375" t="s">
        <v>1470</v>
      </c>
      <c r="I3037" s="302" t="s">
        <v>2161</v>
      </c>
      <c r="J3037" s="378" t="s">
        <v>1343</v>
      </c>
      <c r="K3037" s="378" t="s">
        <v>1343</v>
      </c>
      <c r="L3037" s="378"/>
      <c r="M3037" s="413"/>
      <c r="N3037" s="386"/>
      <c r="O3037" s="414"/>
      <c r="P3037" s="386" t="e">
        <f>#REF!+#REF!</f>
        <v>#REF!</v>
      </c>
      <c r="Q3037" s="413" t="e">
        <f>#REF!+M3037</f>
        <v>#REF!</v>
      </c>
      <c r="R3037" s="415" t="s">
        <v>452</v>
      </c>
    </row>
    <row r="3038" spans="1:18" ht="15" customHeight="1">
      <c r="A3038" s="406">
        <v>60</v>
      </c>
      <c r="B3038" s="462"/>
      <c r="C3038" s="374" t="s">
        <v>1907</v>
      </c>
      <c r="D3038" s="374" t="s">
        <v>1546</v>
      </c>
      <c r="E3038" s="374" t="s">
        <v>1543</v>
      </c>
      <c r="F3038" s="374" t="s">
        <v>1913</v>
      </c>
      <c r="G3038" s="374" t="s">
        <v>1435</v>
      </c>
      <c r="H3038" s="375" t="s">
        <v>1523</v>
      </c>
      <c r="I3038" s="302" t="s">
        <v>2162</v>
      </c>
      <c r="J3038" s="378" t="s">
        <v>1343</v>
      </c>
      <c r="K3038" s="378" t="s">
        <v>1343</v>
      </c>
      <c r="L3038" s="378"/>
      <c r="M3038" s="413"/>
      <c r="N3038" s="386"/>
      <c r="O3038" s="414"/>
      <c r="P3038" s="386" t="e">
        <f>#REF!+#REF!</f>
        <v>#REF!</v>
      </c>
      <c r="Q3038" s="413" t="e">
        <f>#REF!+M3038</f>
        <v>#REF!</v>
      </c>
      <c r="R3038" s="415" t="s">
        <v>452</v>
      </c>
    </row>
    <row r="3039" spans="1:18" ht="15" customHeight="1">
      <c r="A3039" s="406">
        <v>61</v>
      </c>
      <c r="B3039" s="462"/>
      <c r="C3039" s="374" t="s">
        <v>1907</v>
      </c>
      <c r="D3039" s="374" t="s">
        <v>1546</v>
      </c>
      <c r="E3039" s="374" t="s">
        <v>1543</v>
      </c>
      <c r="F3039" s="374" t="s">
        <v>1913</v>
      </c>
      <c r="G3039" s="374" t="s">
        <v>1435</v>
      </c>
      <c r="H3039" s="375" t="s">
        <v>1425</v>
      </c>
      <c r="I3039" s="302" t="s">
        <v>2163</v>
      </c>
      <c r="J3039" s="378" t="s">
        <v>1343</v>
      </c>
      <c r="K3039" s="378" t="s">
        <v>1343</v>
      </c>
      <c r="L3039" s="378"/>
      <c r="M3039" s="413"/>
      <c r="N3039" s="386"/>
      <c r="O3039" s="414"/>
      <c r="P3039" s="386" t="e">
        <f>#REF!+#REF!</f>
        <v>#REF!</v>
      </c>
      <c r="Q3039" s="413" t="e">
        <f>#REF!+M3039</f>
        <v>#REF!</v>
      </c>
      <c r="R3039" s="415" t="s">
        <v>452</v>
      </c>
    </row>
    <row r="3040" spans="1:18" ht="15" customHeight="1">
      <c r="A3040" s="406">
        <v>62</v>
      </c>
      <c r="B3040" s="462"/>
      <c r="C3040" s="374" t="s">
        <v>1907</v>
      </c>
      <c r="D3040" s="374" t="s">
        <v>1546</v>
      </c>
      <c r="E3040" s="374" t="s">
        <v>1543</v>
      </c>
      <c r="F3040" s="374" t="s">
        <v>1913</v>
      </c>
      <c r="G3040" s="374" t="s">
        <v>1437</v>
      </c>
      <c r="H3040" s="375" t="s">
        <v>1426</v>
      </c>
      <c r="I3040" s="302" t="s">
        <v>2164</v>
      </c>
      <c r="J3040" s="378" t="s">
        <v>1343</v>
      </c>
      <c r="K3040" s="378" t="s">
        <v>1343</v>
      </c>
      <c r="L3040" s="378"/>
      <c r="M3040" s="413"/>
      <c r="N3040" s="386"/>
      <c r="O3040" s="414"/>
      <c r="P3040" s="386" t="e">
        <f>#REF!+#REF!</f>
        <v>#REF!</v>
      </c>
      <c r="Q3040" s="413" t="e">
        <f>#REF!+M3040</f>
        <v>#REF!</v>
      </c>
      <c r="R3040" s="415" t="s">
        <v>1514</v>
      </c>
    </row>
    <row r="3041" spans="1:18" ht="15" customHeight="1">
      <c r="A3041" s="406">
        <v>63</v>
      </c>
      <c r="B3041" s="462"/>
      <c r="C3041" s="374" t="s">
        <v>1907</v>
      </c>
      <c r="D3041" s="374" t="s">
        <v>1546</v>
      </c>
      <c r="E3041" s="374" t="s">
        <v>1543</v>
      </c>
      <c r="F3041" s="374" t="s">
        <v>1913</v>
      </c>
      <c r="G3041" s="374" t="s">
        <v>1435</v>
      </c>
      <c r="H3041" s="375" t="s">
        <v>1427</v>
      </c>
      <c r="I3041" s="302" t="s">
        <v>2165</v>
      </c>
      <c r="J3041" s="378" t="s">
        <v>1343</v>
      </c>
      <c r="K3041" s="378" t="s">
        <v>1343</v>
      </c>
      <c r="L3041" s="378"/>
      <c r="M3041" s="413"/>
      <c r="N3041" s="386"/>
      <c r="O3041" s="414"/>
      <c r="P3041" s="386" t="e">
        <f>#REF!+#REF!</f>
        <v>#REF!</v>
      </c>
      <c r="Q3041" s="413" t="e">
        <f>#REF!+M3041</f>
        <v>#REF!</v>
      </c>
      <c r="R3041" s="415" t="s">
        <v>1514</v>
      </c>
    </row>
    <row r="3042" spans="1:18" ht="15" customHeight="1">
      <c r="A3042" s="406">
        <v>64</v>
      </c>
      <c r="B3042" s="462"/>
      <c r="C3042" s="374" t="s">
        <v>1907</v>
      </c>
      <c r="D3042" s="374" t="s">
        <v>1546</v>
      </c>
      <c r="E3042" s="374" t="s">
        <v>1543</v>
      </c>
      <c r="F3042" s="374" t="s">
        <v>1913</v>
      </c>
      <c r="G3042" s="374" t="s">
        <v>1435</v>
      </c>
      <c r="H3042" s="375" t="s">
        <v>1449</v>
      </c>
      <c r="I3042" s="302" t="s">
        <v>2166</v>
      </c>
      <c r="J3042" s="378" t="s">
        <v>1343</v>
      </c>
      <c r="K3042" s="378" t="s">
        <v>1343</v>
      </c>
      <c r="L3042" s="378"/>
      <c r="M3042" s="413"/>
      <c r="N3042" s="386"/>
      <c r="O3042" s="414"/>
      <c r="P3042" s="386" t="e">
        <f>#REF!+#REF!</f>
        <v>#REF!</v>
      </c>
      <c r="Q3042" s="413" t="e">
        <f>#REF!+M3042</f>
        <v>#REF!</v>
      </c>
      <c r="R3042" s="415" t="s">
        <v>1514</v>
      </c>
    </row>
    <row r="3043" spans="1:18" ht="15" customHeight="1">
      <c r="A3043" s="406">
        <v>65</v>
      </c>
      <c r="B3043" s="462"/>
      <c r="C3043" s="374" t="s">
        <v>1907</v>
      </c>
      <c r="D3043" s="374" t="s">
        <v>1546</v>
      </c>
      <c r="E3043" s="374" t="s">
        <v>1543</v>
      </c>
      <c r="F3043" s="374" t="s">
        <v>1913</v>
      </c>
      <c r="G3043" s="374" t="s">
        <v>1435</v>
      </c>
      <c r="H3043" s="375" t="s">
        <v>1458</v>
      </c>
      <c r="I3043" s="302" t="s">
        <v>2167</v>
      </c>
      <c r="J3043" s="378" t="s">
        <v>1343</v>
      </c>
      <c r="K3043" s="378" t="s">
        <v>1343</v>
      </c>
      <c r="L3043" s="378"/>
      <c r="M3043" s="413"/>
      <c r="N3043" s="386"/>
      <c r="O3043" s="414"/>
      <c r="P3043" s="386" t="e">
        <f>#REF!+#REF!</f>
        <v>#REF!</v>
      </c>
      <c r="Q3043" s="413" t="e">
        <f>#REF!+M3043</f>
        <v>#REF!</v>
      </c>
      <c r="R3043" s="415" t="s">
        <v>1514</v>
      </c>
    </row>
    <row r="3044" spans="1:18" ht="15" customHeight="1">
      <c r="A3044" s="406">
        <v>66</v>
      </c>
      <c r="B3044" s="462"/>
      <c r="C3044" s="374" t="s">
        <v>1907</v>
      </c>
      <c r="D3044" s="374" t="s">
        <v>1546</v>
      </c>
      <c r="E3044" s="374" t="s">
        <v>1543</v>
      </c>
      <c r="F3044" s="374" t="s">
        <v>1913</v>
      </c>
      <c r="G3044" s="374" t="s">
        <v>1435</v>
      </c>
      <c r="H3044" s="375" t="s">
        <v>1501</v>
      </c>
      <c r="I3044" s="302" t="s">
        <v>2168</v>
      </c>
      <c r="J3044" s="378" t="s">
        <v>1343</v>
      </c>
      <c r="K3044" s="378" t="s">
        <v>1343</v>
      </c>
      <c r="L3044" s="378"/>
      <c r="M3044" s="413"/>
      <c r="N3044" s="386"/>
      <c r="O3044" s="414"/>
      <c r="P3044" s="386" t="e">
        <f>#REF!+#REF!</f>
        <v>#REF!</v>
      </c>
      <c r="Q3044" s="413" t="e">
        <f>#REF!+M3044</f>
        <v>#REF!</v>
      </c>
      <c r="R3044" s="415" t="s">
        <v>1514</v>
      </c>
    </row>
    <row r="3045" spans="1:18" ht="15" customHeight="1">
      <c r="A3045" s="406">
        <v>67</v>
      </c>
      <c r="B3045" s="462"/>
      <c r="C3045" s="374" t="s">
        <v>1907</v>
      </c>
      <c r="D3045" s="374" t="s">
        <v>1546</v>
      </c>
      <c r="E3045" s="374" t="s">
        <v>1543</v>
      </c>
      <c r="F3045" s="374" t="s">
        <v>1913</v>
      </c>
      <c r="G3045" s="374" t="s">
        <v>1435</v>
      </c>
      <c r="H3045" s="375" t="s">
        <v>1505</v>
      </c>
      <c r="I3045" s="302" t="s">
        <v>2169</v>
      </c>
      <c r="J3045" s="378" t="s">
        <v>1343</v>
      </c>
      <c r="K3045" s="378" t="s">
        <v>1343</v>
      </c>
      <c r="L3045" s="378"/>
      <c r="M3045" s="413"/>
      <c r="N3045" s="386"/>
      <c r="O3045" s="414"/>
      <c r="P3045" s="386" t="e">
        <f>#REF!+#REF!</f>
        <v>#REF!</v>
      </c>
      <c r="Q3045" s="413" t="e">
        <f>#REF!+M3045</f>
        <v>#REF!</v>
      </c>
      <c r="R3045" s="415" t="s">
        <v>712</v>
      </c>
    </row>
    <row r="3046" spans="1:18" ht="15" customHeight="1">
      <c r="A3046" s="406">
        <v>68</v>
      </c>
      <c r="B3046" s="462"/>
      <c r="C3046" s="374" t="s">
        <v>1907</v>
      </c>
      <c r="D3046" s="374" t="s">
        <v>1546</v>
      </c>
      <c r="E3046" s="374" t="s">
        <v>1911</v>
      </c>
      <c r="F3046" s="374" t="s">
        <v>1907</v>
      </c>
      <c r="G3046" s="374" t="s">
        <v>1441</v>
      </c>
      <c r="H3046" s="375" t="s">
        <v>1440</v>
      </c>
      <c r="I3046" s="302" t="s">
        <v>2170</v>
      </c>
      <c r="J3046" s="378" t="s">
        <v>1343</v>
      </c>
      <c r="K3046" s="378" t="s">
        <v>1343</v>
      </c>
      <c r="L3046" s="378"/>
      <c r="M3046" s="413"/>
      <c r="N3046" s="386"/>
      <c r="O3046" s="414"/>
      <c r="P3046" s="386" t="e">
        <f>#REF!+#REF!</f>
        <v>#REF!</v>
      </c>
      <c r="Q3046" s="413" t="e">
        <f>#REF!+M3046</f>
        <v>#REF!</v>
      </c>
      <c r="R3046" s="415" t="s">
        <v>712</v>
      </c>
    </row>
    <row r="3047" spans="1:18" ht="15" customHeight="1">
      <c r="A3047" s="406">
        <v>69</v>
      </c>
      <c r="B3047" s="462"/>
      <c r="C3047" s="374" t="s">
        <v>1907</v>
      </c>
      <c r="D3047" s="374" t="s">
        <v>1546</v>
      </c>
      <c r="E3047" s="374" t="s">
        <v>1543</v>
      </c>
      <c r="F3047" s="374" t="s">
        <v>1913</v>
      </c>
      <c r="G3047" s="374" t="s">
        <v>1435</v>
      </c>
      <c r="H3047" s="375" t="s">
        <v>1461</v>
      </c>
      <c r="I3047" s="302" t="s">
        <v>2171</v>
      </c>
      <c r="J3047" s="378" t="s">
        <v>1343</v>
      </c>
      <c r="K3047" s="378" t="s">
        <v>1343</v>
      </c>
      <c r="L3047" s="378"/>
      <c r="M3047" s="413"/>
      <c r="N3047" s="386"/>
      <c r="O3047" s="414"/>
      <c r="P3047" s="386" t="e">
        <f>#REF!+#REF!</f>
        <v>#REF!</v>
      </c>
      <c r="Q3047" s="413" t="e">
        <f>#REF!+M3047</f>
        <v>#REF!</v>
      </c>
      <c r="R3047" s="415" t="s">
        <v>1512</v>
      </c>
    </row>
    <row r="3048" spans="1:18" ht="15" customHeight="1">
      <c r="A3048" s="406">
        <v>70</v>
      </c>
      <c r="B3048" s="462"/>
      <c r="C3048" s="374" t="s">
        <v>1907</v>
      </c>
      <c r="D3048" s="374" t="s">
        <v>1546</v>
      </c>
      <c r="E3048" s="374" t="s">
        <v>1543</v>
      </c>
      <c r="F3048" s="374" t="s">
        <v>1913</v>
      </c>
      <c r="G3048" s="374" t="s">
        <v>1435</v>
      </c>
      <c r="H3048" s="375" t="s">
        <v>1524</v>
      </c>
      <c r="I3048" s="302" t="s">
        <v>2172</v>
      </c>
      <c r="J3048" s="378" t="s">
        <v>1343</v>
      </c>
      <c r="K3048" s="378" t="s">
        <v>1343</v>
      </c>
      <c r="L3048" s="378"/>
      <c r="M3048" s="413"/>
      <c r="N3048" s="386"/>
      <c r="O3048" s="414"/>
      <c r="P3048" s="386" t="e">
        <f>#REF!+#REF!</f>
        <v>#REF!</v>
      </c>
      <c r="Q3048" s="413" t="e">
        <f>#REF!+M3048</f>
        <v>#REF!</v>
      </c>
      <c r="R3048" s="415" t="s">
        <v>562</v>
      </c>
    </row>
    <row r="3049" spans="1:18" ht="15" customHeight="1">
      <c r="A3049" s="406">
        <v>71</v>
      </c>
      <c r="B3049" s="462"/>
      <c r="C3049" s="374" t="s">
        <v>1907</v>
      </c>
      <c r="D3049" s="374" t="s">
        <v>1546</v>
      </c>
      <c r="E3049" s="374" t="s">
        <v>1543</v>
      </c>
      <c r="F3049" s="374" t="s">
        <v>1913</v>
      </c>
      <c r="G3049" s="374" t="s">
        <v>1435</v>
      </c>
      <c r="H3049" s="375" t="s">
        <v>1530</v>
      </c>
      <c r="I3049" s="302" t="s">
        <v>2173</v>
      </c>
      <c r="J3049" s="378" t="s">
        <v>1343</v>
      </c>
      <c r="K3049" s="378" t="s">
        <v>1343</v>
      </c>
      <c r="L3049" s="378"/>
      <c r="M3049" s="413"/>
      <c r="N3049" s="386"/>
      <c r="O3049" s="414"/>
      <c r="P3049" s="386" t="e">
        <f>#REF!+#REF!</f>
        <v>#REF!</v>
      </c>
      <c r="Q3049" s="413" t="e">
        <f>#REF!+M3049</f>
        <v>#REF!</v>
      </c>
      <c r="R3049" s="415" t="s">
        <v>562</v>
      </c>
    </row>
    <row r="3050" spans="1:18" ht="15" customHeight="1">
      <c r="A3050" s="406">
        <v>72</v>
      </c>
      <c r="B3050" s="462"/>
      <c r="C3050" s="374" t="s">
        <v>1907</v>
      </c>
      <c r="D3050" s="374" t="s">
        <v>1546</v>
      </c>
      <c r="E3050" s="374" t="s">
        <v>1543</v>
      </c>
      <c r="F3050" s="374" t="s">
        <v>1913</v>
      </c>
      <c r="G3050" s="374" t="s">
        <v>1435</v>
      </c>
      <c r="H3050" s="375" t="s">
        <v>1437</v>
      </c>
      <c r="I3050" s="302" t="s">
        <v>2174</v>
      </c>
      <c r="J3050" s="378" t="s">
        <v>1343</v>
      </c>
      <c r="K3050" s="378" t="s">
        <v>1343</v>
      </c>
      <c r="L3050" s="378"/>
      <c r="M3050" s="413"/>
      <c r="N3050" s="386"/>
      <c r="O3050" s="414"/>
      <c r="P3050" s="386" t="e">
        <f>#REF!+#REF!</f>
        <v>#REF!</v>
      </c>
      <c r="Q3050" s="413" t="e">
        <f>#REF!+M3050</f>
        <v>#REF!</v>
      </c>
      <c r="R3050" s="415" t="s">
        <v>1372</v>
      </c>
    </row>
    <row r="3051" spans="1:18" ht="15" customHeight="1">
      <c r="A3051" s="406">
        <v>73</v>
      </c>
      <c r="B3051" s="462"/>
      <c r="C3051" s="374" t="s">
        <v>1907</v>
      </c>
      <c r="D3051" s="374" t="s">
        <v>1546</v>
      </c>
      <c r="E3051" s="374" t="s">
        <v>1543</v>
      </c>
      <c r="F3051" s="374" t="s">
        <v>1913</v>
      </c>
      <c r="G3051" s="374" t="s">
        <v>1435</v>
      </c>
      <c r="H3051" s="375" t="s">
        <v>1426</v>
      </c>
      <c r="I3051" s="302" t="s">
        <v>2175</v>
      </c>
      <c r="J3051" s="378" t="s">
        <v>1343</v>
      </c>
      <c r="K3051" s="378" t="s">
        <v>1343</v>
      </c>
      <c r="L3051" s="378"/>
      <c r="M3051" s="413"/>
      <c r="N3051" s="386"/>
      <c r="O3051" s="414"/>
      <c r="P3051" s="386" t="e">
        <f>#REF!+#REF!</f>
        <v>#REF!</v>
      </c>
      <c r="Q3051" s="413" t="e">
        <f>#REF!+M3051</f>
        <v>#REF!</v>
      </c>
      <c r="R3051" s="415" t="s">
        <v>1372</v>
      </c>
    </row>
    <row r="3052" spans="1:18" ht="15" customHeight="1">
      <c r="A3052" s="406">
        <v>74</v>
      </c>
      <c r="B3052" s="462"/>
      <c r="C3052" s="374" t="s">
        <v>1907</v>
      </c>
      <c r="D3052" s="374" t="s">
        <v>1546</v>
      </c>
      <c r="E3052" s="374" t="s">
        <v>1543</v>
      </c>
      <c r="F3052" s="374" t="s">
        <v>1913</v>
      </c>
      <c r="G3052" s="374" t="s">
        <v>1435</v>
      </c>
      <c r="H3052" s="375" t="s">
        <v>1445</v>
      </c>
      <c r="I3052" s="302" t="s">
        <v>1380</v>
      </c>
      <c r="J3052" s="378" t="s">
        <v>1343</v>
      </c>
      <c r="K3052" s="378" t="s">
        <v>1343</v>
      </c>
      <c r="L3052" s="378"/>
      <c r="M3052" s="413"/>
      <c r="N3052" s="386"/>
      <c r="O3052" s="414"/>
      <c r="P3052" s="386" t="e">
        <f>#REF!+#REF!</f>
        <v>#REF!</v>
      </c>
      <c r="Q3052" s="413" t="e">
        <f>#REF!+M3052</f>
        <v>#REF!</v>
      </c>
      <c r="R3052" s="415" t="s">
        <v>447</v>
      </c>
    </row>
    <row r="3053" spans="1:18" ht="15" customHeight="1">
      <c r="A3053" s="406">
        <v>75</v>
      </c>
      <c r="B3053" s="462"/>
      <c r="C3053" s="374" t="s">
        <v>1907</v>
      </c>
      <c r="D3053" s="374" t="s">
        <v>1546</v>
      </c>
      <c r="E3053" s="374" t="s">
        <v>1543</v>
      </c>
      <c r="F3053" s="374" t="s">
        <v>1913</v>
      </c>
      <c r="G3053" s="374" t="s">
        <v>1435</v>
      </c>
      <c r="H3053" s="375" t="s">
        <v>1447</v>
      </c>
      <c r="I3053" s="302" t="s">
        <v>2176</v>
      </c>
      <c r="J3053" s="378" t="s">
        <v>1343</v>
      </c>
      <c r="K3053" s="378" t="s">
        <v>1343</v>
      </c>
      <c r="L3053" s="378"/>
      <c r="M3053" s="413"/>
      <c r="N3053" s="386"/>
      <c r="O3053" s="414"/>
      <c r="P3053" s="386" t="e">
        <f>#REF!+#REF!</f>
        <v>#REF!</v>
      </c>
      <c r="Q3053" s="413" t="e">
        <f>#REF!+M3053</f>
        <v>#REF!</v>
      </c>
      <c r="R3053" s="415" t="s">
        <v>447</v>
      </c>
    </row>
    <row r="3054" spans="1:18" ht="15" customHeight="1">
      <c r="A3054" s="406">
        <v>76</v>
      </c>
      <c r="B3054" s="462"/>
      <c r="C3054" s="374" t="s">
        <v>1907</v>
      </c>
      <c r="D3054" s="374" t="s">
        <v>1546</v>
      </c>
      <c r="E3054" s="374" t="s">
        <v>1543</v>
      </c>
      <c r="F3054" s="374" t="s">
        <v>1913</v>
      </c>
      <c r="G3054" s="374" t="s">
        <v>1435</v>
      </c>
      <c r="H3054" s="375" t="s">
        <v>1463</v>
      </c>
      <c r="I3054" s="302" t="s">
        <v>2177</v>
      </c>
      <c r="J3054" s="378" t="s">
        <v>1343</v>
      </c>
      <c r="K3054" s="378" t="s">
        <v>1343</v>
      </c>
      <c r="L3054" s="378"/>
      <c r="M3054" s="413"/>
      <c r="N3054" s="386"/>
      <c r="O3054" s="414"/>
      <c r="P3054" s="386" t="e">
        <f>#REF!+#REF!</f>
        <v>#REF!</v>
      </c>
      <c r="Q3054" s="413" t="e">
        <f>#REF!+M3054</f>
        <v>#REF!</v>
      </c>
      <c r="R3054" s="415" t="s">
        <v>447</v>
      </c>
    </row>
    <row r="3055" spans="1:18" ht="15" customHeight="1">
      <c r="A3055" s="406">
        <v>77</v>
      </c>
      <c r="B3055" s="462"/>
      <c r="C3055" s="374" t="s">
        <v>1907</v>
      </c>
      <c r="D3055" s="374" t="s">
        <v>1546</v>
      </c>
      <c r="E3055" s="374" t="s">
        <v>1911</v>
      </c>
      <c r="F3055" s="374" t="s">
        <v>1907</v>
      </c>
      <c r="G3055" s="374" t="s">
        <v>1441</v>
      </c>
      <c r="H3055" s="375" t="s">
        <v>1427</v>
      </c>
      <c r="I3055" s="302" t="s">
        <v>1385</v>
      </c>
      <c r="J3055" s="378" t="s">
        <v>1343</v>
      </c>
      <c r="K3055" s="378" t="s">
        <v>1343</v>
      </c>
      <c r="L3055" s="378"/>
      <c r="M3055" s="413"/>
      <c r="N3055" s="386"/>
      <c r="O3055" s="414"/>
      <c r="P3055" s="386" t="e">
        <f>#REF!+#REF!</f>
        <v>#REF!</v>
      </c>
      <c r="Q3055" s="413" t="e">
        <f>#REF!+M3055</f>
        <v>#REF!</v>
      </c>
      <c r="R3055" s="415" t="s">
        <v>1386</v>
      </c>
    </row>
    <row r="3056" spans="1:18" ht="15" customHeight="1">
      <c r="A3056" s="406">
        <v>78</v>
      </c>
      <c r="B3056" s="462"/>
      <c r="C3056" s="374" t="s">
        <v>1907</v>
      </c>
      <c r="D3056" s="374" t="s">
        <v>1546</v>
      </c>
      <c r="E3056" s="374" t="s">
        <v>1543</v>
      </c>
      <c r="F3056" s="374" t="s">
        <v>1913</v>
      </c>
      <c r="G3056" s="374" t="s">
        <v>1435</v>
      </c>
      <c r="H3056" s="375" t="s">
        <v>1459</v>
      </c>
      <c r="I3056" s="302" t="s">
        <v>2178</v>
      </c>
      <c r="J3056" s="378" t="s">
        <v>1343</v>
      </c>
      <c r="K3056" s="378" t="s">
        <v>1343</v>
      </c>
      <c r="L3056" s="378"/>
      <c r="M3056" s="413"/>
      <c r="N3056" s="386"/>
      <c r="O3056" s="414"/>
      <c r="P3056" s="386" t="e">
        <f>#REF!+#REF!</f>
        <v>#REF!</v>
      </c>
      <c r="Q3056" s="413" t="e">
        <f>#REF!+M3056</f>
        <v>#REF!</v>
      </c>
      <c r="R3056" s="415" t="s">
        <v>1386</v>
      </c>
    </row>
    <row r="3057" spans="1:18" ht="15" customHeight="1">
      <c r="A3057" s="406">
        <v>79</v>
      </c>
      <c r="B3057" s="462"/>
      <c r="C3057" s="374" t="s">
        <v>1907</v>
      </c>
      <c r="D3057" s="374" t="s">
        <v>1546</v>
      </c>
      <c r="E3057" s="374" t="s">
        <v>1543</v>
      </c>
      <c r="F3057" s="374" t="s">
        <v>1913</v>
      </c>
      <c r="G3057" s="374" t="s">
        <v>1435</v>
      </c>
      <c r="H3057" s="375" t="s">
        <v>1460</v>
      </c>
      <c r="I3057" s="302" t="s">
        <v>2179</v>
      </c>
      <c r="J3057" s="378" t="s">
        <v>1343</v>
      </c>
      <c r="K3057" s="378" t="s">
        <v>1343</v>
      </c>
      <c r="L3057" s="378"/>
      <c r="M3057" s="413"/>
      <c r="N3057" s="386"/>
      <c r="O3057" s="414"/>
      <c r="P3057" s="386" t="e">
        <f>#REF!+#REF!</f>
        <v>#REF!</v>
      </c>
      <c r="Q3057" s="413" t="e">
        <f>#REF!+M3057</f>
        <v>#REF!</v>
      </c>
      <c r="R3057" s="415" t="s">
        <v>1386</v>
      </c>
    </row>
    <row r="3058" spans="1:18" ht="15" customHeight="1">
      <c r="A3058" s="406">
        <v>80</v>
      </c>
      <c r="B3058" s="462"/>
      <c r="C3058" s="374" t="s">
        <v>1907</v>
      </c>
      <c r="D3058" s="374" t="s">
        <v>1546</v>
      </c>
      <c r="E3058" s="374" t="s">
        <v>1911</v>
      </c>
      <c r="F3058" s="374" t="s">
        <v>1907</v>
      </c>
      <c r="G3058" s="374" t="s">
        <v>1441</v>
      </c>
      <c r="H3058" s="375" t="s">
        <v>1429</v>
      </c>
      <c r="I3058" s="302" t="s">
        <v>1388</v>
      </c>
      <c r="J3058" s="378" t="s">
        <v>1343</v>
      </c>
      <c r="K3058" s="378" t="s">
        <v>1343</v>
      </c>
      <c r="L3058" s="378"/>
      <c r="M3058" s="413"/>
      <c r="N3058" s="386"/>
      <c r="O3058" s="414"/>
      <c r="P3058" s="386" t="e">
        <f>#REF!+#REF!</f>
        <v>#REF!</v>
      </c>
      <c r="Q3058" s="413" t="e">
        <f>#REF!+M3058</f>
        <v>#REF!</v>
      </c>
      <c r="R3058" s="415" t="s">
        <v>485</v>
      </c>
    </row>
    <row r="3059" spans="1:18" ht="15" customHeight="1">
      <c r="A3059" s="406">
        <v>81</v>
      </c>
      <c r="B3059" s="462"/>
      <c r="C3059" s="374" t="s">
        <v>1907</v>
      </c>
      <c r="D3059" s="374" t="s">
        <v>1546</v>
      </c>
      <c r="E3059" s="374" t="s">
        <v>1543</v>
      </c>
      <c r="F3059" s="374" t="s">
        <v>1913</v>
      </c>
      <c r="G3059" s="374" t="s">
        <v>1435</v>
      </c>
      <c r="H3059" s="375" t="s">
        <v>1507</v>
      </c>
      <c r="I3059" s="302" t="s">
        <v>2180</v>
      </c>
      <c r="J3059" s="378" t="s">
        <v>1343</v>
      </c>
      <c r="K3059" s="378" t="s">
        <v>1343</v>
      </c>
      <c r="L3059" s="378"/>
      <c r="M3059" s="413"/>
      <c r="N3059" s="386"/>
      <c r="O3059" s="414"/>
      <c r="P3059" s="386" t="e">
        <f>#REF!+#REF!</f>
        <v>#REF!</v>
      </c>
      <c r="Q3059" s="413" t="e">
        <f>#REF!+M3059</f>
        <v>#REF!</v>
      </c>
      <c r="R3059" s="415" t="s">
        <v>485</v>
      </c>
    </row>
    <row r="3060" spans="1:18" ht="15" customHeight="1">
      <c r="A3060" s="406">
        <v>82</v>
      </c>
      <c r="B3060" s="462"/>
      <c r="C3060" s="374" t="s">
        <v>1907</v>
      </c>
      <c r="D3060" s="374" t="s">
        <v>1546</v>
      </c>
      <c r="E3060" s="374" t="s">
        <v>1543</v>
      </c>
      <c r="F3060" s="374" t="s">
        <v>1913</v>
      </c>
      <c r="G3060" s="374" t="s">
        <v>1435</v>
      </c>
      <c r="H3060" s="375" t="s">
        <v>1522</v>
      </c>
      <c r="I3060" s="379" t="s">
        <v>2181</v>
      </c>
      <c r="J3060" s="378" t="s">
        <v>1343</v>
      </c>
      <c r="K3060" s="378" t="s">
        <v>1343</v>
      </c>
      <c r="L3060" s="378"/>
      <c r="M3060" s="413"/>
      <c r="N3060" s="386"/>
      <c r="O3060" s="414"/>
      <c r="P3060" s="386" t="e">
        <f>#REF!+#REF!</f>
        <v>#REF!</v>
      </c>
      <c r="Q3060" s="413" t="e">
        <f>#REF!+M3060</f>
        <v>#REF!</v>
      </c>
      <c r="R3060" s="415" t="s">
        <v>485</v>
      </c>
    </row>
    <row r="3061" spans="1:18" ht="15" customHeight="1">
      <c r="A3061" s="406">
        <v>83</v>
      </c>
      <c r="B3061" s="136"/>
      <c r="C3061" s="406" t="s">
        <v>1907</v>
      </c>
      <c r="D3061" s="406" t="s">
        <v>1546</v>
      </c>
      <c r="E3061" s="406" t="s">
        <v>1543</v>
      </c>
      <c r="F3061" s="406" t="s">
        <v>1913</v>
      </c>
      <c r="G3061" s="406" t="s">
        <v>1437</v>
      </c>
      <c r="H3061" s="471" t="s">
        <v>13</v>
      </c>
      <c r="I3061" s="406" t="s">
        <v>2182</v>
      </c>
      <c r="J3061" s="406" t="s">
        <v>1343</v>
      </c>
      <c r="K3061" s="406" t="s">
        <v>1343</v>
      </c>
      <c r="L3061" s="406"/>
      <c r="M3061" s="406"/>
      <c r="N3061" s="406"/>
      <c r="O3061" s="406"/>
      <c r="P3061" s="386" t="e">
        <f>#REF!+#REF!</f>
        <v>#REF!</v>
      </c>
      <c r="Q3061" s="413" t="e">
        <f>#REF!+M3061</f>
        <v>#REF!</v>
      </c>
      <c r="R3061" s="470" t="s">
        <v>446</v>
      </c>
    </row>
    <row r="3062" spans="1:18" ht="15" customHeight="1">
      <c r="A3062" s="406">
        <v>84</v>
      </c>
      <c r="B3062" s="136"/>
      <c r="C3062" s="406" t="s">
        <v>1907</v>
      </c>
      <c r="D3062" s="406" t="s">
        <v>1546</v>
      </c>
      <c r="E3062" s="406" t="s">
        <v>1543</v>
      </c>
      <c r="F3062" s="406" t="s">
        <v>1913</v>
      </c>
      <c r="G3062" s="406" t="s">
        <v>1435</v>
      </c>
      <c r="H3062" s="471" t="s">
        <v>1462</v>
      </c>
      <c r="I3062" s="406" t="s">
        <v>2183</v>
      </c>
      <c r="J3062" s="406" t="s">
        <v>1343</v>
      </c>
      <c r="K3062" s="406" t="s">
        <v>1343</v>
      </c>
      <c r="L3062" s="406"/>
      <c r="M3062" s="406"/>
      <c r="N3062" s="406"/>
      <c r="O3062" s="406"/>
      <c r="P3062" s="386" t="e">
        <f>#REF!+#REF!</f>
        <v>#REF!</v>
      </c>
      <c r="Q3062" s="413" t="e">
        <f>#REF!+M3062</f>
        <v>#REF!</v>
      </c>
      <c r="R3062" s="470" t="s">
        <v>446</v>
      </c>
    </row>
    <row r="3063" spans="1:18" ht="15" customHeight="1">
      <c r="A3063" s="406">
        <v>85</v>
      </c>
      <c r="B3063" s="136"/>
      <c r="C3063" s="406" t="s">
        <v>1907</v>
      </c>
      <c r="D3063" s="406" t="s">
        <v>1546</v>
      </c>
      <c r="E3063" s="406" t="s">
        <v>1543</v>
      </c>
      <c r="F3063" s="406" t="s">
        <v>1913</v>
      </c>
      <c r="G3063" s="406" t="s">
        <v>1435</v>
      </c>
      <c r="H3063" s="471" t="s">
        <v>1428</v>
      </c>
      <c r="I3063" s="406" t="s">
        <v>2163</v>
      </c>
      <c r="J3063" s="406" t="s">
        <v>1343</v>
      </c>
      <c r="K3063" s="406" t="s">
        <v>1343</v>
      </c>
      <c r="L3063" s="406"/>
      <c r="M3063" s="406"/>
      <c r="N3063" s="406"/>
      <c r="O3063" s="406"/>
      <c r="P3063" s="386" t="e">
        <f>#REF!+#REF!</f>
        <v>#REF!</v>
      </c>
      <c r="Q3063" s="413" t="e">
        <f>#REF!+M3063</f>
        <v>#REF!</v>
      </c>
      <c r="R3063" s="470" t="s">
        <v>110</v>
      </c>
    </row>
    <row r="3064" spans="1:18" ht="15" customHeight="1">
      <c r="A3064" s="406">
        <v>86</v>
      </c>
      <c r="B3064" s="136"/>
      <c r="C3064" s="406" t="s">
        <v>1907</v>
      </c>
      <c r="D3064" s="406" t="s">
        <v>1546</v>
      </c>
      <c r="E3064" s="406" t="s">
        <v>1911</v>
      </c>
      <c r="F3064" s="406" t="s">
        <v>1907</v>
      </c>
      <c r="G3064" s="406" t="s">
        <v>1441</v>
      </c>
      <c r="H3064" s="471" t="s">
        <v>1425</v>
      </c>
      <c r="I3064" s="406" t="s">
        <v>1383</v>
      </c>
      <c r="J3064" s="406" t="s">
        <v>1343</v>
      </c>
      <c r="K3064" s="406" t="s">
        <v>1343</v>
      </c>
      <c r="L3064" s="406"/>
      <c r="M3064" s="406"/>
      <c r="N3064" s="406"/>
      <c r="O3064" s="406"/>
      <c r="P3064" s="386" t="e">
        <f>#REF!+#REF!</f>
        <v>#REF!</v>
      </c>
      <c r="Q3064" s="413" t="e">
        <f>#REF!+M3064</f>
        <v>#REF!</v>
      </c>
      <c r="R3064" s="470" t="s">
        <v>110</v>
      </c>
    </row>
    <row r="3065" spans="1:18" ht="15" customHeight="1">
      <c r="A3065" s="406">
        <v>87</v>
      </c>
      <c r="B3065" s="136"/>
      <c r="C3065" s="406" t="s">
        <v>1907</v>
      </c>
      <c r="D3065" s="406" t="s">
        <v>1546</v>
      </c>
      <c r="E3065" s="406" t="s">
        <v>1543</v>
      </c>
      <c r="F3065" s="406" t="s">
        <v>1913</v>
      </c>
      <c r="G3065" s="406" t="s">
        <v>1435</v>
      </c>
      <c r="H3065" s="471" t="s">
        <v>1502</v>
      </c>
      <c r="I3065" s="406" t="s">
        <v>2184</v>
      </c>
      <c r="J3065" s="406" t="s">
        <v>1343</v>
      </c>
      <c r="K3065" s="406" t="s">
        <v>1343</v>
      </c>
      <c r="L3065" s="406"/>
      <c r="M3065" s="406"/>
      <c r="N3065" s="406"/>
      <c r="O3065" s="406"/>
      <c r="P3065" s="386" t="e">
        <f>#REF!+#REF!</f>
        <v>#REF!</v>
      </c>
      <c r="Q3065" s="413" t="e">
        <f>#REF!+M3065</f>
        <v>#REF!</v>
      </c>
      <c r="R3065" s="470" t="s">
        <v>110</v>
      </c>
    </row>
    <row r="3066" spans="1:18" ht="15" customHeight="1">
      <c r="A3066" s="406">
        <v>88</v>
      </c>
      <c r="B3066" s="136"/>
      <c r="C3066" s="406" t="s">
        <v>1907</v>
      </c>
      <c r="D3066" s="406" t="s">
        <v>1546</v>
      </c>
      <c r="E3066" s="406" t="s">
        <v>1543</v>
      </c>
      <c r="F3066" s="406" t="s">
        <v>1913</v>
      </c>
      <c r="G3066" s="406" t="s">
        <v>1435</v>
      </c>
      <c r="H3066" s="471" t="s">
        <v>1532</v>
      </c>
      <c r="I3066" s="406" t="s">
        <v>2185</v>
      </c>
      <c r="J3066" s="406" t="s">
        <v>1343</v>
      </c>
      <c r="K3066" s="406" t="s">
        <v>1343</v>
      </c>
      <c r="L3066" s="406"/>
      <c r="M3066" s="406"/>
      <c r="N3066" s="406"/>
      <c r="O3066" s="406"/>
      <c r="P3066" s="386" t="e">
        <f>#REF!+#REF!</f>
        <v>#REF!</v>
      </c>
      <c r="Q3066" s="413" t="e">
        <f>#REF!+M3066</f>
        <v>#REF!</v>
      </c>
      <c r="R3066" s="470" t="s">
        <v>473</v>
      </c>
    </row>
    <row r="3067" spans="1:18" ht="15" customHeight="1">
      <c r="A3067" s="406">
        <v>89</v>
      </c>
      <c r="B3067" s="136"/>
      <c r="C3067" s="406" t="s">
        <v>1907</v>
      </c>
      <c r="D3067" s="406" t="s">
        <v>1546</v>
      </c>
      <c r="E3067" s="406" t="s">
        <v>1911</v>
      </c>
      <c r="F3067" s="406" t="s">
        <v>1907</v>
      </c>
      <c r="G3067" s="406" t="s">
        <v>1441</v>
      </c>
      <c r="H3067" s="471" t="s">
        <v>1426</v>
      </c>
      <c r="I3067" s="406" t="s">
        <v>1384</v>
      </c>
      <c r="J3067" s="406" t="s">
        <v>1343</v>
      </c>
      <c r="K3067" s="406" t="s">
        <v>1343</v>
      </c>
      <c r="L3067" s="406"/>
      <c r="M3067" s="406"/>
      <c r="N3067" s="406"/>
      <c r="O3067" s="406"/>
      <c r="P3067" s="386" t="e">
        <f>#REF!+#REF!</f>
        <v>#REF!</v>
      </c>
      <c r="Q3067" s="413" t="e">
        <f>#REF!+M3067</f>
        <v>#REF!</v>
      </c>
      <c r="R3067" s="470" t="s">
        <v>473</v>
      </c>
    </row>
    <row r="3068" spans="1:18" ht="15" customHeight="1">
      <c r="A3068" s="406">
        <v>90</v>
      </c>
      <c r="B3068" s="136"/>
      <c r="C3068" s="406" t="s">
        <v>1907</v>
      </c>
      <c r="D3068" s="406" t="s">
        <v>1546</v>
      </c>
      <c r="E3068" s="406" t="s">
        <v>1543</v>
      </c>
      <c r="F3068" s="406" t="s">
        <v>1913</v>
      </c>
      <c r="G3068" s="406" t="s">
        <v>1435</v>
      </c>
      <c r="H3068" s="471" t="s">
        <v>1429</v>
      </c>
      <c r="I3068" s="406" t="s">
        <v>2186</v>
      </c>
      <c r="J3068" s="406" t="s">
        <v>1343</v>
      </c>
      <c r="K3068" s="406" t="s">
        <v>1343</v>
      </c>
      <c r="L3068" s="406"/>
      <c r="M3068" s="406"/>
      <c r="N3068" s="406"/>
      <c r="O3068" s="406"/>
      <c r="P3068" s="386" t="e">
        <f>#REF!+#REF!</f>
        <v>#REF!</v>
      </c>
      <c r="Q3068" s="413" t="e">
        <f>#REF!+M3068</f>
        <v>#REF!</v>
      </c>
      <c r="R3068" s="470" t="s">
        <v>473</v>
      </c>
    </row>
    <row r="3069" spans="1:18" ht="15" customHeight="1">
      <c r="A3069" s="406">
        <v>91</v>
      </c>
      <c r="B3069" s="136"/>
      <c r="C3069" s="406" t="s">
        <v>1907</v>
      </c>
      <c r="D3069" s="406" t="s">
        <v>1546</v>
      </c>
      <c r="E3069" s="406" t="s">
        <v>1543</v>
      </c>
      <c r="F3069" s="406" t="s">
        <v>1913</v>
      </c>
      <c r="G3069" s="406" t="s">
        <v>1435</v>
      </c>
      <c r="H3069" s="471" t="s">
        <v>1467</v>
      </c>
      <c r="I3069" s="406" t="s">
        <v>2187</v>
      </c>
      <c r="J3069" s="406" t="s">
        <v>1343</v>
      </c>
      <c r="K3069" s="406" t="s">
        <v>1343</v>
      </c>
      <c r="L3069" s="406"/>
      <c r="M3069" s="406"/>
      <c r="N3069" s="406"/>
      <c r="O3069" s="406"/>
      <c r="P3069" s="386" t="e">
        <f>#REF!+#REF!</f>
        <v>#REF!</v>
      </c>
      <c r="Q3069" s="413" t="e">
        <f>#REF!+M3069</f>
        <v>#REF!</v>
      </c>
      <c r="R3069" s="470" t="s">
        <v>481</v>
      </c>
    </row>
    <row r="3070" spans="1:18" ht="15" customHeight="1">
      <c r="A3070" s="406">
        <v>92</v>
      </c>
      <c r="B3070" s="136"/>
      <c r="C3070" s="406" t="s">
        <v>1907</v>
      </c>
      <c r="D3070" s="406" t="s">
        <v>1546</v>
      </c>
      <c r="E3070" s="406" t="s">
        <v>1543</v>
      </c>
      <c r="F3070" s="406" t="s">
        <v>1913</v>
      </c>
      <c r="G3070" s="406" t="s">
        <v>1435</v>
      </c>
      <c r="H3070" s="471" t="s">
        <v>1444</v>
      </c>
      <c r="I3070" s="406" t="s">
        <v>1379</v>
      </c>
      <c r="J3070" s="406" t="s">
        <v>1343</v>
      </c>
      <c r="K3070" s="406" t="s">
        <v>1343</v>
      </c>
      <c r="L3070" s="406"/>
      <c r="M3070" s="406"/>
      <c r="N3070" s="406"/>
      <c r="O3070" s="406"/>
      <c r="P3070" s="386" t="e">
        <f>#REF!+#REF!</f>
        <v>#REF!</v>
      </c>
      <c r="Q3070" s="413" t="e">
        <f>#REF!+M3070</f>
        <v>#REF!</v>
      </c>
      <c r="R3070" s="470" t="s">
        <v>481</v>
      </c>
    </row>
    <row r="3071" spans="1:18" ht="15" customHeight="1">
      <c r="A3071" s="406">
        <v>93</v>
      </c>
      <c r="B3071" s="136"/>
      <c r="C3071" s="406" t="s">
        <v>1907</v>
      </c>
      <c r="D3071" s="406" t="s">
        <v>1546</v>
      </c>
      <c r="E3071" s="406" t="s">
        <v>1543</v>
      </c>
      <c r="F3071" s="406" t="s">
        <v>1913</v>
      </c>
      <c r="G3071" s="406" t="s">
        <v>1435</v>
      </c>
      <c r="H3071" s="471" t="s">
        <v>1430</v>
      </c>
      <c r="I3071" s="406" t="s">
        <v>2188</v>
      </c>
      <c r="J3071" s="406" t="s">
        <v>1343</v>
      </c>
      <c r="K3071" s="406" t="s">
        <v>1343</v>
      </c>
      <c r="L3071" s="406"/>
      <c r="M3071" s="406"/>
      <c r="N3071" s="406"/>
      <c r="O3071" s="406"/>
      <c r="P3071" s="386" t="e">
        <f>#REF!+#REF!</f>
        <v>#REF!</v>
      </c>
      <c r="Q3071" s="413" t="e">
        <f>#REF!+M3071</f>
        <v>#REF!</v>
      </c>
      <c r="R3071" s="470" t="s">
        <v>481</v>
      </c>
    </row>
    <row r="3072" spans="1:18" ht="15" customHeight="1">
      <c r="A3072" s="406">
        <v>94</v>
      </c>
      <c r="B3072" s="136"/>
      <c r="C3072" s="406" t="s">
        <v>1907</v>
      </c>
      <c r="D3072" s="406" t="s">
        <v>1546</v>
      </c>
      <c r="E3072" s="406" t="s">
        <v>1543</v>
      </c>
      <c r="F3072" s="406" t="s">
        <v>1911</v>
      </c>
      <c r="G3072" s="406" t="s">
        <v>1430</v>
      </c>
      <c r="H3072" s="471" t="s">
        <v>1425</v>
      </c>
      <c r="I3072" s="406" t="s">
        <v>2189</v>
      </c>
      <c r="J3072" s="406" t="s">
        <v>1343</v>
      </c>
      <c r="K3072" s="406" t="s">
        <v>1343</v>
      </c>
      <c r="L3072" s="406"/>
      <c r="M3072" s="406"/>
      <c r="N3072" s="406"/>
      <c r="O3072" s="406"/>
      <c r="P3072" s="386" t="e">
        <f>#REF!+#REF!</f>
        <v>#REF!</v>
      </c>
      <c r="Q3072" s="413" t="e">
        <f>#REF!+M3072</f>
        <v>#REF!</v>
      </c>
      <c r="R3072" s="470" t="s">
        <v>481</v>
      </c>
    </row>
    <row r="3073" spans="1:18" ht="15" customHeight="1">
      <c r="A3073" s="406">
        <v>95</v>
      </c>
      <c r="B3073" s="136"/>
      <c r="C3073" s="406" t="s">
        <v>1907</v>
      </c>
      <c r="D3073" s="406" t="s">
        <v>1546</v>
      </c>
      <c r="E3073" s="406" t="s">
        <v>1543</v>
      </c>
      <c r="F3073" s="406" t="s">
        <v>1911</v>
      </c>
      <c r="G3073" s="406" t="s">
        <v>1430</v>
      </c>
      <c r="H3073" s="471" t="s">
        <v>1426</v>
      </c>
      <c r="I3073" s="406" t="s">
        <v>2190</v>
      </c>
      <c r="J3073" s="406" t="s">
        <v>1343</v>
      </c>
      <c r="K3073" s="406" t="s">
        <v>1343</v>
      </c>
      <c r="L3073" s="406"/>
      <c r="M3073" s="406"/>
      <c r="N3073" s="406"/>
      <c r="O3073" s="406"/>
      <c r="P3073" s="386" t="e">
        <f>#REF!+#REF!</f>
        <v>#REF!</v>
      </c>
      <c r="Q3073" s="413" t="e">
        <f>#REF!+M3073</f>
        <v>#REF!</v>
      </c>
      <c r="R3073" s="470" t="s">
        <v>481</v>
      </c>
    </row>
    <row r="3074" spans="1:18" ht="15" customHeight="1">
      <c r="A3074" s="406">
        <v>96</v>
      </c>
      <c r="B3074" s="136"/>
      <c r="C3074" s="406" t="s">
        <v>1907</v>
      </c>
      <c r="D3074" s="406" t="s">
        <v>1546</v>
      </c>
      <c r="E3074" s="406" t="s">
        <v>1543</v>
      </c>
      <c r="F3074" s="406" t="s">
        <v>1913</v>
      </c>
      <c r="G3074" s="406" t="s">
        <v>1435</v>
      </c>
      <c r="H3074" s="471" t="s">
        <v>1427</v>
      </c>
      <c r="I3074" s="406" t="s">
        <v>2191</v>
      </c>
      <c r="J3074" s="406" t="s">
        <v>1343</v>
      </c>
      <c r="K3074" s="406" t="s">
        <v>1343</v>
      </c>
      <c r="L3074" s="406"/>
      <c r="M3074" s="406"/>
      <c r="N3074" s="406"/>
      <c r="O3074" s="406"/>
      <c r="P3074" s="386" t="e">
        <f>#REF!+#REF!</f>
        <v>#REF!</v>
      </c>
      <c r="Q3074" s="413" t="e">
        <f>#REF!+M3074</f>
        <v>#REF!</v>
      </c>
      <c r="R3074" s="470" t="s">
        <v>496</v>
      </c>
    </row>
    <row r="3075" spans="1:18" ht="15" customHeight="1">
      <c r="A3075" s="406">
        <v>97</v>
      </c>
      <c r="B3075" s="136"/>
      <c r="C3075" s="406" t="s">
        <v>1907</v>
      </c>
      <c r="D3075" s="406" t="s">
        <v>1546</v>
      </c>
      <c r="E3075" s="406" t="s">
        <v>1543</v>
      </c>
      <c r="F3075" s="406" t="s">
        <v>1913</v>
      </c>
      <c r="G3075" s="406" t="s">
        <v>1437</v>
      </c>
      <c r="H3075" s="471" t="s">
        <v>1429</v>
      </c>
      <c r="I3075" s="406" t="s">
        <v>1408</v>
      </c>
      <c r="J3075" s="406" t="s">
        <v>1343</v>
      </c>
      <c r="K3075" s="406" t="s">
        <v>1343</v>
      </c>
      <c r="L3075" s="406"/>
      <c r="M3075" s="406"/>
      <c r="N3075" s="406"/>
      <c r="O3075" s="406"/>
      <c r="P3075" s="386" t="e">
        <f>#REF!+#REF!</f>
        <v>#REF!</v>
      </c>
      <c r="Q3075" s="413" t="e">
        <f>#REF!+M3075</f>
        <v>#REF!</v>
      </c>
      <c r="R3075" s="470" t="s">
        <v>496</v>
      </c>
    </row>
    <row r="3076" spans="1:18" ht="15" customHeight="1">
      <c r="A3076" s="406">
        <v>98</v>
      </c>
      <c r="B3076" s="136"/>
      <c r="C3076" s="406" t="s">
        <v>1907</v>
      </c>
      <c r="D3076" s="406" t="s">
        <v>1546</v>
      </c>
      <c r="E3076" s="406" t="s">
        <v>1543</v>
      </c>
      <c r="F3076" s="406" t="s">
        <v>1913</v>
      </c>
      <c r="G3076" s="406" t="s">
        <v>1435</v>
      </c>
      <c r="H3076" s="471" t="s">
        <v>1433</v>
      </c>
      <c r="I3076" s="406" t="s">
        <v>2192</v>
      </c>
      <c r="J3076" s="406" t="s">
        <v>1343</v>
      </c>
      <c r="K3076" s="406" t="s">
        <v>1343</v>
      </c>
      <c r="L3076" s="406"/>
      <c r="M3076" s="406"/>
      <c r="N3076" s="406"/>
      <c r="O3076" s="406"/>
      <c r="P3076" s="386" t="e">
        <f>#REF!+#REF!</f>
        <v>#REF!</v>
      </c>
      <c r="Q3076" s="413" t="e">
        <f>#REF!+M3076</f>
        <v>#REF!</v>
      </c>
      <c r="R3076" s="470" t="s">
        <v>496</v>
      </c>
    </row>
    <row r="3077" spans="1:18" ht="15" customHeight="1">
      <c r="A3077" s="406">
        <v>99</v>
      </c>
      <c r="B3077" s="136"/>
      <c r="C3077" s="406" t="s">
        <v>1907</v>
      </c>
      <c r="D3077" s="406" t="s">
        <v>1546</v>
      </c>
      <c r="E3077" s="406" t="s">
        <v>1543</v>
      </c>
      <c r="F3077" s="406" t="s">
        <v>1913</v>
      </c>
      <c r="G3077" s="406" t="s">
        <v>1435</v>
      </c>
      <c r="H3077" s="471" t="s">
        <v>1448</v>
      </c>
      <c r="I3077" s="406" t="s">
        <v>2193</v>
      </c>
      <c r="J3077" s="406" t="s">
        <v>1343</v>
      </c>
      <c r="K3077" s="406" t="s">
        <v>1343</v>
      </c>
      <c r="L3077" s="406"/>
      <c r="M3077" s="406"/>
      <c r="N3077" s="406"/>
      <c r="O3077" s="406"/>
      <c r="P3077" s="386" t="e">
        <f>#REF!+#REF!</f>
        <v>#REF!</v>
      </c>
      <c r="Q3077" s="413" t="e">
        <f>#REF!+M3077</f>
        <v>#REF!</v>
      </c>
      <c r="R3077" s="470" t="s">
        <v>2194</v>
      </c>
    </row>
    <row r="3078" spans="1:18" ht="15" customHeight="1">
      <c r="A3078" s="406">
        <v>100</v>
      </c>
      <c r="B3078" s="136"/>
      <c r="C3078" s="406" t="s">
        <v>1907</v>
      </c>
      <c r="D3078" s="406" t="s">
        <v>1546</v>
      </c>
      <c r="E3078" s="406" t="s">
        <v>1543</v>
      </c>
      <c r="F3078" s="406" t="s">
        <v>1913</v>
      </c>
      <c r="G3078" s="406" t="s">
        <v>1435</v>
      </c>
      <c r="H3078" s="471" t="s">
        <v>1450</v>
      </c>
      <c r="I3078" s="406" t="s">
        <v>2195</v>
      </c>
      <c r="J3078" s="406" t="s">
        <v>1343</v>
      </c>
      <c r="K3078" s="406" t="s">
        <v>1343</v>
      </c>
      <c r="L3078" s="406"/>
      <c r="M3078" s="406"/>
      <c r="N3078" s="406"/>
      <c r="O3078" s="406"/>
      <c r="P3078" s="386" t="e">
        <f>#REF!+#REF!</f>
        <v>#REF!</v>
      </c>
      <c r="Q3078" s="413" t="e">
        <f>#REF!+M3078</f>
        <v>#REF!</v>
      </c>
      <c r="R3078" s="470" t="s">
        <v>1392</v>
      </c>
    </row>
    <row r="3079" spans="1:18" ht="15" customHeight="1">
      <c r="A3079" s="406">
        <v>101</v>
      </c>
      <c r="B3079" s="136"/>
      <c r="C3079" s="406" t="s">
        <v>1907</v>
      </c>
      <c r="D3079" s="406" t="s">
        <v>1546</v>
      </c>
      <c r="E3079" s="406" t="s">
        <v>1911</v>
      </c>
      <c r="F3079" s="406" t="s">
        <v>1907</v>
      </c>
      <c r="G3079" s="406" t="s">
        <v>1441</v>
      </c>
      <c r="H3079" s="471" t="s">
        <v>13</v>
      </c>
      <c r="I3079" s="406" t="s">
        <v>1382</v>
      </c>
      <c r="J3079" s="406" t="s">
        <v>1343</v>
      </c>
      <c r="K3079" s="406" t="s">
        <v>1343</v>
      </c>
      <c r="L3079" s="406"/>
      <c r="M3079" s="406"/>
      <c r="N3079" s="406"/>
      <c r="O3079" s="406"/>
      <c r="P3079" s="386" t="e">
        <f>#REF!+#REF!</f>
        <v>#REF!</v>
      </c>
      <c r="Q3079" s="413" t="e">
        <f>#REF!+M3079</f>
        <v>#REF!</v>
      </c>
      <c r="R3079" s="470" t="s">
        <v>459</v>
      </c>
    </row>
    <row r="3080" spans="1:18" ht="15" customHeight="1">
      <c r="A3080" s="406">
        <v>102</v>
      </c>
      <c r="B3080" s="136"/>
      <c r="C3080" s="406" t="s">
        <v>1907</v>
      </c>
      <c r="D3080" s="406" t="s">
        <v>1546</v>
      </c>
      <c r="E3080" s="406" t="s">
        <v>1543</v>
      </c>
      <c r="F3080" s="406" t="s">
        <v>1913</v>
      </c>
      <c r="G3080" s="406" t="s">
        <v>1435</v>
      </c>
      <c r="H3080" s="471" t="s">
        <v>1453</v>
      </c>
      <c r="I3080" s="406" t="s">
        <v>1393</v>
      </c>
      <c r="J3080" s="406" t="s">
        <v>1343</v>
      </c>
      <c r="K3080" s="406" t="s">
        <v>1343</v>
      </c>
      <c r="L3080" s="406"/>
      <c r="M3080" s="406"/>
      <c r="N3080" s="406"/>
      <c r="O3080" s="406"/>
      <c r="P3080" s="386" t="e">
        <f>#REF!+#REF!</f>
        <v>#REF!</v>
      </c>
      <c r="Q3080" s="413" t="e">
        <f>#REF!+M3080</f>
        <v>#REF!</v>
      </c>
      <c r="R3080" s="470" t="s">
        <v>459</v>
      </c>
    </row>
    <row r="3081" spans="1:18" ht="15" customHeight="1">
      <c r="A3081" s="406">
        <v>103</v>
      </c>
      <c r="B3081" s="136"/>
      <c r="C3081" s="406" t="s">
        <v>1907</v>
      </c>
      <c r="D3081" s="406" t="s">
        <v>1546</v>
      </c>
      <c r="E3081" s="406" t="s">
        <v>1543</v>
      </c>
      <c r="F3081" s="406" t="s">
        <v>1913</v>
      </c>
      <c r="G3081" s="406" t="s">
        <v>1435</v>
      </c>
      <c r="H3081" s="471" t="s">
        <v>1525</v>
      </c>
      <c r="I3081" s="406" t="s">
        <v>2196</v>
      </c>
      <c r="J3081" s="406" t="s">
        <v>1343</v>
      </c>
      <c r="K3081" s="406" t="s">
        <v>1343</v>
      </c>
      <c r="L3081" s="406"/>
      <c r="M3081" s="406"/>
      <c r="N3081" s="406"/>
      <c r="O3081" s="406"/>
      <c r="P3081" s="386" t="e">
        <f>#REF!+#REF!</f>
        <v>#REF!</v>
      </c>
      <c r="Q3081" s="413" t="e">
        <f>#REF!+M3081</f>
        <v>#REF!</v>
      </c>
      <c r="R3081" s="470" t="s">
        <v>459</v>
      </c>
    </row>
    <row r="3082" spans="1:18" ht="15" customHeight="1">
      <c r="A3082" s="472">
        <v>104</v>
      </c>
      <c r="B3082" s="136"/>
      <c r="C3082" s="472" t="s">
        <v>1907</v>
      </c>
      <c r="D3082" s="472" t="s">
        <v>1546</v>
      </c>
      <c r="E3082" s="472" t="s">
        <v>1543</v>
      </c>
      <c r="F3082" s="472" t="s">
        <v>1913</v>
      </c>
      <c r="G3082" s="472" t="s">
        <v>1435</v>
      </c>
      <c r="H3082" s="473" t="s">
        <v>1500</v>
      </c>
      <c r="I3082" s="472" t="s">
        <v>2197</v>
      </c>
      <c r="J3082" s="472" t="s">
        <v>1343</v>
      </c>
      <c r="K3082" s="472" t="s">
        <v>1343</v>
      </c>
      <c r="L3082" s="472"/>
      <c r="M3082" s="472"/>
      <c r="N3082" s="472"/>
      <c r="O3082" s="472"/>
      <c r="P3082" s="386" t="e">
        <f>#REF!+#REF!</f>
        <v>#REF!</v>
      </c>
      <c r="Q3082" s="413" t="e">
        <f>#REF!+M3082</f>
        <v>#REF!</v>
      </c>
      <c r="R3082" s="470" t="s">
        <v>459</v>
      </c>
    </row>
    <row r="3083" spans="1:18" ht="12.95" customHeight="1">
      <c r="A3083" s="282"/>
      <c r="B3083" s="282"/>
      <c r="C3083" s="282"/>
      <c r="D3083" s="282"/>
      <c r="E3083" s="282"/>
      <c r="F3083" s="282"/>
      <c r="G3083" s="282"/>
      <c r="H3083" s="282"/>
      <c r="I3083" s="282"/>
      <c r="J3083" s="282"/>
      <c r="K3083" s="282"/>
      <c r="L3083" s="282"/>
      <c r="M3083" s="282"/>
      <c r="N3083" s="282"/>
      <c r="O3083" s="282"/>
      <c r="P3083" s="282"/>
      <c r="Q3083" s="282"/>
      <c r="R3083" s="282"/>
    </row>
    <row r="3084" spans="1:18" ht="15" customHeight="1">
      <c r="A3084" s="481"/>
      <c r="B3084" s="481"/>
      <c r="C3084" s="481"/>
      <c r="D3084" s="481"/>
      <c r="E3084" s="481"/>
      <c r="F3084" s="481"/>
      <c r="G3084" s="481"/>
      <c r="H3084" s="481"/>
      <c r="I3084" s="481" t="s">
        <v>1912</v>
      </c>
      <c r="J3084" s="481"/>
      <c r="K3084" s="481"/>
      <c r="L3084" s="481"/>
      <c r="M3084" s="484">
        <v>13370000</v>
      </c>
      <c r="N3084" s="481"/>
      <c r="O3084" s="481"/>
      <c r="P3084" s="481" t="e">
        <f>#REF!+#REF!</f>
        <v>#REF!</v>
      </c>
      <c r="Q3084" s="484" t="e">
        <f>#REF!+M3084</f>
        <v>#REF!</v>
      </c>
      <c r="R3084" s="481"/>
    </row>
    <row r="3085" spans="1:18" ht="14.1" customHeight="1">
      <c r="A3085" s="482">
        <v>1</v>
      </c>
      <c r="B3085" s="282"/>
      <c r="C3085" s="406" t="s">
        <v>1544</v>
      </c>
      <c r="D3085" s="406" t="s">
        <v>1902</v>
      </c>
      <c r="E3085" s="406" t="s">
        <v>1543</v>
      </c>
      <c r="F3085" s="406" t="s">
        <v>1544</v>
      </c>
      <c r="G3085" s="406" t="s">
        <v>1427</v>
      </c>
      <c r="H3085" s="406" t="s">
        <v>13</v>
      </c>
      <c r="I3085" s="406" t="s">
        <v>1411</v>
      </c>
      <c r="J3085" s="406"/>
      <c r="K3085" s="406"/>
      <c r="L3085" s="406"/>
      <c r="M3085" s="282"/>
      <c r="N3085" s="282"/>
      <c r="O3085" s="282"/>
      <c r="P3085" s="406" t="e">
        <f>#REF!+#REF!</f>
        <v>#REF!</v>
      </c>
      <c r="Q3085" s="480" t="e">
        <f>#REF!+M3085</f>
        <v>#REF!</v>
      </c>
      <c r="R3085" s="406" t="s">
        <v>445</v>
      </c>
    </row>
    <row r="3086" spans="1:18" ht="14.1" customHeight="1">
      <c r="A3086" s="482">
        <v>2</v>
      </c>
      <c r="B3086" s="282"/>
      <c r="C3086" s="406" t="s">
        <v>1544</v>
      </c>
      <c r="D3086" s="406" t="s">
        <v>1902</v>
      </c>
      <c r="E3086" s="406" t="s">
        <v>1543</v>
      </c>
      <c r="F3086" s="406" t="s">
        <v>1544</v>
      </c>
      <c r="G3086" s="406" t="s">
        <v>1427</v>
      </c>
      <c r="H3086" s="406" t="s">
        <v>1425</v>
      </c>
      <c r="I3086" s="406" t="s">
        <v>1412</v>
      </c>
      <c r="J3086" s="406"/>
      <c r="K3086" s="406"/>
      <c r="L3086" s="406"/>
      <c r="M3086" s="282"/>
      <c r="N3086" s="282"/>
      <c r="O3086" s="282"/>
      <c r="P3086" s="406" t="e">
        <f>#REF!+#REF!</f>
        <v>#REF!</v>
      </c>
      <c r="Q3086" s="480" t="e">
        <f>#REF!+M3086</f>
        <v>#REF!</v>
      </c>
      <c r="R3086" s="406" t="s">
        <v>445</v>
      </c>
    </row>
    <row r="3087" spans="1:18" ht="14.1" customHeight="1">
      <c r="A3087" s="482">
        <v>3</v>
      </c>
      <c r="B3087" s="282"/>
      <c r="C3087" s="406" t="s">
        <v>1544</v>
      </c>
      <c r="D3087" s="406" t="s">
        <v>1902</v>
      </c>
      <c r="E3087" s="406" t="s">
        <v>1543</v>
      </c>
      <c r="F3087" s="406" t="s">
        <v>1544</v>
      </c>
      <c r="G3087" s="406" t="s">
        <v>1427</v>
      </c>
      <c r="H3087" s="406" t="s">
        <v>1426</v>
      </c>
      <c r="I3087" s="406" t="s">
        <v>1411</v>
      </c>
      <c r="J3087" s="406"/>
      <c r="K3087" s="406"/>
      <c r="L3087" s="406"/>
      <c r="M3087" s="282"/>
      <c r="N3087" s="282"/>
      <c r="O3087" s="282"/>
      <c r="P3087" s="406" t="e">
        <f>#REF!+#REF!</f>
        <v>#REF!</v>
      </c>
      <c r="Q3087" s="480" t="e">
        <f>#REF!+M3087</f>
        <v>#REF!</v>
      </c>
      <c r="R3087" s="406" t="s">
        <v>485</v>
      </c>
    </row>
    <row r="3088" spans="1:18" ht="14.1" customHeight="1">
      <c r="A3088" s="482">
        <v>4</v>
      </c>
      <c r="B3088" s="282"/>
      <c r="C3088" s="406" t="s">
        <v>1544</v>
      </c>
      <c r="D3088" s="406" t="s">
        <v>1902</v>
      </c>
      <c r="E3088" s="406" t="s">
        <v>1543</v>
      </c>
      <c r="F3088" s="406" t="s">
        <v>1544</v>
      </c>
      <c r="G3088" s="406" t="s">
        <v>1427</v>
      </c>
      <c r="H3088" s="406" t="s">
        <v>1427</v>
      </c>
      <c r="I3088" s="406" t="s">
        <v>1412</v>
      </c>
      <c r="J3088" s="406"/>
      <c r="K3088" s="406"/>
      <c r="L3088" s="406"/>
      <c r="M3088" s="282"/>
      <c r="N3088" s="282"/>
      <c r="O3088" s="282"/>
      <c r="P3088" s="406" t="e">
        <f>#REF!+#REF!</f>
        <v>#REF!</v>
      </c>
      <c r="Q3088" s="480" t="e">
        <f>#REF!+M3088</f>
        <v>#REF!</v>
      </c>
      <c r="R3088" s="406" t="s">
        <v>297</v>
      </c>
    </row>
    <row r="3089" spans="1:18" ht="14.1" customHeight="1">
      <c r="A3089" s="482">
        <v>5</v>
      </c>
      <c r="B3089" s="282"/>
      <c r="C3089" s="406" t="s">
        <v>1544</v>
      </c>
      <c r="D3089" s="406" t="s">
        <v>1902</v>
      </c>
      <c r="E3089" s="406" t="s">
        <v>1543</v>
      </c>
      <c r="F3089" s="406" t="s">
        <v>1544</v>
      </c>
      <c r="G3089" s="406" t="s">
        <v>1427</v>
      </c>
      <c r="H3089" s="406" t="s">
        <v>1428</v>
      </c>
      <c r="I3089" s="406" t="s">
        <v>1416</v>
      </c>
      <c r="J3089" s="406"/>
      <c r="K3089" s="406"/>
      <c r="L3089" s="406"/>
      <c r="M3089" s="282"/>
      <c r="N3089" s="282"/>
      <c r="O3089" s="282"/>
      <c r="P3089" s="406" t="e">
        <f>#REF!+#REF!</f>
        <v>#REF!</v>
      </c>
      <c r="Q3089" s="480" t="e">
        <f>#REF!+M3089</f>
        <v>#REF!</v>
      </c>
      <c r="R3089" s="406" t="s">
        <v>611</v>
      </c>
    </row>
    <row r="3090" spans="1:18" ht="14.1" customHeight="1">
      <c r="A3090" s="482">
        <v>6</v>
      </c>
      <c r="B3090" s="282"/>
      <c r="C3090" s="406" t="s">
        <v>1544</v>
      </c>
      <c r="D3090" s="406" t="s">
        <v>1902</v>
      </c>
      <c r="E3090" s="406" t="s">
        <v>1543</v>
      </c>
      <c r="F3090" s="406" t="s">
        <v>1544</v>
      </c>
      <c r="G3090" s="406" t="s">
        <v>1427</v>
      </c>
      <c r="H3090" s="406" t="s">
        <v>1429</v>
      </c>
      <c r="I3090" s="406" t="s">
        <v>1416</v>
      </c>
      <c r="J3090" s="406"/>
      <c r="K3090" s="406"/>
      <c r="L3090" s="406"/>
      <c r="M3090" s="282"/>
      <c r="N3090" s="282"/>
      <c r="O3090" s="282"/>
      <c r="P3090" s="406" t="e">
        <f>#REF!+#REF!</f>
        <v>#REF!</v>
      </c>
      <c r="Q3090" s="480" t="e">
        <f>#REF!+M3090</f>
        <v>#REF!</v>
      </c>
      <c r="R3090" s="406" t="s">
        <v>629</v>
      </c>
    </row>
    <row r="3091" spans="1:18" ht="14.1" customHeight="1">
      <c r="A3091" s="482">
        <v>7</v>
      </c>
      <c r="B3091" s="282"/>
      <c r="C3091" s="406" t="s">
        <v>1544</v>
      </c>
      <c r="D3091" s="406" t="s">
        <v>1902</v>
      </c>
      <c r="E3091" s="406" t="s">
        <v>1543</v>
      </c>
      <c r="F3091" s="406" t="s">
        <v>1544</v>
      </c>
      <c r="G3091" s="406" t="s">
        <v>1427</v>
      </c>
      <c r="H3091" s="406" t="s">
        <v>1430</v>
      </c>
      <c r="I3091" s="406" t="s">
        <v>1417</v>
      </c>
      <c r="J3091" s="406"/>
      <c r="K3091" s="406"/>
      <c r="L3091" s="406"/>
      <c r="M3091" s="282"/>
      <c r="N3091" s="282"/>
      <c r="O3091" s="282"/>
      <c r="P3091" s="406" t="e">
        <f>#REF!+#REF!</f>
        <v>#REF!</v>
      </c>
      <c r="Q3091" s="480" t="e">
        <f>#REF!+M3091</f>
        <v>#REF!</v>
      </c>
      <c r="R3091" s="406" t="s">
        <v>639</v>
      </c>
    </row>
    <row r="3092" spans="1:18" ht="14.1" customHeight="1">
      <c r="A3092" s="482">
        <v>8</v>
      </c>
      <c r="B3092" s="282"/>
      <c r="C3092" s="406" t="s">
        <v>1544</v>
      </c>
      <c r="D3092" s="406" t="s">
        <v>1902</v>
      </c>
      <c r="E3092" s="406" t="s">
        <v>1543</v>
      </c>
      <c r="F3092" s="406" t="s">
        <v>1544</v>
      </c>
      <c r="G3092" s="406" t="s">
        <v>1427</v>
      </c>
      <c r="H3092" s="406" t="s">
        <v>1433</v>
      </c>
      <c r="I3092" s="406" t="s">
        <v>1418</v>
      </c>
      <c r="J3092" s="406"/>
      <c r="K3092" s="406"/>
      <c r="L3092" s="406"/>
      <c r="M3092" s="282"/>
      <c r="N3092" s="282"/>
      <c r="O3092" s="282"/>
      <c r="P3092" s="406" t="e">
        <f>#REF!+#REF!</f>
        <v>#REF!</v>
      </c>
      <c r="Q3092" s="480" t="e">
        <f>#REF!+M3092</f>
        <v>#REF!</v>
      </c>
      <c r="R3092" s="406" t="s">
        <v>606</v>
      </c>
    </row>
    <row r="3093" spans="1:18" ht="14.1" customHeight="1">
      <c r="A3093" s="482">
        <v>9</v>
      </c>
      <c r="B3093" s="282"/>
      <c r="C3093" s="406" t="s">
        <v>1544</v>
      </c>
      <c r="D3093" s="406" t="s">
        <v>1902</v>
      </c>
      <c r="E3093" s="406" t="s">
        <v>1543</v>
      </c>
      <c r="F3093" s="406" t="s">
        <v>1544</v>
      </c>
      <c r="G3093" s="406" t="s">
        <v>1427</v>
      </c>
      <c r="H3093" s="406" t="s">
        <v>1434</v>
      </c>
      <c r="I3093" s="406" t="s">
        <v>1416</v>
      </c>
      <c r="J3093" s="406"/>
      <c r="K3093" s="406"/>
      <c r="L3093" s="406"/>
      <c r="M3093" s="282"/>
      <c r="N3093" s="282"/>
      <c r="O3093" s="282"/>
      <c r="P3093" s="406" t="e">
        <f>#REF!+#REF!</f>
        <v>#REF!</v>
      </c>
      <c r="Q3093" s="480" t="e">
        <f>#REF!+M3093</f>
        <v>#REF!</v>
      </c>
      <c r="R3093" s="406" t="s">
        <v>604</v>
      </c>
    </row>
    <row r="3094" spans="1:18" ht="14.1" customHeight="1">
      <c r="A3094" s="482">
        <v>10</v>
      </c>
      <c r="B3094" s="282"/>
      <c r="C3094" s="406" t="s">
        <v>1544</v>
      </c>
      <c r="D3094" s="406" t="s">
        <v>1902</v>
      </c>
      <c r="E3094" s="406" t="s">
        <v>1543</v>
      </c>
      <c r="F3094" s="406" t="s">
        <v>1544</v>
      </c>
      <c r="G3094" s="406" t="s">
        <v>1427</v>
      </c>
      <c r="H3094" s="406" t="s">
        <v>1435</v>
      </c>
      <c r="I3094" s="406" t="s">
        <v>1419</v>
      </c>
      <c r="J3094" s="406"/>
      <c r="K3094" s="406"/>
      <c r="L3094" s="406"/>
      <c r="M3094" s="282"/>
      <c r="N3094" s="282"/>
      <c r="O3094" s="282"/>
      <c r="P3094" s="406" t="e">
        <f>#REF!+#REF!</f>
        <v>#REF!</v>
      </c>
      <c r="Q3094" s="480" t="e">
        <f>#REF!+M3094</f>
        <v>#REF!</v>
      </c>
      <c r="R3094" s="406" t="s">
        <v>650</v>
      </c>
    </row>
    <row r="3095" spans="1:18" ht="14.1" customHeight="1">
      <c r="A3095" s="482">
        <v>11</v>
      </c>
      <c r="B3095" s="282"/>
      <c r="C3095" s="406" t="s">
        <v>1544</v>
      </c>
      <c r="D3095" s="406" t="s">
        <v>1902</v>
      </c>
      <c r="E3095" s="406" t="s">
        <v>1543</v>
      </c>
      <c r="F3095" s="406" t="s">
        <v>1544</v>
      </c>
      <c r="G3095" s="406" t="s">
        <v>1427</v>
      </c>
      <c r="H3095" s="406" t="s">
        <v>1436</v>
      </c>
      <c r="I3095" s="406" t="s">
        <v>1420</v>
      </c>
      <c r="J3095" s="406"/>
      <c r="K3095" s="406"/>
      <c r="L3095" s="406"/>
      <c r="M3095" s="282"/>
      <c r="N3095" s="282"/>
      <c r="O3095" s="282"/>
      <c r="P3095" s="406" t="e">
        <f>#REF!+#REF!</f>
        <v>#REF!</v>
      </c>
      <c r="Q3095" s="480" t="e">
        <f>#REF!+M3095</f>
        <v>#REF!</v>
      </c>
      <c r="R3095" s="406" t="s">
        <v>733</v>
      </c>
    </row>
    <row r="3096" spans="1:18" ht="14.1" customHeight="1">
      <c r="A3096" s="482">
        <v>12</v>
      </c>
      <c r="B3096" s="282"/>
      <c r="C3096" s="406" t="s">
        <v>1544</v>
      </c>
      <c r="D3096" s="406" t="s">
        <v>1902</v>
      </c>
      <c r="E3096" s="406" t="s">
        <v>1543</v>
      </c>
      <c r="F3096" s="406" t="s">
        <v>1544</v>
      </c>
      <c r="G3096" s="406" t="s">
        <v>1427</v>
      </c>
      <c r="H3096" s="406" t="s">
        <v>1437</v>
      </c>
      <c r="I3096" s="406" t="s">
        <v>1421</v>
      </c>
      <c r="J3096" s="406"/>
      <c r="K3096" s="406"/>
      <c r="L3096" s="406"/>
      <c r="M3096" s="282"/>
      <c r="N3096" s="282"/>
      <c r="O3096" s="282"/>
      <c r="P3096" s="406" t="e">
        <f>#REF!+#REF!</f>
        <v>#REF!</v>
      </c>
      <c r="Q3096" s="480" t="e">
        <f>#REF!+M3096</f>
        <v>#REF!</v>
      </c>
      <c r="R3096" s="406" t="s">
        <v>741</v>
      </c>
    </row>
    <row r="3097" spans="1:18" ht="14.1" customHeight="1">
      <c r="A3097" s="482">
        <v>13</v>
      </c>
      <c r="B3097" s="282"/>
      <c r="C3097" s="406" t="s">
        <v>1544</v>
      </c>
      <c r="D3097" s="406" t="s">
        <v>1902</v>
      </c>
      <c r="E3097" s="406" t="s">
        <v>1543</v>
      </c>
      <c r="F3097" s="406" t="s">
        <v>1544</v>
      </c>
      <c r="G3097" s="406" t="s">
        <v>1427</v>
      </c>
      <c r="H3097" s="406" t="s">
        <v>1438</v>
      </c>
      <c r="I3097" s="406" t="s">
        <v>1422</v>
      </c>
      <c r="J3097" s="406"/>
      <c r="K3097" s="406"/>
      <c r="L3097" s="406"/>
      <c r="M3097" s="282"/>
      <c r="N3097" s="282"/>
      <c r="O3097" s="282"/>
      <c r="P3097" s="406" t="e">
        <f>#REF!+#REF!</f>
        <v>#REF!</v>
      </c>
      <c r="Q3097" s="480" t="e">
        <f>#REF!+M3097</f>
        <v>#REF!</v>
      </c>
      <c r="R3097" s="406" t="s">
        <v>604</v>
      </c>
    </row>
    <row r="3098" spans="1:18" ht="14.1" customHeight="1">
      <c r="A3098" s="482">
        <v>14</v>
      </c>
      <c r="B3098" s="282"/>
      <c r="C3098" s="406" t="s">
        <v>1544</v>
      </c>
      <c r="D3098" s="406" t="s">
        <v>1902</v>
      </c>
      <c r="E3098" s="406" t="s">
        <v>1543</v>
      </c>
      <c r="F3098" s="406" t="s">
        <v>1544</v>
      </c>
      <c r="G3098" s="406" t="s">
        <v>1427</v>
      </c>
      <c r="H3098" s="406" t="s">
        <v>1439</v>
      </c>
      <c r="I3098" s="406" t="s">
        <v>1422</v>
      </c>
      <c r="J3098" s="406"/>
      <c r="K3098" s="406"/>
      <c r="L3098" s="406"/>
      <c r="M3098" s="282"/>
      <c r="N3098" s="282"/>
      <c r="O3098" s="282"/>
      <c r="P3098" s="406" t="e">
        <f>#REF!+#REF!</f>
        <v>#REF!</v>
      </c>
      <c r="Q3098" s="480" t="e">
        <f>#REF!+M3098</f>
        <v>#REF!</v>
      </c>
      <c r="R3098" s="406" t="s">
        <v>735</v>
      </c>
    </row>
    <row r="3099" spans="1:18" ht="14.1" customHeight="1">
      <c r="A3099" s="482">
        <v>15</v>
      </c>
      <c r="B3099" s="282"/>
      <c r="C3099" s="406" t="s">
        <v>1544</v>
      </c>
      <c r="D3099" s="406" t="s">
        <v>1902</v>
      </c>
      <c r="E3099" s="406" t="s">
        <v>1543</v>
      </c>
      <c r="F3099" s="406" t="s">
        <v>1544</v>
      </c>
      <c r="G3099" s="406" t="s">
        <v>1427</v>
      </c>
      <c r="H3099" s="406" t="s">
        <v>1440</v>
      </c>
      <c r="I3099" s="406" t="s">
        <v>1422</v>
      </c>
      <c r="J3099" s="406"/>
      <c r="K3099" s="406"/>
      <c r="L3099" s="406"/>
      <c r="M3099" s="282"/>
      <c r="N3099" s="282"/>
      <c r="O3099" s="282"/>
      <c r="P3099" s="406" t="e">
        <f>#REF!+#REF!</f>
        <v>#REF!</v>
      </c>
      <c r="Q3099" s="480" t="e">
        <f>#REF!+M3099</f>
        <v>#REF!</v>
      </c>
      <c r="R3099" s="406" t="s">
        <v>650</v>
      </c>
    </row>
    <row r="3100" spans="1:18" ht="14.1" customHeight="1">
      <c r="A3100" s="482">
        <v>16</v>
      </c>
      <c r="B3100" s="282"/>
      <c r="C3100" s="406" t="s">
        <v>1544</v>
      </c>
      <c r="D3100" s="406" t="s">
        <v>1902</v>
      </c>
      <c r="E3100" s="406" t="s">
        <v>1543</v>
      </c>
      <c r="F3100" s="406" t="s">
        <v>1544</v>
      </c>
      <c r="G3100" s="406" t="s">
        <v>1427</v>
      </c>
      <c r="H3100" s="406" t="s">
        <v>1441</v>
      </c>
      <c r="I3100" s="406" t="s">
        <v>1424</v>
      </c>
      <c r="J3100" s="406"/>
      <c r="K3100" s="406"/>
      <c r="L3100" s="406"/>
      <c r="M3100" s="282"/>
      <c r="N3100" s="282"/>
      <c r="O3100" s="282"/>
      <c r="P3100" s="406" t="e">
        <f>#REF!+#REF!</f>
        <v>#REF!</v>
      </c>
      <c r="Q3100" s="480" t="e">
        <f>#REF!+M3100</f>
        <v>#REF!</v>
      </c>
      <c r="R3100" s="406" t="s">
        <v>297</v>
      </c>
    </row>
    <row r="3101" spans="1:18" ht="14.1" customHeight="1">
      <c r="A3101" s="482">
        <v>17</v>
      </c>
      <c r="B3101" s="282"/>
      <c r="C3101" s="406" t="s">
        <v>1544</v>
      </c>
      <c r="D3101" s="406" t="s">
        <v>1902</v>
      </c>
      <c r="E3101" s="406" t="s">
        <v>1907</v>
      </c>
      <c r="F3101" s="406" t="s">
        <v>1543</v>
      </c>
      <c r="G3101" s="406" t="s">
        <v>1427</v>
      </c>
      <c r="H3101" s="406" t="s">
        <v>13</v>
      </c>
      <c r="I3101" s="406" t="s">
        <v>1413</v>
      </c>
      <c r="J3101" s="406"/>
      <c r="K3101" s="406"/>
      <c r="L3101" s="406"/>
      <c r="M3101" s="282"/>
      <c r="N3101" s="282"/>
      <c r="O3101" s="282"/>
      <c r="P3101" s="406" t="e">
        <f>#REF!+#REF!</f>
        <v>#REF!</v>
      </c>
      <c r="Q3101" s="480" t="e">
        <f>#REF!+M3101</f>
        <v>#REF!</v>
      </c>
      <c r="R3101" s="406" t="s">
        <v>524</v>
      </c>
    </row>
    <row r="3102" spans="1:18" ht="14.1" customHeight="1">
      <c r="A3102" s="482">
        <v>18</v>
      </c>
      <c r="B3102" s="282"/>
      <c r="C3102" s="406" t="s">
        <v>1544</v>
      </c>
      <c r="D3102" s="406" t="s">
        <v>1902</v>
      </c>
      <c r="E3102" s="406" t="s">
        <v>1907</v>
      </c>
      <c r="F3102" s="406" t="s">
        <v>1543</v>
      </c>
      <c r="G3102" s="406" t="s">
        <v>1427</v>
      </c>
      <c r="H3102" s="406" t="s">
        <v>1425</v>
      </c>
      <c r="I3102" s="406" t="s">
        <v>1414</v>
      </c>
      <c r="J3102" s="406"/>
      <c r="K3102" s="406"/>
      <c r="L3102" s="406"/>
      <c r="M3102" s="282"/>
      <c r="N3102" s="282"/>
      <c r="O3102" s="282"/>
      <c r="P3102" s="406" t="e">
        <f>#REF!+#REF!</f>
        <v>#REF!</v>
      </c>
      <c r="Q3102" s="480" t="e">
        <f>#REF!+M3102</f>
        <v>#REF!</v>
      </c>
      <c r="R3102" s="406" t="s">
        <v>459</v>
      </c>
    </row>
    <row r="3103" spans="1:18" ht="14.1" customHeight="1">
      <c r="A3103" s="482">
        <v>19</v>
      </c>
      <c r="B3103" s="282"/>
      <c r="C3103" s="406" t="s">
        <v>1544</v>
      </c>
      <c r="D3103" s="406" t="s">
        <v>1902</v>
      </c>
      <c r="E3103" s="406" t="s">
        <v>1907</v>
      </c>
      <c r="F3103" s="406" t="s">
        <v>1543</v>
      </c>
      <c r="G3103" s="406" t="s">
        <v>1427</v>
      </c>
      <c r="H3103" s="406" t="s">
        <v>1426</v>
      </c>
      <c r="I3103" s="406" t="s">
        <v>1414</v>
      </c>
      <c r="J3103" s="406"/>
      <c r="K3103" s="406"/>
      <c r="L3103" s="406"/>
      <c r="M3103" s="282"/>
      <c r="N3103" s="282"/>
      <c r="O3103" s="282"/>
      <c r="P3103" s="406" t="e">
        <f>#REF!+#REF!</f>
        <v>#REF!</v>
      </c>
      <c r="Q3103" s="480" t="e">
        <f>#REF!+M3103</f>
        <v>#REF!</v>
      </c>
      <c r="R3103" s="406" t="s">
        <v>442</v>
      </c>
    </row>
    <row r="3104" spans="1:18" ht="14.1" customHeight="1">
      <c r="A3104" s="482">
        <v>20</v>
      </c>
      <c r="B3104" s="282"/>
      <c r="C3104" s="406" t="s">
        <v>1544</v>
      </c>
      <c r="D3104" s="406" t="s">
        <v>1902</v>
      </c>
      <c r="E3104" s="406" t="s">
        <v>1907</v>
      </c>
      <c r="F3104" s="406" t="s">
        <v>1543</v>
      </c>
      <c r="G3104" s="406" t="s">
        <v>1427</v>
      </c>
      <c r="H3104" s="406" t="s">
        <v>1427</v>
      </c>
      <c r="I3104" s="406" t="s">
        <v>1423</v>
      </c>
      <c r="J3104" s="406"/>
      <c r="K3104" s="406"/>
      <c r="L3104" s="406"/>
      <c r="M3104" s="282"/>
      <c r="N3104" s="282"/>
      <c r="O3104" s="282"/>
      <c r="P3104" s="406" t="e">
        <f>#REF!+#REF!</f>
        <v>#REF!</v>
      </c>
      <c r="Q3104" s="480" t="e">
        <f>#REF!+M3104</f>
        <v>#REF!</v>
      </c>
      <c r="R3104" s="406" t="s">
        <v>763</v>
      </c>
    </row>
    <row r="3105" spans="1:18" ht="14.1" customHeight="1">
      <c r="A3105" s="482">
        <v>21</v>
      </c>
      <c r="B3105" s="282"/>
      <c r="C3105" s="406" t="s">
        <v>1544</v>
      </c>
      <c r="D3105" s="406" t="s">
        <v>1908</v>
      </c>
      <c r="E3105" s="406" t="s">
        <v>1543</v>
      </c>
      <c r="F3105" s="406" t="s">
        <v>1909</v>
      </c>
      <c r="G3105" s="406" t="s">
        <v>1428</v>
      </c>
      <c r="H3105" s="406" t="s">
        <v>13</v>
      </c>
      <c r="I3105" s="406" t="s">
        <v>1415</v>
      </c>
      <c r="J3105" s="406"/>
      <c r="K3105" s="406"/>
      <c r="L3105" s="406"/>
      <c r="M3105" s="282"/>
      <c r="N3105" s="282"/>
      <c r="O3105" s="282"/>
      <c r="P3105" s="406" t="e">
        <f>#REF!+#REF!</f>
        <v>#REF!</v>
      </c>
      <c r="Q3105" s="480" t="e">
        <f>#REF!+M3105</f>
        <v>#REF!</v>
      </c>
      <c r="R3105" s="406" t="s">
        <v>456</v>
      </c>
    </row>
    <row r="3106" spans="1:18" ht="14.1" customHeight="1">
      <c r="A3106" s="482">
        <v>22</v>
      </c>
      <c r="B3106" s="282"/>
      <c r="C3106" s="406" t="s">
        <v>1544</v>
      </c>
      <c r="D3106" s="406" t="s">
        <v>1910</v>
      </c>
      <c r="E3106" s="406" t="s">
        <v>1543</v>
      </c>
      <c r="F3106" s="406" t="s">
        <v>1911</v>
      </c>
      <c r="G3106" s="406" t="s">
        <v>1429</v>
      </c>
      <c r="H3106" s="406" t="s">
        <v>13</v>
      </c>
      <c r="I3106" s="406" t="s">
        <v>1856</v>
      </c>
      <c r="J3106" s="406"/>
      <c r="K3106" s="406"/>
      <c r="L3106" s="406"/>
      <c r="M3106" s="282"/>
      <c r="N3106" s="282"/>
      <c r="O3106" s="282"/>
      <c r="P3106" s="406" t="e">
        <f>#REF!+#REF!</f>
        <v>#REF!</v>
      </c>
      <c r="Q3106" s="480" t="e">
        <f>#REF!+M3106</f>
        <v>#REF!</v>
      </c>
      <c r="R3106" s="406" t="s">
        <v>718</v>
      </c>
    </row>
    <row r="3107" spans="1:18" ht="14.1" customHeight="1">
      <c r="A3107" s="482">
        <v>23</v>
      </c>
      <c r="B3107" s="282"/>
      <c r="C3107" s="406" t="s">
        <v>1544</v>
      </c>
      <c r="D3107" s="406" t="s">
        <v>1902</v>
      </c>
      <c r="E3107" s="406" t="s">
        <v>1543</v>
      </c>
      <c r="F3107" s="406" t="s">
        <v>1544</v>
      </c>
      <c r="G3107" s="406" t="s">
        <v>1427</v>
      </c>
      <c r="H3107" s="406" t="s">
        <v>1442</v>
      </c>
      <c r="I3107" s="406" t="s">
        <v>1857</v>
      </c>
      <c r="J3107" s="406"/>
      <c r="K3107" s="406"/>
      <c r="L3107" s="406"/>
      <c r="M3107" s="282"/>
      <c r="N3107" s="282"/>
      <c r="O3107" s="282"/>
      <c r="P3107" s="406" t="e">
        <f>#REF!+#REF!</f>
        <v>#REF!</v>
      </c>
      <c r="Q3107" s="480" t="e">
        <f>#REF!+M3107</f>
        <v>#REF!</v>
      </c>
      <c r="R3107" s="406" t="s">
        <v>648</v>
      </c>
    </row>
    <row r="3108" spans="1:18" ht="14.1" customHeight="1">
      <c r="A3108" s="482">
        <v>24</v>
      </c>
      <c r="B3108" s="282"/>
      <c r="C3108" s="406" t="s">
        <v>1544</v>
      </c>
      <c r="D3108" s="406" t="s">
        <v>1902</v>
      </c>
      <c r="E3108" s="406" t="s">
        <v>1543</v>
      </c>
      <c r="F3108" s="406" t="s">
        <v>1544</v>
      </c>
      <c r="G3108" s="406" t="s">
        <v>1427</v>
      </c>
      <c r="H3108" s="406" t="s">
        <v>1443</v>
      </c>
      <c r="I3108" s="406" t="s">
        <v>1858</v>
      </c>
      <c r="J3108" s="406"/>
      <c r="K3108" s="406"/>
      <c r="L3108" s="406"/>
      <c r="M3108" s="282"/>
      <c r="N3108" s="282"/>
      <c r="O3108" s="282"/>
      <c r="P3108" s="406" t="e">
        <f>#REF!+#REF!</f>
        <v>#REF!</v>
      </c>
      <c r="Q3108" s="480" t="e">
        <f>#REF!+M3108</f>
        <v>#REF!</v>
      </c>
      <c r="R3108" s="406" t="s">
        <v>578</v>
      </c>
    </row>
    <row r="3109" spans="1:18" ht="14.1" customHeight="1">
      <c r="A3109" s="482">
        <v>25</v>
      </c>
      <c r="B3109" s="282"/>
      <c r="C3109" s="406" t="s">
        <v>1544</v>
      </c>
      <c r="D3109" s="406" t="s">
        <v>1902</v>
      </c>
      <c r="E3109" s="406" t="s">
        <v>1543</v>
      </c>
      <c r="F3109" s="406" t="s">
        <v>1544</v>
      </c>
      <c r="G3109" s="406" t="s">
        <v>1427</v>
      </c>
      <c r="H3109" s="406" t="s">
        <v>1444</v>
      </c>
      <c r="I3109" s="406" t="s">
        <v>1858</v>
      </c>
      <c r="J3109" s="406"/>
      <c r="K3109" s="406"/>
      <c r="L3109" s="406"/>
      <c r="M3109" s="282"/>
      <c r="N3109" s="282"/>
      <c r="O3109" s="282"/>
      <c r="P3109" s="406" t="e">
        <f>#REF!+#REF!</f>
        <v>#REF!</v>
      </c>
      <c r="Q3109" s="480" t="e">
        <f>#REF!+M3109</f>
        <v>#REF!</v>
      </c>
      <c r="R3109" s="406" t="s">
        <v>1702</v>
      </c>
    </row>
    <row r="3110" spans="1:18" ht="14.1" customHeight="1">
      <c r="A3110" s="482">
        <v>26</v>
      </c>
      <c r="B3110" s="282"/>
      <c r="C3110" s="406" t="s">
        <v>1544</v>
      </c>
      <c r="D3110" s="406" t="s">
        <v>1902</v>
      </c>
      <c r="E3110" s="406" t="s">
        <v>1907</v>
      </c>
      <c r="F3110" s="406" t="s">
        <v>1543</v>
      </c>
      <c r="G3110" s="406" t="s">
        <v>1427</v>
      </c>
      <c r="H3110" s="406" t="s">
        <v>1428</v>
      </c>
      <c r="I3110" s="406" t="s">
        <v>1859</v>
      </c>
      <c r="J3110" s="406"/>
      <c r="K3110" s="406"/>
      <c r="L3110" s="406"/>
      <c r="M3110" s="282"/>
      <c r="N3110" s="282"/>
      <c r="O3110" s="282"/>
      <c r="P3110" s="406" t="e">
        <f>#REF!+#REF!</f>
        <v>#REF!</v>
      </c>
      <c r="Q3110" s="480" t="e">
        <f>#REF!+M3110</f>
        <v>#REF!</v>
      </c>
      <c r="R3110" s="406" t="s">
        <v>718</v>
      </c>
    </row>
    <row r="3111" spans="1:18" ht="14.1" customHeight="1">
      <c r="A3111" s="482">
        <v>27</v>
      </c>
      <c r="B3111" s="282"/>
      <c r="C3111" s="406" t="s">
        <v>1544</v>
      </c>
      <c r="D3111" s="406" t="s">
        <v>1902</v>
      </c>
      <c r="E3111" s="406" t="s">
        <v>1907</v>
      </c>
      <c r="F3111" s="406" t="s">
        <v>1543</v>
      </c>
      <c r="G3111" s="406" t="s">
        <v>1427</v>
      </c>
      <c r="H3111" s="406" t="s">
        <v>1429</v>
      </c>
      <c r="I3111" s="406" t="s">
        <v>1860</v>
      </c>
      <c r="J3111" s="406"/>
      <c r="K3111" s="406"/>
      <c r="L3111" s="406"/>
      <c r="M3111" s="282"/>
      <c r="N3111" s="282"/>
      <c r="O3111" s="282"/>
      <c r="P3111" s="406" t="e">
        <f>#REF!+#REF!</f>
        <v>#REF!</v>
      </c>
      <c r="Q3111" s="480" t="e">
        <f>#REF!+M3111</f>
        <v>#REF!</v>
      </c>
      <c r="R3111" s="406" t="s">
        <v>578</v>
      </c>
    </row>
    <row r="3112" spans="1:18" ht="14.1" customHeight="1">
      <c r="A3112" s="482">
        <v>28</v>
      </c>
      <c r="B3112" s="282"/>
      <c r="C3112" s="406" t="s">
        <v>1544</v>
      </c>
      <c r="D3112" s="406" t="s">
        <v>1902</v>
      </c>
      <c r="E3112" s="406" t="s">
        <v>1543</v>
      </c>
      <c r="F3112" s="406" t="s">
        <v>1544</v>
      </c>
      <c r="G3112" s="406" t="s">
        <v>1427</v>
      </c>
      <c r="H3112" s="406" t="s">
        <v>1441</v>
      </c>
      <c r="I3112" s="475" t="s">
        <v>1424</v>
      </c>
      <c r="J3112" s="475"/>
      <c r="K3112" s="475"/>
      <c r="L3112" s="475"/>
      <c r="M3112" s="483">
        <v>1370000</v>
      </c>
      <c r="N3112" s="476"/>
      <c r="O3112" s="476"/>
      <c r="P3112" s="475" t="e">
        <f>#REF!+#REF!</f>
        <v>#REF!</v>
      </c>
      <c r="Q3112" s="483" t="e">
        <f>#REF!+M3112</f>
        <v>#REF!</v>
      </c>
      <c r="R3112" s="475" t="s">
        <v>604</v>
      </c>
    </row>
    <row r="3113" spans="1:18" ht="14.1" customHeight="1">
      <c r="A3113" s="482">
        <v>29</v>
      </c>
      <c r="B3113" s="282"/>
      <c r="C3113" s="406" t="s">
        <v>1544</v>
      </c>
      <c r="D3113" s="406" t="s">
        <v>1902</v>
      </c>
      <c r="E3113" s="406" t="s">
        <v>1543</v>
      </c>
      <c r="F3113" s="406" t="s">
        <v>1544</v>
      </c>
      <c r="G3113" s="406" t="s">
        <v>1427</v>
      </c>
      <c r="H3113" s="406" t="s">
        <v>1444</v>
      </c>
      <c r="I3113" s="475" t="s">
        <v>2229</v>
      </c>
      <c r="J3113" s="475"/>
      <c r="K3113" s="475"/>
      <c r="L3113" s="475"/>
      <c r="M3113" s="483">
        <v>12000000</v>
      </c>
      <c r="N3113" s="476"/>
      <c r="O3113" s="476"/>
      <c r="P3113" s="475" t="e">
        <f>#REF!+#REF!</f>
        <v>#REF!</v>
      </c>
      <c r="Q3113" s="483" t="e">
        <f>#REF!+M3113</f>
        <v>#REF!</v>
      </c>
      <c r="R3113" s="475" t="s">
        <v>728</v>
      </c>
    </row>
    <row r="3114" spans="1:18" ht="15.95" customHeight="1">
      <c r="A3114" s="282"/>
      <c r="B3114" s="282"/>
      <c r="C3114" s="282"/>
      <c r="D3114" s="282"/>
      <c r="E3114" s="282"/>
      <c r="F3114" s="282"/>
      <c r="G3114" s="282"/>
      <c r="H3114" s="282"/>
      <c r="I3114" s="282"/>
      <c r="J3114" s="282"/>
      <c r="K3114" s="282"/>
      <c r="L3114" s="282"/>
      <c r="M3114" s="485"/>
      <c r="N3114" s="282"/>
      <c r="O3114" s="282"/>
      <c r="P3114" s="406"/>
      <c r="Q3114" s="480"/>
      <c r="R3114" s="282"/>
    </row>
    <row r="3115" spans="1:18" ht="15.95" customHeight="1" thickBot="1">
      <c r="A3115" s="474"/>
      <c r="B3115" s="474"/>
      <c r="C3115" s="474"/>
      <c r="D3115" s="474"/>
      <c r="E3115" s="474"/>
      <c r="F3115" s="474"/>
      <c r="G3115" s="474"/>
      <c r="H3115" s="474"/>
      <c r="I3115" s="474"/>
      <c r="J3115" s="474"/>
      <c r="K3115" s="474"/>
      <c r="L3115" s="474"/>
      <c r="M3115" s="474"/>
      <c r="N3115" s="474"/>
      <c r="O3115" s="474"/>
      <c r="P3115" s="406"/>
      <c r="Q3115" s="480"/>
      <c r="R3115" s="474"/>
    </row>
    <row r="3116" spans="1:18" ht="15.95" customHeight="1" thickBot="1">
      <c r="A3116" s="477"/>
      <c r="B3116" s="478"/>
      <c r="C3116" s="478"/>
      <c r="D3116" s="478"/>
      <c r="E3116" s="478"/>
      <c r="F3116" s="478"/>
      <c r="G3116" s="478"/>
      <c r="H3116" s="478"/>
      <c r="I3116" s="478"/>
      <c r="J3116" s="478"/>
      <c r="K3116" s="478"/>
      <c r="L3116" s="478"/>
      <c r="M3116" s="478"/>
      <c r="N3116" s="478"/>
      <c r="O3116" s="478"/>
      <c r="P3116" s="406"/>
      <c r="Q3116" s="480"/>
      <c r="R3116" s="479"/>
    </row>
    <row r="3117" spans="1:18" ht="15.95" customHeight="1" thickBot="1">
      <c r="A3117" s="487"/>
      <c r="B3117" s="488"/>
      <c r="C3117" s="488"/>
      <c r="D3117" s="488"/>
      <c r="E3117" s="488"/>
      <c r="F3117" s="488"/>
      <c r="G3117" s="488"/>
      <c r="H3117" s="488"/>
      <c r="I3117" s="489" t="s">
        <v>1876</v>
      </c>
      <c r="J3117" s="488"/>
      <c r="K3117" s="488"/>
      <c r="L3117" s="488"/>
      <c r="M3117" s="492">
        <v>394858650</v>
      </c>
      <c r="N3117" s="491"/>
      <c r="O3117" s="491"/>
      <c r="P3117" s="493" t="e">
        <f>#REF!+#REF!</f>
        <v>#REF!</v>
      </c>
      <c r="Q3117" s="493" t="e">
        <f>#REF!+M3117</f>
        <v>#REF!</v>
      </c>
      <c r="R3117" s="490"/>
    </row>
    <row r="3118" spans="1:18" ht="15.95" customHeight="1">
      <c r="H3118" s="31"/>
      <c r="P3118" s="31"/>
      <c r="R3118" s="31"/>
    </row>
    <row r="3119" spans="1:18" ht="15.95" customHeight="1">
      <c r="H3119" s="31"/>
      <c r="P3119" s="31"/>
      <c r="R3119" s="31"/>
    </row>
    <row r="3120" spans="1:18" ht="15.95" customHeight="1">
      <c r="H3120" s="31"/>
      <c r="P3120" s="31"/>
      <c r="R3120" s="31"/>
    </row>
    <row r="3121" spans="8:18" ht="15.95" customHeight="1">
      <c r="H3121" s="31"/>
      <c r="I3121" s="28"/>
      <c r="J3121" s="28"/>
      <c r="K3121" s="28"/>
      <c r="L3121" s="28"/>
      <c r="M3121" s="28"/>
      <c r="N3121" s="28"/>
      <c r="P3121" s="31"/>
      <c r="R3121" s="31"/>
    </row>
    <row r="3122" spans="8:18" ht="15.95" customHeight="1">
      <c r="H3122" s="31"/>
      <c r="I3122" s="28"/>
      <c r="J3122"/>
      <c r="K3122" s="28"/>
      <c r="L3122" s="28"/>
      <c r="M3122" s="28"/>
      <c r="P3122" s="28" t="s">
        <v>2400</v>
      </c>
      <c r="R3122" s="31"/>
    </row>
    <row r="3123" spans="8:18" ht="15.95" customHeight="1">
      <c r="H3123" s="31"/>
      <c r="I3123" s="1" t="s">
        <v>126</v>
      </c>
      <c r="K3123"/>
      <c r="L3123"/>
      <c r="M3123"/>
      <c r="P3123"/>
      <c r="R3123" s="31"/>
    </row>
    <row r="3124" spans="8:18" ht="15.95" customHeight="1">
      <c r="H3124" s="31"/>
      <c r="I3124" s="1" t="s">
        <v>127</v>
      </c>
      <c r="K3124"/>
      <c r="L3124"/>
      <c r="M3124"/>
      <c r="P3124" t="s">
        <v>128</v>
      </c>
      <c r="R3124" s="31"/>
    </row>
    <row r="3125" spans="8:18" ht="12.95" customHeight="1">
      <c r="H3125" s="31"/>
      <c r="I3125" s="1"/>
      <c r="K3125"/>
      <c r="L3125"/>
      <c r="M3125"/>
      <c r="P3125"/>
      <c r="R3125" s="31"/>
    </row>
    <row r="3126" spans="8:18" ht="12.95" customHeight="1">
      <c r="H3126" s="31"/>
      <c r="I3126" s="1"/>
      <c r="K3126"/>
      <c r="L3126"/>
      <c r="M3126"/>
      <c r="P3126"/>
      <c r="R3126" s="31"/>
    </row>
    <row r="3127" spans="8:18" ht="12.95" customHeight="1">
      <c r="H3127" s="31"/>
      <c r="I3127" s="1"/>
      <c r="K3127"/>
      <c r="L3127"/>
      <c r="M3127"/>
      <c r="P3127"/>
      <c r="R3127" s="31"/>
    </row>
    <row r="3128" spans="8:18" ht="12.95" customHeight="1">
      <c r="H3128" s="31"/>
      <c r="I3128" s="1"/>
      <c r="K3128"/>
      <c r="L3128"/>
      <c r="M3128"/>
      <c r="P3128"/>
      <c r="R3128" s="31"/>
    </row>
    <row r="3129" spans="8:18" ht="12.95" customHeight="1">
      <c r="H3129" s="31"/>
      <c r="I3129" s="2" t="s">
        <v>129</v>
      </c>
      <c r="K3129"/>
      <c r="L3129"/>
      <c r="M3129"/>
      <c r="P3129" s="3" t="s">
        <v>130</v>
      </c>
      <c r="R3129" s="31"/>
    </row>
    <row r="3130" spans="8:18" ht="12.95" customHeight="1">
      <c r="H3130" s="31"/>
      <c r="I3130" s="1" t="s">
        <v>131</v>
      </c>
      <c r="K3130"/>
      <c r="L3130"/>
      <c r="M3130"/>
      <c r="P3130" s="4" t="s">
        <v>132</v>
      </c>
      <c r="R3130" s="31"/>
    </row>
    <row r="3131" spans="8:18" ht="12.95" customHeight="1">
      <c r="H3131" s="31"/>
      <c r="P3131" s="31"/>
      <c r="R3131" s="31"/>
    </row>
    <row r="3132" spans="8:18" ht="12.95" customHeight="1">
      <c r="H3132" s="31"/>
      <c r="P3132" s="31"/>
      <c r="R3132" s="31"/>
    </row>
    <row r="3133" spans="8:18" ht="12.95" customHeight="1">
      <c r="H3133" s="31"/>
      <c r="P3133" s="31"/>
      <c r="R3133" s="31"/>
    </row>
    <row r="3134" spans="8:18" ht="12.95" customHeight="1">
      <c r="H3134" s="31"/>
      <c r="P3134" s="31"/>
      <c r="R3134" s="31"/>
    </row>
    <row r="3135" spans="8:18" ht="12.95" customHeight="1">
      <c r="H3135" s="31"/>
      <c r="P3135" s="31"/>
      <c r="R3135" s="31"/>
    </row>
    <row r="3136" spans="8:18" ht="12.95" customHeight="1">
      <c r="H3136" s="31"/>
      <c r="P3136" s="31"/>
      <c r="R3136" s="31"/>
    </row>
    <row r="3137" spans="1:18" ht="12.95" customHeight="1">
      <c r="H3137" s="31"/>
      <c r="P3137" s="31"/>
      <c r="R3137" s="31"/>
    </row>
    <row r="3138" spans="1:18" ht="12.95" customHeight="1">
      <c r="H3138" s="31"/>
      <c r="P3138" s="31"/>
      <c r="R3138" s="31"/>
    </row>
    <row r="3139" spans="1:18" ht="12.95" customHeight="1">
      <c r="H3139" s="31"/>
      <c r="P3139" s="31"/>
      <c r="R3139" s="31"/>
    </row>
    <row r="3140" spans="1:18" ht="12.95" customHeight="1">
      <c r="H3140" s="31"/>
      <c r="P3140" s="31"/>
      <c r="R3140" s="31"/>
    </row>
    <row r="3141" spans="1:18" ht="12.95" customHeight="1">
      <c r="H3141" s="31"/>
      <c r="P3141" s="31"/>
      <c r="R3141" s="31"/>
    </row>
    <row r="3142" spans="1:18" ht="12.95" customHeight="1">
      <c r="H3142" s="31"/>
      <c r="P3142" s="31"/>
      <c r="R3142" s="31"/>
    </row>
    <row r="3143" spans="1:18" ht="12.95" customHeight="1">
      <c r="H3143" s="31"/>
      <c r="P3143" s="31"/>
      <c r="R3143" s="31"/>
    </row>
    <row r="3144" spans="1:18" ht="12.95" customHeight="1">
      <c r="H3144" s="31"/>
      <c r="P3144" s="31"/>
      <c r="R3144" s="31"/>
    </row>
    <row r="3145" spans="1:18" ht="12.95" customHeight="1">
      <c r="H3145" s="31"/>
      <c r="P3145" s="31"/>
      <c r="R3145" s="31"/>
    </row>
    <row r="3146" spans="1:18" ht="12.95" customHeight="1">
      <c r="A3146" s="101"/>
      <c r="B3146" s="101"/>
      <c r="C3146" s="101"/>
      <c r="D3146" s="101"/>
      <c r="E3146" s="101"/>
      <c r="F3146" s="101"/>
      <c r="G3146" s="101"/>
      <c r="H3146" s="101"/>
      <c r="I3146" s="101"/>
      <c r="J3146" s="101"/>
      <c r="K3146" s="101"/>
      <c r="L3146" s="101"/>
      <c r="M3146" s="494"/>
      <c r="N3146" s="494"/>
      <c r="O3146" s="101"/>
      <c r="P3146" s="101"/>
      <c r="Q3146" s="101"/>
      <c r="R3146" s="101"/>
    </row>
    <row r="3147" spans="1:18" ht="12.95" customHeight="1">
      <c r="A3147" s="101"/>
      <c r="B3147" s="101"/>
      <c r="C3147" s="101"/>
      <c r="D3147" s="101"/>
      <c r="E3147" s="101"/>
      <c r="F3147" s="101"/>
      <c r="G3147" s="101"/>
      <c r="H3147" s="101"/>
      <c r="I3147" s="101"/>
      <c r="J3147" s="101"/>
      <c r="K3147" s="101"/>
      <c r="L3147" s="101"/>
      <c r="M3147" s="101"/>
      <c r="N3147" s="101"/>
      <c r="O3147" s="101"/>
      <c r="P3147" s="101"/>
      <c r="Q3147" s="101"/>
      <c r="R3147" s="101"/>
    </row>
    <row r="3148" spans="1:18" ht="12.95" customHeight="1">
      <c r="A3148" s="101"/>
      <c r="B3148" s="101"/>
      <c r="C3148" s="101"/>
      <c r="D3148" s="101"/>
      <c r="E3148" s="101"/>
      <c r="F3148" s="101"/>
      <c r="G3148" s="101"/>
      <c r="H3148" s="101"/>
      <c r="I3148" s="101"/>
      <c r="J3148" s="101"/>
      <c r="K3148" s="101"/>
      <c r="L3148" s="101"/>
      <c r="M3148" s="101"/>
      <c r="N3148" s="101"/>
      <c r="O3148" s="101"/>
      <c r="P3148" s="101"/>
      <c r="Q3148" s="101"/>
      <c r="R3148" s="101"/>
    </row>
    <row r="3149" spans="1:18" ht="12.95" customHeight="1">
      <c r="A3149" s="136"/>
      <c r="B3149" s="136"/>
      <c r="C3149" s="136"/>
      <c r="H3149" s="31"/>
      <c r="P3149" s="31"/>
      <c r="R3149" s="31"/>
    </row>
    <row r="3150" spans="1:18" ht="12.95" customHeight="1">
      <c r="C3150" s="116"/>
      <c r="H3150" s="31"/>
      <c r="P3150" s="31"/>
      <c r="R3150" s="31"/>
    </row>
    <row r="3151" spans="1:18" ht="12.95" customHeight="1">
      <c r="H3151" s="31"/>
      <c r="P3151" s="31"/>
      <c r="R3151" s="31"/>
    </row>
    <row r="3152" spans="1:18" ht="12.95" customHeight="1">
      <c r="H3152" s="31"/>
      <c r="P3152" s="31"/>
      <c r="R3152" s="31"/>
    </row>
    <row r="3153" spans="1:18" s="101" customFormat="1" ht="28.5" customHeight="1">
      <c r="A3153" s="31"/>
      <c r="B3153" s="31"/>
      <c r="C3153" s="31"/>
      <c r="D3153" s="31"/>
      <c r="E3153" s="103"/>
      <c r="F3153" s="31"/>
      <c r="G3153" s="31"/>
      <c r="H3153" s="31"/>
      <c r="I3153" s="31"/>
      <c r="J3153" s="31"/>
      <c r="K3153" s="31"/>
      <c r="L3153" s="31"/>
      <c r="M3153" s="31"/>
      <c r="N3153" s="31"/>
      <c r="O3153" s="31"/>
      <c r="P3153" s="31"/>
      <c r="Q3153" s="31"/>
      <c r="R3153" s="31"/>
    </row>
    <row r="3154" spans="1:18" s="101" customFormat="1" ht="28.5" customHeight="1">
      <c r="A3154" s="31"/>
      <c r="B3154" s="31"/>
      <c r="C3154" s="31"/>
      <c r="D3154" s="31"/>
      <c r="E3154" s="103"/>
      <c r="F3154" s="31"/>
      <c r="G3154" s="31"/>
      <c r="H3154" s="31"/>
      <c r="I3154" s="31"/>
      <c r="J3154" s="31"/>
      <c r="K3154" s="31"/>
      <c r="L3154" s="31"/>
      <c r="M3154" s="111"/>
      <c r="N3154" s="31"/>
      <c r="O3154" s="31"/>
      <c r="P3154" s="31"/>
      <c r="Q3154" s="31"/>
      <c r="R3154" s="31"/>
    </row>
    <row r="3155" spans="1:18" s="101" customFormat="1" ht="28.5" customHeight="1">
      <c r="A3155" s="31"/>
      <c r="B3155" s="31"/>
      <c r="C3155" s="31"/>
      <c r="D3155" s="31"/>
      <c r="E3155" s="103"/>
      <c r="F3155" s="31"/>
      <c r="G3155" s="31"/>
      <c r="H3155" s="31"/>
      <c r="I3155" s="31"/>
      <c r="J3155" s="31"/>
      <c r="K3155" s="31"/>
      <c r="L3155" s="31"/>
      <c r="M3155" s="31"/>
      <c r="N3155" s="31"/>
      <c r="O3155" s="31"/>
      <c r="P3155" s="31"/>
      <c r="Q3155" s="31"/>
      <c r="R3155" s="31"/>
    </row>
    <row r="3156" spans="1:18" ht="26.25" customHeight="1">
      <c r="E3156" s="103"/>
      <c r="H3156" s="31"/>
      <c r="P3156" s="31"/>
      <c r="R3156" s="31"/>
    </row>
    <row r="3157" spans="1:18">
      <c r="E3157" s="169"/>
      <c r="H3157" s="31"/>
      <c r="P3157" s="31"/>
      <c r="Q3157" s="170"/>
      <c r="R3157" s="170"/>
    </row>
    <row r="3158" spans="1:18">
      <c r="E3158" s="103"/>
      <c r="H3158" s="31"/>
      <c r="M3158" s="170"/>
      <c r="P3158" s="31"/>
      <c r="Q3158" s="171"/>
      <c r="R3158" s="171"/>
    </row>
    <row r="3159" spans="1:18">
      <c r="A3159" s="136"/>
      <c r="B3159" s="136"/>
      <c r="C3159" s="136"/>
      <c r="D3159" s="136"/>
      <c r="E3159" s="136"/>
      <c r="F3159" s="136"/>
      <c r="G3159" s="136"/>
      <c r="H3159" s="139"/>
      <c r="I3159" s="136"/>
      <c r="J3159" s="136"/>
      <c r="K3159" s="136"/>
      <c r="L3159" s="136"/>
      <c r="M3159" s="136"/>
      <c r="N3159" s="136"/>
      <c r="O3159" s="136"/>
      <c r="P3159" s="139"/>
      <c r="Q3159" s="136"/>
      <c r="R3159" s="140"/>
    </row>
  </sheetData>
  <mergeCells count="23">
    <mergeCell ref="A1:R1"/>
    <mergeCell ref="A2:R2"/>
    <mergeCell ref="A3:R3"/>
    <mergeCell ref="H12:H15"/>
    <mergeCell ref="N12:O12"/>
    <mergeCell ref="M13:M15"/>
    <mergeCell ref="L13:L15"/>
    <mergeCell ref="A11:H11"/>
    <mergeCell ref="I11:K11"/>
    <mergeCell ref="Q13:Q15"/>
    <mergeCell ref="A12:A15"/>
    <mergeCell ref="B12:B15"/>
    <mergeCell ref="M11:O11"/>
    <mergeCell ref="I12:I15"/>
    <mergeCell ref="J12:J15"/>
    <mergeCell ref="P11:Q12"/>
    <mergeCell ref="C2978:I2978"/>
    <mergeCell ref="P13:P15"/>
    <mergeCell ref="C16:G16"/>
    <mergeCell ref="N13:N15"/>
    <mergeCell ref="O13:O15"/>
    <mergeCell ref="C12:G15"/>
    <mergeCell ref="L12:M12"/>
  </mergeCells>
  <dataValidations count="3">
    <dataValidation type="list" allowBlank="1" showInputMessage="1" showErrorMessage="1" error="PILIH DARI DAFTAR" sqref="B2683:B2714 B2725:B3060 B2512:B2589 B2463:B2510 B2394:B2417 B2377:B2391 B2356:B2374 B2292:B2326 B2192:B2232 B2189:B2190 B2420:B2460 B2239:B2243 B2328:B2353 B2245:B2288 B2234:B2237 B2595:B2605 B2608:B2680 B2716:B2722 B1430:B1475 B2016:B2017 B2021:B2023 B2025:B2032 B2000:B2001 B2019 B2007 B2053 B2003:B2005 B1967:B1994 B2009:B2011 B2013 B2034:B2051 B2068:B2187 B2055:B2060 B2062:B2066 B1871:B1964 B37:B1427 B1477:B1868">
      <formula1>KIBB</formula1>
    </dataValidation>
    <dataValidation type="list" allowBlank="1" showInputMessage="1" showErrorMessage="1" error="PILIH DAR DAFTAR" sqref="B1476">
      <formula1>KIBE</formula1>
    </dataValidation>
    <dataValidation type="list" allowBlank="1" showInputMessage="1" showErrorMessage="1" error="PILIH DARI DAFTAR" sqref="I23:I24 B20:B36 I26">
      <formula1>KIBA</formula1>
    </dataValidation>
  </dataValidations>
  <printOptions horizontalCentered="1"/>
  <pageMargins left="0.19685039370078741" right="0.19685039370078741" top="0.74803149606299213" bottom="0.55118110236220474" header="0.31496062992125984" footer="0.31496062992125984"/>
  <pageSetup paperSize="512" scale="60" orientation="landscape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U60"/>
  <sheetViews>
    <sheetView topLeftCell="A14" zoomScale="90" zoomScaleNormal="90" workbookViewId="0">
      <selection activeCell="K16" sqref="K16:L42"/>
    </sheetView>
  </sheetViews>
  <sheetFormatPr defaultRowHeight="15"/>
  <cols>
    <col min="1" max="1" width="5.140625" style="584" customWidth="1"/>
    <col min="2" max="2" width="6.5703125" style="584" customWidth="1"/>
    <col min="3" max="3" width="9.28515625" style="584" bestFit="1" customWidth="1"/>
    <col min="4" max="4" width="35" style="584" customWidth="1"/>
    <col min="5" max="5" width="10.42578125" style="584" customWidth="1"/>
    <col min="6" max="6" width="20.28515625" style="584" customWidth="1"/>
    <col min="7" max="7" width="10.7109375" style="584" customWidth="1"/>
    <col min="8" max="8" width="20.5703125" style="587" bestFit="1" customWidth="1"/>
    <col min="9" max="9" width="10.85546875" style="584" bestFit="1" customWidth="1"/>
    <col min="10" max="10" width="17.28515625" style="584" customWidth="1"/>
    <col min="11" max="11" width="12" style="584" customWidth="1"/>
    <col min="12" max="12" width="22.5703125" style="584" customWidth="1"/>
    <col min="13" max="13" width="14" style="584" customWidth="1"/>
    <col min="14" max="14" width="21.7109375" style="888" customWidth="1"/>
    <col min="15" max="15" width="21" style="888" customWidth="1"/>
    <col min="16" max="16" width="17.28515625" style="888" customWidth="1"/>
    <col min="17" max="17" width="9.7109375" style="888" bestFit="1" customWidth="1"/>
    <col min="18" max="18" width="19" style="888" customWidth="1"/>
    <col min="19" max="19" width="16.85546875" style="888" bestFit="1" customWidth="1"/>
    <col min="20" max="21" width="18.85546875" style="888" customWidth="1"/>
    <col min="22" max="16384" width="9.140625" style="584"/>
  </cols>
  <sheetData>
    <row r="1" spans="1:21">
      <c r="L1" s="860"/>
      <c r="M1" s="872" t="s">
        <v>2851</v>
      </c>
    </row>
    <row r="2" spans="1:21" ht="15.75" customHeight="1">
      <c r="A2" s="2910" t="s">
        <v>2536</v>
      </c>
      <c r="B2" s="2910"/>
      <c r="C2" s="2910"/>
      <c r="D2" s="2910"/>
      <c r="E2" s="2910"/>
      <c r="F2" s="2910"/>
      <c r="G2" s="2910"/>
      <c r="H2" s="2910"/>
      <c r="I2" s="2910"/>
      <c r="J2" s="2910"/>
      <c r="K2" s="2910"/>
      <c r="L2" s="2910"/>
      <c r="M2" s="2910"/>
    </row>
    <row r="3" spans="1:21" ht="18" customHeight="1">
      <c r="A3" s="2912" t="s">
        <v>2852</v>
      </c>
      <c r="B3" s="2912"/>
      <c r="C3" s="2912"/>
      <c r="D3" s="2912"/>
      <c r="E3" s="2912"/>
      <c r="F3" s="2912"/>
      <c r="G3" s="2912"/>
      <c r="H3" s="2912"/>
      <c r="I3" s="2912"/>
      <c r="J3" s="2912"/>
      <c r="K3" s="2912"/>
      <c r="L3" s="2912"/>
      <c r="M3" s="2912"/>
    </row>
    <row r="4" spans="1:21" ht="15" customHeight="1">
      <c r="A4" s="2911" t="s">
        <v>3553</v>
      </c>
      <c r="B4" s="2911"/>
      <c r="C4" s="2911"/>
      <c r="D4" s="2911"/>
      <c r="E4" s="2911"/>
      <c r="F4" s="2911"/>
      <c r="G4" s="2911"/>
      <c r="H4" s="2911"/>
      <c r="I4" s="2911"/>
      <c r="J4" s="2911"/>
      <c r="K4" s="2911"/>
      <c r="L4" s="2911"/>
      <c r="M4" s="2911"/>
    </row>
    <row r="5" spans="1:21">
      <c r="A5" s="858" t="s">
        <v>4</v>
      </c>
      <c r="B5" s="858"/>
      <c r="C5" s="859"/>
      <c r="D5" s="859" t="s">
        <v>2853</v>
      </c>
      <c r="E5" s="857"/>
      <c r="F5" s="857"/>
      <c r="G5" s="857"/>
      <c r="H5" s="857"/>
      <c r="I5" s="857"/>
      <c r="J5" s="857"/>
      <c r="K5" s="857"/>
      <c r="L5" s="857"/>
    </row>
    <row r="6" spans="1:21">
      <c r="A6" s="858" t="s">
        <v>1917</v>
      </c>
      <c r="B6" s="858"/>
      <c r="C6" s="859"/>
      <c r="D6" s="859" t="s">
        <v>2854</v>
      </c>
      <c r="E6" s="857"/>
      <c r="F6" s="857"/>
      <c r="G6" s="857"/>
      <c r="H6" s="857"/>
      <c r="I6" s="857"/>
      <c r="J6" s="857"/>
      <c r="K6" s="857"/>
      <c r="L6" s="857"/>
    </row>
    <row r="7" spans="1:21">
      <c r="A7" s="858" t="s">
        <v>1918</v>
      </c>
      <c r="B7" s="858"/>
      <c r="C7" s="859"/>
      <c r="D7" s="859" t="s">
        <v>2855</v>
      </c>
      <c r="E7" s="857"/>
      <c r="F7" s="857"/>
      <c r="G7" s="857"/>
      <c r="H7" s="857"/>
      <c r="I7" s="857"/>
      <c r="J7" s="857"/>
      <c r="K7" s="857"/>
      <c r="L7" s="857"/>
    </row>
    <row r="8" spans="1:21">
      <c r="A8" s="858" t="s">
        <v>1919</v>
      </c>
      <c r="B8" s="858"/>
      <c r="C8" s="859"/>
      <c r="D8" s="859" t="s">
        <v>2856</v>
      </c>
      <c r="E8" s="857"/>
      <c r="F8" s="857"/>
      <c r="G8" s="857"/>
      <c r="H8" s="857"/>
      <c r="I8" s="857"/>
      <c r="J8" s="857"/>
      <c r="K8" s="857"/>
      <c r="L8" s="857"/>
    </row>
    <row r="9" spans="1:21" ht="15.75" thickBot="1"/>
    <row r="10" spans="1:21">
      <c r="A10" s="2913" t="s">
        <v>15</v>
      </c>
      <c r="B10" s="2916" t="s">
        <v>1952</v>
      </c>
      <c r="C10" s="2919" t="s">
        <v>1922</v>
      </c>
      <c r="D10" s="2919" t="s">
        <v>2895</v>
      </c>
      <c r="E10" s="2922" t="s">
        <v>3550</v>
      </c>
      <c r="F10" s="2923"/>
      <c r="G10" s="2926" t="s">
        <v>2891</v>
      </c>
      <c r="H10" s="2927"/>
      <c r="I10" s="2927"/>
      <c r="J10" s="2928"/>
      <c r="K10" s="2922" t="s">
        <v>3549</v>
      </c>
      <c r="L10" s="2938"/>
      <c r="M10" s="2935" t="s">
        <v>1926</v>
      </c>
    </row>
    <row r="11" spans="1:21">
      <c r="A11" s="2914"/>
      <c r="B11" s="2917"/>
      <c r="C11" s="2920"/>
      <c r="D11" s="2920"/>
      <c r="E11" s="2924"/>
      <c r="F11" s="2925"/>
      <c r="G11" s="2940" t="s">
        <v>2892</v>
      </c>
      <c r="H11" s="2941"/>
      <c r="I11" s="2940" t="s">
        <v>2893</v>
      </c>
      <c r="J11" s="2941"/>
      <c r="K11" s="2924"/>
      <c r="L11" s="2939"/>
      <c r="M11" s="2936"/>
    </row>
    <row r="12" spans="1:21">
      <c r="A12" s="2914"/>
      <c r="B12" s="2917"/>
      <c r="C12" s="2920"/>
      <c r="D12" s="2920"/>
      <c r="E12" s="2929" t="s">
        <v>1876</v>
      </c>
      <c r="F12" s="2932" t="s">
        <v>2894</v>
      </c>
      <c r="G12" s="2929" t="s">
        <v>1876</v>
      </c>
      <c r="H12" s="2932" t="s">
        <v>2894</v>
      </c>
      <c r="I12" s="2929" t="s">
        <v>1876</v>
      </c>
      <c r="J12" s="2932" t="s">
        <v>2894</v>
      </c>
      <c r="K12" s="2929" t="s">
        <v>1876</v>
      </c>
      <c r="L12" s="2932" t="s">
        <v>2894</v>
      </c>
      <c r="M12" s="2936"/>
    </row>
    <row r="13" spans="1:21">
      <c r="A13" s="2914"/>
      <c r="B13" s="2917"/>
      <c r="C13" s="2920"/>
      <c r="D13" s="2920"/>
      <c r="E13" s="2930"/>
      <c r="F13" s="2933"/>
      <c r="G13" s="2930"/>
      <c r="H13" s="2933"/>
      <c r="I13" s="2930"/>
      <c r="J13" s="2933"/>
      <c r="K13" s="2930"/>
      <c r="L13" s="2933"/>
      <c r="M13" s="2936"/>
    </row>
    <row r="14" spans="1:21">
      <c r="A14" s="2915"/>
      <c r="B14" s="2918"/>
      <c r="C14" s="2921"/>
      <c r="D14" s="2921"/>
      <c r="E14" s="2931"/>
      <c r="F14" s="2934"/>
      <c r="G14" s="2931"/>
      <c r="H14" s="2934"/>
      <c r="I14" s="2931"/>
      <c r="J14" s="2934"/>
      <c r="K14" s="2931"/>
      <c r="L14" s="2934"/>
      <c r="M14" s="2937"/>
    </row>
    <row r="15" spans="1:21" s="837" customFormat="1" ht="11.25">
      <c r="A15" s="866">
        <v>1</v>
      </c>
      <c r="B15" s="610">
        <v>2</v>
      </c>
      <c r="C15" s="610">
        <v>3</v>
      </c>
      <c r="D15" s="610">
        <v>4</v>
      </c>
      <c r="E15" s="867">
        <v>5</v>
      </c>
      <c r="F15" s="868" t="s">
        <v>1956</v>
      </c>
      <c r="G15" s="867">
        <v>7</v>
      </c>
      <c r="H15" s="868" t="s">
        <v>1958</v>
      </c>
      <c r="I15" s="867">
        <v>9</v>
      </c>
      <c r="J15" s="868" t="s">
        <v>1937</v>
      </c>
      <c r="K15" s="869">
        <v>11</v>
      </c>
      <c r="L15" s="870" t="s">
        <v>1915</v>
      </c>
      <c r="M15" s="871">
        <v>13</v>
      </c>
      <c r="N15" s="2532"/>
      <c r="O15" s="2532"/>
      <c r="P15" s="2532"/>
      <c r="Q15" s="2532"/>
      <c r="R15" s="2532"/>
      <c r="S15" s="2532"/>
      <c r="T15" s="2532"/>
      <c r="U15" s="2532"/>
    </row>
    <row r="16" spans="1:21">
      <c r="A16" s="1051">
        <v>1</v>
      </c>
      <c r="B16" s="1052" t="s">
        <v>1543</v>
      </c>
      <c r="C16" s="1052" t="s">
        <v>1543</v>
      </c>
      <c r="D16" s="1053" t="s">
        <v>1574</v>
      </c>
      <c r="E16" s="2533">
        <v>1</v>
      </c>
      <c r="F16" s="2534">
        <v>239100000</v>
      </c>
      <c r="G16" s="2535">
        <f>'[1]D MUTASI BMD''17'!S26</f>
        <v>0</v>
      </c>
      <c r="H16" s="2535">
        <f>'[1]D MUTASI BMD''17'!T26</f>
        <v>0</v>
      </c>
      <c r="I16" s="2535">
        <f>'[1]D MUTASI BMD''17'!U26</f>
        <v>0</v>
      </c>
      <c r="J16" s="2535">
        <f>'[1]D MUTASI BMD''17'!V26</f>
        <v>0</v>
      </c>
      <c r="K16" s="2535">
        <f>E16+G16-I16</f>
        <v>1</v>
      </c>
      <c r="L16" s="2535">
        <f>F16+H16-J16</f>
        <v>239100000</v>
      </c>
      <c r="M16" s="1054"/>
      <c r="N16" s="2736"/>
      <c r="O16" s="2541"/>
      <c r="P16" s="1742"/>
      <c r="R16" s="2659"/>
      <c r="S16" s="923"/>
    </row>
    <row r="17" spans="1:21">
      <c r="A17" s="1051">
        <v>2</v>
      </c>
      <c r="B17" s="1052" t="s">
        <v>1911</v>
      </c>
      <c r="C17" s="1055"/>
      <c r="D17" s="1053" t="s">
        <v>134</v>
      </c>
      <c r="E17" s="1056">
        <v>366</v>
      </c>
      <c r="F17" s="2536">
        <v>1337038474</v>
      </c>
      <c r="G17" s="2537">
        <f t="shared" ref="G17:L17" si="0">SUM(G18:G26)</f>
        <v>22</v>
      </c>
      <c r="H17" s="2536">
        <f t="shared" si="0"/>
        <v>178882185</v>
      </c>
      <c r="I17" s="2537">
        <f t="shared" si="0"/>
        <v>1</v>
      </c>
      <c r="J17" s="2536">
        <f t="shared" si="0"/>
        <v>7500000</v>
      </c>
      <c r="K17" s="2537">
        <f t="shared" si="0"/>
        <v>387</v>
      </c>
      <c r="L17" s="2538">
        <f t="shared" si="0"/>
        <v>1508420659</v>
      </c>
      <c r="M17" s="1054"/>
      <c r="N17" s="2736"/>
      <c r="O17" s="2541"/>
      <c r="P17" s="1742"/>
      <c r="R17" s="2660"/>
      <c r="S17" s="923"/>
    </row>
    <row r="18" spans="1:21">
      <c r="A18" s="830"/>
      <c r="B18" s="847"/>
      <c r="C18" s="847" t="s">
        <v>1911</v>
      </c>
      <c r="D18" s="842" t="s">
        <v>1930</v>
      </c>
      <c r="E18" s="2539">
        <v>0</v>
      </c>
      <c r="F18" s="2539" t="s">
        <v>1343</v>
      </c>
      <c r="G18" s="2539">
        <v>0</v>
      </c>
      <c r="H18" s="2539">
        <v>0</v>
      </c>
      <c r="I18" s="2539">
        <v>0</v>
      </c>
      <c r="J18" s="2539">
        <v>0</v>
      </c>
      <c r="K18" s="2539">
        <f t="shared" ref="K18:K25" si="1">E18+G18-I18</f>
        <v>0</v>
      </c>
      <c r="L18" s="2539" t="s">
        <v>1343</v>
      </c>
      <c r="M18" s="863"/>
      <c r="N18" s="2736"/>
      <c r="O18" s="2541"/>
      <c r="P18" s="1742"/>
      <c r="Q18" s="2737"/>
      <c r="R18" s="2659"/>
      <c r="S18" s="923"/>
    </row>
    <row r="19" spans="1:21">
      <c r="A19" s="830"/>
      <c r="B19" s="847"/>
      <c r="C19" s="847" t="s">
        <v>1907</v>
      </c>
      <c r="D19" s="842" t="s">
        <v>1931</v>
      </c>
      <c r="E19" s="924">
        <v>5</v>
      </c>
      <c r="F19" s="925">
        <v>451352462</v>
      </c>
      <c r="G19" s="2540">
        <v>0</v>
      </c>
      <c r="H19" s="2540">
        <f>'[1]D MUTASI BMD''17'!T28</f>
        <v>0</v>
      </c>
      <c r="I19" s="2540">
        <f>'[1]D MUTASI BMD''17'!U28</f>
        <v>0</v>
      </c>
      <c r="J19" s="2540">
        <f>'[1]D MUTASI BMD''17'!V28</f>
        <v>0</v>
      </c>
      <c r="K19" s="2539">
        <f t="shared" si="1"/>
        <v>5</v>
      </c>
      <c r="L19" s="2540">
        <f>'[1]D MUTASI BMD''17'!X28</f>
        <v>451352462</v>
      </c>
      <c r="M19" s="863"/>
      <c r="N19" s="2736"/>
      <c r="O19" s="2541"/>
      <c r="P19" s="1742"/>
      <c r="R19" s="2659"/>
      <c r="S19" s="923"/>
    </row>
    <row r="20" spans="1:21">
      <c r="A20" s="830"/>
      <c r="B20" s="847"/>
      <c r="C20" s="847" t="s">
        <v>1544</v>
      </c>
      <c r="D20" s="842" t="s">
        <v>1932</v>
      </c>
      <c r="E20" s="2539">
        <v>0</v>
      </c>
      <c r="F20" s="2539" t="s">
        <v>1343</v>
      </c>
      <c r="G20" s="2539">
        <v>0</v>
      </c>
      <c r="H20" s="2539">
        <v>0</v>
      </c>
      <c r="I20" s="2539">
        <v>0</v>
      </c>
      <c r="J20" s="2539">
        <v>0</v>
      </c>
      <c r="K20" s="2539">
        <f t="shared" si="1"/>
        <v>0</v>
      </c>
      <c r="L20" s="2539" t="s">
        <v>1343</v>
      </c>
      <c r="M20" s="863"/>
      <c r="N20" s="2736"/>
      <c r="O20" s="2541"/>
      <c r="P20" s="1742"/>
      <c r="R20" s="2659"/>
      <c r="S20" s="923"/>
    </row>
    <row r="21" spans="1:21">
      <c r="A21" s="830"/>
      <c r="B21" s="847"/>
      <c r="C21" s="847" t="s">
        <v>1909</v>
      </c>
      <c r="D21" s="842" t="s">
        <v>1933</v>
      </c>
      <c r="E21" s="2539">
        <v>0</v>
      </c>
      <c r="F21" s="2539" t="s">
        <v>1343</v>
      </c>
      <c r="G21" s="2539">
        <v>0</v>
      </c>
      <c r="H21" s="2539">
        <v>0</v>
      </c>
      <c r="I21" s="2539">
        <v>0</v>
      </c>
      <c r="J21" s="2539" t="s">
        <v>1343</v>
      </c>
      <c r="K21" s="2539">
        <f t="shared" si="1"/>
        <v>0</v>
      </c>
      <c r="L21" s="2539" t="s">
        <v>1343</v>
      </c>
      <c r="M21" s="863"/>
      <c r="N21" s="2736"/>
      <c r="O21" s="2541"/>
      <c r="P21" s="1742"/>
      <c r="R21" s="2659"/>
      <c r="S21" s="923"/>
    </row>
    <row r="22" spans="1:21">
      <c r="A22" s="830"/>
      <c r="B22" s="847"/>
      <c r="C22" s="847" t="s">
        <v>1913</v>
      </c>
      <c r="D22" s="842" t="s">
        <v>2896</v>
      </c>
      <c r="E22" s="2542">
        <v>303</v>
      </c>
      <c r="F22" s="925">
        <v>562944662</v>
      </c>
      <c r="G22" s="2540">
        <f>'[1]D MUTASI BMD''17'!S31</f>
        <v>21</v>
      </c>
      <c r="H22" s="2540">
        <f>'[1]D MUTASI BMD''17'!T31</f>
        <v>106262570</v>
      </c>
      <c r="I22" s="2540">
        <f>'[1]D MUTASI BMD''17'!U31</f>
        <v>1</v>
      </c>
      <c r="J22" s="2540">
        <f>'[1]D MUTASI BMD''17'!V31</f>
        <v>7500000</v>
      </c>
      <c r="K22" s="2539">
        <f t="shared" si="1"/>
        <v>323</v>
      </c>
      <c r="L22" s="2539">
        <f>F22+H22-J22</f>
        <v>661707232</v>
      </c>
      <c r="M22" s="863"/>
      <c r="N22" s="2736"/>
      <c r="O22" s="2541"/>
      <c r="P22" s="1742"/>
      <c r="Q22" s="1786"/>
      <c r="R22" s="2659"/>
      <c r="S22" s="923"/>
      <c r="T22" s="2543"/>
    </row>
    <row r="23" spans="1:21">
      <c r="A23" s="830"/>
      <c r="B23" s="847"/>
      <c r="C23" s="847" t="s">
        <v>1934</v>
      </c>
      <c r="D23" s="842" t="s">
        <v>3073</v>
      </c>
      <c r="E23" s="2542">
        <v>9</v>
      </c>
      <c r="F23" s="925">
        <v>51556000</v>
      </c>
      <c r="G23" s="2540">
        <f>'[1]D MUTASI BMD''17'!S51</f>
        <v>0</v>
      </c>
      <c r="H23" s="2540">
        <f>'[1]D MUTASI BMD''17'!T51</f>
        <v>0</v>
      </c>
      <c r="I23" s="2540">
        <f>'[1]D MUTASI BMD''17'!U51</f>
        <v>0</v>
      </c>
      <c r="J23" s="2540">
        <f>'[1]D MUTASI BMD''17'!V51</f>
        <v>0</v>
      </c>
      <c r="K23" s="2539">
        <f t="shared" si="1"/>
        <v>9</v>
      </c>
      <c r="L23" s="2539">
        <f>F23+H23-J23</f>
        <v>51556000</v>
      </c>
      <c r="M23" s="864"/>
      <c r="N23" s="2736"/>
      <c r="O23" s="2541"/>
      <c r="P23" s="1742"/>
      <c r="Q23" s="1786"/>
      <c r="R23" s="2659"/>
      <c r="S23" s="923"/>
    </row>
    <row r="24" spans="1:21">
      <c r="A24" s="830"/>
      <c r="B24" s="847"/>
      <c r="C24" s="847" t="s">
        <v>1545</v>
      </c>
      <c r="D24" s="842" t="s">
        <v>3074</v>
      </c>
      <c r="E24" s="924">
        <v>42</v>
      </c>
      <c r="F24" s="925">
        <v>198881600</v>
      </c>
      <c r="G24" s="848">
        <f>'[1]D MUTASI BMD''17'!S54</f>
        <v>1</v>
      </c>
      <c r="H24" s="848">
        <f>'[1]D MUTASI BMD''17'!T54</f>
        <v>72619615</v>
      </c>
      <c r="I24" s="848">
        <f>'[1]D MUTASI BMD''17'!U54</f>
        <v>0</v>
      </c>
      <c r="J24" s="848">
        <f>'[1]D MUTASI BMD''17'!V54</f>
        <v>0</v>
      </c>
      <c r="K24" s="2539">
        <f t="shared" si="1"/>
        <v>43</v>
      </c>
      <c r="L24" s="2539">
        <f>F24+H24-J24</f>
        <v>271501215</v>
      </c>
      <c r="M24" s="863"/>
      <c r="N24" s="2736"/>
      <c r="O24" s="2541"/>
      <c r="P24" s="1742"/>
      <c r="Q24" s="1786"/>
      <c r="R24" s="2659"/>
      <c r="S24" s="923"/>
    </row>
    <row r="25" spans="1:21">
      <c r="A25" s="830"/>
      <c r="B25" s="847"/>
      <c r="C25" s="847" t="s">
        <v>1914</v>
      </c>
      <c r="D25" s="842" t="s">
        <v>3075</v>
      </c>
      <c r="E25" s="924">
        <v>6</v>
      </c>
      <c r="F25" s="925">
        <v>57303750</v>
      </c>
      <c r="G25" s="848">
        <f>'[1]D MUTASI BMD''17'!S57</f>
        <v>0</v>
      </c>
      <c r="H25" s="848">
        <f>'[1]D MUTASI BMD''17'!T57</f>
        <v>0</v>
      </c>
      <c r="I25" s="848">
        <f>'[1]D MUTASI BMD''17'!U57</f>
        <v>0</v>
      </c>
      <c r="J25" s="848">
        <f>'[1]D MUTASI BMD''17'!V57</f>
        <v>0</v>
      </c>
      <c r="K25" s="2539">
        <f t="shared" si="1"/>
        <v>6</v>
      </c>
      <c r="L25" s="2539">
        <f>F25+H25-J25</f>
        <v>57303750</v>
      </c>
      <c r="M25" s="863"/>
      <c r="N25" s="2736"/>
      <c r="O25" s="2541"/>
      <c r="P25" s="1742"/>
      <c r="Q25" s="1786"/>
      <c r="R25" s="2659"/>
      <c r="S25" s="923"/>
    </row>
    <row r="26" spans="1:21">
      <c r="A26" s="830"/>
      <c r="B26" s="826"/>
      <c r="C26" s="847">
        <v>10</v>
      </c>
      <c r="D26" s="842" t="s">
        <v>3076</v>
      </c>
      <c r="E26" s="1433">
        <v>1</v>
      </c>
      <c r="F26" s="925">
        <v>15000000</v>
      </c>
      <c r="G26" s="845">
        <f>'[1]D MUTASI BMD''17'!S60</f>
        <v>0</v>
      </c>
      <c r="H26" s="845">
        <f>'[1]D MUTASI BMD''17'!T60</f>
        <v>0</v>
      </c>
      <c r="I26" s="845"/>
      <c r="J26" s="845"/>
      <c r="K26" s="2544">
        <v>1</v>
      </c>
      <c r="L26" s="2545">
        <f>F26+H26-J26</f>
        <v>15000000</v>
      </c>
      <c r="M26" s="863"/>
      <c r="N26" s="2736"/>
      <c r="O26" s="2541"/>
      <c r="P26" s="1742"/>
      <c r="Q26" s="1786"/>
      <c r="R26" s="2659"/>
      <c r="S26" s="923"/>
      <c r="U26" s="2543"/>
    </row>
    <row r="27" spans="1:21">
      <c r="A27" s="1051">
        <v>3</v>
      </c>
      <c r="B27" s="1052" t="s">
        <v>1907</v>
      </c>
      <c r="C27" s="1055"/>
      <c r="D27" s="1053" t="s">
        <v>1575</v>
      </c>
      <c r="E27" s="1056">
        <v>11</v>
      </c>
      <c r="F27" s="1056">
        <v>881570925</v>
      </c>
      <c r="G27" s="1056">
        <f t="shared" ref="G27:L27" si="2">SUM(G28:G29)</f>
        <v>2</v>
      </c>
      <c r="H27" s="1056">
        <f t="shared" si="2"/>
        <v>1340974875</v>
      </c>
      <c r="I27" s="1056">
        <f t="shared" si="2"/>
        <v>0</v>
      </c>
      <c r="J27" s="1056">
        <f t="shared" si="2"/>
        <v>0</v>
      </c>
      <c r="K27" s="1056">
        <f t="shared" si="2"/>
        <v>13</v>
      </c>
      <c r="L27" s="1057">
        <f t="shared" si="2"/>
        <v>2222545800</v>
      </c>
      <c r="M27" s="1054"/>
      <c r="N27" s="2736"/>
      <c r="O27" s="1742"/>
      <c r="P27" s="1742"/>
      <c r="Q27" s="1786"/>
      <c r="R27" s="2659"/>
      <c r="S27" s="923"/>
    </row>
    <row r="28" spans="1:21">
      <c r="A28" s="830"/>
      <c r="B28" s="826"/>
      <c r="C28" s="829">
        <v>11</v>
      </c>
      <c r="D28" s="842" t="s">
        <v>1939</v>
      </c>
      <c r="E28" s="843">
        <v>11</v>
      </c>
      <c r="F28" s="846">
        <v>881570925</v>
      </c>
      <c r="G28" s="848">
        <f>'[1]D MUTASI BMD''17'!S62</f>
        <v>2</v>
      </c>
      <c r="H28" s="848">
        <f>'[1]D MUTASI BMD''17'!T62</f>
        <v>1340974875</v>
      </c>
      <c r="I28" s="848">
        <f>'[1]D MUTASI BMD''17'!U62</f>
        <v>0</v>
      </c>
      <c r="J28" s="848">
        <f>'[1]D MUTASI BMD''17'!V62</f>
        <v>0</v>
      </c>
      <c r="K28" s="848">
        <f>E28+G28-I28</f>
        <v>13</v>
      </c>
      <c r="L28" s="848">
        <f>F28+H28-J28</f>
        <v>2222545800</v>
      </c>
      <c r="M28" s="863"/>
      <c r="N28" s="2736"/>
      <c r="O28" s="2541"/>
      <c r="P28" s="1742"/>
      <c r="R28" s="2659"/>
      <c r="S28" s="923"/>
    </row>
    <row r="29" spans="1:21">
      <c r="A29" s="830"/>
      <c r="B29" s="826"/>
      <c r="C29" s="829">
        <v>12</v>
      </c>
      <c r="D29" s="842" t="s">
        <v>1940</v>
      </c>
      <c r="E29" s="2546">
        <v>0</v>
      </c>
      <c r="F29" s="2547">
        <v>0</v>
      </c>
      <c r="G29" s="2548"/>
      <c r="H29" s="2549"/>
      <c r="I29" s="2548"/>
      <c r="J29" s="2548"/>
      <c r="K29" s="2548">
        <f>E29+G29-I29</f>
        <v>0</v>
      </c>
      <c r="L29" s="2550">
        <f>F29+H29-J29</f>
        <v>0</v>
      </c>
      <c r="M29" s="863"/>
      <c r="N29" s="2736"/>
      <c r="O29" s="2541"/>
      <c r="P29" s="1742"/>
      <c r="S29" s="923"/>
    </row>
    <row r="30" spans="1:21">
      <c r="A30" s="1051">
        <v>4</v>
      </c>
      <c r="B30" s="1052" t="s">
        <v>1544</v>
      </c>
      <c r="C30" s="1055"/>
      <c r="D30" s="1053" t="s">
        <v>1941</v>
      </c>
      <c r="E30" s="1056">
        <v>5</v>
      </c>
      <c r="F30" s="2536">
        <v>4450000</v>
      </c>
      <c r="G30" s="2536">
        <f t="shared" ref="G30:L30" si="3">SUM(G31:G34)</f>
        <v>2</v>
      </c>
      <c r="H30" s="2536">
        <f t="shared" si="3"/>
        <v>395789925</v>
      </c>
      <c r="I30" s="2537">
        <f t="shared" si="3"/>
        <v>0</v>
      </c>
      <c r="J30" s="2536">
        <f t="shared" si="3"/>
        <v>0</v>
      </c>
      <c r="K30" s="2537">
        <f t="shared" si="3"/>
        <v>7</v>
      </c>
      <c r="L30" s="2538">
        <f t="shared" si="3"/>
        <v>400239925</v>
      </c>
      <c r="M30" s="1054"/>
      <c r="N30" s="2736"/>
      <c r="O30" s="2541"/>
      <c r="P30" s="1742"/>
      <c r="R30" s="2659"/>
      <c r="S30" s="923"/>
    </row>
    <row r="31" spans="1:21">
      <c r="A31" s="830"/>
      <c r="B31" s="826"/>
      <c r="C31" s="829">
        <v>13</v>
      </c>
      <c r="D31" s="842" t="s">
        <v>1942</v>
      </c>
      <c r="E31" s="2546">
        <v>0</v>
      </c>
      <c r="F31" s="2547">
        <v>0</v>
      </c>
      <c r="G31" s="2548"/>
      <c r="H31" s="2549"/>
      <c r="I31" s="2548"/>
      <c r="J31" s="2548"/>
      <c r="K31" s="2551">
        <f>E31+G31-I31</f>
        <v>0</v>
      </c>
      <c r="L31" s="2552">
        <f>F31+H31-J31</f>
        <v>0</v>
      </c>
      <c r="M31" s="863"/>
      <c r="N31" s="2736"/>
      <c r="O31" s="1786"/>
      <c r="P31" s="1742"/>
      <c r="R31" s="2659"/>
      <c r="S31" s="923"/>
    </row>
    <row r="32" spans="1:21">
      <c r="A32" s="830"/>
      <c r="B32" s="826"/>
      <c r="C32" s="829">
        <v>14</v>
      </c>
      <c r="D32" s="842" t="s">
        <v>1943</v>
      </c>
      <c r="E32" s="2546">
        <v>0</v>
      </c>
      <c r="F32" s="2547">
        <v>0</v>
      </c>
      <c r="G32" s="2548"/>
      <c r="H32" s="2549"/>
      <c r="I32" s="2548"/>
      <c r="J32" s="2548"/>
      <c r="K32" s="2551">
        <f>E32+G32-I32</f>
        <v>0</v>
      </c>
      <c r="L32" s="2552">
        <f>F32+H32-J32</f>
        <v>0</v>
      </c>
      <c r="M32" s="863"/>
      <c r="N32" s="2738"/>
      <c r="P32" s="1742"/>
      <c r="R32" s="2659"/>
      <c r="S32" s="923"/>
    </row>
    <row r="33" spans="1:19">
      <c r="A33" s="830"/>
      <c r="B33" s="826"/>
      <c r="C33" s="829">
        <v>15</v>
      </c>
      <c r="D33" s="842" t="s">
        <v>1944</v>
      </c>
      <c r="E33" s="2553">
        <v>5</v>
      </c>
      <c r="F33" s="2554">
        <v>4450000</v>
      </c>
      <c r="G33" s="848">
        <f>'D MUTASI BMD''17'!S60</f>
        <v>2</v>
      </c>
      <c r="H33" s="848">
        <f>'D MUTASI BMD''17'!T60</f>
        <v>395789925</v>
      </c>
      <c r="I33" s="848">
        <f>'[1]D MUTASI BMD''17'!U67</f>
        <v>0</v>
      </c>
      <c r="J33" s="848">
        <f>'[1]D MUTASI BMD''17'!V67</f>
        <v>0</v>
      </c>
      <c r="K33" s="2551">
        <f>E33+G33-I33</f>
        <v>7</v>
      </c>
      <c r="L33" s="2552">
        <f>F33+H33-J33</f>
        <v>400239925</v>
      </c>
      <c r="M33" s="863"/>
      <c r="N33" s="2736"/>
      <c r="P33" s="1742"/>
      <c r="R33" s="2659"/>
      <c r="S33" s="923"/>
    </row>
    <row r="34" spans="1:19">
      <c r="A34" s="830"/>
      <c r="B34" s="826"/>
      <c r="C34" s="829">
        <v>16</v>
      </c>
      <c r="D34" s="842" t="s">
        <v>1945</v>
      </c>
      <c r="E34" s="2546">
        <v>0</v>
      </c>
      <c r="F34" s="2547">
        <v>0</v>
      </c>
      <c r="G34" s="2548">
        <v>0</v>
      </c>
      <c r="H34" s="2549">
        <v>0</v>
      </c>
      <c r="I34" s="2548"/>
      <c r="J34" s="2548"/>
      <c r="K34" s="2551">
        <f>E34+G34-I34</f>
        <v>0</v>
      </c>
      <c r="L34" s="2550">
        <f>F34+H34-J34</f>
        <v>0</v>
      </c>
      <c r="M34" s="863"/>
      <c r="N34" s="2736"/>
      <c r="P34" s="1742"/>
      <c r="S34" s="923"/>
    </row>
    <row r="35" spans="1:19">
      <c r="A35" s="1051">
        <v>5</v>
      </c>
      <c r="B35" s="1052" t="s">
        <v>1909</v>
      </c>
      <c r="C35" s="1055"/>
      <c r="D35" s="1053" t="s">
        <v>1576</v>
      </c>
      <c r="E35" s="1056">
        <v>0</v>
      </c>
      <c r="F35" s="1056">
        <v>0</v>
      </c>
      <c r="G35" s="1056">
        <f t="shared" ref="G35:L35" si="4">SUM(G36:G39)</f>
        <v>0</v>
      </c>
      <c r="H35" s="1056">
        <f t="shared" si="4"/>
        <v>0</v>
      </c>
      <c r="I35" s="1056">
        <f t="shared" si="4"/>
        <v>0</v>
      </c>
      <c r="J35" s="1056">
        <f t="shared" si="4"/>
        <v>0</v>
      </c>
      <c r="K35" s="1056">
        <f t="shared" si="4"/>
        <v>0</v>
      </c>
      <c r="L35" s="1058">
        <f t="shared" si="4"/>
        <v>0</v>
      </c>
      <c r="M35" s="1054"/>
      <c r="N35" s="2736"/>
      <c r="P35" s="1742"/>
      <c r="S35" s="923"/>
    </row>
    <row r="36" spans="1:19">
      <c r="A36" s="830"/>
      <c r="B36" s="826"/>
      <c r="C36" s="829">
        <v>17</v>
      </c>
      <c r="D36" s="842" t="s">
        <v>1946</v>
      </c>
      <c r="E36" s="843">
        <v>0</v>
      </c>
      <c r="F36" s="844">
        <v>0</v>
      </c>
      <c r="G36" s="2544"/>
      <c r="H36" s="2554"/>
      <c r="I36" s="2544"/>
      <c r="J36" s="2555"/>
      <c r="K36" s="2556">
        <f>E36+G36-I36</f>
        <v>0</v>
      </c>
      <c r="L36" s="2557">
        <f>F36+H36-J36</f>
        <v>0</v>
      </c>
      <c r="M36" s="863"/>
      <c r="N36" s="2736"/>
      <c r="P36" s="1742"/>
      <c r="S36" s="923"/>
    </row>
    <row r="37" spans="1:19">
      <c r="A37" s="830"/>
      <c r="B37" s="826"/>
      <c r="C37" s="829">
        <v>18</v>
      </c>
      <c r="D37" s="842" t="s">
        <v>1947</v>
      </c>
      <c r="E37" s="2553">
        <v>0</v>
      </c>
      <c r="F37" s="2558">
        <v>0</v>
      </c>
      <c r="G37" s="848">
        <f>'[1]D MUTASI BMD''17'!S72</f>
        <v>0</v>
      </c>
      <c r="H37" s="848">
        <f>'[1]D MUTASI BMD''17'!T72</f>
        <v>0</v>
      </c>
      <c r="I37" s="848">
        <f>'[1]D MUTASI BMD''17'!U72</f>
        <v>0</v>
      </c>
      <c r="J37" s="848">
        <f>'[1]D MUTASI BMD''17'!V72</f>
        <v>0</v>
      </c>
      <c r="K37" s="1434">
        <f>E37+G37-I37</f>
        <v>0</v>
      </c>
      <c r="L37" s="1434">
        <f>F37+H37-J37</f>
        <v>0</v>
      </c>
      <c r="M37" s="863"/>
      <c r="N37" s="2736"/>
      <c r="P37" s="1742"/>
      <c r="R37" s="2659"/>
      <c r="S37" s="923"/>
    </row>
    <row r="38" spans="1:19">
      <c r="A38" s="830"/>
      <c r="B38" s="826"/>
      <c r="C38" s="829">
        <v>19</v>
      </c>
      <c r="D38" s="842" t="s">
        <v>1948</v>
      </c>
      <c r="E38" s="2553">
        <v>0</v>
      </c>
      <c r="F38" s="2558">
        <v>0</v>
      </c>
      <c r="G38" s="2544"/>
      <c r="H38" s="2554"/>
      <c r="I38" s="2548"/>
      <c r="J38" s="2548"/>
      <c r="K38" s="2559">
        <v>0</v>
      </c>
      <c r="L38" s="2560">
        <v>0</v>
      </c>
      <c r="M38" s="863"/>
      <c r="N38" s="2736"/>
      <c r="P38" s="1742"/>
      <c r="R38" s="2659"/>
      <c r="S38" s="923"/>
    </row>
    <row r="39" spans="1:19">
      <c r="A39" s="830"/>
      <c r="B39" s="826"/>
      <c r="C39" s="826"/>
      <c r="D39" s="842" t="s">
        <v>1955</v>
      </c>
      <c r="E39" s="849">
        <v>0</v>
      </c>
      <c r="F39" s="850">
        <v>0</v>
      </c>
      <c r="G39" s="850">
        <v>0</v>
      </c>
      <c r="H39" s="850">
        <v>0</v>
      </c>
      <c r="I39" s="850"/>
      <c r="J39" s="850"/>
      <c r="K39" s="850">
        <f>E39+G39</f>
        <v>0</v>
      </c>
      <c r="L39" s="861">
        <f>F39+H39</f>
        <v>0</v>
      </c>
      <c r="M39" s="863"/>
      <c r="N39" s="2736"/>
      <c r="P39" s="1742"/>
      <c r="R39" s="2659"/>
      <c r="S39" s="923"/>
    </row>
    <row r="40" spans="1:19">
      <c r="A40" s="1051">
        <v>6</v>
      </c>
      <c r="B40" s="1052" t="s">
        <v>1913</v>
      </c>
      <c r="C40" s="1055"/>
      <c r="D40" s="1053" t="s">
        <v>1577</v>
      </c>
      <c r="E40" s="2561"/>
      <c r="F40" s="2535"/>
      <c r="G40" s="1059"/>
      <c r="H40" s="1060"/>
      <c r="I40" s="1059"/>
      <c r="J40" s="2562"/>
      <c r="K40" s="2562"/>
      <c r="L40" s="1061"/>
      <c r="M40" s="1054"/>
      <c r="N40" s="2736"/>
      <c r="P40" s="1742"/>
      <c r="R40" s="2659"/>
      <c r="S40" s="923"/>
    </row>
    <row r="41" spans="1:19">
      <c r="A41" s="865"/>
      <c r="B41" s="851"/>
      <c r="C41" s="851"/>
      <c r="D41" s="852" t="s">
        <v>2531</v>
      </c>
      <c r="E41" s="853"/>
      <c r="F41" s="854"/>
      <c r="G41" s="855"/>
      <c r="H41" s="856"/>
      <c r="I41" s="855"/>
      <c r="J41" s="2563"/>
      <c r="K41" s="2563"/>
      <c r="L41" s="862"/>
      <c r="M41" s="840"/>
      <c r="N41" s="2736"/>
      <c r="P41" s="1742"/>
      <c r="R41" s="2659"/>
      <c r="S41" s="923"/>
    </row>
    <row r="42" spans="1:19" ht="15.75" thickBot="1">
      <c r="A42" s="1062"/>
      <c r="B42" s="1063"/>
      <c r="C42" s="1063"/>
      <c r="D42" s="1064"/>
      <c r="E42" s="2564">
        <v>383</v>
      </c>
      <c r="F42" s="2564">
        <v>2462159399</v>
      </c>
      <c r="G42" s="2564">
        <f t="shared" ref="G42:L42" si="5">G40+G35+G30+G27+G17+G16</f>
        <v>26</v>
      </c>
      <c r="H42" s="2564">
        <f t="shared" si="5"/>
        <v>1915646985</v>
      </c>
      <c r="I42" s="2564">
        <f t="shared" si="5"/>
        <v>1</v>
      </c>
      <c r="J42" s="2564">
        <f t="shared" si="5"/>
        <v>7500000</v>
      </c>
      <c r="K42" s="2564">
        <f>K40+K35+K30+K27+K17+K16</f>
        <v>408</v>
      </c>
      <c r="L42" s="2564">
        <f>L40+L35+L30+L27+L17+L16</f>
        <v>4370306384</v>
      </c>
      <c r="M42" s="1065"/>
      <c r="N42" s="2736"/>
      <c r="P42" s="1742"/>
      <c r="R42" s="2659"/>
      <c r="S42" s="923"/>
    </row>
    <row r="43" spans="1:19" ht="15.75">
      <c r="D43" s="2524"/>
      <c r="E43" s="1562"/>
      <c r="F43" s="639"/>
      <c r="H43" s="584"/>
      <c r="I43" s="587"/>
      <c r="L43" s="1087"/>
      <c r="N43" s="2736"/>
      <c r="P43" s="1742"/>
      <c r="R43" s="2659"/>
    </row>
    <row r="44" spans="1:19">
      <c r="F44" s="587"/>
      <c r="G44" s="589"/>
      <c r="I44" s="589"/>
      <c r="J44" s="587"/>
      <c r="K44" s="2942" t="s">
        <v>3552</v>
      </c>
      <c r="L44" s="2942"/>
      <c r="N44" s="2736"/>
      <c r="P44" s="1742"/>
      <c r="R44" s="2659"/>
    </row>
    <row r="45" spans="1:19">
      <c r="D45" s="2521" t="s">
        <v>1883</v>
      </c>
      <c r="E45" s="589"/>
      <c r="F45" s="589"/>
      <c r="G45" s="589"/>
      <c r="H45" s="589"/>
      <c r="I45" s="589"/>
      <c r="J45" s="589"/>
      <c r="K45" s="589"/>
      <c r="L45" s="589"/>
      <c r="N45" s="2736"/>
      <c r="P45" s="1742"/>
      <c r="R45" s="2659"/>
    </row>
    <row r="46" spans="1:19">
      <c r="D46" s="2522" t="s">
        <v>2889</v>
      </c>
      <c r="J46" s="2565"/>
      <c r="K46" s="2943" t="s">
        <v>2887</v>
      </c>
      <c r="L46" s="2943"/>
      <c r="N46" s="2736"/>
      <c r="P46" s="1742"/>
    </row>
    <row r="47" spans="1:19">
      <c r="D47" s="1089"/>
      <c r="J47" s="586"/>
      <c r="K47" s="1087"/>
      <c r="L47" s="2566"/>
      <c r="N47" s="2736"/>
      <c r="P47" s="1742"/>
      <c r="R47" s="2659"/>
    </row>
    <row r="48" spans="1:19">
      <c r="D48" s="1089"/>
      <c r="G48" s="1391"/>
      <c r="H48" s="1391"/>
      <c r="I48" s="1391"/>
      <c r="J48" s="2566"/>
      <c r="K48" s="1391"/>
      <c r="L48" s="1391"/>
      <c r="P48" s="1742"/>
    </row>
    <row r="49" spans="4:16">
      <c r="D49" s="1089"/>
      <c r="J49" s="586"/>
      <c r="K49" s="1087"/>
      <c r="L49" s="1089"/>
      <c r="P49" s="1742"/>
    </row>
    <row r="50" spans="4:16">
      <c r="D50" s="2522" t="s">
        <v>2848</v>
      </c>
      <c r="I50" s="587"/>
      <c r="J50" s="586"/>
      <c r="K50" s="2943" t="s">
        <v>2888</v>
      </c>
      <c r="L50" s="2943"/>
      <c r="P50" s="1742"/>
    </row>
    <row r="51" spans="4:16">
      <c r="D51" s="2521" t="s">
        <v>2832</v>
      </c>
      <c r="I51" s="587"/>
      <c r="K51" s="2942" t="s">
        <v>2830</v>
      </c>
      <c r="L51" s="2942"/>
    </row>
    <row r="52" spans="4:16">
      <c r="I52" s="587"/>
    </row>
    <row r="53" spans="4:16">
      <c r="I53" s="587"/>
    </row>
    <row r="54" spans="4:16">
      <c r="I54" s="587"/>
    </row>
    <row r="55" spans="4:16">
      <c r="F55" s="596"/>
      <c r="I55" s="587"/>
    </row>
    <row r="56" spans="4:16">
      <c r="F56" s="596"/>
      <c r="I56" s="587"/>
    </row>
    <row r="57" spans="4:16">
      <c r="F57" s="596"/>
      <c r="I57" s="587"/>
    </row>
    <row r="58" spans="4:16">
      <c r="F58" s="596"/>
      <c r="I58" s="587"/>
    </row>
    <row r="59" spans="4:16">
      <c r="F59" s="596"/>
    </row>
    <row r="60" spans="4:16">
      <c r="F60" s="596"/>
    </row>
  </sheetData>
  <mergeCells count="25">
    <mergeCell ref="G12:G14"/>
    <mergeCell ref="H12:H14"/>
    <mergeCell ref="I12:I14"/>
    <mergeCell ref="J12:J14"/>
    <mergeCell ref="K44:L44"/>
    <mergeCell ref="K46:L46"/>
    <mergeCell ref="K50:L50"/>
    <mergeCell ref="K51:L51"/>
    <mergeCell ref="I11:J11"/>
    <mergeCell ref="A2:M2"/>
    <mergeCell ref="A4:M4"/>
    <mergeCell ref="A3:M3"/>
    <mergeCell ref="A10:A14"/>
    <mergeCell ref="B10:B14"/>
    <mergeCell ref="D10:D14"/>
    <mergeCell ref="E10:F11"/>
    <mergeCell ref="G10:J10"/>
    <mergeCell ref="E12:E14"/>
    <mergeCell ref="F12:F14"/>
    <mergeCell ref="M10:M14"/>
    <mergeCell ref="K10:L11"/>
    <mergeCell ref="K12:K14"/>
    <mergeCell ref="L12:L14"/>
    <mergeCell ref="G11:H11"/>
    <mergeCell ref="C10:C14"/>
  </mergeCells>
  <pageMargins left="1.3779527559055118" right="0.19685039370078741" top="0.39370078740157483" bottom="0.15748031496062992" header="0.19685039370078741" footer="0.19685039370078741"/>
  <pageSetup paperSize="5" scale="75" orientation="landscape" horizontalDpi="4294967293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C83"/>
  <sheetViews>
    <sheetView topLeftCell="A9" zoomScale="75" zoomScaleNormal="75" workbookViewId="0">
      <pane xSplit="8" ySplit="9" topLeftCell="I18" activePane="bottomRight" state="frozen"/>
      <selection activeCell="A9" sqref="A9"/>
      <selection pane="topRight" activeCell="H9" sqref="H9"/>
      <selection pane="bottomLeft" activeCell="A17" sqref="A17"/>
      <selection pane="bottomRight" activeCell="V32" sqref="V32"/>
    </sheetView>
  </sheetViews>
  <sheetFormatPr defaultRowHeight="15"/>
  <cols>
    <col min="1" max="1" width="6.85546875" style="584" customWidth="1"/>
    <col min="2" max="2" width="6.140625" style="584" customWidth="1"/>
    <col min="3" max="3" width="6.28515625" style="584" customWidth="1"/>
    <col min="4" max="4" width="6.7109375" style="584" customWidth="1"/>
    <col min="5" max="6" width="6.85546875" style="584" customWidth="1"/>
    <col min="7" max="7" width="6.7109375" style="584" customWidth="1"/>
    <col min="8" max="8" width="35.28515625" style="584" customWidth="1"/>
    <col min="9" max="9" width="10.28515625" style="584" customWidth="1"/>
    <col min="10" max="10" width="12" style="584" customWidth="1"/>
    <col min="11" max="11" width="10.5703125" style="584" customWidth="1"/>
    <col min="12" max="12" width="10.85546875" style="584" customWidth="1"/>
    <col min="13" max="13" width="9.85546875" style="584" customWidth="1"/>
    <col min="14" max="14" width="9.140625" style="584"/>
    <col min="15" max="15" width="9.28515625" style="584" customWidth="1"/>
    <col min="16" max="17" width="9.140625" style="584"/>
    <col min="18" max="18" width="15.28515625" style="584" customWidth="1"/>
    <col min="19" max="19" width="9" style="584" customWidth="1"/>
    <col min="20" max="20" width="16.28515625" style="584" customWidth="1"/>
    <col min="21" max="21" width="12.42578125" style="584" customWidth="1"/>
    <col min="22" max="22" width="14.7109375" style="2566" customWidth="1"/>
    <col min="23" max="23" width="12.140625" style="584" customWidth="1"/>
    <col min="24" max="24" width="15.85546875" style="584" customWidth="1"/>
    <col min="25" max="25" width="17.5703125" style="584" customWidth="1"/>
    <col min="26" max="26" width="17.140625" style="584" customWidth="1"/>
    <col min="27" max="27" width="16.85546875" style="584" bestFit="1" customWidth="1"/>
    <col min="28" max="28" width="16.85546875" style="584" customWidth="1"/>
    <col min="29" max="29" width="16.85546875" style="584" bestFit="1" customWidth="1"/>
    <col min="30" max="16384" width="9.140625" style="584"/>
  </cols>
  <sheetData>
    <row r="1" spans="1:25">
      <c r="Y1" s="940" t="s">
        <v>2885</v>
      </c>
    </row>
    <row r="2" spans="1:25" ht="18">
      <c r="H2" s="2944"/>
      <c r="I2" s="2944"/>
      <c r="J2" s="2944"/>
      <c r="K2" s="2944"/>
      <c r="L2" s="2944"/>
      <c r="M2" s="2944"/>
      <c r="N2" s="2944"/>
      <c r="O2" s="2944"/>
      <c r="P2" s="2944"/>
      <c r="Q2" s="2944"/>
      <c r="R2" s="2944"/>
      <c r="S2" s="2944"/>
      <c r="T2" s="2944"/>
      <c r="U2" s="2944"/>
      <c r="V2" s="2944"/>
      <c r="W2" s="2944"/>
      <c r="X2" s="2944"/>
      <c r="Y2" s="2944"/>
    </row>
    <row r="3" spans="1:25" ht="18">
      <c r="H3" s="2944"/>
      <c r="I3" s="2944"/>
      <c r="J3" s="2944"/>
      <c r="K3" s="2944"/>
      <c r="L3" s="2944"/>
      <c r="M3" s="2944"/>
      <c r="N3" s="2944"/>
      <c r="O3" s="2944"/>
      <c r="P3" s="2944"/>
      <c r="Q3" s="2944"/>
      <c r="R3" s="2944"/>
      <c r="S3" s="2944"/>
      <c r="T3" s="2944"/>
      <c r="U3" s="2944"/>
      <c r="V3" s="2944"/>
      <c r="W3" s="2944"/>
      <c r="X3" s="2944"/>
      <c r="Y3" s="2944"/>
    </row>
    <row r="4" spans="1:25" ht="15.75">
      <c r="H4" s="2945"/>
      <c r="I4" s="2945"/>
      <c r="J4" s="2945"/>
      <c r="K4" s="2945"/>
      <c r="L4" s="2945"/>
      <c r="M4" s="2945"/>
      <c r="N4" s="2945"/>
      <c r="O4" s="2945"/>
      <c r="P4" s="2945"/>
      <c r="Q4" s="2945"/>
      <c r="R4" s="2945"/>
      <c r="S4" s="2945"/>
      <c r="T4" s="2945"/>
      <c r="U4" s="2945"/>
      <c r="V4" s="2945"/>
      <c r="W4" s="2945"/>
      <c r="X4" s="2945"/>
      <c r="Y4" s="2945"/>
    </row>
    <row r="5" spans="1:25">
      <c r="H5" s="604"/>
      <c r="I5" s="604"/>
      <c r="J5" s="604"/>
      <c r="K5" s="604"/>
      <c r="L5" s="604"/>
      <c r="M5" s="524"/>
      <c r="N5" s="524"/>
      <c r="O5" s="524"/>
      <c r="P5" s="825"/>
      <c r="Q5" s="825"/>
      <c r="R5" s="825"/>
      <c r="S5" s="524"/>
      <c r="T5" s="603"/>
      <c r="U5" s="603"/>
      <c r="V5" s="2567"/>
      <c r="W5" s="603"/>
      <c r="X5" s="603"/>
      <c r="Y5" s="605"/>
    </row>
    <row r="6" spans="1:25">
      <c r="H6" s="524"/>
      <c r="I6" s="524"/>
      <c r="J6" s="524"/>
      <c r="K6" s="524"/>
      <c r="L6" s="524"/>
      <c r="M6" s="524"/>
      <c r="N6" s="524"/>
      <c r="O6" s="524"/>
      <c r="P6" s="825"/>
      <c r="Q6" s="825"/>
      <c r="R6" s="825"/>
      <c r="S6" s="524"/>
      <c r="T6" s="603"/>
      <c r="U6" s="603"/>
      <c r="V6" s="2567"/>
      <c r="W6" s="603"/>
      <c r="X6" s="603"/>
      <c r="Y6" s="602"/>
    </row>
    <row r="7" spans="1:25" ht="15" customHeight="1">
      <c r="H7" s="524"/>
      <c r="I7" s="524"/>
      <c r="J7" s="524"/>
      <c r="K7" s="524"/>
      <c r="L7" s="524"/>
      <c r="M7" s="524"/>
      <c r="N7" s="524"/>
      <c r="O7" s="524"/>
      <c r="P7" s="825"/>
      <c r="Q7" s="825"/>
      <c r="R7" s="825"/>
      <c r="S7" s="524"/>
      <c r="T7" s="603"/>
      <c r="U7" s="603"/>
      <c r="V7" s="2567"/>
      <c r="W7" s="603"/>
      <c r="X7" s="603"/>
      <c r="Y7" s="602"/>
    </row>
    <row r="8" spans="1:25">
      <c r="H8" s="524"/>
      <c r="I8" s="524"/>
      <c r="J8" s="524"/>
      <c r="K8" s="524"/>
      <c r="L8" s="524"/>
      <c r="M8" s="524"/>
      <c r="N8" s="524"/>
      <c r="O8" s="524"/>
      <c r="P8" s="825"/>
      <c r="Q8" s="825"/>
      <c r="R8" s="825"/>
      <c r="S8" s="524"/>
      <c r="T8" s="603"/>
      <c r="U8" s="603"/>
      <c r="V8" s="2567"/>
      <c r="W8" s="603"/>
      <c r="X8" s="603"/>
      <c r="Y8" s="602"/>
    </row>
    <row r="9" spans="1:25">
      <c r="H9" s="524"/>
      <c r="I9" s="524"/>
      <c r="J9" s="524"/>
      <c r="K9" s="524"/>
      <c r="L9" s="524"/>
      <c r="M9" s="524"/>
      <c r="N9" s="524"/>
      <c r="O9" s="524"/>
      <c r="P9" s="825"/>
      <c r="Q9" s="825"/>
      <c r="R9" s="825"/>
      <c r="S9" s="524"/>
      <c r="T9" s="603"/>
      <c r="U9" s="603"/>
      <c r="V9" s="2567"/>
      <c r="W9" s="603"/>
      <c r="X9" s="603"/>
      <c r="Y9" s="602"/>
    </row>
    <row r="10" spans="1:25">
      <c r="H10" s="524"/>
      <c r="I10" s="524"/>
      <c r="J10" s="524"/>
      <c r="K10" s="524"/>
      <c r="L10" s="524"/>
      <c r="M10" s="524"/>
      <c r="N10" s="524"/>
      <c r="O10" s="524"/>
      <c r="P10" s="825"/>
      <c r="Q10" s="825"/>
      <c r="R10" s="825"/>
      <c r="S10" s="524"/>
      <c r="T10" s="603"/>
      <c r="U10" s="603"/>
      <c r="V10" s="2567"/>
      <c r="W10" s="603"/>
      <c r="X10" s="603"/>
      <c r="Y10" s="602"/>
    </row>
    <row r="11" spans="1:25">
      <c r="H11" s="524"/>
      <c r="I11" s="524"/>
      <c r="J11" s="524"/>
      <c r="K11" s="524"/>
      <c r="L11" s="524"/>
      <c r="M11" s="524"/>
      <c r="N11" s="524"/>
      <c r="O11" s="524"/>
      <c r="P11" s="825"/>
      <c r="Q11" s="825"/>
      <c r="R11" s="825"/>
      <c r="S11" s="524"/>
      <c r="T11" s="603"/>
      <c r="U11" s="603"/>
      <c r="V11" s="2567"/>
      <c r="W11" s="603"/>
      <c r="X11" s="603"/>
      <c r="Y11" s="602"/>
    </row>
    <row r="12" spans="1:25" ht="15.75" thickBot="1">
      <c r="H12" s="606"/>
      <c r="I12" s="606"/>
      <c r="J12" s="606"/>
      <c r="K12" s="606"/>
      <c r="L12" s="606"/>
      <c r="M12" s="606"/>
      <c r="N12" s="606"/>
      <c r="O12" s="607"/>
      <c r="P12" s="607"/>
      <c r="Q12" s="607"/>
      <c r="R12" s="607"/>
      <c r="S12" s="606"/>
      <c r="T12" s="606"/>
      <c r="U12" s="606"/>
      <c r="V12" s="2568"/>
      <c r="W12" s="606"/>
      <c r="X12" s="606"/>
      <c r="Y12" s="606"/>
    </row>
    <row r="13" spans="1:25" ht="19.5" customHeight="1">
      <c r="A13" s="2977" t="s">
        <v>3317</v>
      </c>
      <c r="B13" s="2927"/>
      <c r="C13" s="2927"/>
      <c r="D13" s="2927"/>
      <c r="E13" s="2927"/>
      <c r="F13" s="2928"/>
      <c r="G13" s="1895"/>
      <c r="H13" s="2973" t="s">
        <v>2544</v>
      </c>
      <c r="I13" s="2974"/>
      <c r="J13" s="2975"/>
      <c r="K13" s="2954" t="s">
        <v>18</v>
      </c>
      <c r="L13" s="2960" t="s">
        <v>3321</v>
      </c>
      <c r="M13" s="2954" t="s">
        <v>2835</v>
      </c>
      <c r="N13" s="2954" t="s">
        <v>2836</v>
      </c>
      <c r="O13" s="2946" t="s">
        <v>2545</v>
      </c>
      <c r="P13" s="2954" t="s">
        <v>2837</v>
      </c>
      <c r="Q13" s="2946" t="s">
        <v>3129</v>
      </c>
      <c r="R13" s="2946"/>
      <c r="S13" s="2952" t="s">
        <v>2838</v>
      </c>
      <c r="T13" s="2953"/>
      <c r="U13" s="2952" t="s">
        <v>2839</v>
      </c>
      <c r="V13" s="2953"/>
      <c r="W13" s="2952" t="s">
        <v>2860</v>
      </c>
      <c r="X13" s="2953"/>
      <c r="Y13" s="2950" t="s">
        <v>9</v>
      </c>
    </row>
    <row r="14" spans="1:25" ht="15" customHeight="1">
      <c r="A14" s="2978" t="s">
        <v>2898</v>
      </c>
      <c r="B14" s="2980" t="s">
        <v>10</v>
      </c>
      <c r="C14" s="2981"/>
      <c r="D14" s="2981"/>
      <c r="E14" s="2981"/>
      <c r="F14" s="2982"/>
      <c r="G14" s="2989" t="s">
        <v>11</v>
      </c>
      <c r="H14" s="2948" t="s">
        <v>1894</v>
      </c>
      <c r="I14" s="2976" t="s">
        <v>3319</v>
      </c>
      <c r="J14" s="2976" t="s">
        <v>3320</v>
      </c>
      <c r="K14" s="2955"/>
      <c r="L14" s="2948"/>
      <c r="M14" s="2955"/>
      <c r="N14" s="2955"/>
      <c r="O14" s="2947"/>
      <c r="P14" s="2955"/>
      <c r="Q14" s="2955" t="s">
        <v>1929</v>
      </c>
      <c r="R14" s="2955" t="s">
        <v>2894</v>
      </c>
      <c r="S14" s="2947" t="s">
        <v>95</v>
      </c>
      <c r="T14" s="2961" t="s">
        <v>2862</v>
      </c>
      <c r="U14" s="2947" t="s">
        <v>95</v>
      </c>
      <c r="V14" s="2964" t="s">
        <v>2861</v>
      </c>
      <c r="W14" s="890"/>
      <c r="X14" s="890"/>
      <c r="Y14" s="2951"/>
    </row>
    <row r="15" spans="1:25" ht="24.75" customHeight="1">
      <c r="A15" s="2914"/>
      <c r="B15" s="2983"/>
      <c r="C15" s="2984"/>
      <c r="D15" s="2984"/>
      <c r="E15" s="2984"/>
      <c r="F15" s="2985"/>
      <c r="G15" s="2990"/>
      <c r="H15" s="2948"/>
      <c r="I15" s="2955"/>
      <c r="J15" s="2955"/>
      <c r="K15" s="2955"/>
      <c r="L15" s="2948"/>
      <c r="M15" s="2955"/>
      <c r="N15" s="2955"/>
      <c r="O15" s="2947"/>
      <c r="P15" s="2955"/>
      <c r="Q15" s="2955"/>
      <c r="R15" s="2955"/>
      <c r="S15" s="2947"/>
      <c r="T15" s="2962"/>
      <c r="U15" s="2947"/>
      <c r="V15" s="2965"/>
      <c r="W15" s="2519" t="s">
        <v>95</v>
      </c>
      <c r="X15" s="2519" t="s">
        <v>19</v>
      </c>
      <c r="Y15" s="2951"/>
    </row>
    <row r="16" spans="1:25" ht="7.5" customHeight="1">
      <c r="A16" s="2979"/>
      <c r="B16" s="2986"/>
      <c r="C16" s="2987"/>
      <c r="D16" s="2987"/>
      <c r="E16" s="2987"/>
      <c r="F16" s="2988"/>
      <c r="G16" s="2991"/>
      <c r="H16" s="2948"/>
      <c r="I16" s="2955"/>
      <c r="J16" s="2955"/>
      <c r="K16" s="2956"/>
      <c r="L16" s="2948"/>
      <c r="M16" s="2955"/>
      <c r="N16" s="2955"/>
      <c r="O16" s="2947"/>
      <c r="P16" s="2955"/>
      <c r="Q16" s="2955"/>
      <c r="R16" s="2955"/>
      <c r="S16" s="2947"/>
      <c r="T16" s="2962"/>
      <c r="U16" s="2947"/>
      <c r="V16" s="2965"/>
      <c r="W16" s="2519"/>
      <c r="X16" s="2519"/>
      <c r="Y16" s="2951"/>
    </row>
    <row r="17" spans="1:29" ht="3" hidden="1" customHeight="1">
      <c r="A17" s="1876"/>
      <c r="B17" s="839"/>
      <c r="C17" s="839"/>
      <c r="D17" s="839"/>
      <c r="E17" s="839"/>
      <c r="F17" s="839"/>
      <c r="G17" s="839"/>
      <c r="H17" s="2949"/>
      <c r="I17" s="2523"/>
      <c r="J17" s="2523"/>
      <c r="K17" s="2523"/>
      <c r="L17" s="2523"/>
      <c r="M17" s="2956"/>
      <c r="N17" s="2956"/>
      <c r="O17" s="2947"/>
      <c r="P17" s="2956"/>
      <c r="Q17" s="2518"/>
      <c r="R17" s="2518"/>
      <c r="S17" s="2947"/>
      <c r="T17" s="2963"/>
      <c r="U17" s="2947"/>
      <c r="V17" s="2966"/>
      <c r="W17" s="2520"/>
      <c r="X17" s="2520"/>
      <c r="Y17" s="2951"/>
    </row>
    <row r="18" spans="1:29" s="834" customFormat="1" ht="15.75" customHeight="1" thickBot="1">
      <c r="A18" s="1900">
        <v>1</v>
      </c>
      <c r="B18" s="2957">
        <v>2</v>
      </c>
      <c r="C18" s="2958"/>
      <c r="D18" s="2958"/>
      <c r="E18" s="2958"/>
      <c r="F18" s="2959"/>
      <c r="G18" s="1901">
        <v>3</v>
      </c>
      <c r="H18" s="2517">
        <v>4</v>
      </c>
      <c r="I18" s="2517">
        <v>5</v>
      </c>
      <c r="J18" s="2517">
        <v>6</v>
      </c>
      <c r="K18" s="2517">
        <v>7</v>
      </c>
      <c r="L18" s="2517">
        <v>8</v>
      </c>
      <c r="M18" s="832">
        <v>9</v>
      </c>
      <c r="N18" s="832">
        <v>10</v>
      </c>
      <c r="O18" s="832">
        <v>11</v>
      </c>
      <c r="P18" s="832">
        <v>12</v>
      </c>
      <c r="Q18" s="832">
        <v>13</v>
      </c>
      <c r="R18" s="832">
        <v>14</v>
      </c>
      <c r="S18" s="832">
        <v>15</v>
      </c>
      <c r="T18" s="832">
        <v>16</v>
      </c>
      <c r="U18" s="832">
        <v>17</v>
      </c>
      <c r="V18" s="2569">
        <v>18</v>
      </c>
      <c r="W18" s="2516">
        <v>19</v>
      </c>
      <c r="X18" s="2516">
        <v>20</v>
      </c>
      <c r="Y18" s="833">
        <v>21</v>
      </c>
    </row>
    <row r="19" spans="1:29" ht="16.5" thickBot="1">
      <c r="A19" s="1902"/>
      <c r="B19" s="2967" t="s">
        <v>3318</v>
      </c>
      <c r="C19" s="2968"/>
      <c r="D19" s="2968"/>
      <c r="E19" s="2968"/>
      <c r="F19" s="2969"/>
      <c r="G19" s="1903"/>
      <c r="H19" s="1862" t="s">
        <v>1904</v>
      </c>
      <c r="I19" s="1862"/>
      <c r="J19" s="1862"/>
      <c r="K19" s="1862"/>
      <c r="L19" s="1862"/>
      <c r="M19" s="1048"/>
      <c r="N19" s="1047"/>
      <c r="O19" s="1049"/>
      <c r="P19" s="1049"/>
      <c r="Q19" s="1563">
        <v>1</v>
      </c>
      <c r="R19" s="1563">
        <v>239100000</v>
      </c>
      <c r="S19" s="2570">
        <v>0</v>
      </c>
      <c r="T19" s="2571">
        <v>0</v>
      </c>
      <c r="U19" s="2570">
        <v>0</v>
      </c>
      <c r="V19" s="2572">
        <v>0</v>
      </c>
      <c r="W19" s="2570">
        <f>Q19+S19-U19</f>
        <v>1</v>
      </c>
      <c r="X19" s="2570">
        <f>R19+T19-V19</f>
        <v>239100000</v>
      </c>
      <c r="Y19" s="1050"/>
    </row>
    <row r="20" spans="1:29" ht="15.75">
      <c r="A20" s="1904"/>
      <c r="B20" s="1905"/>
      <c r="C20" s="1905"/>
      <c r="D20" s="1905"/>
      <c r="E20" s="1905"/>
      <c r="F20" s="1905"/>
      <c r="G20" s="1905"/>
      <c r="H20" s="1863" t="s">
        <v>135</v>
      </c>
      <c r="I20" s="1863"/>
      <c r="J20" s="1863"/>
      <c r="K20" s="1863"/>
      <c r="L20" s="1863"/>
      <c r="M20" s="1044"/>
      <c r="N20" s="1043"/>
      <c r="O20" s="1045"/>
      <c r="P20" s="1045"/>
      <c r="Q20" s="1564">
        <v>366</v>
      </c>
      <c r="R20" s="1564">
        <v>1337038474</v>
      </c>
      <c r="S20" s="1564">
        <f t="shared" ref="S20:X20" si="0">S21+S24+S44+S47+S50+S53</f>
        <v>22</v>
      </c>
      <c r="T20" s="1564">
        <f t="shared" si="0"/>
        <v>178882185</v>
      </c>
      <c r="U20" s="1564">
        <f t="shared" si="0"/>
        <v>1</v>
      </c>
      <c r="V20" s="1564">
        <f t="shared" si="0"/>
        <v>7500000</v>
      </c>
      <c r="W20" s="1564">
        <f t="shared" si="0"/>
        <v>387</v>
      </c>
      <c r="X20" s="1564">
        <f t="shared" si="0"/>
        <v>1508420659</v>
      </c>
      <c r="Y20" s="1046"/>
    </row>
    <row r="21" spans="1:29" ht="15.75">
      <c r="A21" s="1908"/>
      <c r="B21" s="2970" t="s">
        <v>1963</v>
      </c>
      <c r="C21" s="2971"/>
      <c r="D21" s="2971"/>
      <c r="E21" s="2971"/>
      <c r="F21" s="2972"/>
      <c r="G21" s="1909"/>
      <c r="H21" s="1864" t="s">
        <v>2858</v>
      </c>
      <c r="I21" s="1864"/>
      <c r="J21" s="1864"/>
      <c r="K21" s="1864"/>
      <c r="L21" s="1864"/>
      <c r="M21" s="1041"/>
      <c r="N21" s="1040"/>
      <c r="O21" s="1042"/>
      <c r="P21" s="1042"/>
      <c r="Q21" s="1565">
        <v>5</v>
      </c>
      <c r="R21" s="1565">
        <v>451352462</v>
      </c>
      <c r="S21" s="2573">
        <v>0</v>
      </c>
      <c r="T21" s="2573">
        <v>0</v>
      </c>
      <c r="U21" s="2573">
        <f>SUM(U22:U23)</f>
        <v>0</v>
      </c>
      <c r="V21" s="2574">
        <f>SUM(V22:V23)</f>
        <v>0</v>
      </c>
      <c r="W21" s="2575">
        <f>Q21+S21-U21</f>
        <v>5</v>
      </c>
      <c r="X21" s="2575">
        <f>R21+T21-V21</f>
        <v>451352462</v>
      </c>
      <c r="Y21" s="1566"/>
      <c r="AA21" s="1752"/>
      <c r="AC21" s="587"/>
    </row>
    <row r="22" spans="1:29" ht="15.75">
      <c r="A22" s="1876"/>
      <c r="B22" s="839"/>
      <c r="C22" s="839"/>
      <c r="D22" s="839"/>
      <c r="E22" s="839"/>
      <c r="F22" s="839"/>
      <c r="G22" s="839"/>
      <c r="H22" s="1865"/>
      <c r="I22" s="1865"/>
      <c r="J22" s="1865"/>
      <c r="K22" s="1865"/>
      <c r="L22" s="1865"/>
      <c r="M22" s="1746"/>
      <c r="N22" s="1745"/>
      <c r="O22" s="1747"/>
      <c r="P22" s="1747"/>
      <c r="Q22" s="1748"/>
      <c r="R22" s="1748"/>
      <c r="S22" s="1749"/>
      <c r="T22" s="1749"/>
      <c r="U22" s="1749"/>
      <c r="V22" s="2576"/>
      <c r="W22" s="1750"/>
      <c r="X22" s="1750"/>
      <c r="Y22" s="1751"/>
      <c r="AA22" s="1752"/>
      <c r="AC22" s="587"/>
    </row>
    <row r="23" spans="1:29" ht="16.5" thickBot="1">
      <c r="A23" s="1879"/>
      <c r="B23" s="1880"/>
      <c r="C23" s="1880"/>
      <c r="D23" s="1880"/>
      <c r="E23" s="1880"/>
      <c r="F23" s="1880"/>
      <c r="G23" s="1880"/>
      <c r="H23" s="1890"/>
      <c r="I23" s="1890"/>
      <c r="J23" s="1890"/>
      <c r="K23" s="1890"/>
      <c r="L23" s="1890"/>
      <c r="M23" s="1891"/>
      <c r="N23" s="1892"/>
      <c r="O23" s="1893"/>
      <c r="P23" s="1893"/>
      <c r="Q23" s="1894"/>
      <c r="R23" s="1894"/>
      <c r="S23" s="1749"/>
      <c r="T23" s="1749"/>
      <c r="U23" s="1749"/>
      <c r="V23" s="2576"/>
      <c r="W23" s="1749"/>
      <c r="X23" s="1749"/>
      <c r="Y23" s="1751"/>
      <c r="AA23" s="1752"/>
      <c r="AC23" s="587"/>
    </row>
    <row r="24" spans="1:29" ht="15.75">
      <c r="A24" s="1906"/>
      <c r="B24" s="1907"/>
      <c r="C24" s="1907"/>
      <c r="D24" s="1907"/>
      <c r="E24" s="1907"/>
      <c r="F24" s="1907"/>
      <c r="G24" s="1907"/>
      <c r="H24" s="1896" t="s">
        <v>298</v>
      </c>
      <c r="I24" s="1896"/>
      <c r="J24" s="1896"/>
      <c r="K24" s="1896"/>
      <c r="L24" s="1896"/>
      <c r="M24" s="1897"/>
      <c r="N24" s="1898"/>
      <c r="O24" s="1563"/>
      <c r="P24" s="1563"/>
      <c r="Q24" s="1563">
        <v>303</v>
      </c>
      <c r="R24" s="2577">
        <v>562944662</v>
      </c>
      <c r="S24" s="2570">
        <f>SUM(S25:S43)</f>
        <v>21</v>
      </c>
      <c r="T24" s="2570">
        <f>SUM(T25:T43)</f>
        <v>106262570</v>
      </c>
      <c r="U24" s="2570">
        <f>SUM(U25:U43)</f>
        <v>1</v>
      </c>
      <c r="V24" s="2572">
        <f>SUM(V25:V43)</f>
        <v>7500000</v>
      </c>
      <c r="W24" s="2570">
        <f>Q24+S24-U24</f>
        <v>323</v>
      </c>
      <c r="X24" s="2570">
        <f>R24+T24-V24</f>
        <v>661707232</v>
      </c>
      <c r="Y24" s="1899"/>
      <c r="AA24" s="1752"/>
      <c r="AB24" s="587"/>
    </row>
    <row r="25" spans="1:29" s="888" customFormat="1">
      <c r="A25" s="1877"/>
      <c r="B25" s="1386"/>
      <c r="C25" s="1386"/>
      <c r="D25" s="1386"/>
      <c r="E25" s="1386"/>
      <c r="F25" s="1386"/>
      <c r="G25" s="1386"/>
      <c r="H25" s="1866"/>
      <c r="I25" s="1866"/>
      <c r="J25" s="1866"/>
      <c r="K25" s="1866"/>
      <c r="L25" s="1866"/>
      <c r="M25" s="688"/>
      <c r="N25" s="1779"/>
      <c r="O25" s="1849"/>
      <c r="P25" s="1847"/>
      <c r="Q25" s="1779"/>
      <c r="R25" s="1779"/>
      <c r="S25" s="1848"/>
      <c r="T25" s="690"/>
      <c r="U25" s="1386"/>
      <c r="V25" s="2578"/>
      <c r="W25" s="1765"/>
      <c r="X25" s="1765"/>
      <c r="Y25" s="2664" t="s">
        <v>3555</v>
      </c>
    </row>
    <row r="26" spans="1:29" s="1740" customFormat="1">
      <c r="A26" s="1878"/>
      <c r="B26" s="1739"/>
      <c r="C26" s="1739"/>
      <c r="D26" s="1739"/>
      <c r="E26" s="1739"/>
      <c r="F26" s="1739"/>
      <c r="G26" s="1739"/>
      <c r="H26" s="2640" t="s">
        <v>3536</v>
      </c>
      <c r="I26" s="2641" t="s">
        <v>2425</v>
      </c>
      <c r="J26" s="2641"/>
      <c r="K26" s="2641" t="s">
        <v>355</v>
      </c>
      <c r="L26" s="2641" t="s">
        <v>2792</v>
      </c>
      <c r="M26" s="2642">
        <v>2017</v>
      </c>
      <c r="N26" s="2643"/>
      <c r="O26" s="2644" t="s">
        <v>2657</v>
      </c>
      <c r="P26" s="2645" t="s">
        <v>133</v>
      </c>
      <c r="Q26" s="2643"/>
      <c r="R26" s="2643"/>
      <c r="S26" s="2646">
        <v>1</v>
      </c>
      <c r="T26" s="1798">
        <v>5000000</v>
      </c>
      <c r="U26" s="1739"/>
      <c r="V26" s="2629"/>
      <c r="W26" s="2647"/>
      <c r="X26" s="2647"/>
      <c r="Y26" s="2648" t="s">
        <v>3555</v>
      </c>
    </row>
    <row r="27" spans="1:29" s="1740" customFormat="1">
      <c r="A27" s="1878"/>
      <c r="B27" s="1739"/>
      <c r="C27" s="1739"/>
      <c r="D27" s="1739"/>
      <c r="E27" s="1739"/>
      <c r="F27" s="1739"/>
      <c r="G27" s="1739"/>
      <c r="H27" s="2640" t="s">
        <v>3537</v>
      </c>
      <c r="I27" s="2641" t="s">
        <v>2425</v>
      </c>
      <c r="J27" s="2641"/>
      <c r="K27" s="2641" t="s">
        <v>355</v>
      </c>
      <c r="L27" s="2641" t="s">
        <v>2792</v>
      </c>
      <c r="M27" s="2642">
        <v>2017</v>
      </c>
      <c r="N27" s="2643"/>
      <c r="O27" s="2644" t="s">
        <v>2657</v>
      </c>
      <c r="P27" s="2645" t="s">
        <v>133</v>
      </c>
      <c r="Q27" s="2643"/>
      <c r="R27" s="2643"/>
      <c r="S27" s="2646">
        <v>1</v>
      </c>
      <c r="T27" s="1798">
        <v>4500000</v>
      </c>
      <c r="U27" s="1739"/>
      <c r="V27" s="2629"/>
      <c r="W27" s="2647"/>
      <c r="X27" s="2647"/>
      <c r="Y27" s="2648" t="s">
        <v>3555</v>
      </c>
    </row>
    <row r="28" spans="1:29" s="1740" customFormat="1">
      <c r="A28" s="1878"/>
      <c r="B28" s="1739"/>
      <c r="C28" s="1739"/>
      <c r="D28" s="1739"/>
      <c r="E28" s="1739"/>
      <c r="F28" s="1739"/>
      <c r="G28" s="1739"/>
      <c r="H28" s="2640" t="s">
        <v>3538</v>
      </c>
      <c r="I28" s="2641" t="s">
        <v>2425</v>
      </c>
      <c r="J28" s="2641"/>
      <c r="K28" s="2641" t="s">
        <v>355</v>
      </c>
      <c r="L28" s="2641" t="s">
        <v>2792</v>
      </c>
      <c r="M28" s="2642">
        <v>2017</v>
      </c>
      <c r="N28" s="2643"/>
      <c r="O28" s="2644" t="s">
        <v>2548</v>
      </c>
      <c r="P28" s="2645" t="s">
        <v>133</v>
      </c>
      <c r="Q28" s="2643"/>
      <c r="R28" s="2643"/>
      <c r="S28" s="2646">
        <v>1</v>
      </c>
      <c r="T28" s="1798">
        <v>4966570</v>
      </c>
      <c r="U28" s="1739"/>
      <c r="V28" s="2629"/>
      <c r="W28" s="2647"/>
      <c r="X28" s="2647"/>
      <c r="Y28" s="2648" t="s">
        <v>3555</v>
      </c>
    </row>
    <row r="29" spans="1:29" s="1740" customFormat="1">
      <c r="A29" s="1878"/>
      <c r="B29" s="1739"/>
      <c r="C29" s="1739"/>
      <c r="D29" s="1739"/>
      <c r="E29" s="1739"/>
      <c r="F29" s="1739"/>
      <c r="G29" s="1739"/>
      <c r="H29" s="2640" t="s">
        <v>3539</v>
      </c>
      <c r="I29" s="2641" t="s">
        <v>3557</v>
      </c>
      <c r="J29" s="2641"/>
      <c r="K29" s="2641" t="s">
        <v>355</v>
      </c>
      <c r="L29" s="2641" t="s">
        <v>2792</v>
      </c>
      <c r="M29" s="2642">
        <v>2017</v>
      </c>
      <c r="N29" s="2643"/>
      <c r="O29" s="2644" t="s">
        <v>2548</v>
      </c>
      <c r="P29" s="2645" t="s">
        <v>133</v>
      </c>
      <c r="Q29" s="2643"/>
      <c r="R29" s="2643"/>
      <c r="S29" s="2646">
        <v>3</v>
      </c>
      <c r="T29" s="1798">
        <v>19800000</v>
      </c>
      <c r="U29" s="1739"/>
      <c r="V29" s="2629"/>
      <c r="W29" s="2647"/>
      <c r="X29" s="2647"/>
      <c r="Y29" s="2648" t="s">
        <v>3555</v>
      </c>
    </row>
    <row r="30" spans="1:29" s="1740" customFormat="1">
      <c r="A30" s="1878"/>
      <c r="B30" s="1739"/>
      <c r="C30" s="1739"/>
      <c r="D30" s="1739"/>
      <c r="E30" s="1739"/>
      <c r="F30" s="1739"/>
      <c r="G30" s="1739"/>
      <c r="H30" s="2640" t="s">
        <v>3501</v>
      </c>
      <c r="I30" s="2641" t="s">
        <v>305</v>
      </c>
      <c r="J30" s="2641"/>
      <c r="K30" s="2641" t="s">
        <v>307</v>
      </c>
      <c r="L30" s="2641" t="s">
        <v>2792</v>
      </c>
      <c r="M30" s="2642">
        <v>2017</v>
      </c>
      <c r="N30" s="2643"/>
      <c r="O30" s="2644" t="s">
        <v>3047</v>
      </c>
      <c r="P30" s="2645" t="s">
        <v>133</v>
      </c>
      <c r="Q30" s="2643"/>
      <c r="R30" s="2643"/>
      <c r="S30" s="2646">
        <v>1</v>
      </c>
      <c r="T30" s="1798">
        <v>7000000</v>
      </c>
      <c r="U30" s="1739"/>
      <c r="V30" s="2629"/>
      <c r="W30" s="2647"/>
      <c r="X30" s="2647"/>
      <c r="Y30" s="2648" t="s">
        <v>3555</v>
      </c>
    </row>
    <row r="31" spans="1:29" s="1740" customFormat="1">
      <c r="A31" s="1878"/>
      <c r="B31" s="1739"/>
      <c r="C31" s="1739"/>
      <c r="D31" s="1739"/>
      <c r="E31" s="1739"/>
      <c r="F31" s="1739"/>
      <c r="G31" s="1739"/>
      <c r="H31" s="2640" t="s">
        <v>426</v>
      </c>
      <c r="I31" s="2641" t="s">
        <v>305</v>
      </c>
      <c r="J31" s="2641"/>
      <c r="K31" s="2641" t="s">
        <v>307</v>
      </c>
      <c r="L31" s="2641" t="s">
        <v>2792</v>
      </c>
      <c r="M31" s="2642">
        <v>2017</v>
      </c>
      <c r="N31" s="2643"/>
      <c r="O31" s="2644" t="s">
        <v>1906</v>
      </c>
      <c r="P31" s="2645" t="s">
        <v>133</v>
      </c>
      <c r="Q31" s="2643"/>
      <c r="R31" s="2643"/>
      <c r="S31" s="2646">
        <v>2</v>
      </c>
      <c r="T31" s="1798">
        <v>6000000</v>
      </c>
      <c r="U31" s="1739"/>
      <c r="V31" s="2629"/>
      <c r="W31" s="2647"/>
      <c r="X31" s="2647"/>
      <c r="Y31" s="2648" t="s">
        <v>3555</v>
      </c>
    </row>
    <row r="32" spans="1:29" s="1740" customFormat="1">
      <c r="A32" s="1878"/>
      <c r="B32" s="1739"/>
      <c r="C32" s="1739"/>
      <c r="D32" s="1739"/>
      <c r="E32" s="1739"/>
      <c r="F32" s="1739"/>
      <c r="G32" s="1739"/>
      <c r="H32" s="2649" t="s">
        <v>353</v>
      </c>
      <c r="I32" s="2641" t="s">
        <v>3540</v>
      </c>
      <c r="J32" s="2641"/>
      <c r="K32" s="2641" t="s">
        <v>3540</v>
      </c>
      <c r="L32" s="2641" t="s">
        <v>2792</v>
      </c>
      <c r="M32" s="2642">
        <v>2017</v>
      </c>
      <c r="N32" s="2643"/>
      <c r="O32" s="2644" t="s">
        <v>1906</v>
      </c>
      <c r="P32" s="2645" t="s">
        <v>133</v>
      </c>
      <c r="Q32" s="2643"/>
      <c r="R32" s="2643"/>
      <c r="S32" s="2646">
        <v>1</v>
      </c>
      <c r="T32" s="1798">
        <v>7500000</v>
      </c>
      <c r="U32" s="1739">
        <v>1</v>
      </c>
      <c r="V32" s="2629">
        <v>7500000</v>
      </c>
      <c r="W32" s="2647"/>
      <c r="X32" s="2647"/>
      <c r="Y32" s="2648" t="s">
        <v>3555</v>
      </c>
    </row>
    <row r="33" spans="1:29" s="1740" customFormat="1">
      <c r="A33" s="1878"/>
      <c r="B33" s="1739"/>
      <c r="C33" s="1739"/>
      <c r="D33" s="1739"/>
      <c r="E33" s="1739"/>
      <c r="F33" s="1739"/>
      <c r="G33" s="1739"/>
      <c r="H33" s="2640" t="s">
        <v>2552</v>
      </c>
      <c r="I33" s="2641" t="s">
        <v>305</v>
      </c>
      <c r="J33" s="2641"/>
      <c r="K33" s="2641" t="s">
        <v>2562</v>
      </c>
      <c r="L33" s="2641" t="s">
        <v>2792</v>
      </c>
      <c r="M33" s="2642">
        <v>2017</v>
      </c>
      <c r="N33" s="2643"/>
      <c r="O33" s="2644" t="s">
        <v>1906</v>
      </c>
      <c r="P33" s="2645" t="s">
        <v>133</v>
      </c>
      <c r="Q33" s="2643"/>
      <c r="R33" s="2643"/>
      <c r="S33" s="2646">
        <v>1</v>
      </c>
      <c r="T33" s="1798">
        <v>700000</v>
      </c>
      <c r="U33" s="1739"/>
      <c r="V33" s="2629"/>
      <c r="W33" s="2647"/>
      <c r="X33" s="2647"/>
      <c r="Y33" s="2648" t="s">
        <v>3561</v>
      </c>
    </row>
    <row r="34" spans="1:29" s="1740" customFormat="1">
      <c r="A34" s="1878"/>
      <c r="B34" s="1739"/>
      <c r="C34" s="1739"/>
      <c r="D34" s="1739"/>
      <c r="E34" s="1739"/>
      <c r="F34" s="1739"/>
      <c r="G34" s="1739"/>
      <c r="H34" s="2640" t="s">
        <v>2579</v>
      </c>
      <c r="I34" s="2641" t="s">
        <v>305</v>
      </c>
      <c r="J34" s="2641"/>
      <c r="K34" s="2641" t="s">
        <v>307</v>
      </c>
      <c r="L34" s="2641" t="s">
        <v>2792</v>
      </c>
      <c r="M34" s="2642">
        <v>2017</v>
      </c>
      <c r="N34" s="2643"/>
      <c r="O34" s="2644" t="s">
        <v>1906</v>
      </c>
      <c r="P34" s="2645" t="s">
        <v>133</v>
      </c>
      <c r="Q34" s="2643"/>
      <c r="R34" s="2643"/>
      <c r="S34" s="2646">
        <v>1</v>
      </c>
      <c r="T34" s="1798">
        <v>8000000</v>
      </c>
      <c r="U34" s="1739"/>
      <c r="V34" s="2629"/>
      <c r="W34" s="2647"/>
      <c r="X34" s="2647"/>
      <c r="Y34" s="2648" t="s">
        <v>3561</v>
      </c>
    </row>
    <row r="35" spans="1:29" s="1740" customFormat="1">
      <c r="A35" s="1878"/>
      <c r="B35" s="1739"/>
      <c r="C35" s="1739"/>
      <c r="D35" s="1739"/>
      <c r="E35" s="1739"/>
      <c r="F35" s="1739"/>
      <c r="G35" s="1739"/>
      <c r="H35" s="2640" t="s">
        <v>348</v>
      </c>
      <c r="I35" s="2641" t="s">
        <v>305</v>
      </c>
      <c r="J35" s="2641"/>
      <c r="K35" s="2641" t="s">
        <v>307</v>
      </c>
      <c r="L35" s="2641" t="s">
        <v>2792</v>
      </c>
      <c r="M35" s="2642">
        <v>2017</v>
      </c>
      <c r="N35" s="2643"/>
      <c r="O35" s="2644" t="s">
        <v>1906</v>
      </c>
      <c r="P35" s="2645" t="s">
        <v>133</v>
      </c>
      <c r="Q35" s="2643"/>
      <c r="R35" s="2643"/>
      <c r="S35" s="2646">
        <v>2</v>
      </c>
      <c r="T35" s="1798">
        <v>11300000</v>
      </c>
      <c r="U35" s="1739"/>
      <c r="V35" s="2629"/>
      <c r="W35" s="2647"/>
      <c r="X35" s="2647"/>
      <c r="Y35" s="2648" t="s">
        <v>3561</v>
      </c>
    </row>
    <row r="36" spans="1:29" s="1740" customFormat="1">
      <c r="A36" s="1878"/>
      <c r="B36" s="1739"/>
      <c r="C36" s="1739"/>
      <c r="D36" s="1739"/>
      <c r="E36" s="1739"/>
      <c r="F36" s="1739"/>
      <c r="G36" s="1739"/>
      <c r="H36" s="2640" t="s">
        <v>426</v>
      </c>
      <c r="I36" s="2641" t="s">
        <v>305</v>
      </c>
      <c r="J36" s="2641"/>
      <c r="K36" s="2641" t="s">
        <v>307</v>
      </c>
      <c r="L36" s="2641" t="s">
        <v>2792</v>
      </c>
      <c r="M36" s="2642">
        <v>2017</v>
      </c>
      <c r="N36" s="2643"/>
      <c r="O36" s="2644" t="s">
        <v>1906</v>
      </c>
      <c r="P36" s="2645" t="s">
        <v>133</v>
      </c>
      <c r="Q36" s="2643"/>
      <c r="R36" s="2643"/>
      <c r="S36" s="2646">
        <v>1</v>
      </c>
      <c r="T36" s="1798">
        <v>3000000</v>
      </c>
      <c r="U36" s="1739"/>
      <c r="V36" s="2629"/>
      <c r="W36" s="2647"/>
      <c r="X36" s="2647"/>
      <c r="Y36" s="2648" t="s">
        <v>3561</v>
      </c>
      <c r="Z36" s="2673"/>
    </row>
    <row r="37" spans="1:29" s="2372" customFormat="1">
      <c r="A37" s="2650"/>
      <c r="B37" s="1770"/>
      <c r="C37" s="1770"/>
      <c r="D37" s="1770"/>
      <c r="E37" s="1770"/>
      <c r="F37" s="1770"/>
      <c r="G37" s="1770"/>
      <c r="H37" s="2651" t="s">
        <v>3541</v>
      </c>
      <c r="I37" s="2651" t="s">
        <v>364</v>
      </c>
      <c r="J37" s="2651"/>
      <c r="K37" s="2651" t="s">
        <v>3308</v>
      </c>
      <c r="L37" s="2651" t="s">
        <v>2466</v>
      </c>
      <c r="M37" s="2154">
        <v>2017</v>
      </c>
      <c r="N37" s="2652"/>
      <c r="O37" s="2653" t="s">
        <v>2657</v>
      </c>
      <c r="P37" s="2654" t="s">
        <v>133</v>
      </c>
      <c r="Q37" s="2652"/>
      <c r="R37" s="2652"/>
      <c r="S37" s="2655">
        <v>1</v>
      </c>
      <c r="T37" s="1772">
        <v>380000</v>
      </c>
      <c r="U37" s="1770"/>
      <c r="V37" s="2656"/>
      <c r="W37" s="2657"/>
      <c r="X37" s="2657"/>
      <c r="Y37" s="2665" t="s">
        <v>3556</v>
      </c>
      <c r="Z37" s="2672"/>
    </row>
    <row r="38" spans="1:29" s="888" customFormat="1">
      <c r="A38" s="1877"/>
      <c r="B38" s="1386"/>
      <c r="C38" s="1386"/>
      <c r="D38" s="1386"/>
      <c r="E38" s="1386"/>
      <c r="F38" s="1386"/>
      <c r="G38" s="1386"/>
      <c r="H38" s="2353" t="s">
        <v>3495</v>
      </c>
      <c r="I38" s="1866" t="s">
        <v>3515</v>
      </c>
      <c r="J38" s="1866"/>
      <c r="K38" s="1866" t="s">
        <v>3308</v>
      </c>
      <c r="L38" s="1866" t="s">
        <v>143</v>
      </c>
      <c r="M38" s="688">
        <v>2017</v>
      </c>
      <c r="N38" s="1779"/>
      <c r="O38" s="1849" t="s">
        <v>2657</v>
      </c>
      <c r="P38" s="1847" t="s">
        <v>133</v>
      </c>
      <c r="Q38" s="1779"/>
      <c r="R38" s="1779"/>
      <c r="S38" s="1848">
        <v>1</v>
      </c>
      <c r="T38" s="690">
        <v>13300000</v>
      </c>
      <c r="U38" s="1386"/>
      <c r="V38" s="2578"/>
      <c r="W38" s="1765"/>
      <c r="X38" s="1765"/>
      <c r="Y38" s="1799" t="s">
        <v>3560</v>
      </c>
      <c r="Z38" s="923"/>
    </row>
    <row r="39" spans="1:29" s="888" customFormat="1">
      <c r="A39" s="1877"/>
      <c r="B39" s="1386"/>
      <c r="C39" s="1386"/>
      <c r="D39" s="1386"/>
      <c r="E39" s="1386"/>
      <c r="F39" s="1386"/>
      <c r="G39" s="1386"/>
      <c r="H39" s="2579" t="s">
        <v>3542</v>
      </c>
      <c r="I39" s="1866" t="s">
        <v>361</v>
      </c>
      <c r="J39" s="1866"/>
      <c r="K39" s="1866" t="s">
        <v>3308</v>
      </c>
      <c r="L39" s="1866" t="s">
        <v>143</v>
      </c>
      <c r="M39" s="688">
        <v>2017</v>
      </c>
      <c r="N39" s="1779"/>
      <c r="O39" s="1849" t="s">
        <v>2657</v>
      </c>
      <c r="P39" s="1847" t="s">
        <v>133</v>
      </c>
      <c r="Q39" s="1779"/>
      <c r="R39" s="1779"/>
      <c r="S39" s="1848">
        <v>1</v>
      </c>
      <c r="T39" s="690">
        <v>6830000</v>
      </c>
      <c r="U39" s="1386"/>
      <c r="V39" s="2578"/>
      <c r="W39" s="1765"/>
      <c r="X39" s="1765"/>
      <c r="Y39" s="1799" t="s">
        <v>3560</v>
      </c>
    </row>
    <row r="40" spans="1:29" s="888" customFormat="1">
      <c r="A40" s="1877"/>
      <c r="B40" s="1386"/>
      <c r="C40" s="1386"/>
      <c r="D40" s="1386"/>
      <c r="E40" s="1386"/>
      <c r="F40" s="1386"/>
      <c r="G40" s="1386"/>
      <c r="H40" s="2579" t="s">
        <v>2794</v>
      </c>
      <c r="I40" s="1866" t="s">
        <v>3558</v>
      </c>
      <c r="J40" s="1866"/>
      <c r="K40" s="1866" t="s">
        <v>139</v>
      </c>
      <c r="L40" s="1866" t="s">
        <v>143</v>
      </c>
      <c r="M40" s="688">
        <v>2017</v>
      </c>
      <c r="N40" s="1779"/>
      <c r="O40" s="1849" t="s">
        <v>1906</v>
      </c>
      <c r="P40" s="1847" t="s">
        <v>133</v>
      </c>
      <c r="Q40" s="1779"/>
      <c r="R40" s="1779"/>
      <c r="S40" s="1848">
        <v>1</v>
      </c>
      <c r="T40" s="690">
        <v>3410000</v>
      </c>
      <c r="U40" s="1386"/>
      <c r="V40" s="2578"/>
      <c r="W40" s="1765"/>
      <c r="X40" s="1765"/>
      <c r="Y40" s="1799" t="s">
        <v>3560</v>
      </c>
      <c r="AB40" s="1786"/>
      <c r="AC40" s="1786"/>
    </row>
    <row r="41" spans="1:29" s="888" customFormat="1">
      <c r="A41" s="1877"/>
      <c r="B41" s="1386"/>
      <c r="C41" s="1386"/>
      <c r="D41" s="1386"/>
      <c r="E41" s="1386"/>
      <c r="F41" s="1386"/>
      <c r="G41" s="1386"/>
      <c r="H41" s="2579" t="s">
        <v>3366</v>
      </c>
      <c r="I41" s="1866"/>
      <c r="J41" s="1866"/>
      <c r="K41" s="1866" t="s">
        <v>139</v>
      </c>
      <c r="L41" s="1866" t="s">
        <v>143</v>
      </c>
      <c r="M41" s="688">
        <v>2017</v>
      </c>
      <c r="N41" s="1779"/>
      <c r="O41" s="1849" t="s">
        <v>1906</v>
      </c>
      <c r="P41" s="1847" t="s">
        <v>133</v>
      </c>
      <c r="Q41" s="1779"/>
      <c r="R41" s="1779"/>
      <c r="S41" s="1848">
        <v>1</v>
      </c>
      <c r="T41" s="690">
        <v>1606000</v>
      </c>
      <c r="U41" s="1386"/>
      <c r="V41" s="2578"/>
      <c r="W41" s="1765"/>
      <c r="X41" s="1765"/>
      <c r="Y41" s="1799" t="s">
        <v>3560</v>
      </c>
      <c r="AB41" s="1786"/>
      <c r="AC41" s="1786"/>
    </row>
    <row r="42" spans="1:29" s="888" customFormat="1">
      <c r="A42" s="1877"/>
      <c r="B42" s="1386"/>
      <c r="C42" s="1386"/>
      <c r="D42" s="1386"/>
      <c r="E42" s="1386"/>
      <c r="F42" s="1386"/>
      <c r="G42" s="1386"/>
      <c r="H42" s="2579" t="s">
        <v>3543</v>
      </c>
      <c r="I42" s="1866"/>
      <c r="J42" s="1866"/>
      <c r="K42" s="1866" t="s">
        <v>3161</v>
      </c>
      <c r="L42" s="1866" t="s">
        <v>143</v>
      </c>
      <c r="M42" s="688">
        <v>2017</v>
      </c>
      <c r="N42" s="1779"/>
      <c r="O42" s="1849" t="s">
        <v>1906</v>
      </c>
      <c r="P42" s="1847" t="s">
        <v>133</v>
      </c>
      <c r="Q42" s="1779"/>
      <c r="R42" s="1779"/>
      <c r="S42" s="1848">
        <v>1</v>
      </c>
      <c r="T42" s="690">
        <v>2970000</v>
      </c>
      <c r="U42" s="1386"/>
      <c r="V42" s="2578"/>
      <c r="W42" s="1765"/>
      <c r="X42" s="1765"/>
      <c r="Y42" s="1799" t="s">
        <v>3562</v>
      </c>
      <c r="AB42" s="1786"/>
      <c r="AC42" s="1786"/>
    </row>
    <row r="43" spans="1:29" s="888" customFormat="1" ht="15.75" thickBot="1">
      <c r="A43" s="1881"/>
      <c r="B43" s="889"/>
      <c r="C43" s="889"/>
      <c r="D43" s="889"/>
      <c r="E43" s="889"/>
      <c r="F43" s="889"/>
      <c r="G43" s="889"/>
      <c r="H43" s="1886"/>
      <c r="I43" s="1886"/>
      <c r="J43" s="1886"/>
      <c r="K43" s="1886"/>
      <c r="L43" s="1886"/>
      <c r="M43" s="1887"/>
      <c r="N43" s="1888"/>
      <c r="O43" s="1888"/>
      <c r="P43" s="1888"/>
      <c r="Q43" s="1888"/>
      <c r="R43" s="1888"/>
      <c r="S43" s="1781"/>
      <c r="T43" s="1781"/>
      <c r="U43" s="1734"/>
      <c r="V43" s="2580"/>
      <c r="W43" s="1781"/>
      <c r="X43" s="1781"/>
      <c r="Y43" s="1766"/>
      <c r="AC43" s="2541"/>
    </row>
    <row r="44" spans="1:29" s="888" customFormat="1" ht="15.75">
      <c r="A44" s="1906"/>
      <c r="B44" s="1907"/>
      <c r="C44" s="1907"/>
      <c r="D44" s="1907"/>
      <c r="E44" s="1907"/>
      <c r="F44" s="1907"/>
      <c r="G44" s="1907"/>
      <c r="H44" s="2581" t="s">
        <v>2021</v>
      </c>
      <c r="I44" s="2581"/>
      <c r="J44" s="2581"/>
      <c r="K44" s="2581"/>
      <c r="L44" s="2581"/>
      <c r="M44" s="1034"/>
      <c r="N44" s="1032"/>
      <c r="O44" s="1029"/>
      <c r="P44" s="1030"/>
      <c r="Q44" s="2582">
        <v>9</v>
      </c>
      <c r="R44" s="2582">
        <v>51556000</v>
      </c>
      <c r="S44" s="2583">
        <f>SUM(S45:S46)</f>
        <v>0</v>
      </c>
      <c r="T44" s="2583">
        <f>SUM(T45:T46)</f>
        <v>0</v>
      </c>
      <c r="U44" s="2583">
        <f>SUM(U45:U45)</f>
        <v>0</v>
      </c>
      <c r="V44" s="2584">
        <f>SUM(V45:V45)</f>
        <v>0</v>
      </c>
      <c r="W44" s="2570">
        <f>Q44+S44-U44</f>
        <v>9</v>
      </c>
      <c r="X44" s="2570">
        <f>R44+T44-V44</f>
        <v>51556000</v>
      </c>
      <c r="Y44" s="2585"/>
      <c r="AA44" s="1741"/>
      <c r="AB44" s="923"/>
    </row>
    <row r="45" spans="1:29" s="888" customFormat="1" ht="15.75">
      <c r="A45" s="1882"/>
      <c r="B45" s="891"/>
      <c r="C45" s="891"/>
      <c r="D45" s="891"/>
      <c r="E45" s="891"/>
      <c r="F45" s="891"/>
      <c r="G45" s="891"/>
      <c r="H45" s="2586"/>
      <c r="I45" s="2586"/>
      <c r="J45" s="2586"/>
      <c r="K45" s="2586"/>
      <c r="L45" s="2586"/>
      <c r="M45" s="952"/>
      <c r="N45" s="2587"/>
      <c r="O45" s="2588"/>
      <c r="P45" s="2589"/>
      <c r="Q45" s="2590"/>
      <c r="R45" s="2590"/>
      <c r="S45" s="2591"/>
      <c r="T45" s="2592"/>
      <c r="U45" s="2593"/>
      <c r="V45" s="2594"/>
      <c r="W45" s="2593"/>
      <c r="X45" s="2593"/>
      <c r="Y45" s="2595"/>
      <c r="AA45" s="1741"/>
      <c r="AB45" s="923"/>
    </row>
    <row r="46" spans="1:29" s="888" customFormat="1" ht="15.75" thickBot="1">
      <c r="A46" s="1881"/>
      <c r="B46" s="889"/>
      <c r="C46" s="889"/>
      <c r="D46" s="889"/>
      <c r="E46" s="889"/>
      <c r="F46" s="889"/>
      <c r="G46" s="889"/>
      <c r="H46" s="1869"/>
      <c r="I46" s="1869"/>
      <c r="J46" s="1869"/>
      <c r="K46" s="1869"/>
      <c r="L46" s="1869"/>
      <c r="M46" s="695"/>
      <c r="N46" s="695"/>
      <c r="O46" s="695"/>
      <c r="P46" s="695"/>
      <c r="Q46" s="695"/>
      <c r="R46" s="695"/>
      <c r="S46" s="748"/>
      <c r="T46" s="697"/>
      <c r="U46" s="1734"/>
      <c r="V46" s="2580"/>
      <c r="W46" s="1832"/>
      <c r="X46" s="744"/>
      <c r="Y46" s="1766"/>
    </row>
    <row r="47" spans="1:29" s="888" customFormat="1">
      <c r="A47" s="1906"/>
      <c r="B47" s="1907"/>
      <c r="C47" s="1907"/>
      <c r="D47" s="1907"/>
      <c r="E47" s="1907"/>
      <c r="F47" s="1907"/>
      <c r="G47" s="1907"/>
      <c r="H47" s="2596" t="s">
        <v>2022</v>
      </c>
      <c r="I47" s="2596"/>
      <c r="J47" s="2596"/>
      <c r="K47" s="2596"/>
      <c r="L47" s="2596"/>
      <c r="M47" s="1032"/>
      <c r="N47" s="1032"/>
      <c r="O47" s="1029"/>
      <c r="P47" s="1030"/>
      <c r="Q47" s="2582">
        <v>42</v>
      </c>
      <c r="R47" s="2582">
        <v>198881600</v>
      </c>
      <c r="S47" s="2583">
        <f>SUM(S48:S49)</f>
        <v>1</v>
      </c>
      <c r="T47" s="2583">
        <f>SUM(T48:T49)</f>
        <v>72619615</v>
      </c>
      <c r="U47" s="2583">
        <f>SUM(U48:U49)</f>
        <v>0</v>
      </c>
      <c r="V47" s="2584">
        <f>SUM(V48:V49)</f>
        <v>0</v>
      </c>
      <c r="W47" s="2570">
        <f>Q47+S47-U47</f>
        <v>43</v>
      </c>
      <c r="X47" s="2570">
        <f>R47+T47-V47</f>
        <v>271501215</v>
      </c>
      <c r="Y47" s="2597"/>
      <c r="AA47" s="1741"/>
      <c r="AB47" s="923"/>
    </row>
    <row r="48" spans="1:29" s="1740" customFormat="1">
      <c r="A48" s="1883"/>
      <c r="B48" s="1884"/>
      <c r="C48" s="1884"/>
      <c r="D48" s="1884"/>
      <c r="E48" s="1884"/>
      <c r="F48" s="1884"/>
      <c r="G48" s="1884"/>
      <c r="H48" s="1870"/>
      <c r="I48" s="1870"/>
      <c r="J48" s="1870"/>
      <c r="K48" s="1870"/>
      <c r="L48" s="1870"/>
      <c r="M48" s="1782"/>
      <c r="N48" s="1736"/>
      <c r="O48" s="1736"/>
      <c r="P48" s="1736"/>
      <c r="Q48" s="1736"/>
      <c r="R48" s="1736"/>
      <c r="S48" s="1737"/>
      <c r="T48" s="1738"/>
      <c r="U48" s="1737"/>
      <c r="V48" s="2598"/>
      <c r="W48" s="1737"/>
      <c r="X48" s="1738"/>
      <c r="Y48" s="2599"/>
    </row>
    <row r="49" spans="1:28" s="888" customFormat="1" ht="15.75" thickBot="1">
      <c r="A49" s="1881"/>
      <c r="B49" s="889"/>
      <c r="C49" s="889"/>
      <c r="D49" s="889"/>
      <c r="E49" s="889"/>
      <c r="F49" s="889"/>
      <c r="G49" s="889"/>
      <c r="H49" s="2600" t="s">
        <v>3544</v>
      </c>
      <c r="I49" s="817" t="s">
        <v>2560</v>
      </c>
      <c r="J49" s="817"/>
      <c r="K49" s="817" t="s">
        <v>365</v>
      </c>
      <c r="L49" s="817" t="s">
        <v>143</v>
      </c>
      <c r="M49" s="2601">
        <v>2017</v>
      </c>
      <c r="N49" s="774"/>
      <c r="O49" s="2602" t="s">
        <v>2548</v>
      </c>
      <c r="P49" s="2603" t="s">
        <v>133</v>
      </c>
      <c r="Q49" s="2603"/>
      <c r="R49" s="2603"/>
      <c r="S49" s="2604">
        <v>1</v>
      </c>
      <c r="T49" s="2605">
        <v>72619615</v>
      </c>
      <c r="U49" s="2606"/>
      <c r="V49" s="2607"/>
      <c r="W49" s="2604"/>
      <c r="X49" s="2608"/>
      <c r="Y49" s="1799" t="s">
        <v>3560</v>
      </c>
    </row>
    <row r="50" spans="1:28" s="888" customFormat="1">
      <c r="A50" s="1906"/>
      <c r="B50" s="1907"/>
      <c r="C50" s="1907"/>
      <c r="D50" s="1907"/>
      <c r="E50" s="1907"/>
      <c r="F50" s="1907"/>
      <c r="G50" s="1907"/>
      <c r="H50" s="2596" t="s">
        <v>2095</v>
      </c>
      <c r="I50" s="2596"/>
      <c r="J50" s="2596"/>
      <c r="K50" s="2596"/>
      <c r="L50" s="2596"/>
      <c r="M50" s="1029"/>
      <c r="N50" s="1029"/>
      <c r="O50" s="1029"/>
      <c r="P50" s="1030"/>
      <c r="Q50" s="2610">
        <v>6</v>
      </c>
      <c r="R50" s="2610">
        <v>57303750</v>
      </c>
      <c r="S50" s="2583">
        <f>+SUM(S51:S51)</f>
        <v>0</v>
      </c>
      <c r="T50" s="2583">
        <f>+SUM(T51:T51)</f>
        <v>0</v>
      </c>
      <c r="U50" s="2583">
        <f>+SUM(U51:U52)</f>
        <v>0</v>
      </c>
      <c r="V50" s="2584">
        <f>+SUM(V51:V52)</f>
        <v>0</v>
      </c>
      <c r="W50" s="2575">
        <f>Q50+S50-U50</f>
        <v>6</v>
      </c>
      <c r="X50" s="2575">
        <f>R50+T50-V50</f>
        <v>57303750</v>
      </c>
      <c r="Y50" s="2611"/>
      <c r="AA50" s="1741"/>
      <c r="AB50" s="923"/>
    </row>
    <row r="51" spans="1:28" s="888" customFormat="1">
      <c r="A51" s="1882"/>
      <c r="B51" s="891"/>
      <c r="C51" s="891"/>
      <c r="D51" s="891"/>
      <c r="E51" s="891"/>
      <c r="F51" s="891"/>
      <c r="G51" s="891"/>
      <c r="H51" s="1669"/>
      <c r="I51" s="1669"/>
      <c r="J51" s="1669"/>
      <c r="K51" s="1669"/>
      <c r="L51" s="1669"/>
      <c r="M51" s="688"/>
      <c r="N51" s="687"/>
      <c r="O51" s="687"/>
      <c r="P51" s="687"/>
      <c r="Q51" s="687"/>
      <c r="R51" s="687"/>
      <c r="S51" s="687"/>
      <c r="T51" s="901"/>
      <c r="U51" s="954"/>
      <c r="V51" s="2612"/>
      <c r="W51" s="687"/>
      <c r="X51" s="901"/>
      <c r="Y51" s="786"/>
      <c r="AA51" s="1438"/>
    </row>
    <row r="52" spans="1:28" s="888" customFormat="1" ht="15.75" thickBot="1">
      <c r="A52" s="1881"/>
      <c r="B52" s="889"/>
      <c r="C52" s="889"/>
      <c r="D52" s="889"/>
      <c r="E52" s="889"/>
      <c r="F52" s="889"/>
      <c r="G52" s="889"/>
      <c r="H52" s="877"/>
      <c r="I52" s="877"/>
      <c r="J52" s="877"/>
      <c r="K52" s="877"/>
      <c r="L52" s="877"/>
      <c r="M52" s="682"/>
      <c r="N52" s="681"/>
      <c r="O52" s="681"/>
      <c r="P52" s="681"/>
      <c r="Q52" s="681"/>
      <c r="R52" s="681"/>
      <c r="S52" s="681"/>
      <c r="T52" s="1764"/>
      <c r="U52" s="1734"/>
      <c r="V52" s="2580"/>
      <c r="W52" s="681"/>
      <c r="X52" s="1764"/>
      <c r="Y52" s="791"/>
    </row>
    <row r="53" spans="1:28" s="888" customFormat="1">
      <c r="A53" s="1906"/>
      <c r="B53" s="1907"/>
      <c r="C53" s="1907"/>
      <c r="D53" s="1907"/>
      <c r="E53" s="1907"/>
      <c r="F53" s="1907"/>
      <c r="G53" s="1907"/>
      <c r="H53" s="2613" t="s">
        <v>3276</v>
      </c>
      <c r="I53" s="2613"/>
      <c r="J53" s="2613"/>
      <c r="K53" s="2613"/>
      <c r="L53" s="2613"/>
      <c r="M53" s="2614"/>
      <c r="N53" s="2615"/>
      <c r="O53" s="2615"/>
      <c r="P53" s="2615"/>
      <c r="Q53" s="2615">
        <v>1</v>
      </c>
      <c r="R53" s="2616">
        <v>15000000</v>
      </c>
      <c r="S53" s="2617">
        <f>SUM(S54)</f>
        <v>0</v>
      </c>
      <c r="T53" s="2617">
        <f>SUM(T54)</f>
        <v>0</v>
      </c>
      <c r="U53" s="1907"/>
      <c r="V53" s="2618"/>
      <c r="W53" s="2570">
        <f>Q53+S53-U53</f>
        <v>1</v>
      </c>
      <c r="X53" s="2570">
        <f>R53+T53-V53</f>
        <v>15000000</v>
      </c>
      <c r="Y53" s="2611"/>
      <c r="AA53" s="1438"/>
    </row>
    <row r="54" spans="1:28" s="888" customFormat="1" ht="15.75" thickBot="1">
      <c r="A54" s="1885"/>
      <c r="B54" s="1734"/>
      <c r="C54" s="1734"/>
      <c r="D54" s="1734"/>
      <c r="E54" s="1734"/>
      <c r="F54" s="1734"/>
      <c r="G54" s="1734"/>
      <c r="H54" s="877"/>
      <c r="I54" s="877"/>
      <c r="J54" s="877"/>
      <c r="K54" s="877"/>
      <c r="L54" s="877"/>
      <c r="M54" s="695"/>
      <c r="N54" s="695"/>
      <c r="O54" s="695"/>
      <c r="P54" s="695"/>
      <c r="Q54" s="695"/>
      <c r="R54" s="695"/>
      <c r="S54" s="2619"/>
      <c r="T54" s="2619"/>
      <c r="U54" s="1734"/>
      <c r="V54" s="2580"/>
      <c r="W54" s="680"/>
      <c r="X54" s="680"/>
      <c r="Y54" s="791"/>
      <c r="AA54" s="1786"/>
      <c r="AB54" s="1786"/>
    </row>
    <row r="55" spans="1:28" s="888" customFormat="1">
      <c r="A55" s="1906"/>
      <c r="B55" s="1907"/>
      <c r="C55" s="1907"/>
      <c r="D55" s="1907"/>
      <c r="E55" s="1907"/>
      <c r="F55" s="1907"/>
      <c r="G55" s="1907"/>
      <c r="H55" s="2620" t="s">
        <v>1862</v>
      </c>
      <c r="I55" s="2620"/>
      <c r="J55" s="2620"/>
      <c r="K55" s="2620"/>
      <c r="L55" s="2620"/>
      <c r="M55" s="1029"/>
      <c r="N55" s="1029"/>
      <c r="O55" s="1029"/>
      <c r="P55" s="1029"/>
      <c r="Q55" s="2621">
        <v>11</v>
      </c>
      <c r="R55" s="2621">
        <v>881570925</v>
      </c>
      <c r="S55" s="2583">
        <f>SUM(S56:S59)</f>
        <v>2</v>
      </c>
      <c r="T55" s="2583">
        <f>SUM(T56:T59)</f>
        <v>1340974875</v>
      </c>
      <c r="U55" s="2583">
        <f>SUM(U56:U59)</f>
        <v>0</v>
      </c>
      <c r="V55" s="2584">
        <f>SUM(V56:V59)</f>
        <v>0</v>
      </c>
      <c r="W55" s="2570">
        <f>Q55+S55-U55</f>
        <v>13</v>
      </c>
      <c r="X55" s="2570">
        <f>R55+T55-V55</f>
        <v>2222545800</v>
      </c>
      <c r="Y55" s="2611"/>
      <c r="AA55" s="1741"/>
      <c r="AB55" s="923"/>
    </row>
    <row r="56" spans="1:28" s="1740" customFormat="1">
      <c r="A56" s="1883"/>
      <c r="B56" s="1884"/>
      <c r="C56" s="1884"/>
      <c r="D56" s="1884"/>
      <c r="E56" s="1884"/>
      <c r="F56" s="1884"/>
      <c r="G56" s="1884"/>
      <c r="H56" s="1872"/>
      <c r="I56" s="1872"/>
      <c r="J56" s="1872"/>
      <c r="K56" s="1872"/>
      <c r="L56" s="1872"/>
      <c r="M56" s="1789"/>
      <c r="N56" s="1789"/>
      <c r="O56" s="1788"/>
      <c r="P56" s="1788"/>
      <c r="Q56" s="1790"/>
      <c r="R56" s="1790"/>
      <c r="S56" s="1791"/>
      <c r="T56" s="1792"/>
      <c r="U56" s="1793"/>
      <c r="V56" s="2622"/>
      <c r="W56" s="1817"/>
      <c r="X56" s="1794"/>
      <c r="Y56" s="1795"/>
      <c r="AA56" s="1796"/>
      <c r="AB56" s="1797"/>
    </row>
    <row r="57" spans="1:28" s="944" customFormat="1">
      <c r="A57" s="1877"/>
      <c r="B57" s="1386"/>
      <c r="C57" s="1386"/>
      <c r="D57" s="1386"/>
      <c r="E57" s="1386"/>
      <c r="F57" s="1386"/>
      <c r="G57" s="1386"/>
      <c r="H57" s="2527" t="s">
        <v>3566</v>
      </c>
      <c r="I57" s="687" t="s">
        <v>3559</v>
      </c>
      <c r="J57" s="687"/>
      <c r="K57" s="687" t="s">
        <v>2780</v>
      </c>
      <c r="L57" s="687" t="s">
        <v>143</v>
      </c>
      <c r="M57" s="688">
        <v>2017</v>
      </c>
      <c r="N57" s="687" t="s">
        <v>3546</v>
      </c>
      <c r="O57" s="687" t="s">
        <v>2548</v>
      </c>
      <c r="P57" s="720" t="s">
        <v>133</v>
      </c>
      <c r="Q57" s="709"/>
      <c r="R57" s="720"/>
      <c r="S57" s="709">
        <v>1</v>
      </c>
      <c r="T57" s="2531">
        <v>1302090000</v>
      </c>
      <c r="U57" s="690"/>
      <c r="V57" s="2623"/>
      <c r="W57" s="690"/>
      <c r="X57" s="690"/>
      <c r="Y57" s="1799" t="s">
        <v>3560</v>
      </c>
      <c r="AA57" s="1753"/>
      <c r="AB57" s="1753"/>
    </row>
    <row r="58" spans="1:28" s="944" customFormat="1">
      <c r="A58" s="1877"/>
      <c r="B58" s="1386"/>
      <c r="C58" s="1386"/>
      <c r="D58" s="1386"/>
      <c r="E58" s="1386"/>
      <c r="F58" s="1386"/>
      <c r="G58" s="1386"/>
      <c r="H58" s="2527" t="s">
        <v>3545</v>
      </c>
      <c r="I58" s="687" t="s">
        <v>3559</v>
      </c>
      <c r="J58" s="687"/>
      <c r="K58" s="687" t="s">
        <v>2780</v>
      </c>
      <c r="L58" s="687" t="s">
        <v>143</v>
      </c>
      <c r="M58" s="688">
        <v>2017</v>
      </c>
      <c r="N58" s="687" t="s">
        <v>3547</v>
      </c>
      <c r="O58" s="687" t="s">
        <v>2548</v>
      </c>
      <c r="P58" s="720" t="s">
        <v>133</v>
      </c>
      <c r="Q58" s="709"/>
      <c r="R58" s="720"/>
      <c r="S58" s="709">
        <v>1</v>
      </c>
      <c r="T58" s="2531">
        <v>38884875</v>
      </c>
      <c r="U58" s="690"/>
      <c r="V58" s="2623"/>
      <c r="W58" s="690"/>
      <c r="X58" s="690"/>
      <c r="Y58" s="1799" t="s">
        <v>3560</v>
      </c>
      <c r="AA58" s="1753"/>
      <c r="AB58" s="1753"/>
    </row>
    <row r="59" spans="1:28" s="944" customFormat="1" ht="15.75" thickBot="1">
      <c r="A59" s="1885"/>
      <c r="B59" s="1734"/>
      <c r="C59" s="1734"/>
      <c r="D59" s="1734"/>
      <c r="E59" s="1734"/>
      <c r="F59" s="1734"/>
      <c r="G59" s="1734"/>
      <c r="H59" s="1873"/>
      <c r="I59" s="1873"/>
      <c r="J59" s="1873"/>
      <c r="K59" s="1873"/>
      <c r="L59" s="1873"/>
      <c r="M59" s="682"/>
      <c r="N59" s="681"/>
      <c r="O59" s="681"/>
      <c r="P59" s="778"/>
      <c r="Q59" s="1744"/>
      <c r="R59" s="778"/>
      <c r="S59" s="1744"/>
      <c r="T59" s="683"/>
      <c r="U59" s="744"/>
      <c r="V59" s="2624"/>
      <c r="W59" s="744"/>
      <c r="X59" s="744"/>
      <c r="Y59" s="791"/>
      <c r="AA59" s="1753"/>
      <c r="AB59" s="1753"/>
    </row>
    <row r="60" spans="1:28" s="888" customFormat="1">
      <c r="A60" s="1906"/>
      <c r="B60" s="1907"/>
      <c r="C60" s="1907"/>
      <c r="D60" s="1907"/>
      <c r="E60" s="1907"/>
      <c r="F60" s="1907"/>
      <c r="G60" s="1907"/>
      <c r="H60" s="2620" t="s">
        <v>1912</v>
      </c>
      <c r="I60" s="2620"/>
      <c r="J60" s="2620"/>
      <c r="K60" s="2620"/>
      <c r="L60" s="2620"/>
      <c r="M60" s="1029"/>
      <c r="N60" s="1029"/>
      <c r="O60" s="1029"/>
      <c r="P60" s="1029"/>
      <c r="Q60" s="2621">
        <v>5</v>
      </c>
      <c r="R60" s="2621">
        <v>4450000</v>
      </c>
      <c r="S60" s="2625">
        <f>SUM(S61:S64)</f>
        <v>2</v>
      </c>
      <c r="T60" s="2625">
        <f>SUM(T61:T64)</f>
        <v>395789925</v>
      </c>
      <c r="U60" s="2625">
        <f>SUM(U61:U64)</f>
        <v>0</v>
      </c>
      <c r="V60" s="2626">
        <f>SUM(V61:V64)</f>
        <v>0</v>
      </c>
      <c r="W60" s="2570">
        <f>Q60+S60-U60</f>
        <v>7</v>
      </c>
      <c r="X60" s="2570">
        <f>R60+T60-V60</f>
        <v>400239925</v>
      </c>
      <c r="Y60" s="2611"/>
      <c r="AA60" s="1741"/>
    </row>
    <row r="61" spans="1:28" s="1740" customFormat="1">
      <c r="A61" s="1883"/>
      <c r="B61" s="1884"/>
      <c r="C61" s="1884"/>
      <c r="D61" s="1884"/>
      <c r="E61" s="1884"/>
      <c r="F61" s="1884"/>
      <c r="G61" s="1884"/>
      <c r="H61" s="1872"/>
      <c r="I61" s="1872"/>
      <c r="J61" s="1872"/>
      <c r="K61" s="1872"/>
      <c r="L61" s="1872"/>
      <c r="M61" s="1789"/>
      <c r="N61" s="1789"/>
      <c r="O61" s="1788"/>
      <c r="P61" s="1788"/>
      <c r="Q61" s="1790"/>
      <c r="R61" s="1790"/>
      <c r="S61" s="1791"/>
      <c r="T61" s="1792"/>
      <c r="U61" s="1792"/>
      <c r="V61" s="2627"/>
      <c r="W61" s="1801"/>
      <c r="X61" s="1801"/>
      <c r="Y61" s="1795"/>
      <c r="AA61" s="1796"/>
    </row>
    <row r="62" spans="1:28" s="1740" customFormat="1">
      <c r="A62" s="1883"/>
      <c r="B62" s="1884"/>
      <c r="C62" s="1884"/>
      <c r="D62" s="1884"/>
      <c r="E62" s="1884"/>
      <c r="F62" s="1884"/>
      <c r="G62" s="1884"/>
      <c r="H62" s="2527" t="s">
        <v>3492</v>
      </c>
      <c r="I62" s="2528" t="s">
        <v>3493</v>
      </c>
      <c r="J62" s="2528"/>
      <c r="K62" s="664" t="s">
        <v>3493</v>
      </c>
      <c r="L62" s="664" t="s">
        <v>143</v>
      </c>
      <c r="M62" s="668">
        <v>2017</v>
      </c>
      <c r="N62" s="668"/>
      <c r="O62" s="703" t="s">
        <v>2548</v>
      </c>
      <c r="P62" s="703" t="s">
        <v>133</v>
      </c>
      <c r="Q62" s="1777"/>
      <c r="R62" s="1777"/>
      <c r="S62" s="2382">
        <v>1</v>
      </c>
      <c r="T62" s="2530">
        <v>358395000</v>
      </c>
      <c r="U62" s="2529"/>
      <c r="V62" s="2628"/>
      <c r="W62" s="1798"/>
      <c r="X62" s="1798"/>
      <c r="Y62" s="1799" t="s">
        <v>3560</v>
      </c>
      <c r="AA62" s="1796"/>
    </row>
    <row r="63" spans="1:28" s="1740" customFormat="1">
      <c r="A63" s="1878"/>
      <c r="B63" s="1739"/>
      <c r="C63" s="1739"/>
      <c r="D63" s="1739"/>
      <c r="E63" s="1739"/>
      <c r="F63" s="1739"/>
      <c r="G63" s="1739"/>
      <c r="H63" s="2527" t="s">
        <v>3548</v>
      </c>
      <c r="I63" s="2528" t="s">
        <v>3493</v>
      </c>
      <c r="J63" s="1871"/>
      <c r="K63" s="664" t="s">
        <v>3493</v>
      </c>
      <c r="L63" s="664" t="s">
        <v>143</v>
      </c>
      <c r="M63" s="688">
        <v>2017</v>
      </c>
      <c r="N63" s="687"/>
      <c r="O63" s="687" t="s">
        <v>2548</v>
      </c>
      <c r="P63" s="720" t="s">
        <v>133</v>
      </c>
      <c r="Q63" s="709"/>
      <c r="R63" s="720"/>
      <c r="S63" s="709">
        <v>1</v>
      </c>
      <c r="T63" s="2531">
        <v>28894925</v>
      </c>
      <c r="U63" s="1739"/>
      <c r="V63" s="2629"/>
      <c r="W63" s="1802"/>
      <c r="X63" s="1769"/>
      <c r="Y63" s="1799" t="s">
        <v>3560</v>
      </c>
    </row>
    <row r="64" spans="1:28" s="888" customFormat="1" ht="15.75" thickBot="1">
      <c r="A64" s="1881"/>
      <c r="B64" s="889"/>
      <c r="C64" s="889"/>
      <c r="D64" s="889"/>
      <c r="E64" s="889"/>
      <c r="F64" s="889"/>
      <c r="G64" s="889"/>
      <c r="H64" s="1873" t="s">
        <v>1863</v>
      </c>
      <c r="I64" s="2528" t="s">
        <v>3493</v>
      </c>
      <c r="J64" s="1871"/>
      <c r="K64" s="664" t="s">
        <v>3493</v>
      </c>
      <c r="L64" s="664" t="s">
        <v>143</v>
      </c>
      <c r="M64" s="688">
        <v>2018</v>
      </c>
      <c r="N64" s="687"/>
      <c r="O64" s="687" t="s">
        <v>2548</v>
      </c>
      <c r="P64" s="720" t="s">
        <v>133</v>
      </c>
      <c r="Q64" s="778"/>
      <c r="R64" s="778"/>
      <c r="S64" s="779"/>
      <c r="T64" s="683">
        <v>8500000</v>
      </c>
      <c r="U64" s="1734"/>
      <c r="V64" s="2580"/>
      <c r="W64" s="779"/>
      <c r="X64" s="683"/>
      <c r="Y64" s="791" t="s">
        <v>3577</v>
      </c>
    </row>
    <row r="65" spans="1:28" s="888" customFormat="1">
      <c r="A65" s="1906"/>
      <c r="B65" s="1907"/>
      <c r="C65" s="1907"/>
      <c r="D65" s="1907"/>
      <c r="E65" s="1907"/>
      <c r="F65" s="1907"/>
      <c r="G65" s="1907"/>
      <c r="H65" s="2620" t="s">
        <v>1576</v>
      </c>
      <c r="I65" s="2620"/>
      <c r="J65" s="2620"/>
      <c r="K65" s="2620"/>
      <c r="L65" s="2620"/>
      <c r="M65" s="1029"/>
      <c r="N65" s="1029"/>
      <c r="O65" s="1029"/>
      <c r="P65" s="1029"/>
      <c r="Q65" s="2621">
        <v>0</v>
      </c>
      <c r="R65" s="2621">
        <v>0</v>
      </c>
      <c r="S65" s="2625">
        <f>SUM(S66:S69)</f>
        <v>0</v>
      </c>
      <c r="T65" s="2625">
        <f>SUM(T66:T69)</f>
        <v>0</v>
      </c>
      <c r="U65" s="2625">
        <f>SUM(U66:U69)</f>
        <v>0</v>
      </c>
      <c r="V65" s="2626">
        <f>SUM(V66:V69)</f>
        <v>0</v>
      </c>
      <c r="W65" s="2570">
        <f>Q65+S65-U65</f>
        <v>0</v>
      </c>
      <c r="X65" s="2570">
        <f>R65+T65-V65</f>
        <v>0</v>
      </c>
      <c r="Y65" s="2611"/>
    </row>
    <row r="66" spans="1:28" s="888" customFormat="1">
      <c r="A66" s="1882"/>
      <c r="B66" s="891"/>
      <c r="C66" s="891"/>
      <c r="D66" s="891"/>
      <c r="E66" s="891"/>
      <c r="F66" s="891"/>
      <c r="G66" s="891"/>
      <c r="H66" s="1867"/>
      <c r="I66" s="1867"/>
      <c r="J66" s="1867"/>
      <c r="K66" s="1867"/>
      <c r="L66" s="1867"/>
      <c r="M66" s="741"/>
      <c r="N66" s="741"/>
      <c r="O66" s="742"/>
      <c r="P66" s="741"/>
      <c r="Q66" s="1773"/>
      <c r="R66" s="1773"/>
      <c r="S66" s="1774"/>
      <c r="T66" s="1774"/>
      <c r="U66" s="2525"/>
      <c r="V66" s="2630"/>
      <c r="W66" s="1774"/>
      <c r="X66" s="1774"/>
      <c r="Y66" s="1775"/>
      <c r="AA66" s="1438"/>
    </row>
    <row r="67" spans="1:28" s="888" customFormat="1">
      <c r="A67" s="1877"/>
      <c r="B67" s="1386"/>
      <c r="C67" s="1386"/>
      <c r="D67" s="1386"/>
      <c r="E67" s="1386"/>
      <c r="F67" s="1386"/>
      <c r="G67" s="1386"/>
      <c r="H67" s="1868"/>
      <c r="I67" s="1868"/>
      <c r="J67" s="1868"/>
      <c r="K67" s="1868"/>
      <c r="L67" s="1868"/>
      <c r="M67" s="668"/>
      <c r="N67" s="668"/>
      <c r="O67" s="703"/>
      <c r="P67" s="668"/>
      <c r="Q67" s="1777"/>
      <c r="R67" s="1777"/>
      <c r="S67" s="1778"/>
      <c r="T67" s="1778"/>
      <c r="U67" s="2526"/>
      <c r="V67" s="2631"/>
      <c r="W67" s="1778"/>
      <c r="X67" s="1778"/>
      <c r="Y67" s="786"/>
      <c r="AA67" s="923"/>
      <c r="AB67" s="923"/>
    </row>
    <row r="68" spans="1:28" s="888" customFormat="1">
      <c r="A68" s="1877"/>
      <c r="B68" s="1386"/>
      <c r="C68" s="1386"/>
      <c r="D68" s="1386"/>
      <c r="E68" s="1386"/>
      <c r="F68" s="1386"/>
      <c r="G68" s="1386"/>
      <c r="H68" s="1868"/>
      <c r="I68" s="1868"/>
      <c r="J68" s="1868"/>
      <c r="K68" s="1868"/>
      <c r="L68" s="1868"/>
      <c r="M68" s="668"/>
      <c r="N68" s="668"/>
      <c r="O68" s="703"/>
      <c r="P68" s="668"/>
      <c r="Q68" s="1777"/>
      <c r="R68" s="1777"/>
      <c r="S68" s="1778"/>
      <c r="T68" s="1778"/>
      <c r="U68" s="2526"/>
      <c r="V68" s="2631"/>
      <c r="W68" s="1778"/>
      <c r="X68" s="1778"/>
      <c r="Y68" s="786"/>
    </row>
    <row r="69" spans="1:28">
      <c r="A69" s="1879"/>
      <c r="B69" s="1880"/>
      <c r="C69" s="1880"/>
      <c r="D69" s="1880"/>
      <c r="E69" s="1880"/>
      <c r="F69" s="1880"/>
      <c r="G69" s="1880"/>
      <c r="H69" s="1874"/>
      <c r="I69" s="1874"/>
      <c r="J69" s="1874"/>
      <c r="K69" s="1874"/>
      <c r="L69" s="1874"/>
      <c r="M69" s="661"/>
      <c r="N69" s="660"/>
      <c r="O69" s="660"/>
      <c r="P69" s="660"/>
      <c r="Q69" s="660"/>
      <c r="R69" s="660"/>
      <c r="S69" s="660"/>
      <c r="T69" s="660"/>
      <c r="U69" s="608"/>
      <c r="V69" s="2632"/>
      <c r="W69" s="660"/>
      <c r="X69" s="660"/>
      <c r="Y69" s="1776"/>
    </row>
    <row r="70" spans="1:28" ht="15.75" thickBot="1">
      <c r="A70" s="2348"/>
      <c r="B70" s="2349"/>
      <c r="C70" s="2349"/>
      <c r="D70" s="2349"/>
      <c r="E70" s="2349"/>
      <c r="F70" s="2349"/>
      <c r="G70" s="2349"/>
      <c r="H70" s="1875" t="s">
        <v>2859</v>
      </c>
      <c r="I70" s="1875"/>
      <c r="J70" s="1875"/>
      <c r="K70" s="1875"/>
      <c r="L70" s="1875"/>
      <c r="M70" s="1037"/>
      <c r="N70" s="1039"/>
      <c r="O70" s="1039"/>
      <c r="P70" s="1038"/>
      <c r="Q70" s="1807">
        <v>383</v>
      </c>
      <c r="R70" s="1807">
        <v>2462159399</v>
      </c>
      <c r="S70" s="1807">
        <f>S65+S60+S55+S20</f>
        <v>26</v>
      </c>
      <c r="T70" s="1807">
        <f>T20+T55+T60+T65</f>
        <v>1915646985</v>
      </c>
      <c r="U70" s="1806">
        <f>U20+U55+U60+U65</f>
        <v>1</v>
      </c>
      <c r="V70" s="2633">
        <f>V20+V55+V60+V65</f>
        <v>7500000</v>
      </c>
      <c r="W70" s="2634">
        <f>Q70+S70-U70</f>
        <v>408</v>
      </c>
      <c r="X70" s="2634">
        <f>R70+T70-V70</f>
        <v>4370306384</v>
      </c>
      <c r="Y70" s="1808"/>
    </row>
    <row r="71" spans="1:28">
      <c r="H71" s="873"/>
      <c r="I71" s="873"/>
      <c r="J71" s="873"/>
      <c r="K71" s="873"/>
      <c r="L71" s="873"/>
      <c r="M71" s="873"/>
      <c r="N71" s="873"/>
      <c r="O71" s="873"/>
      <c r="P71" s="873"/>
      <c r="Q71" s="873"/>
      <c r="R71" s="873"/>
      <c r="S71" s="611"/>
      <c r="U71" s="2635"/>
      <c r="W71" s="873"/>
      <c r="X71" s="873"/>
      <c r="Y71" s="873"/>
    </row>
    <row r="72" spans="1:28">
      <c r="T72" s="2566"/>
      <c r="U72" s="2942" t="s">
        <v>3552</v>
      </c>
      <c r="V72" s="2942"/>
      <c r="W72" s="2942"/>
    </row>
    <row r="73" spans="1:28">
      <c r="H73" s="2521" t="s">
        <v>1883</v>
      </c>
      <c r="I73" s="2521"/>
      <c r="J73" s="2521"/>
      <c r="K73" s="2521"/>
      <c r="L73" s="2521"/>
      <c r="V73" s="2636"/>
      <c r="W73" s="1089"/>
      <c r="X73" s="1391"/>
    </row>
    <row r="74" spans="1:28">
      <c r="H74" s="2522" t="s">
        <v>2889</v>
      </c>
      <c r="I74" s="2522"/>
      <c r="J74" s="2522"/>
      <c r="K74" s="2522"/>
      <c r="L74" s="2522"/>
      <c r="T74" s="1391"/>
      <c r="U74" s="2943" t="s">
        <v>2887</v>
      </c>
      <c r="V74" s="2943"/>
      <c r="W74" s="2943"/>
    </row>
    <row r="75" spans="1:28">
      <c r="H75" s="1089"/>
      <c r="I75" s="1089"/>
      <c r="J75" s="1089"/>
      <c r="K75" s="1089"/>
      <c r="L75" s="1089"/>
      <c r="T75" s="2566"/>
      <c r="U75" s="2566"/>
      <c r="W75" s="1089"/>
    </row>
    <row r="76" spans="1:28">
      <c r="H76" s="1089"/>
      <c r="I76" s="1089"/>
      <c r="J76" s="1089"/>
      <c r="K76" s="1089"/>
      <c r="L76" s="1089"/>
      <c r="T76" s="589"/>
      <c r="U76" s="2566"/>
      <c r="V76" s="2636"/>
      <c r="W76" s="2637"/>
      <c r="X76" s="2638"/>
    </row>
    <row r="77" spans="1:28">
      <c r="H77" s="1089"/>
      <c r="I77" s="1089"/>
      <c r="J77" s="1089"/>
      <c r="K77" s="1089"/>
      <c r="L77" s="1089"/>
      <c r="U77" s="589"/>
      <c r="V77" s="2636"/>
      <c r="W77" s="1762"/>
    </row>
    <row r="78" spans="1:28">
      <c r="H78" s="2522" t="s">
        <v>2848</v>
      </c>
      <c r="I78" s="2522"/>
      <c r="J78" s="2522"/>
      <c r="K78" s="2522"/>
      <c r="L78" s="2522"/>
      <c r="U78" s="2943" t="s">
        <v>2888</v>
      </c>
      <c r="V78" s="2943"/>
      <c r="W78" s="2943"/>
    </row>
    <row r="79" spans="1:28">
      <c r="H79" s="2521" t="s">
        <v>2832</v>
      </c>
      <c r="I79" s="2521"/>
      <c r="J79" s="2521"/>
      <c r="K79" s="2521"/>
      <c r="L79" s="2521"/>
      <c r="U79" s="2942" t="s">
        <v>2830</v>
      </c>
      <c r="V79" s="2942"/>
      <c r="W79" s="2942"/>
    </row>
    <row r="80" spans="1:28">
      <c r="X80" s="2566"/>
    </row>
    <row r="81" spans="19:24">
      <c r="T81" s="2566"/>
      <c r="U81" s="2566"/>
    </row>
    <row r="82" spans="19:24">
      <c r="S82" s="2658"/>
      <c r="T82" s="2658"/>
      <c r="U82" s="2658"/>
      <c r="V82" s="2658"/>
    </row>
    <row r="83" spans="19:24">
      <c r="S83" s="589"/>
      <c r="T83" s="589"/>
      <c r="U83" s="589"/>
      <c r="X83" s="2566"/>
    </row>
  </sheetData>
  <mergeCells count="35">
    <mergeCell ref="U13:V13"/>
    <mergeCell ref="U14:U17"/>
    <mergeCell ref="U72:W72"/>
    <mergeCell ref="B19:F19"/>
    <mergeCell ref="B21:F21"/>
    <mergeCell ref="H13:J13"/>
    <mergeCell ref="I14:I16"/>
    <mergeCell ref="J14:J16"/>
    <mergeCell ref="K13:K16"/>
    <mergeCell ref="A13:F13"/>
    <mergeCell ref="A14:A16"/>
    <mergeCell ref="B14:F16"/>
    <mergeCell ref="G14:G16"/>
    <mergeCell ref="B18:F18"/>
    <mergeCell ref="L13:L16"/>
    <mergeCell ref="S14:S17"/>
    <mergeCell ref="M13:M17"/>
    <mergeCell ref="N13:N17"/>
    <mergeCell ref="R14:R16"/>
    <mergeCell ref="U74:W74"/>
    <mergeCell ref="U78:W78"/>
    <mergeCell ref="U79:W79"/>
    <mergeCell ref="H2:Y2"/>
    <mergeCell ref="H4:Y4"/>
    <mergeCell ref="H3:Y3"/>
    <mergeCell ref="O13:O17"/>
    <mergeCell ref="H14:H17"/>
    <mergeCell ref="Y13:Y17"/>
    <mergeCell ref="S13:T13"/>
    <mergeCell ref="P13:P17"/>
    <mergeCell ref="Q13:R13"/>
    <mergeCell ref="Q14:Q16"/>
    <mergeCell ref="T14:T17"/>
    <mergeCell ref="W13:X13"/>
    <mergeCell ref="V14:V17"/>
  </mergeCells>
  <dataValidations count="1">
    <dataValidation type="list" allowBlank="1" showInputMessage="1" showErrorMessage="1" error="AMBIL DARI DAFTAR" sqref="J63:J64 H57:L59 H63:H64">
      <formula1>KIBD</formula1>
    </dataValidation>
  </dataValidations>
  <pageMargins left="0.15748031496062992" right="0.19685039370078741" top="0.39370078740157483" bottom="0.19685039370078741" header="0.19685039370078741" footer="0.19685039370078741"/>
  <pageSetup paperSize="5" scale="55" orientation="landscape" horizontalDpi="4294967293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Y373"/>
  <sheetViews>
    <sheetView topLeftCell="A301" zoomScale="75" zoomScaleNormal="75" workbookViewId="0">
      <selection activeCell="S266" sqref="S266"/>
    </sheetView>
  </sheetViews>
  <sheetFormatPr defaultRowHeight="12"/>
  <cols>
    <col min="1" max="1" width="4.42578125" style="1105" customWidth="1"/>
    <col min="2" max="2" width="48" style="674" customWidth="1"/>
    <col min="3" max="3" width="4.140625" style="674" customWidth="1"/>
    <col min="4" max="4" width="3.42578125" style="674" customWidth="1"/>
    <col min="5" max="5" width="3.7109375" style="674" customWidth="1"/>
    <col min="6" max="6" width="4.5703125" style="674" customWidth="1"/>
    <col min="7" max="7" width="4" style="674" customWidth="1"/>
    <col min="8" max="8" width="4.7109375" style="1934" customWidth="1"/>
    <col min="9" max="9" width="31.5703125" style="674" customWidth="1"/>
    <col min="10" max="10" width="16.7109375" style="674" customWidth="1"/>
    <col min="11" max="11" width="15.140625" style="674" customWidth="1"/>
    <col min="12" max="12" width="11.140625" style="674" customWidth="1"/>
    <col min="13" max="13" width="11" style="674" customWidth="1"/>
    <col min="14" max="14" width="10.5703125" style="674" customWidth="1"/>
    <col min="15" max="15" width="10.7109375" style="674" customWidth="1"/>
    <col min="16" max="16" width="7.85546875" style="674" customWidth="1"/>
    <col min="17" max="17" width="8.5703125" style="674" customWidth="1"/>
    <col min="18" max="18" width="8.7109375" style="1934" customWidth="1"/>
    <col min="19" max="19" width="16.5703125" style="674" customWidth="1"/>
    <col min="20" max="20" width="20.140625" style="909" customWidth="1"/>
    <col min="21" max="21" width="9" style="674" customWidth="1"/>
    <col min="22" max="22" width="19.42578125" style="674" customWidth="1"/>
    <col min="23" max="23" width="12.7109375" style="674" bestFit="1" customWidth="1"/>
    <col min="24" max="24" width="21.5703125" style="674" customWidth="1"/>
    <col min="25" max="16384" width="9.140625" style="674"/>
  </cols>
  <sheetData>
    <row r="1" spans="1:20">
      <c r="T1" s="1105" t="s">
        <v>2850</v>
      </c>
    </row>
    <row r="2" spans="1:20" ht="15" customHeight="1">
      <c r="A2" s="3001" t="s">
        <v>2890</v>
      </c>
      <c r="B2" s="3001"/>
      <c r="C2" s="3001"/>
      <c r="D2" s="3001"/>
      <c r="E2" s="3001"/>
      <c r="F2" s="3001"/>
      <c r="G2" s="3001"/>
      <c r="H2" s="3001"/>
      <c r="I2" s="3001"/>
      <c r="J2" s="3001"/>
      <c r="K2" s="3001"/>
      <c r="L2" s="3001"/>
      <c r="M2" s="3001"/>
      <c r="N2" s="3001"/>
      <c r="O2" s="3001"/>
      <c r="P2" s="3001"/>
      <c r="Q2" s="3001"/>
      <c r="R2" s="3001"/>
      <c r="S2" s="3001"/>
      <c r="T2" s="3001"/>
    </row>
    <row r="3" spans="1:20" ht="15" customHeight="1">
      <c r="A3" s="3002" t="s">
        <v>3534</v>
      </c>
      <c r="B3" s="3002"/>
      <c r="C3" s="3002"/>
      <c r="D3" s="3002"/>
      <c r="E3" s="3002"/>
      <c r="F3" s="3002"/>
      <c r="G3" s="3002"/>
      <c r="H3" s="3002"/>
      <c r="I3" s="3002"/>
      <c r="J3" s="3002"/>
      <c r="K3" s="3002"/>
      <c r="L3" s="3002"/>
      <c r="M3" s="3002"/>
      <c r="N3" s="3002"/>
      <c r="O3" s="3002"/>
      <c r="P3" s="3002"/>
      <c r="Q3" s="3002"/>
      <c r="R3" s="3002"/>
      <c r="S3" s="3002"/>
      <c r="T3" s="3002"/>
    </row>
    <row r="4" spans="1:20" ht="15" customHeight="1">
      <c r="A4" s="2089"/>
      <c r="B4" s="2089"/>
      <c r="C4" s="2089"/>
      <c r="D4" s="2089"/>
      <c r="E4" s="2089"/>
      <c r="F4" s="2089"/>
      <c r="G4" s="2089"/>
      <c r="H4" s="2089"/>
      <c r="I4" s="2089"/>
      <c r="J4" s="2089"/>
      <c r="K4" s="2089"/>
      <c r="L4" s="2089"/>
      <c r="M4" s="2089"/>
      <c r="N4" s="2089"/>
      <c r="O4" s="2089"/>
      <c r="P4" s="2089"/>
      <c r="Q4" s="2089"/>
      <c r="R4" s="2089"/>
      <c r="S4" s="2089"/>
      <c r="T4" s="2089"/>
    </row>
    <row r="5" spans="1:20" ht="15" customHeight="1">
      <c r="A5" s="2090" t="s">
        <v>1</v>
      </c>
      <c r="B5" s="2091"/>
      <c r="C5" s="874" t="s">
        <v>2</v>
      </c>
      <c r="D5" s="874"/>
      <c r="E5" s="2092"/>
      <c r="F5" s="2089"/>
      <c r="G5" s="2089"/>
      <c r="H5" s="2089"/>
      <c r="I5" s="2089"/>
      <c r="J5" s="2089"/>
      <c r="K5" s="2089"/>
      <c r="L5" s="2089"/>
      <c r="M5" s="2089"/>
      <c r="N5" s="2089"/>
      <c r="O5" s="2089"/>
      <c r="P5" s="2089"/>
      <c r="Q5" s="2089"/>
      <c r="R5" s="2089"/>
      <c r="S5" s="2089"/>
      <c r="T5" s="2089"/>
    </row>
    <row r="6" spans="1:20" ht="15" customHeight="1">
      <c r="A6" s="2090" t="s">
        <v>2814</v>
      </c>
      <c r="B6" s="2091"/>
      <c r="C6" s="874" t="s">
        <v>2809</v>
      </c>
      <c r="D6" s="874"/>
      <c r="E6" s="2092"/>
      <c r="F6" s="2089"/>
      <c r="G6" s="2089"/>
      <c r="H6" s="2089"/>
      <c r="I6" s="2089"/>
      <c r="J6" s="2089"/>
      <c r="K6" s="2089"/>
      <c r="L6" s="2089"/>
      <c r="M6" s="2089"/>
      <c r="N6" s="2089"/>
      <c r="O6" s="2089"/>
      <c r="P6" s="2089"/>
      <c r="Q6" s="2089"/>
      <c r="R6" s="2089"/>
      <c r="S6" s="2089"/>
      <c r="T6" s="2089"/>
    </row>
    <row r="7" spans="1:20" ht="15" customHeight="1">
      <c r="A7" s="2090" t="s">
        <v>4</v>
      </c>
      <c r="B7" s="2091"/>
      <c r="C7" s="2093" t="s">
        <v>2829</v>
      </c>
      <c r="D7" s="874"/>
      <c r="E7" s="2092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  <c r="T7" s="2089"/>
    </row>
    <row r="8" spans="1:20" ht="15" customHeight="1">
      <c r="A8" s="2090" t="s">
        <v>5</v>
      </c>
      <c r="B8" s="2091"/>
      <c r="C8" s="2093" t="s">
        <v>2810</v>
      </c>
      <c r="D8" s="874"/>
      <c r="E8" s="2092"/>
      <c r="F8" s="2089"/>
      <c r="G8" s="2089"/>
      <c r="H8" s="2089"/>
      <c r="I8" s="2089"/>
      <c r="J8" s="2089"/>
      <c r="K8" s="2089"/>
      <c r="L8" s="2089"/>
      <c r="M8" s="2089"/>
      <c r="N8" s="2089"/>
      <c r="O8" s="2089"/>
      <c r="P8" s="2089"/>
      <c r="Q8" s="2089"/>
      <c r="R8" s="2089"/>
      <c r="S8" s="2089"/>
      <c r="T8" s="2089"/>
    </row>
    <row r="9" spans="1:20">
      <c r="A9" s="2093" t="s">
        <v>6</v>
      </c>
      <c r="B9" s="874"/>
      <c r="C9" s="2093" t="s">
        <v>3093</v>
      </c>
      <c r="D9" s="874"/>
      <c r="E9" s="2092"/>
      <c r="F9" s="1934"/>
      <c r="H9" s="968"/>
      <c r="J9" s="802"/>
      <c r="K9" s="802"/>
      <c r="L9" s="802"/>
      <c r="M9" s="802"/>
      <c r="N9" s="802"/>
      <c r="O9" s="802"/>
      <c r="P9" s="802"/>
    </row>
    <row r="10" spans="1:20" ht="15" customHeight="1" thickBot="1">
      <c r="A10" s="3003"/>
      <c r="B10" s="3003"/>
      <c r="C10" s="3003"/>
      <c r="D10" s="3003"/>
      <c r="E10" s="3003"/>
      <c r="F10" s="3003"/>
      <c r="G10" s="2093"/>
      <c r="H10" s="874"/>
      <c r="I10" s="2092"/>
      <c r="K10" s="1934"/>
    </row>
    <row r="11" spans="1:20" ht="18" customHeight="1">
      <c r="A11" s="3004" t="s">
        <v>7</v>
      </c>
      <c r="B11" s="3005"/>
      <c r="C11" s="3005"/>
      <c r="D11" s="3005"/>
      <c r="E11" s="3005"/>
      <c r="F11" s="3005"/>
      <c r="G11" s="3005"/>
      <c r="H11" s="3006"/>
      <c r="I11" s="3007" t="s">
        <v>1887</v>
      </c>
      <c r="J11" s="3005"/>
      <c r="K11" s="3005"/>
      <c r="L11" s="3006"/>
      <c r="M11" s="3008" t="s">
        <v>1888</v>
      </c>
      <c r="N11" s="3008" t="s">
        <v>1889</v>
      </c>
      <c r="O11" s="3008" t="s">
        <v>1890</v>
      </c>
      <c r="P11" s="3008" t="s">
        <v>1891</v>
      </c>
      <c r="Q11" s="3008" t="s">
        <v>1892</v>
      </c>
      <c r="R11" s="3011" t="s">
        <v>1953</v>
      </c>
      <c r="S11" s="3012"/>
      <c r="T11" s="2998" t="s">
        <v>9</v>
      </c>
    </row>
    <row r="12" spans="1:20" ht="12.75" customHeight="1">
      <c r="A12" s="3021" t="s">
        <v>2840</v>
      </c>
      <c r="B12" s="3015" t="s">
        <v>93</v>
      </c>
      <c r="C12" s="3024" t="s">
        <v>10</v>
      </c>
      <c r="D12" s="3025"/>
      <c r="E12" s="3025"/>
      <c r="F12" s="3025"/>
      <c r="G12" s="3026"/>
      <c r="H12" s="3015" t="s">
        <v>11</v>
      </c>
      <c r="I12" s="3015" t="s">
        <v>1894</v>
      </c>
      <c r="J12" s="3015" t="s">
        <v>17</v>
      </c>
      <c r="K12" s="741" t="s">
        <v>1895</v>
      </c>
      <c r="L12" s="3015" t="s">
        <v>1896</v>
      </c>
      <c r="M12" s="3009"/>
      <c r="N12" s="3009"/>
      <c r="O12" s="3009"/>
      <c r="P12" s="3009"/>
      <c r="Q12" s="3009"/>
      <c r="R12" s="3013"/>
      <c r="S12" s="3014"/>
      <c r="T12" s="2999"/>
    </row>
    <row r="13" spans="1:20" ht="12" customHeight="1">
      <c r="A13" s="3022"/>
      <c r="B13" s="3009"/>
      <c r="C13" s="3027"/>
      <c r="D13" s="3028"/>
      <c r="E13" s="3028"/>
      <c r="F13" s="3028"/>
      <c r="G13" s="3029"/>
      <c r="H13" s="3009"/>
      <c r="I13" s="3009"/>
      <c r="J13" s="3009"/>
      <c r="K13" s="741" t="s">
        <v>1899</v>
      </c>
      <c r="L13" s="3009"/>
      <c r="M13" s="3009"/>
      <c r="N13" s="3009"/>
      <c r="O13" s="3009"/>
      <c r="P13" s="3009"/>
      <c r="Q13" s="3009"/>
      <c r="R13" s="3015" t="s">
        <v>95</v>
      </c>
      <c r="S13" s="3016" t="s">
        <v>19</v>
      </c>
      <c r="T13" s="2999"/>
    </row>
    <row r="14" spans="1:20" ht="12" customHeight="1">
      <c r="A14" s="3022"/>
      <c r="B14" s="3009"/>
      <c r="C14" s="3027"/>
      <c r="D14" s="3028"/>
      <c r="E14" s="3028"/>
      <c r="F14" s="3028"/>
      <c r="G14" s="3029"/>
      <c r="H14" s="3009"/>
      <c r="I14" s="3009"/>
      <c r="J14" s="3009"/>
      <c r="K14" s="741" t="s">
        <v>1900</v>
      </c>
      <c r="L14" s="3009"/>
      <c r="M14" s="3009"/>
      <c r="N14" s="3009"/>
      <c r="O14" s="3009"/>
      <c r="P14" s="3009"/>
      <c r="Q14" s="3009"/>
      <c r="R14" s="3009"/>
      <c r="S14" s="3017"/>
      <c r="T14" s="2999"/>
    </row>
    <row r="15" spans="1:20" ht="12" customHeight="1">
      <c r="A15" s="3023"/>
      <c r="B15" s="3010"/>
      <c r="C15" s="3013"/>
      <c r="D15" s="3030"/>
      <c r="E15" s="3030"/>
      <c r="F15" s="3030"/>
      <c r="G15" s="3014"/>
      <c r="H15" s="3010"/>
      <c r="I15" s="3010"/>
      <c r="J15" s="3010"/>
      <c r="K15" s="741" t="s">
        <v>1901</v>
      </c>
      <c r="L15" s="3010"/>
      <c r="M15" s="3010"/>
      <c r="N15" s="3010"/>
      <c r="O15" s="3010"/>
      <c r="P15" s="3010"/>
      <c r="Q15" s="3010"/>
      <c r="R15" s="3010"/>
      <c r="S15" s="3018"/>
      <c r="T15" s="3000"/>
    </row>
    <row r="16" spans="1:20" s="2101" customFormat="1" ht="12" customHeight="1" thickBot="1">
      <c r="A16" s="2094">
        <v>1</v>
      </c>
      <c r="B16" s="2095">
        <v>2</v>
      </c>
      <c r="C16" s="2995">
        <v>3</v>
      </c>
      <c r="D16" s="2996"/>
      <c r="E16" s="2996"/>
      <c r="F16" s="2996"/>
      <c r="G16" s="2997"/>
      <c r="H16" s="2096">
        <v>4</v>
      </c>
      <c r="I16" s="2097">
        <v>5</v>
      </c>
      <c r="J16" s="2097">
        <v>6</v>
      </c>
      <c r="K16" s="2097">
        <v>7</v>
      </c>
      <c r="L16" s="2097">
        <v>8</v>
      </c>
      <c r="M16" s="2097">
        <v>9</v>
      </c>
      <c r="N16" s="2097">
        <v>10</v>
      </c>
      <c r="O16" s="2097">
        <v>11</v>
      </c>
      <c r="P16" s="2097">
        <v>12</v>
      </c>
      <c r="Q16" s="2097">
        <v>13</v>
      </c>
      <c r="R16" s="2098">
        <v>14</v>
      </c>
      <c r="S16" s="2099">
        <v>15</v>
      </c>
      <c r="T16" s="2100">
        <v>16</v>
      </c>
    </row>
    <row r="17" spans="1:25" ht="12.95" customHeight="1" thickBot="1">
      <c r="A17" s="2102"/>
      <c r="B17" s="2103"/>
      <c r="C17" s="2104"/>
      <c r="D17" s="2104"/>
      <c r="E17" s="2104"/>
      <c r="F17" s="2104"/>
      <c r="G17" s="2104"/>
      <c r="H17" s="2104"/>
      <c r="I17" s="2105" t="s">
        <v>1574</v>
      </c>
      <c r="J17" s="2106"/>
      <c r="K17" s="2107"/>
      <c r="L17" s="2107"/>
      <c r="M17" s="2107"/>
      <c r="N17" s="2107"/>
      <c r="O17" s="2107"/>
      <c r="P17" s="2107"/>
      <c r="Q17" s="2107"/>
      <c r="R17" s="1830">
        <f>SUM(R18:R20)</f>
        <v>1</v>
      </c>
      <c r="S17" s="2108">
        <f>SUM(S18:S20)</f>
        <v>239100000</v>
      </c>
      <c r="T17" s="2109"/>
    </row>
    <row r="18" spans="1:25" ht="12.95" customHeight="1">
      <c r="A18" s="662">
        <v>1</v>
      </c>
      <c r="B18" s="663" t="s">
        <v>1516</v>
      </c>
      <c r="C18" s="664" t="s">
        <v>1543</v>
      </c>
      <c r="D18" s="664" t="s">
        <v>1543</v>
      </c>
      <c r="E18" s="664" t="s">
        <v>1546</v>
      </c>
      <c r="F18" s="664" t="s">
        <v>1544</v>
      </c>
      <c r="G18" s="664" t="s">
        <v>1437</v>
      </c>
      <c r="H18" s="665" t="s">
        <v>13</v>
      </c>
      <c r="I18" s="666" t="s">
        <v>1961</v>
      </c>
      <c r="J18" s="664"/>
      <c r="K18" s="667" t="s">
        <v>119</v>
      </c>
      <c r="L18" s="668" t="s">
        <v>1904</v>
      </c>
      <c r="M18" s="667" t="s">
        <v>2886</v>
      </c>
      <c r="N18" s="669">
        <v>1992</v>
      </c>
      <c r="O18" s="670">
        <v>1594</v>
      </c>
      <c r="P18" s="668" t="s">
        <v>1905</v>
      </c>
      <c r="Q18" s="668" t="s">
        <v>133</v>
      </c>
      <c r="R18" s="671">
        <v>1</v>
      </c>
      <c r="S18" s="672">
        <v>239100000</v>
      </c>
      <c r="T18" s="673"/>
    </row>
    <row r="19" spans="1:25" ht="12.95" customHeight="1">
      <c r="A19" s="662"/>
      <c r="B19" s="663"/>
      <c r="C19" s="664"/>
      <c r="D19" s="664"/>
      <c r="E19" s="664"/>
      <c r="F19" s="664"/>
      <c r="G19" s="664"/>
      <c r="H19" s="665"/>
      <c r="I19" s="666"/>
      <c r="J19" s="664"/>
      <c r="K19" s="667"/>
      <c r="L19" s="668"/>
      <c r="M19" s="667"/>
      <c r="N19" s="669"/>
      <c r="O19" s="670"/>
      <c r="P19" s="668"/>
      <c r="Q19" s="668"/>
      <c r="R19" s="671"/>
      <c r="S19" s="672"/>
      <c r="T19" s="673"/>
    </row>
    <row r="20" spans="1:25" ht="12.95" customHeight="1" thickBot="1">
      <c r="A20" s="675"/>
      <c r="B20" s="663"/>
      <c r="C20" s="664"/>
      <c r="D20" s="664"/>
      <c r="E20" s="664"/>
      <c r="F20" s="664"/>
      <c r="G20" s="664"/>
      <c r="H20" s="664"/>
      <c r="I20" s="666"/>
      <c r="J20" s="664"/>
      <c r="K20" s="667"/>
      <c r="L20" s="668"/>
      <c r="M20" s="667"/>
      <c r="N20" s="669"/>
      <c r="O20" s="670"/>
      <c r="P20" s="668"/>
      <c r="Q20" s="668"/>
      <c r="R20" s="671"/>
      <c r="S20" s="672"/>
      <c r="T20" s="673"/>
      <c r="V20" s="1083"/>
      <c r="W20" s="802"/>
      <c r="X20" s="802"/>
      <c r="Y20" s="802"/>
    </row>
    <row r="21" spans="1:25" ht="12.95" customHeight="1">
      <c r="A21" s="1820"/>
      <c r="B21" s="2110"/>
      <c r="C21" s="1916"/>
      <c r="D21" s="1916"/>
      <c r="E21" s="1916"/>
      <c r="F21" s="1916"/>
      <c r="G21" s="1916"/>
      <c r="H21" s="2111"/>
      <c r="I21" s="1917" t="s">
        <v>134</v>
      </c>
      <c r="J21" s="677"/>
      <c r="K21" s="678"/>
      <c r="L21" s="677"/>
      <c r="M21" s="677"/>
      <c r="N21" s="677"/>
      <c r="O21" s="678"/>
      <c r="P21" s="678"/>
      <c r="Q21" s="677"/>
      <c r="R21" s="1821">
        <f>R22+R29+R266+R276+R316+R324</f>
        <v>387</v>
      </c>
      <c r="S21" s="1821">
        <f>S22+S29+S266+S276+S316+S324</f>
        <v>1508420659</v>
      </c>
      <c r="T21" s="1822"/>
      <c r="V21" s="957"/>
      <c r="W21" s="802"/>
      <c r="X21" s="802"/>
      <c r="Y21" s="802"/>
    </row>
    <row r="22" spans="1:25" ht="12.95" customHeight="1">
      <c r="A22" s="2112"/>
      <c r="B22" s="2113"/>
      <c r="C22" s="739" t="str">
        <f>MID(B22,1,2)</f>
        <v/>
      </c>
      <c r="D22" s="739" t="str">
        <f>MID(B22,4,2)</f>
        <v/>
      </c>
      <c r="E22" s="739" t="str">
        <f>MID(B22,7,2)</f>
        <v/>
      </c>
      <c r="F22" s="739" t="str">
        <f>MID(B22,10,2)</f>
        <v/>
      </c>
      <c r="G22" s="739" t="str">
        <f>MID(B22,13,3)</f>
        <v/>
      </c>
      <c r="H22" s="2114"/>
      <c r="I22" s="2115" t="s">
        <v>1963</v>
      </c>
      <c r="J22" s="741"/>
      <c r="K22" s="680"/>
      <c r="L22" s="741"/>
      <c r="M22" s="741"/>
      <c r="N22" s="741"/>
      <c r="O22" s="680"/>
      <c r="P22" s="680"/>
      <c r="Q22" s="741"/>
      <c r="R22" s="2116">
        <f>SUM(R23:R28)</f>
        <v>5</v>
      </c>
      <c r="S22" s="2116">
        <f>SUM(S23:S28)</f>
        <v>451352462</v>
      </c>
      <c r="T22" s="903"/>
      <c r="V22" s="2117"/>
      <c r="W22" s="2117"/>
      <c r="X22" s="802"/>
      <c r="Y22" s="802"/>
    </row>
    <row r="23" spans="1:25" ht="15">
      <c r="A23" s="662">
        <v>1</v>
      </c>
      <c r="B23" s="902" t="s">
        <v>2872</v>
      </c>
      <c r="C23" s="1844">
        <v>2</v>
      </c>
      <c r="D23" s="1844">
        <v>3</v>
      </c>
      <c r="E23" s="1844">
        <v>1</v>
      </c>
      <c r="F23" s="1844">
        <v>4</v>
      </c>
      <c r="G23" s="1844">
        <v>1</v>
      </c>
      <c r="H23" s="1845" t="s">
        <v>13</v>
      </c>
      <c r="I23" s="1846" t="s">
        <v>2873</v>
      </c>
      <c r="J23" s="950" t="s">
        <v>2874</v>
      </c>
      <c r="K23" s="951" t="s">
        <v>2875</v>
      </c>
      <c r="L23" s="950" t="s">
        <v>139</v>
      </c>
      <c r="M23" s="950" t="s">
        <v>2546</v>
      </c>
      <c r="N23" s="952">
        <v>2005</v>
      </c>
      <c r="O23" s="953">
        <v>1781</v>
      </c>
      <c r="P23" s="951" t="s">
        <v>2548</v>
      </c>
      <c r="Q23" s="950" t="s">
        <v>2547</v>
      </c>
      <c r="R23" s="954">
        <v>1</v>
      </c>
      <c r="S23" s="947">
        <v>210000000</v>
      </c>
      <c r="T23" s="1406"/>
      <c r="V23" s="802"/>
      <c r="W23" s="1843">
        <f>SUM(W25:W350)</f>
        <v>70266570</v>
      </c>
      <c r="X23" s="2515">
        <f>SUM(X26:X350)</f>
        <v>1829380415</v>
      </c>
      <c r="Y23" s="802"/>
    </row>
    <row r="24" spans="1:25" ht="15">
      <c r="A24" s="684">
        <f>A23+1</f>
        <v>2</v>
      </c>
      <c r="B24" s="902" t="s">
        <v>2872</v>
      </c>
      <c r="C24" s="686">
        <v>2</v>
      </c>
      <c r="D24" s="686">
        <v>3</v>
      </c>
      <c r="E24" s="686">
        <v>1</v>
      </c>
      <c r="F24" s="686">
        <v>4</v>
      </c>
      <c r="G24" s="686">
        <v>1</v>
      </c>
      <c r="H24" s="793" t="s">
        <v>1425</v>
      </c>
      <c r="I24" s="1210" t="s">
        <v>2873</v>
      </c>
      <c r="J24" s="667" t="s">
        <v>2935</v>
      </c>
      <c r="K24" s="955" t="s">
        <v>2937</v>
      </c>
      <c r="L24" s="1757" t="s">
        <v>139</v>
      </c>
      <c r="M24" s="1757" t="s">
        <v>2546</v>
      </c>
      <c r="N24" s="695">
        <v>2013</v>
      </c>
      <c r="O24" s="1759">
        <v>1493</v>
      </c>
      <c r="P24" s="1758" t="s">
        <v>2548</v>
      </c>
      <c r="Q24" s="1757" t="s">
        <v>133</v>
      </c>
      <c r="R24" s="891">
        <v>1</v>
      </c>
      <c r="S24" s="1760">
        <v>202610000</v>
      </c>
      <c r="T24" s="903"/>
      <c r="V24" s="957"/>
      <c r="W24" s="957"/>
      <c r="X24" s="802"/>
      <c r="Y24" s="802"/>
    </row>
    <row r="25" spans="1:25" ht="15">
      <c r="A25" s="684">
        <f>A24+1</f>
        <v>3</v>
      </c>
      <c r="B25" s="902" t="s">
        <v>1521</v>
      </c>
      <c r="C25" s="686">
        <v>2</v>
      </c>
      <c r="D25" s="686">
        <v>3</v>
      </c>
      <c r="E25" s="686">
        <v>1</v>
      </c>
      <c r="F25" s="686">
        <v>5</v>
      </c>
      <c r="G25" s="686">
        <v>1</v>
      </c>
      <c r="H25" s="793" t="s">
        <v>1529</v>
      </c>
      <c r="I25" s="687" t="s">
        <v>24</v>
      </c>
      <c r="J25" s="667" t="s">
        <v>2879</v>
      </c>
      <c r="K25" s="955" t="s">
        <v>2878</v>
      </c>
      <c r="L25" s="667" t="s">
        <v>139</v>
      </c>
      <c r="M25" s="667" t="s">
        <v>2546</v>
      </c>
      <c r="N25" s="668">
        <v>2005</v>
      </c>
      <c r="O25" s="704">
        <v>102</v>
      </c>
      <c r="P25" s="955" t="s">
        <v>2548</v>
      </c>
      <c r="Q25" s="667" t="s">
        <v>133</v>
      </c>
      <c r="R25" s="1386">
        <v>1</v>
      </c>
      <c r="S25" s="939">
        <v>10000000</v>
      </c>
      <c r="T25" s="705"/>
      <c r="V25" s="1083"/>
      <c r="W25" s="802"/>
      <c r="X25" s="1083"/>
      <c r="Y25" s="802"/>
    </row>
    <row r="26" spans="1:25" s="2155" customFormat="1" ht="15">
      <c r="A26" s="2149">
        <f>A25+1</f>
        <v>4</v>
      </c>
      <c r="B26" s="2150" t="s">
        <v>1521</v>
      </c>
      <c r="C26" s="2151">
        <v>2</v>
      </c>
      <c r="D26" s="2151">
        <v>3</v>
      </c>
      <c r="E26" s="2151">
        <v>1</v>
      </c>
      <c r="F26" s="2151">
        <v>5</v>
      </c>
      <c r="G26" s="2151">
        <v>1</v>
      </c>
      <c r="H26" s="2152" t="s">
        <v>1531</v>
      </c>
      <c r="I26" s="795" t="s">
        <v>24</v>
      </c>
      <c r="J26" s="2153" t="s">
        <v>2825</v>
      </c>
      <c r="K26" s="896" t="s">
        <v>2823</v>
      </c>
      <c r="L26" s="795" t="s">
        <v>139</v>
      </c>
      <c r="M26" s="795" t="s">
        <v>2546</v>
      </c>
      <c r="N26" s="2154">
        <v>2007</v>
      </c>
      <c r="O26" s="795">
        <v>125</v>
      </c>
      <c r="P26" s="795" t="s">
        <v>2548</v>
      </c>
      <c r="Q26" s="795" t="s">
        <v>1407</v>
      </c>
      <c r="R26" s="1770">
        <v>1</v>
      </c>
      <c r="S26" s="1819">
        <v>13699962</v>
      </c>
      <c r="T26" s="1489" t="s">
        <v>3097</v>
      </c>
      <c r="U26" s="2155" t="s">
        <v>3099</v>
      </c>
      <c r="V26" s="2156"/>
      <c r="W26" s="2157"/>
      <c r="X26" s="2156"/>
      <c r="Y26" s="2158"/>
    </row>
    <row r="27" spans="1:25" ht="16.5">
      <c r="A27" s="684">
        <f>A26+1</f>
        <v>5</v>
      </c>
      <c r="B27" s="902" t="s">
        <v>1521</v>
      </c>
      <c r="C27" s="686">
        <v>2</v>
      </c>
      <c r="D27" s="686">
        <v>3</v>
      </c>
      <c r="E27" s="686">
        <v>1</v>
      </c>
      <c r="F27" s="686">
        <v>5</v>
      </c>
      <c r="G27" s="686">
        <v>1</v>
      </c>
      <c r="H27" s="793" t="s">
        <v>1532</v>
      </c>
      <c r="I27" s="687" t="s">
        <v>2543</v>
      </c>
      <c r="J27" s="687" t="s">
        <v>2826</v>
      </c>
      <c r="K27" s="720" t="s">
        <v>2824</v>
      </c>
      <c r="L27" s="687" t="s">
        <v>139</v>
      </c>
      <c r="M27" s="687" t="s">
        <v>2546</v>
      </c>
      <c r="N27" s="688">
        <v>2008</v>
      </c>
      <c r="O27" s="687">
        <v>125</v>
      </c>
      <c r="P27" s="687" t="s">
        <v>2548</v>
      </c>
      <c r="Q27" s="687" t="s">
        <v>133</v>
      </c>
      <c r="R27" s="1386">
        <v>1</v>
      </c>
      <c r="S27" s="690">
        <v>15042500</v>
      </c>
      <c r="T27" s="781"/>
      <c r="V27" s="1083"/>
      <c r="W27" s="802"/>
      <c r="X27" s="2118"/>
      <c r="Y27" s="802"/>
    </row>
    <row r="28" spans="1:25" ht="12.95" customHeight="1" thickBot="1">
      <c r="A28" s="684"/>
      <c r="B28" s="685"/>
      <c r="C28" s="691"/>
      <c r="D28" s="691"/>
      <c r="E28" s="691"/>
      <c r="F28" s="691"/>
      <c r="G28" s="691"/>
      <c r="H28" s="692"/>
      <c r="I28" s="693"/>
      <c r="J28" s="693"/>
      <c r="K28" s="693"/>
      <c r="L28" s="693"/>
      <c r="M28" s="694"/>
      <c r="N28" s="695"/>
      <c r="O28" s="695"/>
      <c r="P28" s="695"/>
      <c r="Q28" s="695"/>
      <c r="R28" s="696"/>
      <c r="S28" s="697"/>
      <c r="T28" s="698"/>
      <c r="V28" s="957"/>
      <c r="W28" s="802"/>
      <c r="X28" s="802"/>
      <c r="Y28" s="802"/>
    </row>
    <row r="29" spans="1:25" ht="12.95" customHeight="1">
      <c r="A29" s="1820"/>
      <c r="B29" s="2110"/>
      <c r="C29" s="1916"/>
      <c r="D29" s="1916"/>
      <c r="E29" s="1916"/>
      <c r="F29" s="1916"/>
      <c r="G29" s="1916"/>
      <c r="H29" s="2111"/>
      <c r="I29" s="676" t="s">
        <v>1964</v>
      </c>
      <c r="J29" s="677"/>
      <c r="K29" s="678"/>
      <c r="L29" s="677"/>
      <c r="M29" s="677"/>
      <c r="N29" s="677"/>
      <c r="O29" s="678"/>
      <c r="P29" s="677"/>
      <c r="Q29" s="677"/>
      <c r="R29" s="699">
        <f>SUM(R30:R265)</f>
        <v>323</v>
      </c>
      <c r="S29" s="699">
        <f>SUM(S30:S265)</f>
        <v>661707232</v>
      </c>
      <c r="T29" s="1822"/>
      <c r="V29" s="1083"/>
      <c r="W29" s="802"/>
      <c r="X29" s="802"/>
      <c r="Y29" s="802"/>
    </row>
    <row r="30" spans="1:25" ht="12.95" customHeight="1">
      <c r="A30" s="684">
        <v>1</v>
      </c>
      <c r="B30" s="685" t="s">
        <v>2800</v>
      </c>
      <c r="C30" s="717">
        <v>2</v>
      </c>
      <c r="D30" s="717">
        <v>6</v>
      </c>
      <c r="E30" s="717">
        <v>1</v>
      </c>
      <c r="F30" s="717">
        <v>4</v>
      </c>
      <c r="G30" s="717">
        <v>4</v>
      </c>
      <c r="H30" s="665" t="s">
        <v>1427</v>
      </c>
      <c r="I30" s="664" t="s">
        <v>317</v>
      </c>
      <c r="J30" s="703" t="s">
        <v>305</v>
      </c>
      <c r="K30" s="668" t="s">
        <v>1343</v>
      </c>
      <c r="L30" s="703" t="s">
        <v>2562</v>
      </c>
      <c r="M30" s="664" t="s">
        <v>143</v>
      </c>
      <c r="N30" s="668">
        <v>2010</v>
      </c>
      <c r="O30" s="668" t="s">
        <v>1343</v>
      </c>
      <c r="P30" s="703" t="s">
        <v>1906</v>
      </c>
      <c r="Q30" s="703" t="s">
        <v>133</v>
      </c>
      <c r="R30" s="704">
        <v>1</v>
      </c>
      <c r="S30" s="690">
        <v>2340000</v>
      </c>
      <c r="T30" s="705" t="s">
        <v>2967</v>
      </c>
      <c r="V30" s="957"/>
      <c r="W30" s="957"/>
      <c r="X30" s="802"/>
      <c r="Y30" s="802"/>
    </row>
    <row r="31" spans="1:25" ht="12.95" customHeight="1">
      <c r="A31" s="684">
        <f>A30+1</f>
        <v>2</v>
      </c>
      <c r="B31" s="685" t="s">
        <v>1549</v>
      </c>
      <c r="C31" s="717">
        <v>2</v>
      </c>
      <c r="D31" s="717">
        <v>6</v>
      </c>
      <c r="E31" s="717">
        <v>1</v>
      </c>
      <c r="F31" s="717">
        <v>4</v>
      </c>
      <c r="G31" s="717">
        <v>4</v>
      </c>
      <c r="H31" s="665" t="s">
        <v>1433</v>
      </c>
      <c r="I31" s="664" t="s">
        <v>426</v>
      </c>
      <c r="J31" s="703" t="s">
        <v>305</v>
      </c>
      <c r="K31" s="668" t="s">
        <v>1343</v>
      </c>
      <c r="L31" s="664" t="s">
        <v>307</v>
      </c>
      <c r="M31" s="664" t="s">
        <v>143</v>
      </c>
      <c r="N31" s="668">
        <v>2012</v>
      </c>
      <c r="O31" s="668" t="s">
        <v>1343</v>
      </c>
      <c r="P31" s="703" t="s">
        <v>1906</v>
      </c>
      <c r="Q31" s="703" t="s">
        <v>133</v>
      </c>
      <c r="R31" s="704">
        <v>1</v>
      </c>
      <c r="S31" s="690">
        <v>1500000</v>
      </c>
      <c r="T31" s="706" t="s">
        <v>3329</v>
      </c>
      <c r="V31" s="1409"/>
      <c r="W31" s="802"/>
      <c r="X31" s="802"/>
      <c r="Y31" s="802"/>
    </row>
    <row r="32" spans="1:25" ht="12.95" customHeight="1">
      <c r="A32" s="684">
        <f>A31+1</f>
        <v>3</v>
      </c>
      <c r="B32" s="685" t="s">
        <v>2801</v>
      </c>
      <c r="C32" s="717">
        <v>2</v>
      </c>
      <c r="D32" s="717">
        <v>6</v>
      </c>
      <c r="E32" s="717">
        <v>1</v>
      </c>
      <c r="F32" s="717">
        <v>4</v>
      </c>
      <c r="G32" s="717">
        <v>4</v>
      </c>
      <c r="H32" s="665" t="s">
        <v>1434</v>
      </c>
      <c r="I32" s="664" t="s">
        <v>587</v>
      </c>
      <c r="J32" s="703" t="s">
        <v>2908</v>
      </c>
      <c r="K32" s="668" t="s">
        <v>1343</v>
      </c>
      <c r="L32" s="664" t="s">
        <v>139</v>
      </c>
      <c r="M32" s="664" t="s">
        <v>143</v>
      </c>
      <c r="N32" s="668">
        <v>2012</v>
      </c>
      <c r="O32" s="668" t="s">
        <v>1343</v>
      </c>
      <c r="P32" s="703" t="s">
        <v>1906</v>
      </c>
      <c r="Q32" s="703" t="s">
        <v>133</v>
      </c>
      <c r="R32" s="704">
        <v>1</v>
      </c>
      <c r="S32" s="690">
        <v>450000</v>
      </c>
      <c r="T32" s="706" t="s">
        <v>2865</v>
      </c>
      <c r="V32" s="1409"/>
      <c r="W32" s="802"/>
      <c r="X32" s="957"/>
      <c r="Y32" s="802"/>
    </row>
    <row r="33" spans="1:25" ht="12.95" customHeight="1">
      <c r="A33" s="684">
        <f>A32+1</f>
        <v>4</v>
      </c>
      <c r="B33" s="685" t="s">
        <v>2800</v>
      </c>
      <c r="C33" s="717">
        <v>2</v>
      </c>
      <c r="D33" s="717">
        <v>6</v>
      </c>
      <c r="E33" s="717">
        <v>1</v>
      </c>
      <c r="F33" s="717">
        <v>4</v>
      </c>
      <c r="G33" s="717">
        <v>4</v>
      </c>
      <c r="H33" s="665" t="s">
        <v>1436</v>
      </c>
      <c r="I33" s="666" t="s">
        <v>3077</v>
      </c>
      <c r="J33" s="667" t="s">
        <v>305</v>
      </c>
      <c r="K33" s="668" t="s">
        <v>1343</v>
      </c>
      <c r="L33" s="664" t="s">
        <v>2562</v>
      </c>
      <c r="M33" s="664" t="s">
        <v>143</v>
      </c>
      <c r="N33" s="668">
        <v>2013</v>
      </c>
      <c r="O33" s="668" t="s">
        <v>1343</v>
      </c>
      <c r="P33" s="703" t="s">
        <v>1906</v>
      </c>
      <c r="Q33" s="703" t="s">
        <v>133</v>
      </c>
      <c r="R33" s="707">
        <v>1</v>
      </c>
      <c r="S33" s="708">
        <v>700000</v>
      </c>
      <c r="T33" s="673" t="s">
        <v>2864</v>
      </c>
      <c r="V33" s="1410"/>
      <c r="W33" s="802"/>
      <c r="X33" s="802"/>
      <c r="Y33" s="802"/>
    </row>
    <row r="34" spans="1:25" ht="12.95" customHeight="1">
      <c r="A34" s="684">
        <f>A32+1</f>
        <v>4</v>
      </c>
      <c r="B34" s="685" t="s">
        <v>2800</v>
      </c>
      <c r="C34" s="717">
        <v>2</v>
      </c>
      <c r="D34" s="717">
        <v>6</v>
      </c>
      <c r="E34" s="717">
        <v>1</v>
      </c>
      <c r="F34" s="717">
        <v>4</v>
      </c>
      <c r="G34" s="717">
        <v>4</v>
      </c>
      <c r="H34" s="665" t="s">
        <v>1437</v>
      </c>
      <c r="I34" s="666" t="s">
        <v>1596</v>
      </c>
      <c r="J34" s="667" t="s">
        <v>2908</v>
      </c>
      <c r="K34" s="668" t="s">
        <v>1343</v>
      </c>
      <c r="L34" s="664" t="s">
        <v>139</v>
      </c>
      <c r="M34" s="664" t="s">
        <v>143</v>
      </c>
      <c r="N34" s="668">
        <v>2013</v>
      </c>
      <c r="O34" s="668" t="s">
        <v>1343</v>
      </c>
      <c r="P34" s="703" t="s">
        <v>1906</v>
      </c>
      <c r="Q34" s="703" t="s">
        <v>133</v>
      </c>
      <c r="R34" s="707">
        <v>1</v>
      </c>
      <c r="S34" s="708">
        <v>2800000</v>
      </c>
      <c r="T34" s="673" t="s">
        <v>3330</v>
      </c>
      <c r="V34" s="1410"/>
      <c r="W34" s="802"/>
      <c r="X34" s="802"/>
      <c r="Y34" s="802"/>
    </row>
    <row r="35" spans="1:25" ht="12.95" customHeight="1">
      <c r="A35" s="684">
        <f>A33+1</f>
        <v>5</v>
      </c>
      <c r="B35" s="685" t="s">
        <v>2800</v>
      </c>
      <c r="C35" s="717">
        <v>2</v>
      </c>
      <c r="D35" s="717">
        <v>6</v>
      </c>
      <c r="E35" s="717">
        <v>1</v>
      </c>
      <c r="F35" s="717">
        <v>4</v>
      </c>
      <c r="G35" s="717">
        <v>4</v>
      </c>
      <c r="H35" s="665" t="s">
        <v>1437</v>
      </c>
      <c r="I35" s="666" t="s">
        <v>1596</v>
      </c>
      <c r="J35" s="667" t="s">
        <v>2908</v>
      </c>
      <c r="K35" s="668" t="s">
        <v>1343</v>
      </c>
      <c r="L35" s="664" t="s">
        <v>139</v>
      </c>
      <c r="M35" s="664" t="s">
        <v>143</v>
      </c>
      <c r="N35" s="668">
        <v>2013</v>
      </c>
      <c r="O35" s="668" t="s">
        <v>1343</v>
      </c>
      <c r="P35" s="703" t="s">
        <v>1906</v>
      </c>
      <c r="Q35" s="703" t="s">
        <v>133</v>
      </c>
      <c r="R35" s="707">
        <v>1</v>
      </c>
      <c r="S35" s="708">
        <v>2800000</v>
      </c>
      <c r="T35" s="673" t="s">
        <v>2866</v>
      </c>
      <c r="V35" s="1410"/>
      <c r="W35" s="802"/>
      <c r="X35" s="802"/>
      <c r="Y35" s="802"/>
    </row>
    <row r="36" spans="1:25" ht="12.95" customHeight="1">
      <c r="A36" s="684">
        <f t="shared" ref="A36:A41" si="0">A35+1</f>
        <v>6</v>
      </c>
      <c r="B36" s="685" t="s">
        <v>2800</v>
      </c>
      <c r="C36" s="717">
        <v>2</v>
      </c>
      <c r="D36" s="717">
        <v>6</v>
      </c>
      <c r="E36" s="717">
        <v>1</v>
      </c>
      <c r="F36" s="717">
        <v>4</v>
      </c>
      <c r="G36" s="717">
        <v>4</v>
      </c>
      <c r="H36" s="665" t="s">
        <v>1437</v>
      </c>
      <c r="I36" s="666" t="s">
        <v>3103</v>
      </c>
      <c r="J36" s="667" t="s">
        <v>305</v>
      </c>
      <c r="K36" s="668" t="s">
        <v>1343</v>
      </c>
      <c r="L36" s="664" t="s">
        <v>307</v>
      </c>
      <c r="M36" s="664" t="s">
        <v>143</v>
      </c>
      <c r="N36" s="668">
        <v>2016</v>
      </c>
      <c r="O36" s="668" t="s">
        <v>1343</v>
      </c>
      <c r="P36" s="703" t="s">
        <v>1906</v>
      </c>
      <c r="Q36" s="703" t="s">
        <v>133</v>
      </c>
      <c r="R36" s="707">
        <v>1</v>
      </c>
      <c r="S36" s="708">
        <v>17000000</v>
      </c>
      <c r="T36" s="673" t="s">
        <v>3331</v>
      </c>
      <c r="V36" s="1410"/>
      <c r="W36" s="802"/>
      <c r="X36" s="802"/>
      <c r="Y36" s="802"/>
    </row>
    <row r="37" spans="1:25" ht="12.95" customHeight="1">
      <c r="A37" s="684">
        <f t="shared" si="0"/>
        <v>7</v>
      </c>
      <c r="B37" s="685" t="s">
        <v>2800</v>
      </c>
      <c r="C37" s="717">
        <v>2</v>
      </c>
      <c r="D37" s="717">
        <v>6</v>
      </c>
      <c r="E37" s="717">
        <v>1</v>
      </c>
      <c r="F37" s="717">
        <v>4</v>
      </c>
      <c r="G37" s="717">
        <v>4</v>
      </c>
      <c r="H37" s="665" t="s">
        <v>1437</v>
      </c>
      <c r="I37" s="666" t="s">
        <v>3103</v>
      </c>
      <c r="J37" s="667" t="s">
        <v>305</v>
      </c>
      <c r="K37" s="668" t="s">
        <v>1343</v>
      </c>
      <c r="L37" s="664" t="s">
        <v>307</v>
      </c>
      <c r="M37" s="664" t="s">
        <v>143</v>
      </c>
      <c r="N37" s="668">
        <v>2016</v>
      </c>
      <c r="O37" s="668" t="s">
        <v>1343</v>
      </c>
      <c r="P37" s="703" t="s">
        <v>1906</v>
      </c>
      <c r="Q37" s="703" t="s">
        <v>133</v>
      </c>
      <c r="R37" s="707">
        <v>1</v>
      </c>
      <c r="S37" s="708">
        <v>8000000</v>
      </c>
      <c r="T37" s="673" t="s">
        <v>3330</v>
      </c>
      <c r="V37" s="1410"/>
      <c r="W37" s="802"/>
      <c r="X37" s="802"/>
      <c r="Y37" s="802"/>
    </row>
    <row r="38" spans="1:25" ht="12.95" customHeight="1">
      <c r="A38" s="684">
        <f t="shared" si="0"/>
        <v>8</v>
      </c>
      <c r="B38" s="685" t="s">
        <v>1547</v>
      </c>
      <c r="C38" s="717">
        <v>2</v>
      </c>
      <c r="D38" s="717">
        <v>6</v>
      </c>
      <c r="E38" s="717">
        <v>1</v>
      </c>
      <c r="F38" s="717">
        <v>4</v>
      </c>
      <c r="G38" s="717">
        <v>4</v>
      </c>
      <c r="H38" s="665" t="s">
        <v>1438</v>
      </c>
      <c r="I38" s="666" t="s">
        <v>3497</v>
      </c>
      <c r="J38" s="667" t="s">
        <v>2909</v>
      </c>
      <c r="K38" s="668" t="s">
        <v>1343</v>
      </c>
      <c r="L38" s="664" t="s">
        <v>365</v>
      </c>
      <c r="M38" s="664" t="s">
        <v>143</v>
      </c>
      <c r="N38" s="668">
        <v>2013</v>
      </c>
      <c r="O38" s="668" t="s">
        <v>1343</v>
      </c>
      <c r="P38" s="703" t="s">
        <v>1906</v>
      </c>
      <c r="Q38" s="703" t="s">
        <v>133</v>
      </c>
      <c r="R38" s="707">
        <v>1</v>
      </c>
      <c r="S38" s="708">
        <v>4150000</v>
      </c>
      <c r="T38" s="1836" t="s">
        <v>2967</v>
      </c>
      <c r="V38" s="1580"/>
      <c r="W38" s="802"/>
      <c r="X38" s="802"/>
      <c r="Y38" s="802"/>
    </row>
    <row r="39" spans="1:25" ht="12.95" customHeight="1">
      <c r="A39" s="684">
        <f t="shared" si="0"/>
        <v>9</v>
      </c>
      <c r="B39" s="685" t="s">
        <v>1549</v>
      </c>
      <c r="C39" s="717">
        <v>2</v>
      </c>
      <c r="D39" s="717">
        <v>6</v>
      </c>
      <c r="E39" s="717">
        <v>1</v>
      </c>
      <c r="F39" s="717">
        <v>4</v>
      </c>
      <c r="G39" s="717">
        <v>4</v>
      </c>
      <c r="H39" s="665" t="s">
        <v>1439</v>
      </c>
      <c r="I39" s="666" t="s">
        <v>1628</v>
      </c>
      <c r="J39" s="667" t="s">
        <v>305</v>
      </c>
      <c r="K39" s="668" t="s">
        <v>1343</v>
      </c>
      <c r="L39" s="664" t="s">
        <v>307</v>
      </c>
      <c r="M39" s="664" t="s">
        <v>143</v>
      </c>
      <c r="N39" s="668">
        <v>2013</v>
      </c>
      <c r="O39" s="668" t="s">
        <v>1343</v>
      </c>
      <c r="P39" s="703" t="s">
        <v>1906</v>
      </c>
      <c r="Q39" s="703" t="s">
        <v>133</v>
      </c>
      <c r="R39" s="707">
        <v>1</v>
      </c>
      <c r="S39" s="708">
        <v>1500000</v>
      </c>
      <c r="T39" s="673" t="s">
        <v>3332</v>
      </c>
      <c r="V39" s="1410"/>
      <c r="W39" s="802"/>
      <c r="X39" s="802"/>
      <c r="Y39" s="802"/>
    </row>
    <row r="40" spans="1:25" ht="12.95" customHeight="1">
      <c r="A40" s="684">
        <f t="shared" si="0"/>
        <v>10</v>
      </c>
      <c r="B40" s="685" t="s">
        <v>1549</v>
      </c>
      <c r="C40" s="717">
        <v>2</v>
      </c>
      <c r="D40" s="717">
        <v>6</v>
      </c>
      <c r="E40" s="717">
        <v>1</v>
      </c>
      <c r="F40" s="717">
        <v>4</v>
      </c>
      <c r="G40" s="717">
        <v>4</v>
      </c>
      <c r="H40" s="665" t="s">
        <v>1439</v>
      </c>
      <c r="I40" s="666" t="s">
        <v>1628</v>
      </c>
      <c r="J40" s="667" t="s">
        <v>305</v>
      </c>
      <c r="K40" s="668" t="s">
        <v>1343</v>
      </c>
      <c r="L40" s="664" t="s">
        <v>307</v>
      </c>
      <c r="M40" s="664" t="s">
        <v>2792</v>
      </c>
      <c r="N40" s="668">
        <v>2016</v>
      </c>
      <c r="O40" s="668" t="s">
        <v>1343</v>
      </c>
      <c r="P40" s="703" t="s">
        <v>1906</v>
      </c>
      <c r="Q40" s="703" t="s">
        <v>133</v>
      </c>
      <c r="R40" s="707">
        <v>2</v>
      </c>
      <c r="S40" s="708">
        <v>6000000</v>
      </c>
      <c r="T40" s="673" t="s">
        <v>3330</v>
      </c>
      <c r="V40" s="1410"/>
      <c r="W40" s="802"/>
      <c r="X40" s="802"/>
      <c r="Y40" s="802"/>
    </row>
    <row r="41" spans="1:25" ht="12.95" customHeight="1">
      <c r="A41" s="684">
        <f t="shared" si="0"/>
        <v>11</v>
      </c>
      <c r="B41" s="685" t="s">
        <v>1548</v>
      </c>
      <c r="C41" s="717">
        <v>2</v>
      </c>
      <c r="D41" s="717">
        <v>6</v>
      </c>
      <c r="E41" s="717">
        <v>1</v>
      </c>
      <c r="F41" s="717">
        <v>4</v>
      </c>
      <c r="G41" s="717">
        <v>4</v>
      </c>
      <c r="H41" s="665" t="s">
        <v>1440</v>
      </c>
      <c r="I41" s="666" t="s">
        <v>1641</v>
      </c>
      <c r="J41" s="667" t="s">
        <v>2914</v>
      </c>
      <c r="K41" s="668" t="s">
        <v>1343</v>
      </c>
      <c r="L41" s="664" t="s">
        <v>2912</v>
      </c>
      <c r="M41" s="664" t="s">
        <v>143</v>
      </c>
      <c r="N41" s="668">
        <v>2013</v>
      </c>
      <c r="O41" s="668" t="s">
        <v>1343</v>
      </c>
      <c r="P41" s="703" t="s">
        <v>1906</v>
      </c>
      <c r="Q41" s="703" t="s">
        <v>133</v>
      </c>
      <c r="R41" s="707">
        <v>1</v>
      </c>
      <c r="S41" s="708">
        <v>350000</v>
      </c>
      <c r="T41" s="673" t="s">
        <v>2864</v>
      </c>
      <c r="V41" s="1410"/>
      <c r="W41" s="802"/>
      <c r="X41" s="802"/>
      <c r="Y41" s="802"/>
    </row>
    <row r="42" spans="1:25" ht="12.95" customHeight="1">
      <c r="A42" s="684">
        <f>A40+1</f>
        <v>11</v>
      </c>
      <c r="B42" s="685" t="s">
        <v>1548</v>
      </c>
      <c r="C42" s="717">
        <v>2</v>
      </c>
      <c r="D42" s="717">
        <v>6</v>
      </c>
      <c r="E42" s="717">
        <v>1</v>
      </c>
      <c r="F42" s="717">
        <v>4</v>
      </c>
      <c r="G42" s="717">
        <v>4</v>
      </c>
      <c r="H42" s="665" t="s">
        <v>1441</v>
      </c>
      <c r="I42" s="666" t="s">
        <v>1642</v>
      </c>
      <c r="J42" s="667" t="s">
        <v>2915</v>
      </c>
      <c r="K42" s="668" t="s">
        <v>1343</v>
      </c>
      <c r="L42" s="664" t="s">
        <v>2913</v>
      </c>
      <c r="M42" s="664" t="s">
        <v>143</v>
      </c>
      <c r="N42" s="668">
        <v>2013</v>
      </c>
      <c r="O42" s="668" t="s">
        <v>1343</v>
      </c>
      <c r="P42" s="703" t="s">
        <v>1906</v>
      </c>
      <c r="Q42" s="703" t="s">
        <v>133</v>
      </c>
      <c r="R42" s="707">
        <v>2</v>
      </c>
      <c r="S42" s="708">
        <v>850000</v>
      </c>
      <c r="T42" s="673" t="s">
        <v>2918</v>
      </c>
      <c r="V42" s="1410"/>
      <c r="W42" s="802"/>
      <c r="X42" s="802"/>
      <c r="Y42" s="802"/>
    </row>
    <row r="43" spans="1:25" ht="12.95" customHeight="1">
      <c r="A43" s="684">
        <f>A41+1</f>
        <v>12</v>
      </c>
      <c r="B43" s="685" t="s">
        <v>1548</v>
      </c>
      <c r="C43" s="717">
        <v>2</v>
      </c>
      <c r="D43" s="717">
        <v>6</v>
      </c>
      <c r="E43" s="717">
        <v>1</v>
      </c>
      <c r="F43" s="717">
        <v>4</v>
      </c>
      <c r="G43" s="717">
        <v>4</v>
      </c>
      <c r="H43" s="665" t="s">
        <v>1441</v>
      </c>
      <c r="I43" s="666" t="s">
        <v>1642</v>
      </c>
      <c r="J43" s="667" t="s">
        <v>2915</v>
      </c>
      <c r="K43" s="668" t="s">
        <v>1343</v>
      </c>
      <c r="L43" s="664" t="s">
        <v>2913</v>
      </c>
      <c r="M43" s="664" t="s">
        <v>143</v>
      </c>
      <c r="N43" s="668">
        <v>2013</v>
      </c>
      <c r="O43" s="668" t="s">
        <v>1343</v>
      </c>
      <c r="P43" s="703" t="s">
        <v>1906</v>
      </c>
      <c r="Q43" s="703" t="s">
        <v>133</v>
      </c>
      <c r="R43" s="707">
        <v>3</v>
      </c>
      <c r="S43" s="708">
        <v>1275000</v>
      </c>
      <c r="T43" s="673" t="s">
        <v>2967</v>
      </c>
      <c r="V43" s="1410"/>
      <c r="W43" s="802"/>
      <c r="X43" s="802"/>
      <c r="Y43" s="802"/>
    </row>
    <row r="44" spans="1:25" ht="12.95" customHeight="1">
      <c r="A44" s="684">
        <f>A40+1</f>
        <v>11</v>
      </c>
      <c r="B44" s="685" t="s">
        <v>1548</v>
      </c>
      <c r="C44" s="717">
        <v>2</v>
      </c>
      <c r="D44" s="717">
        <v>6</v>
      </c>
      <c r="E44" s="717">
        <v>1</v>
      </c>
      <c r="F44" s="717">
        <v>4</v>
      </c>
      <c r="G44" s="717">
        <v>4</v>
      </c>
      <c r="H44" s="665" t="s">
        <v>1441</v>
      </c>
      <c r="I44" s="666" t="s">
        <v>1642</v>
      </c>
      <c r="J44" s="667" t="s">
        <v>2915</v>
      </c>
      <c r="K44" s="668" t="s">
        <v>1343</v>
      </c>
      <c r="L44" s="664" t="s">
        <v>2913</v>
      </c>
      <c r="M44" s="664" t="s">
        <v>143</v>
      </c>
      <c r="N44" s="668">
        <v>2013</v>
      </c>
      <c r="O44" s="668" t="s">
        <v>1343</v>
      </c>
      <c r="P44" s="703" t="s">
        <v>1906</v>
      </c>
      <c r="Q44" s="703" t="s">
        <v>133</v>
      </c>
      <c r="R44" s="707">
        <v>1</v>
      </c>
      <c r="S44" s="708">
        <v>425000</v>
      </c>
      <c r="T44" s="673" t="s">
        <v>2906</v>
      </c>
      <c r="V44" s="1410"/>
      <c r="W44" s="802"/>
      <c r="X44" s="802"/>
      <c r="Y44" s="802"/>
    </row>
    <row r="45" spans="1:25" ht="12.95" customHeight="1">
      <c r="A45" s="684">
        <f>A40+1</f>
        <v>11</v>
      </c>
      <c r="B45" s="685" t="s">
        <v>1548</v>
      </c>
      <c r="C45" s="717">
        <v>2</v>
      </c>
      <c r="D45" s="717">
        <v>6</v>
      </c>
      <c r="E45" s="717">
        <v>1</v>
      </c>
      <c r="F45" s="717">
        <v>4</v>
      </c>
      <c r="G45" s="717">
        <v>4</v>
      </c>
      <c r="H45" s="665" t="s">
        <v>1441</v>
      </c>
      <c r="I45" s="666" t="s">
        <v>1642</v>
      </c>
      <c r="J45" s="667" t="s">
        <v>2915</v>
      </c>
      <c r="K45" s="668" t="s">
        <v>1343</v>
      </c>
      <c r="L45" s="664" t="s">
        <v>2913</v>
      </c>
      <c r="M45" s="664" t="s">
        <v>143</v>
      </c>
      <c r="N45" s="668">
        <v>2013</v>
      </c>
      <c r="O45" s="668" t="s">
        <v>1343</v>
      </c>
      <c r="P45" s="703" t="s">
        <v>1906</v>
      </c>
      <c r="Q45" s="703" t="s">
        <v>133</v>
      </c>
      <c r="R45" s="707">
        <v>4</v>
      </c>
      <c r="S45" s="708">
        <v>1700000</v>
      </c>
      <c r="T45" s="673" t="s">
        <v>2905</v>
      </c>
      <c r="V45" s="1410"/>
      <c r="W45" s="802"/>
      <c r="X45" s="802"/>
      <c r="Y45" s="802"/>
    </row>
    <row r="46" spans="1:25" ht="12.95" customHeight="1">
      <c r="A46" s="684">
        <f>A40+1</f>
        <v>11</v>
      </c>
      <c r="B46" s="685" t="s">
        <v>1548</v>
      </c>
      <c r="C46" s="717">
        <v>2</v>
      </c>
      <c r="D46" s="717">
        <v>6</v>
      </c>
      <c r="E46" s="717">
        <v>1</v>
      </c>
      <c r="F46" s="717">
        <v>4</v>
      </c>
      <c r="G46" s="717">
        <v>4</v>
      </c>
      <c r="H46" s="665" t="s">
        <v>1441</v>
      </c>
      <c r="I46" s="666" t="s">
        <v>1642</v>
      </c>
      <c r="J46" s="667" t="s">
        <v>2915</v>
      </c>
      <c r="K46" s="668" t="s">
        <v>1343</v>
      </c>
      <c r="L46" s="664" t="s">
        <v>2913</v>
      </c>
      <c r="M46" s="664" t="s">
        <v>143</v>
      </c>
      <c r="N46" s="668">
        <v>2013</v>
      </c>
      <c r="O46" s="668" t="s">
        <v>1343</v>
      </c>
      <c r="P46" s="703" t="s">
        <v>1906</v>
      </c>
      <c r="Q46" s="703" t="s">
        <v>133</v>
      </c>
      <c r="R46" s="707">
        <v>2</v>
      </c>
      <c r="S46" s="708">
        <v>850000</v>
      </c>
      <c r="T46" s="673" t="s">
        <v>2904</v>
      </c>
      <c r="V46" s="1410"/>
      <c r="W46" s="802"/>
      <c r="X46" s="802"/>
      <c r="Y46" s="802"/>
    </row>
    <row r="47" spans="1:25" ht="12.95" customHeight="1">
      <c r="A47" s="684">
        <f>A40+1</f>
        <v>11</v>
      </c>
      <c r="B47" s="685" t="s">
        <v>1548</v>
      </c>
      <c r="C47" s="717">
        <v>2</v>
      </c>
      <c r="D47" s="717">
        <v>6</v>
      </c>
      <c r="E47" s="717">
        <v>1</v>
      </c>
      <c r="F47" s="717">
        <v>4</v>
      </c>
      <c r="G47" s="717">
        <v>4</v>
      </c>
      <c r="H47" s="665" t="s">
        <v>1441</v>
      </c>
      <c r="I47" s="666" t="s">
        <v>1642</v>
      </c>
      <c r="J47" s="667" t="s">
        <v>2915</v>
      </c>
      <c r="K47" s="668" t="s">
        <v>1343</v>
      </c>
      <c r="L47" s="664" t="s">
        <v>2913</v>
      </c>
      <c r="M47" s="664" t="s">
        <v>143</v>
      </c>
      <c r="N47" s="668">
        <v>2013</v>
      </c>
      <c r="O47" s="668" t="s">
        <v>1343</v>
      </c>
      <c r="P47" s="703" t="s">
        <v>1906</v>
      </c>
      <c r="Q47" s="703" t="s">
        <v>133</v>
      </c>
      <c r="R47" s="707">
        <v>2</v>
      </c>
      <c r="S47" s="708">
        <v>850000</v>
      </c>
      <c r="T47" s="673" t="s">
        <v>2864</v>
      </c>
      <c r="V47" s="1410"/>
      <c r="W47" s="802"/>
      <c r="X47" s="802"/>
      <c r="Y47" s="802"/>
    </row>
    <row r="48" spans="1:25" ht="12.95" customHeight="1">
      <c r="A48" s="684">
        <f>A41+1</f>
        <v>12</v>
      </c>
      <c r="B48" s="685" t="s">
        <v>1548</v>
      </c>
      <c r="C48" s="717">
        <v>2</v>
      </c>
      <c r="D48" s="717">
        <v>6</v>
      </c>
      <c r="E48" s="717">
        <v>1</v>
      </c>
      <c r="F48" s="717">
        <v>4</v>
      </c>
      <c r="G48" s="717">
        <v>4</v>
      </c>
      <c r="H48" s="665" t="s">
        <v>1441</v>
      </c>
      <c r="I48" s="666" t="s">
        <v>1642</v>
      </c>
      <c r="J48" s="667" t="s">
        <v>2915</v>
      </c>
      <c r="K48" s="668" t="s">
        <v>1343</v>
      </c>
      <c r="L48" s="664" t="s">
        <v>2913</v>
      </c>
      <c r="M48" s="664" t="s">
        <v>143</v>
      </c>
      <c r="N48" s="668">
        <v>2013</v>
      </c>
      <c r="O48" s="668" t="s">
        <v>1343</v>
      </c>
      <c r="P48" s="703" t="s">
        <v>1906</v>
      </c>
      <c r="Q48" s="703" t="s">
        <v>133</v>
      </c>
      <c r="R48" s="707">
        <v>2</v>
      </c>
      <c r="S48" s="708">
        <v>850000</v>
      </c>
      <c r="T48" s="673" t="s">
        <v>2865</v>
      </c>
      <c r="V48" s="1410"/>
      <c r="W48" s="802"/>
      <c r="X48" s="802"/>
      <c r="Y48" s="802"/>
    </row>
    <row r="49" spans="1:25" ht="12.95" customHeight="1">
      <c r="A49" s="684">
        <f>A48+1</f>
        <v>13</v>
      </c>
      <c r="B49" s="685" t="s">
        <v>1548</v>
      </c>
      <c r="C49" s="717">
        <v>2</v>
      </c>
      <c r="D49" s="717">
        <v>6</v>
      </c>
      <c r="E49" s="717">
        <v>1</v>
      </c>
      <c r="F49" s="717">
        <v>4</v>
      </c>
      <c r="G49" s="717">
        <v>4</v>
      </c>
      <c r="H49" s="665" t="s">
        <v>1442</v>
      </c>
      <c r="I49" s="666" t="s">
        <v>1643</v>
      </c>
      <c r="J49" s="667" t="s">
        <v>2908</v>
      </c>
      <c r="K49" s="668" t="s">
        <v>1343</v>
      </c>
      <c r="L49" s="664" t="s">
        <v>2912</v>
      </c>
      <c r="M49" s="664" t="s">
        <v>143</v>
      </c>
      <c r="N49" s="668">
        <v>2013</v>
      </c>
      <c r="O49" s="668" t="s">
        <v>1343</v>
      </c>
      <c r="P49" s="703" t="s">
        <v>1906</v>
      </c>
      <c r="Q49" s="703" t="s">
        <v>133</v>
      </c>
      <c r="R49" s="707">
        <v>1</v>
      </c>
      <c r="S49" s="708">
        <v>550000</v>
      </c>
      <c r="T49" s="673" t="s">
        <v>3182</v>
      </c>
      <c r="V49" s="1410"/>
      <c r="W49" s="802"/>
      <c r="X49" s="802"/>
      <c r="Y49" s="802"/>
    </row>
    <row r="50" spans="1:25" ht="12.95" customHeight="1">
      <c r="A50" s="684">
        <f>A49+1</f>
        <v>14</v>
      </c>
      <c r="B50" s="685" t="s">
        <v>1548</v>
      </c>
      <c r="C50" s="717">
        <v>2</v>
      </c>
      <c r="D50" s="717">
        <v>6</v>
      </c>
      <c r="E50" s="717">
        <v>1</v>
      </c>
      <c r="F50" s="717">
        <v>4</v>
      </c>
      <c r="G50" s="717">
        <v>4</v>
      </c>
      <c r="H50" s="665" t="s">
        <v>1443</v>
      </c>
      <c r="I50" s="666" t="s">
        <v>1644</v>
      </c>
      <c r="J50" s="667" t="s">
        <v>2908</v>
      </c>
      <c r="K50" s="668" t="s">
        <v>1343</v>
      </c>
      <c r="L50" s="664" t="s">
        <v>139</v>
      </c>
      <c r="M50" s="664" t="s">
        <v>143</v>
      </c>
      <c r="N50" s="668">
        <v>2013</v>
      </c>
      <c r="O50" s="668" t="s">
        <v>1343</v>
      </c>
      <c r="P50" s="703" t="s">
        <v>1906</v>
      </c>
      <c r="Q50" s="703" t="s">
        <v>133</v>
      </c>
      <c r="R50" s="707">
        <v>2</v>
      </c>
      <c r="S50" s="708">
        <v>3320000</v>
      </c>
      <c r="T50" s="673" t="s">
        <v>2916</v>
      </c>
      <c r="V50" s="1410"/>
      <c r="W50" s="802"/>
      <c r="X50" s="802"/>
      <c r="Y50" s="802"/>
    </row>
    <row r="51" spans="1:25" ht="12.95" customHeight="1">
      <c r="A51" s="684">
        <f>A49+1</f>
        <v>14</v>
      </c>
      <c r="B51" s="685" t="s">
        <v>2802</v>
      </c>
      <c r="C51" s="717">
        <v>2</v>
      </c>
      <c r="D51" s="717">
        <v>6</v>
      </c>
      <c r="E51" s="717">
        <v>1</v>
      </c>
      <c r="F51" s="717">
        <v>4</v>
      </c>
      <c r="G51" s="717">
        <v>4</v>
      </c>
      <c r="H51" s="665" t="s">
        <v>1444</v>
      </c>
      <c r="I51" s="666" t="s">
        <v>1655</v>
      </c>
      <c r="J51" s="667" t="s">
        <v>305</v>
      </c>
      <c r="K51" s="668" t="s">
        <v>1343</v>
      </c>
      <c r="L51" s="664" t="s">
        <v>139</v>
      </c>
      <c r="M51" s="664" t="s">
        <v>143</v>
      </c>
      <c r="N51" s="668">
        <v>2013</v>
      </c>
      <c r="O51" s="668" t="s">
        <v>1343</v>
      </c>
      <c r="P51" s="703" t="s">
        <v>1906</v>
      </c>
      <c r="Q51" s="703" t="s">
        <v>133</v>
      </c>
      <c r="R51" s="707">
        <v>1</v>
      </c>
      <c r="S51" s="708">
        <v>2000000</v>
      </c>
      <c r="T51" s="673" t="s">
        <v>2864</v>
      </c>
      <c r="V51" s="1410"/>
      <c r="W51" s="802"/>
      <c r="X51" s="802"/>
      <c r="Y51" s="802"/>
    </row>
    <row r="52" spans="1:25" ht="12.95" customHeight="1">
      <c r="A52" s="684">
        <f>A50+1</f>
        <v>15</v>
      </c>
      <c r="B52" s="685" t="s">
        <v>2802</v>
      </c>
      <c r="C52" s="717">
        <v>2</v>
      </c>
      <c r="D52" s="717">
        <v>6</v>
      </c>
      <c r="E52" s="717">
        <v>1</v>
      </c>
      <c r="F52" s="717">
        <v>4</v>
      </c>
      <c r="G52" s="717">
        <v>4</v>
      </c>
      <c r="H52" s="665" t="s">
        <v>1444</v>
      </c>
      <c r="I52" s="666" t="s">
        <v>1655</v>
      </c>
      <c r="J52" s="667" t="s">
        <v>305</v>
      </c>
      <c r="K52" s="668" t="s">
        <v>1343</v>
      </c>
      <c r="L52" s="664" t="s">
        <v>139</v>
      </c>
      <c r="M52" s="664" t="s">
        <v>143</v>
      </c>
      <c r="N52" s="668">
        <v>2013</v>
      </c>
      <c r="O52" s="668" t="s">
        <v>1343</v>
      </c>
      <c r="P52" s="703" t="s">
        <v>1906</v>
      </c>
      <c r="Q52" s="703" t="s">
        <v>133</v>
      </c>
      <c r="R52" s="707">
        <v>1</v>
      </c>
      <c r="S52" s="708">
        <v>2000000</v>
      </c>
      <c r="T52" s="673" t="s">
        <v>2866</v>
      </c>
      <c r="V52" s="1410"/>
      <c r="W52" s="802"/>
      <c r="X52" s="802"/>
      <c r="Y52" s="802"/>
    </row>
    <row r="53" spans="1:25" s="2155" customFormat="1" ht="12.95" customHeight="1">
      <c r="A53" s="2149">
        <f t="shared" ref="A53:A64" si="1">A51+1</f>
        <v>15</v>
      </c>
      <c r="B53" s="2159" t="s">
        <v>2807</v>
      </c>
      <c r="C53" s="2160" t="s">
        <v>1911</v>
      </c>
      <c r="D53" s="2160" t="s">
        <v>1913</v>
      </c>
      <c r="E53" s="2160" t="s">
        <v>1907</v>
      </c>
      <c r="F53" s="2160" t="s">
        <v>1544</v>
      </c>
      <c r="G53" s="2160" t="s">
        <v>1436</v>
      </c>
      <c r="H53" s="2161" t="s">
        <v>1428</v>
      </c>
      <c r="I53" s="2162" t="s">
        <v>830</v>
      </c>
      <c r="J53" s="803" t="s">
        <v>2901</v>
      </c>
      <c r="K53" s="2163" t="s">
        <v>1343</v>
      </c>
      <c r="L53" s="2162" t="s">
        <v>418</v>
      </c>
      <c r="M53" s="2162" t="s">
        <v>143</v>
      </c>
      <c r="N53" s="2163">
        <v>2010</v>
      </c>
      <c r="O53" s="2163" t="s">
        <v>1343</v>
      </c>
      <c r="P53" s="803" t="s">
        <v>1906</v>
      </c>
      <c r="Q53" s="803" t="s">
        <v>1407</v>
      </c>
      <c r="R53" s="2164">
        <v>1</v>
      </c>
      <c r="S53" s="1772">
        <v>7500000</v>
      </c>
      <c r="T53" s="1496" t="s">
        <v>3098</v>
      </c>
      <c r="U53" s="2165" t="s">
        <v>3098</v>
      </c>
      <c r="V53" s="2166" t="s">
        <v>2863</v>
      </c>
      <c r="W53" s="2158"/>
      <c r="X53" s="2158"/>
      <c r="Y53" s="2158"/>
    </row>
    <row r="54" spans="1:25" ht="12.95" customHeight="1">
      <c r="A54" s="684">
        <f t="shared" si="1"/>
        <v>16</v>
      </c>
      <c r="B54" s="685" t="s">
        <v>2804</v>
      </c>
      <c r="C54" s="702" t="s">
        <v>1911</v>
      </c>
      <c r="D54" s="702" t="s">
        <v>1913</v>
      </c>
      <c r="E54" s="702" t="s">
        <v>1907</v>
      </c>
      <c r="F54" s="702" t="s">
        <v>1544</v>
      </c>
      <c r="G54" s="702" t="s">
        <v>1436</v>
      </c>
      <c r="H54" s="665" t="s">
        <v>1429</v>
      </c>
      <c r="I54" s="664" t="s">
        <v>787</v>
      </c>
      <c r="J54" s="703" t="s">
        <v>2902</v>
      </c>
      <c r="K54" s="668" t="s">
        <v>1343</v>
      </c>
      <c r="L54" s="664" t="s">
        <v>418</v>
      </c>
      <c r="M54" s="664" t="s">
        <v>143</v>
      </c>
      <c r="N54" s="668">
        <v>2011</v>
      </c>
      <c r="O54" s="668" t="s">
        <v>1343</v>
      </c>
      <c r="P54" s="703" t="s">
        <v>1906</v>
      </c>
      <c r="Q54" s="703" t="s">
        <v>2547</v>
      </c>
      <c r="R54" s="704">
        <v>1</v>
      </c>
      <c r="S54" s="690">
        <v>6000000</v>
      </c>
      <c r="T54" s="706" t="s">
        <v>2904</v>
      </c>
      <c r="V54" s="1409"/>
      <c r="W54" s="802"/>
      <c r="X54" s="802"/>
      <c r="Y54" s="802"/>
    </row>
    <row r="55" spans="1:25" ht="12.95" customHeight="1">
      <c r="A55" s="684">
        <f t="shared" si="1"/>
        <v>16</v>
      </c>
      <c r="B55" s="685" t="s">
        <v>2805</v>
      </c>
      <c r="C55" s="702" t="s">
        <v>1911</v>
      </c>
      <c r="D55" s="702" t="s">
        <v>1913</v>
      </c>
      <c r="E55" s="702" t="s">
        <v>1907</v>
      </c>
      <c r="F55" s="702" t="s">
        <v>1544</v>
      </c>
      <c r="G55" s="702" t="s">
        <v>1436</v>
      </c>
      <c r="H55" s="665" t="s">
        <v>1436</v>
      </c>
      <c r="I55" s="666" t="s">
        <v>1714</v>
      </c>
      <c r="J55" s="703" t="s">
        <v>2917</v>
      </c>
      <c r="K55" s="668" t="s">
        <v>1343</v>
      </c>
      <c r="L55" s="664" t="s">
        <v>418</v>
      </c>
      <c r="M55" s="664" t="s">
        <v>143</v>
      </c>
      <c r="N55" s="668">
        <v>2013</v>
      </c>
      <c r="O55" s="668" t="s">
        <v>1343</v>
      </c>
      <c r="P55" s="703" t="s">
        <v>1906</v>
      </c>
      <c r="Q55" s="703" t="s">
        <v>133</v>
      </c>
      <c r="R55" s="707">
        <v>1</v>
      </c>
      <c r="S55" s="690">
        <v>6000000</v>
      </c>
      <c r="T55" s="706" t="s">
        <v>2911</v>
      </c>
      <c r="V55" s="1409"/>
      <c r="W55" s="802"/>
      <c r="X55" s="802"/>
      <c r="Y55" s="802"/>
    </row>
    <row r="56" spans="1:25" ht="12.95" customHeight="1">
      <c r="A56" s="684">
        <f t="shared" si="1"/>
        <v>17</v>
      </c>
      <c r="B56" s="685"/>
      <c r="C56" s="717">
        <v>2</v>
      </c>
      <c r="D56" s="717">
        <v>6</v>
      </c>
      <c r="E56" s="717">
        <v>1</v>
      </c>
      <c r="F56" s="717">
        <v>1</v>
      </c>
      <c r="G56" s="717">
        <v>2</v>
      </c>
      <c r="H56" s="665" t="s">
        <v>1439</v>
      </c>
      <c r="I56" s="687" t="s">
        <v>301</v>
      </c>
      <c r="J56" s="687"/>
      <c r="K56" s="687"/>
      <c r="L56" s="687" t="s">
        <v>139</v>
      </c>
      <c r="M56" s="687" t="s">
        <v>143</v>
      </c>
      <c r="N56" s="688">
        <v>1999</v>
      </c>
      <c r="O56" s="687"/>
      <c r="P56" s="718" t="s">
        <v>1906</v>
      </c>
      <c r="Q56" s="718" t="s">
        <v>2547</v>
      </c>
      <c r="R56" s="687">
        <v>1</v>
      </c>
      <c r="S56" s="719">
        <v>1000000</v>
      </c>
      <c r="T56" s="781" t="s">
        <v>2906</v>
      </c>
      <c r="V56" s="877"/>
      <c r="W56" s="802"/>
      <c r="X56" s="802"/>
      <c r="Y56" s="802"/>
    </row>
    <row r="57" spans="1:25" s="2155" customFormat="1" ht="12.95" customHeight="1">
      <c r="A57" s="2149">
        <f t="shared" si="1"/>
        <v>17</v>
      </c>
      <c r="B57" s="2159"/>
      <c r="C57" s="2167">
        <v>2</v>
      </c>
      <c r="D57" s="2167">
        <v>6</v>
      </c>
      <c r="E57" s="2167">
        <v>1</v>
      </c>
      <c r="F57" s="2167">
        <v>4</v>
      </c>
      <c r="G57" s="2167">
        <v>3</v>
      </c>
      <c r="H57" s="2161" t="s">
        <v>1444</v>
      </c>
      <c r="I57" s="795" t="s">
        <v>560</v>
      </c>
      <c r="J57" s="795" t="s">
        <v>305</v>
      </c>
      <c r="K57" s="795"/>
      <c r="L57" s="795" t="s">
        <v>139</v>
      </c>
      <c r="M57" s="795" t="s">
        <v>143</v>
      </c>
      <c r="N57" s="2154">
        <v>1985</v>
      </c>
      <c r="O57" s="795"/>
      <c r="P57" s="804" t="s">
        <v>1906</v>
      </c>
      <c r="Q57" s="804" t="s">
        <v>1407</v>
      </c>
      <c r="R57" s="795">
        <v>1</v>
      </c>
      <c r="S57" s="1825">
        <v>200000</v>
      </c>
      <c r="T57" s="2168" t="s">
        <v>2910</v>
      </c>
      <c r="V57" s="2169"/>
      <c r="W57" s="2158"/>
      <c r="X57" s="2158"/>
      <c r="Y57" s="2158"/>
    </row>
    <row r="58" spans="1:25" s="2155" customFormat="1" ht="12.95" customHeight="1">
      <c r="A58" s="2149">
        <f t="shared" si="1"/>
        <v>18</v>
      </c>
      <c r="B58" s="2159"/>
      <c r="C58" s="2167">
        <v>2</v>
      </c>
      <c r="D58" s="2167">
        <v>6</v>
      </c>
      <c r="E58" s="2167">
        <v>1</v>
      </c>
      <c r="F58" s="2167">
        <v>4</v>
      </c>
      <c r="G58" s="2167">
        <v>3</v>
      </c>
      <c r="H58" s="2161" t="s">
        <v>1445</v>
      </c>
      <c r="I58" s="795" t="s">
        <v>560</v>
      </c>
      <c r="J58" s="795" t="s">
        <v>305</v>
      </c>
      <c r="K58" s="795"/>
      <c r="L58" s="795" t="s">
        <v>139</v>
      </c>
      <c r="M58" s="795" t="s">
        <v>143</v>
      </c>
      <c r="N58" s="2154">
        <v>1985</v>
      </c>
      <c r="O58" s="795"/>
      <c r="P58" s="804" t="s">
        <v>1906</v>
      </c>
      <c r="Q58" s="804" t="s">
        <v>1407</v>
      </c>
      <c r="R58" s="795">
        <v>1</v>
      </c>
      <c r="S58" s="1825">
        <v>200000</v>
      </c>
      <c r="T58" s="2168" t="s">
        <v>2910</v>
      </c>
      <c r="V58" s="2169"/>
      <c r="W58" s="2158"/>
      <c r="X58" s="2158"/>
      <c r="Y58" s="2158"/>
    </row>
    <row r="59" spans="1:25" ht="12.95" customHeight="1">
      <c r="A59" s="684">
        <f t="shared" si="1"/>
        <v>18</v>
      </c>
      <c r="B59" s="685"/>
      <c r="C59" s="717">
        <v>2</v>
      </c>
      <c r="D59" s="717">
        <v>6</v>
      </c>
      <c r="E59" s="717">
        <v>1</v>
      </c>
      <c r="F59" s="717">
        <v>4</v>
      </c>
      <c r="G59" s="717">
        <v>3</v>
      </c>
      <c r="H59" s="665" t="s">
        <v>1446</v>
      </c>
      <c r="I59" s="687" t="s">
        <v>560</v>
      </c>
      <c r="J59" s="687" t="s">
        <v>305</v>
      </c>
      <c r="K59" s="687"/>
      <c r="L59" s="687" t="s">
        <v>139</v>
      </c>
      <c r="M59" s="687" t="s">
        <v>143</v>
      </c>
      <c r="N59" s="688">
        <v>2008</v>
      </c>
      <c r="O59" s="687"/>
      <c r="P59" s="718" t="s">
        <v>1906</v>
      </c>
      <c r="Q59" s="718" t="s">
        <v>133</v>
      </c>
      <c r="R59" s="687">
        <v>1</v>
      </c>
      <c r="S59" s="719">
        <v>475000</v>
      </c>
      <c r="T59" s="1683" t="s">
        <v>2910</v>
      </c>
      <c r="V59" s="877"/>
      <c r="W59" s="802"/>
      <c r="X59" s="802"/>
      <c r="Y59" s="802"/>
    </row>
    <row r="60" spans="1:25" s="2155" customFormat="1" ht="12.95" customHeight="1">
      <c r="A60" s="2149">
        <f t="shared" si="1"/>
        <v>19</v>
      </c>
      <c r="B60" s="2159"/>
      <c r="C60" s="2167">
        <v>2</v>
      </c>
      <c r="D60" s="2167">
        <v>6</v>
      </c>
      <c r="E60" s="2167">
        <v>1</v>
      </c>
      <c r="F60" s="2167">
        <v>4</v>
      </c>
      <c r="G60" s="2167">
        <v>3</v>
      </c>
      <c r="H60" s="2161" t="s">
        <v>1447</v>
      </c>
      <c r="I60" s="795" t="s">
        <v>2573</v>
      </c>
      <c r="J60" s="795" t="s">
        <v>305</v>
      </c>
      <c r="K60" s="795"/>
      <c r="L60" s="795" t="s">
        <v>419</v>
      </c>
      <c r="M60" s="795" t="s">
        <v>143</v>
      </c>
      <c r="N60" s="2154">
        <v>1985</v>
      </c>
      <c r="O60" s="795"/>
      <c r="P60" s="804" t="s">
        <v>1906</v>
      </c>
      <c r="Q60" s="804" t="s">
        <v>1407</v>
      </c>
      <c r="R60" s="795">
        <v>1</v>
      </c>
      <c r="S60" s="1825">
        <v>100000</v>
      </c>
      <c r="T60" s="1489" t="s">
        <v>2918</v>
      </c>
      <c r="V60" s="2169"/>
      <c r="W60" s="2158"/>
      <c r="X60" s="2158"/>
      <c r="Y60" s="2158"/>
    </row>
    <row r="61" spans="1:25" s="2155" customFormat="1" ht="12.95" customHeight="1">
      <c r="A61" s="2149">
        <f t="shared" si="1"/>
        <v>19</v>
      </c>
      <c r="B61" s="2159"/>
      <c r="C61" s="2167">
        <v>2</v>
      </c>
      <c r="D61" s="2167">
        <v>6</v>
      </c>
      <c r="E61" s="2167">
        <v>1</v>
      </c>
      <c r="F61" s="2167">
        <v>4</v>
      </c>
      <c r="G61" s="2167">
        <v>3</v>
      </c>
      <c r="H61" s="2161" t="s">
        <v>1448</v>
      </c>
      <c r="I61" s="795" t="s">
        <v>2573</v>
      </c>
      <c r="J61" s="795" t="s">
        <v>305</v>
      </c>
      <c r="K61" s="795"/>
      <c r="L61" s="795" t="s">
        <v>419</v>
      </c>
      <c r="M61" s="795" t="s">
        <v>143</v>
      </c>
      <c r="N61" s="2154">
        <v>1985</v>
      </c>
      <c r="O61" s="795"/>
      <c r="P61" s="804" t="s">
        <v>1906</v>
      </c>
      <c r="Q61" s="804" t="s">
        <v>1407</v>
      </c>
      <c r="R61" s="795">
        <v>1</v>
      </c>
      <c r="S61" s="1825">
        <v>100000</v>
      </c>
      <c r="T61" s="1489" t="s">
        <v>2918</v>
      </c>
      <c r="V61" s="2169"/>
      <c r="W61" s="2158"/>
      <c r="X61" s="2158"/>
      <c r="Y61" s="2158"/>
    </row>
    <row r="62" spans="1:25" s="2155" customFormat="1" ht="12.95" customHeight="1">
      <c r="A62" s="2149">
        <f t="shared" si="1"/>
        <v>20</v>
      </c>
      <c r="B62" s="2159"/>
      <c r="C62" s="2167">
        <v>2</v>
      </c>
      <c r="D62" s="2167">
        <v>6</v>
      </c>
      <c r="E62" s="2167">
        <v>1</v>
      </c>
      <c r="F62" s="2167">
        <v>4</v>
      </c>
      <c r="G62" s="2167">
        <v>3</v>
      </c>
      <c r="H62" s="2161" t="s">
        <v>1449</v>
      </c>
      <c r="I62" s="795" t="s">
        <v>2573</v>
      </c>
      <c r="J62" s="795" t="s">
        <v>305</v>
      </c>
      <c r="K62" s="795"/>
      <c r="L62" s="795" t="s">
        <v>419</v>
      </c>
      <c r="M62" s="795" t="s">
        <v>143</v>
      </c>
      <c r="N62" s="2154">
        <v>1985</v>
      </c>
      <c r="O62" s="795"/>
      <c r="P62" s="804" t="s">
        <v>1906</v>
      </c>
      <c r="Q62" s="804" t="s">
        <v>1407</v>
      </c>
      <c r="R62" s="795">
        <v>1</v>
      </c>
      <c r="S62" s="1825">
        <v>100000</v>
      </c>
      <c r="T62" s="1489" t="s">
        <v>2918</v>
      </c>
      <c r="U62" s="2155" t="s">
        <v>1407</v>
      </c>
      <c r="V62" s="2169" t="s">
        <v>3213</v>
      </c>
      <c r="W62" s="2158"/>
      <c r="X62" s="2158"/>
      <c r="Y62" s="2158"/>
    </row>
    <row r="63" spans="1:25" ht="12.95" customHeight="1">
      <c r="A63" s="684">
        <f t="shared" si="1"/>
        <v>20</v>
      </c>
      <c r="B63" s="685"/>
      <c r="C63" s="717">
        <v>2</v>
      </c>
      <c r="D63" s="717">
        <v>6</v>
      </c>
      <c r="E63" s="717">
        <v>1</v>
      </c>
      <c r="F63" s="717">
        <v>4</v>
      </c>
      <c r="G63" s="717">
        <v>12</v>
      </c>
      <c r="H63" s="665" t="s">
        <v>1453</v>
      </c>
      <c r="I63" s="687" t="s">
        <v>2574</v>
      </c>
      <c r="J63" s="687" t="s">
        <v>305</v>
      </c>
      <c r="K63" s="687"/>
      <c r="L63" s="687" t="s">
        <v>424</v>
      </c>
      <c r="M63" s="687" t="s">
        <v>143</v>
      </c>
      <c r="N63" s="688">
        <v>1985</v>
      </c>
      <c r="O63" s="687"/>
      <c r="P63" s="718" t="s">
        <v>1906</v>
      </c>
      <c r="Q63" s="718" t="s">
        <v>2547</v>
      </c>
      <c r="R63" s="687">
        <v>1</v>
      </c>
      <c r="S63" s="719">
        <v>200000</v>
      </c>
      <c r="T63" s="781" t="s">
        <v>2925</v>
      </c>
      <c r="V63" s="877"/>
      <c r="W63" s="802"/>
      <c r="X63" s="802"/>
      <c r="Y63" s="802"/>
    </row>
    <row r="64" spans="1:25" s="2155" customFormat="1" ht="12.95" customHeight="1">
      <c r="A64" s="2149">
        <f t="shared" si="1"/>
        <v>21</v>
      </c>
      <c r="B64" s="2159"/>
      <c r="C64" s="2167">
        <v>2</v>
      </c>
      <c r="D64" s="2167">
        <v>6</v>
      </c>
      <c r="E64" s="2167">
        <v>1</v>
      </c>
      <c r="F64" s="2167">
        <v>4</v>
      </c>
      <c r="G64" s="2167">
        <v>12</v>
      </c>
      <c r="H64" s="2161" t="s">
        <v>1455</v>
      </c>
      <c r="I64" s="795" t="s">
        <v>2577</v>
      </c>
      <c r="J64" s="795" t="s">
        <v>305</v>
      </c>
      <c r="K64" s="795"/>
      <c r="L64" s="795" t="s">
        <v>419</v>
      </c>
      <c r="M64" s="795" t="s">
        <v>143</v>
      </c>
      <c r="N64" s="2154">
        <v>1985</v>
      </c>
      <c r="O64" s="795"/>
      <c r="P64" s="804" t="s">
        <v>1906</v>
      </c>
      <c r="Q64" s="804" t="s">
        <v>1407</v>
      </c>
      <c r="R64" s="795">
        <v>1</v>
      </c>
      <c r="S64" s="1825">
        <v>200000</v>
      </c>
      <c r="T64" s="1489" t="s">
        <v>2925</v>
      </c>
      <c r="V64" s="2169"/>
      <c r="W64" s="2158"/>
      <c r="X64" s="2158"/>
      <c r="Y64" s="2158"/>
    </row>
    <row r="65" spans="1:25" s="2155" customFormat="1" ht="12.95" customHeight="1">
      <c r="A65" s="2149">
        <f t="shared" ref="A65:A71" si="2">A64+1</f>
        <v>22</v>
      </c>
      <c r="B65" s="2159"/>
      <c r="C65" s="2167">
        <v>2</v>
      </c>
      <c r="D65" s="2167">
        <v>6</v>
      </c>
      <c r="E65" s="2167">
        <v>1</v>
      </c>
      <c r="F65" s="2167">
        <v>4</v>
      </c>
      <c r="G65" s="2167">
        <v>12</v>
      </c>
      <c r="H65" s="2161" t="s">
        <v>1456</v>
      </c>
      <c r="I65" s="795" t="s">
        <v>748</v>
      </c>
      <c r="J65" s="795" t="s">
        <v>305</v>
      </c>
      <c r="K65" s="795"/>
      <c r="L65" s="795" t="s">
        <v>307</v>
      </c>
      <c r="M65" s="795" t="s">
        <v>143</v>
      </c>
      <c r="N65" s="2154">
        <v>1985</v>
      </c>
      <c r="O65" s="795"/>
      <c r="P65" s="804" t="s">
        <v>1906</v>
      </c>
      <c r="Q65" s="804" t="s">
        <v>1407</v>
      </c>
      <c r="R65" s="795">
        <v>1</v>
      </c>
      <c r="S65" s="1825">
        <v>100000</v>
      </c>
      <c r="T65" s="1489" t="s">
        <v>2904</v>
      </c>
      <c r="U65" s="2155">
        <v>81</v>
      </c>
      <c r="V65" s="2169"/>
      <c r="W65" s="2158"/>
      <c r="X65" s="2158"/>
      <c r="Y65" s="2158"/>
    </row>
    <row r="66" spans="1:25" ht="12.95" customHeight="1">
      <c r="A66" s="684">
        <f t="shared" si="2"/>
        <v>23</v>
      </c>
      <c r="B66" s="685"/>
      <c r="C66" s="717">
        <v>2</v>
      </c>
      <c r="D66" s="717">
        <v>6</v>
      </c>
      <c r="E66" s="717">
        <v>1</v>
      </c>
      <c r="F66" s="717">
        <v>4</v>
      </c>
      <c r="G66" s="717">
        <v>12</v>
      </c>
      <c r="H66" s="665" t="s">
        <v>1457</v>
      </c>
      <c r="I66" s="687" t="s">
        <v>748</v>
      </c>
      <c r="J66" s="687" t="s">
        <v>305</v>
      </c>
      <c r="K66" s="687"/>
      <c r="L66" s="687" t="s">
        <v>307</v>
      </c>
      <c r="M66" s="687" t="s">
        <v>143</v>
      </c>
      <c r="N66" s="688">
        <v>1985</v>
      </c>
      <c r="O66" s="687"/>
      <c r="P66" s="718" t="s">
        <v>1906</v>
      </c>
      <c r="Q66" s="718" t="s">
        <v>133</v>
      </c>
      <c r="R66" s="687">
        <v>1</v>
      </c>
      <c r="S66" s="719">
        <v>100000</v>
      </c>
      <c r="T66" s="781" t="s">
        <v>2920</v>
      </c>
      <c r="V66" s="877"/>
      <c r="W66" s="802"/>
      <c r="X66" s="802"/>
      <c r="Y66" s="802"/>
    </row>
    <row r="67" spans="1:25" ht="12.95" customHeight="1">
      <c r="A67" s="684">
        <f t="shared" si="2"/>
        <v>24</v>
      </c>
      <c r="B67" s="685"/>
      <c r="C67" s="717">
        <v>2</v>
      </c>
      <c r="D67" s="717">
        <v>6</v>
      </c>
      <c r="E67" s="717">
        <v>1</v>
      </c>
      <c r="F67" s="717">
        <v>4</v>
      </c>
      <c r="G67" s="717">
        <v>12</v>
      </c>
      <c r="H67" s="665" t="s">
        <v>1458</v>
      </c>
      <c r="I67" s="687" t="s">
        <v>2568</v>
      </c>
      <c r="J67" s="687" t="s">
        <v>305</v>
      </c>
      <c r="K67" s="687"/>
      <c r="L67" s="687" t="s">
        <v>307</v>
      </c>
      <c r="M67" s="687" t="s">
        <v>143</v>
      </c>
      <c r="N67" s="688">
        <v>1985</v>
      </c>
      <c r="O67" s="687"/>
      <c r="P67" s="718" t="s">
        <v>1906</v>
      </c>
      <c r="Q67" s="718" t="s">
        <v>2547</v>
      </c>
      <c r="R67" s="687">
        <v>1</v>
      </c>
      <c r="S67" s="719">
        <v>100000</v>
      </c>
      <c r="T67" s="781" t="s">
        <v>2921</v>
      </c>
      <c r="V67" s="877"/>
      <c r="W67" s="802"/>
      <c r="X67" s="802"/>
      <c r="Y67" s="802"/>
    </row>
    <row r="68" spans="1:25" s="2155" customFormat="1" ht="12.95" customHeight="1">
      <c r="A68" s="2149">
        <f t="shared" si="2"/>
        <v>25</v>
      </c>
      <c r="B68" s="2159"/>
      <c r="C68" s="2167">
        <v>2</v>
      </c>
      <c r="D68" s="2167">
        <v>6</v>
      </c>
      <c r="E68" s="2167">
        <v>1</v>
      </c>
      <c r="F68" s="2167">
        <v>4</v>
      </c>
      <c r="G68" s="2167">
        <v>12</v>
      </c>
      <c r="H68" s="2161" t="s">
        <v>1459</v>
      </c>
      <c r="I68" s="795" t="s">
        <v>2578</v>
      </c>
      <c r="J68" s="795" t="s">
        <v>305</v>
      </c>
      <c r="K68" s="795"/>
      <c r="L68" s="795" t="s">
        <v>419</v>
      </c>
      <c r="M68" s="795" t="s">
        <v>143</v>
      </c>
      <c r="N68" s="2154">
        <v>1985</v>
      </c>
      <c r="O68" s="795"/>
      <c r="P68" s="804" t="s">
        <v>1906</v>
      </c>
      <c r="Q68" s="804" t="s">
        <v>1407</v>
      </c>
      <c r="R68" s="795">
        <v>1</v>
      </c>
      <c r="S68" s="1825">
        <v>200000</v>
      </c>
      <c r="T68" s="1489" t="s">
        <v>2967</v>
      </c>
      <c r="V68" s="2169"/>
      <c r="W68" s="2158"/>
      <c r="X68" s="2158"/>
      <c r="Y68" s="2158"/>
    </row>
    <row r="69" spans="1:25" s="2155" customFormat="1" ht="12.95" customHeight="1">
      <c r="A69" s="2149">
        <f t="shared" si="2"/>
        <v>26</v>
      </c>
      <c r="B69" s="2159"/>
      <c r="C69" s="2167">
        <v>2</v>
      </c>
      <c r="D69" s="2167">
        <v>6</v>
      </c>
      <c r="E69" s="2167">
        <v>1</v>
      </c>
      <c r="F69" s="2167">
        <v>4</v>
      </c>
      <c r="G69" s="2167">
        <v>12</v>
      </c>
      <c r="H69" s="2161" t="s">
        <v>1462</v>
      </c>
      <c r="I69" s="795" t="s">
        <v>2579</v>
      </c>
      <c r="J69" s="795" t="s">
        <v>305</v>
      </c>
      <c r="K69" s="795"/>
      <c r="L69" s="795" t="s">
        <v>307</v>
      </c>
      <c r="M69" s="795" t="s">
        <v>143</v>
      </c>
      <c r="N69" s="2154">
        <v>1985</v>
      </c>
      <c r="O69" s="795"/>
      <c r="P69" s="804" t="s">
        <v>1906</v>
      </c>
      <c r="Q69" s="804" t="s">
        <v>1407</v>
      </c>
      <c r="R69" s="795">
        <v>1</v>
      </c>
      <c r="S69" s="1825">
        <v>200000</v>
      </c>
      <c r="T69" s="2168" t="s">
        <v>2910</v>
      </c>
      <c r="V69" s="2169"/>
      <c r="W69" s="2158"/>
      <c r="X69" s="2158"/>
      <c r="Y69" s="2158"/>
    </row>
    <row r="70" spans="1:25" ht="12.95" customHeight="1">
      <c r="A70" s="684">
        <f t="shared" si="2"/>
        <v>27</v>
      </c>
      <c r="B70" s="685"/>
      <c r="C70" s="717">
        <v>2</v>
      </c>
      <c r="D70" s="717">
        <v>6</v>
      </c>
      <c r="E70" s="717">
        <v>1</v>
      </c>
      <c r="F70" s="717">
        <v>4</v>
      </c>
      <c r="G70" s="717">
        <v>12</v>
      </c>
      <c r="H70" s="665" t="s">
        <v>1463</v>
      </c>
      <c r="I70" s="687" t="s">
        <v>2580</v>
      </c>
      <c r="J70" s="687" t="s">
        <v>305</v>
      </c>
      <c r="K70" s="687"/>
      <c r="L70" s="687" t="s">
        <v>419</v>
      </c>
      <c r="M70" s="687" t="s">
        <v>143</v>
      </c>
      <c r="N70" s="688">
        <v>1990</v>
      </c>
      <c r="O70" s="687"/>
      <c r="P70" s="718" t="s">
        <v>1906</v>
      </c>
      <c r="Q70" s="718" t="s">
        <v>133</v>
      </c>
      <c r="R70" s="687">
        <v>1</v>
      </c>
      <c r="S70" s="719">
        <v>100000</v>
      </c>
      <c r="T70" s="781" t="s">
        <v>2857</v>
      </c>
      <c r="V70" s="877"/>
      <c r="W70" s="802"/>
      <c r="X70" s="802"/>
      <c r="Y70" s="802"/>
    </row>
    <row r="71" spans="1:25">
      <c r="A71" s="684">
        <f t="shared" si="2"/>
        <v>28</v>
      </c>
      <c r="B71" s="685"/>
      <c r="C71" s="717">
        <v>2</v>
      </c>
      <c r="D71" s="717">
        <v>6</v>
      </c>
      <c r="E71" s="717">
        <v>1</v>
      </c>
      <c r="F71" s="717">
        <v>4</v>
      </c>
      <c r="G71" s="717">
        <v>12</v>
      </c>
      <c r="H71" s="665" t="s">
        <v>1467</v>
      </c>
      <c r="I71" s="687" t="s">
        <v>2580</v>
      </c>
      <c r="J71" s="687" t="s">
        <v>305</v>
      </c>
      <c r="K71" s="687"/>
      <c r="L71" s="687" t="s">
        <v>419</v>
      </c>
      <c r="M71" s="687" t="s">
        <v>143</v>
      </c>
      <c r="N71" s="688">
        <v>1999</v>
      </c>
      <c r="O71" s="687"/>
      <c r="P71" s="718" t="s">
        <v>1906</v>
      </c>
      <c r="Q71" s="718" t="s">
        <v>2547</v>
      </c>
      <c r="R71" s="687">
        <v>1</v>
      </c>
      <c r="S71" s="719">
        <v>300000</v>
      </c>
      <c r="T71" s="781" t="s">
        <v>2905</v>
      </c>
      <c r="V71" s="877"/>
      <c r="W71" s="802"/>
      <c r="X71" s="802"/>
      <c r="Y71" s="802"/>
    </row>
    <row r="72" spans="1:25" ht="12.95" customHeight="1">
      <c r="A72" s="684" t="e">
        <f>#REF!+1</f>
        <v>#REF!</v>
      </c>
      <c r="B72" s="685"/>
      <c r="C72" s="717">
        <v>2</v>
      </c>
      <c r="D72" s="717">
        <v>6</v>
      </c>
      <c r="E72" s="717">
        <v>1</v>
      </c>
      <c r="F72" s="717">
        <v>4</v>
      </c>
      <c r="G72" s="717">
        <v>12</v>
      </c>
      <c r="H72" s="665" t="s">
        <v>1473</v>
      </c>
      <c r="I72" s="687" t="s">
        <v>2580</v>
      </c>
      <c r="J72" s="687" t="s">
        <v>305</v>
      </c>
      <c r="K72" s="687"/>
      <c r="L72" s="687" t="s">
        <v>419</v>
      </c>
      <c r="M72" s="687" t="s">
        <v>143</v>
      </c>
      <c r="N72" s="688">
        <v>2005</v>
      </c>
      <c r="O72" s="687"/>
      <c r="P72" s="718" t="s">
        <v>1906</v>
      </c>
      <c r="Q72" s="718" t="s">
        <v>133</v>
      </c>
      <c r="R72" s="687">
        <v>1</v>
      </c>
      <c r="S72" s="719">
        <v>4950000</v>
      </c>
      <c r="T72" s="781" t="s">
        <v>2866</v>
      </c>
      <c r="V72" s="877"/>
      <c r="W72" s="802"/>
      <c r="X72" s="802"/>
      <c r="Y72" s="802"/>
    </row>
    <row r="73" spans="1:25" ht="12.95" customHeight="1">
      <c r="A73" s="684" t="e">
        <f>#REF!+1</f>
        <v>#REF!</v>
      </c>
      <c r="B73" s="685"/>
      <c r="C73" s="717">
        <v>2</v>
      </c>
      <c r="D73" s="717">
        <v>6</v>
      </c>
      <c r="E73" s="717">
        <v>2</v>
      </c>
      <c r="F73" s="717">
        <v>1</v>
      </c>
      <c r="G73" s="717">
        <v>6</v>
      </c>
      <c r="H73" s="665" t="s">
        <v>1486</v>
      </c>
      <c r="I73" s="687" t="s">
        <v>427</v>
      </c>
      <c r="J73" s="687" t="s">
        <v>305</v>
      </c>
      <c r="K73" s="687"/>
      <c r="L73" s="687" t="s">
        <v>307</v>
      </c>
      <c r="M73" s="687" t="s">
        <v>143</v>
      </c>
      <c r="N73" s="688">
        <v>1985</v>
      </c>
      <c r="O73" s="687"/>
      <c r="P73" s="718" t="s">
        <v>1906</v>
      </c>
      <c r="Q73" s="718" t="s">
        <v>2547</v>
      </c>
      <c r="R73" s="687">
        <v>6</v>
      </c>
      <c r="S73" s="719">
        <v>300000</v>
      </c>
      <c r="T73" s="781" t="s">
        <v>2920</v>
      </c>
      <c r="V73" s="877"/>
      <c r="W73" s="802"/>
      <c r="X73" s="802"/>
      <c r="Y73" s="802"/>
    </row>
    <row r="74" spans="1:25" s="2155" customFormat="1" ht="12.95" customHeight="1">
      <c r="A74" s="2149" t="e">
        <f>A73+1</f>
        <v>#REF!</v>
      </c>
      <c r="B74" s="2159"/>
      <c r="C74" s="2167">
        <v>2</v>
      </c>
      <c r="D74" s="2167">
        <v>6</v>
      </c>
      <c r="E74" s="2167">
        <v>2</v>
      </c>
      <c r="F74" s="2167">
        <v>1</v>
      </c>
      <c r="G74" s="2167">
        <v>6</v>
      </c>
      <c r="H74" s="2161" t="s">
        <v>1492</v>
      </c>
      <c r="I74" s="795" t="s">
        <v>427</v>
      </c>
      <c r="J74" s="795" t="s">
        <v>305</v>
      </c>
      <c r="K74" s="795"/>
      <c r="L74" s="795" t="s">
        <v>307</v>
      </c>
      <c r="M74" s="795" t="s">
        <v>143</v>
      </c>
      <c r="N74" s="2154">
        <v>1985</v>
      </c>
      <c r="O74" s="795"/>
      <c r="P74" s="804" t="s">
        <v>1906</v>
      </c>
      <c r="Q74" s="804" t="s">
        <v>1407</v>
      </c>
      <c r="R74" s="795">
        <v>1</v>
      </c>
      <c r="S74" s="1825">
        <v>50000</v>
      </c>
      <c r="T74" s="1489" t="s">
        <v>2865</v>
      </c>
      <c r="V74" s="2169"/>
      <c r="W74" s="2158"/>
      <c r="X74" s="2158"/>
      <c r="Y74" s="2158"/>
    </row>
    <row r="75" spans="1:25" ht="12.95" customHeight="1">
      <c r="A75" s="684" t="e">
        <f>A74+1</f>
        <v>#REF!</v>
      </c>
      <c r="B75" s="685"/>
      <c r="C75" s="717">
        <v>2</v>
      </c>
      <c r="D75" s="717">
        <v>6</v>
      </c>
      <c r="E75" s="717">
        <v>2</v>
      </c>
      <c r="F75" s="717">
        <v>1</v>
      </c>
      <c r="G75" s="717">
        <v>6</v>
      </c>
      <c r="H75" s="665" t="s">
        <v>1493</v>
      </c>
      <c r="I75" s="687" t="s">
        <v>427</v>
      </c>
      <c r="J75" s="687" t="s">
        <v>305</v>
      </c>
      <c r="K75" s="687"/>
      <c r="L75" s="687" t="s">
        <v>307</v>
      </c>
      <c r="M75" s="687" t="s">
        <v>143</v>
      </c>
      <c r="N75" s="688">
        <v>1985</v>
      </c>
      <c r="O75" s="687"/>
      <c r="P75" s="718" t="s">
        <v>1906</v>
      </c>
      <c r="Q75" s="718" t="s">
        <v>2547</v>
      </c>
      <c r="R75" s="687">
        <v>2</v>
      </c>
      <c r="S75" s="719">
        <v>100000</v>
      </c>
      <c r="T75" s="781" t="s">
        <v>2921</v>
      </c>
      <c r="V75" s="877"/>
      <c r="W75" s="802"/>
      <c r="X75" s="802"/>
      <c r="Y75" s="802"/>
    </row>
    <row r="76" spans="1:25" ht="12.95" customHeight="1">
      <c r="A76" s="684" t="e">
        <f>A75+1</f>
        <v>#REF!</v>
      </c>
      <c r="B76" s="685"/>
      <c r="C76" s="717">
        <v>2</v>
      </c>
      <c r="D76" s="717">
        <v>6</v>
      </c>
      <c r="E76" s="717">
        <v>2</v>
      </c>
      <c r="F76" s="717">
        <v>1</v>
      </c>
      <c r="G76" s="717">
        <v>6</v>
      </c>
      <c r="H76" s="665" t="s">
        <v>1495</v>
      </c>
      <c r="I76" s="687" t="s">
        <v>427</v>
      </c>
      <c r="J76" s="687" t="s">
        <v>305</v>
      </c>
      <c r="K76" s="687"/>
      <c r="L76" s="687" t="s">
        <v>139</v>
      </c>
      <c r="M76" s="687" t="s">
        <v>143</v>
      </c>
      <c r="N76" s="688">
        <v>1990</v>
      </c>
      <c r="O76" s="687"/>
      <c r="P76" s="718" t="s">
        <v>1906</v>
      </c>
      <c r="Q76" s="718" t="s">
        <v>2547</v>
      </c>
      <c r="R76" s="687">
        <v>1</v>
      </c>
      <c r="S76" s="719">
        <v>50000</v>
      </c>
      <c r="T76" s="781" t="s">
        <v>3456</v>
      </c>
      <c r="U76" s="674" t="s">
        <v>1407</v>
      </c>
      <c r="V76" s="877" t="s">
        <v>2925</v>
      </c>
      <c r="W76" s="802"/>
      <c r="X76" s="802"/>
      <c r="Y76" s="802"/>
    </row>
    <row r="77" spans="1:25" s="2155" customFormat="1" ht="12.95" customHeight="1">
      <c r="A77" s="2149" t="e">
        <f>A76+1</f>
        <v>#REF!</v>
      </c>
      <c r="B77" s="2159"/>
      <c r="C77" s="2167">
        <v>2</v>
      </c>
      <c r="D77" s="2167">
        <v>6</v>
      </c>
      <c r="E77" s="2167">
        <v>2</v>
      </c>
      <c r="F77" s="2167">
        <v>1</v>
      </c>
      <c r="G77" s="2167">
        <v>6</v>
      </c>
      <c r="H77" s="2161" t="s">
        <v>1496</v>
      </c>
      <c r="I77" s="795" t="s">
        <v>427</v>
      </c>
      <c r="J77" s="795" t="s">
        <v>305</v>
      </c>
      <c r="K77" s="795"/>
      <c r="L77" s="795" t="s">
        <v>139</v>
      </c>
      <c r="M77" s="795" t="s">
        <v>143</v>
      </c>
      <c r="N77" s="2154">
        <v>1990</v>
      </c>
      <c r="O77" s="795"/>
      <c r="P77" s="804" t="s">
        <v>1906</v>
      </c>
      <c r="Q77" s="804" t="s">
        <v>1407</v>
      </c>
      <c r="R77" s="795">
        <v>1</v>
      </c>
      <c r="S77" s="1825">
        <v>50000</v>
      </c>
      <c r="T77" s="1489" t="s">
        <v>3070</v>
      </c>
      <c r="V77" s="2169"/>
      <c r="W77" s="2158"/>
      <c r="X77" s="2158"/>
      <c r="Y77" s="2158"/>
    </row>
    <row r="78" spans="1:25" ht="12.95" customHeight="1">
      <c r="A78" s="684" t="e">
        <f>#REF!+1</f>
        <v>#REF!</v>
      </c>
      <c r="B78" s="685"/>
      <c r="C78" s="717">
        <v>2</v>
      </c>
      <c r="D78" s="717">
        <v>6</v>
      </c>
      <c r="E78" s="717">
        <v>2</v>
      </c>
      <c r="F78" s="717">
        <v>1</v>
      </c>
      <c r="G78" s="717">
        <v>11</v>
      </c>
      <c r="H78" s="687">
        <v>1</v>
      </c>
      <c r="I78" s="687" t="s">
        <v>2594</v>
      </c>
      <c r="J78" s="687" t="s">
        <v>305</v>
      </c>
      <c r="K78" s="687"/>
      <c r="L78" s="687" t="s">
        <v>419</v>
      </c>
      <c r="M78" s="687" t="s">
        <v>143</v>
      </c>
      <c r="N78" s="688">
        <v>1980</v>
      </c>
      <c r="O78" s="687"/>
      <c r="P78" s="718" t="s">
        <v>1906</v>
      </c>
      <c r="Q78" s="718" t="s">
        <v>133</v>
      </c>
      <c r="R78" s="687">
        <v>1</v>
      </c>
      <c r="S78" s="719">
        <v>100000</v>
      </c>
      <c r="T78" s="781" t="s">
        <v>2857</v>
      </c>
      <c r="V78" s="877"/>
      <c r="W78" s="802"/>
      <c r="X78" s="802"/>
      <c r="Y78" s="802"/>
    </row>
    <row r="79" spans="1:25" ht="12.95" customHeight="1">
      <c r="A79" s="684" t="e">
        <f t="shared" ref="A79:A121" si="3">A78+1</f>
        <v>#REF!</v>
      </c>
      <c r="B79" s="685"/>
      <c r="C79" s="717">
        <v>2</v>
      </c>
      <c r="D79" s="717">
        <v>6</v>
      </c>
      <c r="E79" s="717">
        <v>2</v>
      </c>
      <c r="F79" s="717">
        <v>1</v>
      </c>
      <c r="G79" s="717">
        <v>11</v>
      </c>
      <c r="H79" s="687">
        <v>2</v>
      </c>
      <c r="I79" s="687" t="s">
        <v>22</v>
      </c>
      <c r="J79" s="687" t="s">
        <v>305</v>
      </c>
      <c r="K79" s="687"/>
      <c r="L79" s="687" t="s">
        <v>307</v>
      </c>
      <c r="M79" s="687" t="s">
        <v>143</v>
      </c>
      <c r="N79" s="688">
        <v>1980</v>
      </c>
      <c r="O79" s="687"/>
      <c r="P79" s="718" t="s">
        <v>1906</v>
      </c>
      <c r="Q79" s="718" t="s">
        <v>133</v>
      </c>
      <c r="R79" s="687">
        <v>1</v>
      </c>
      <c r="S79" s="719">
        <v>100000</v>
      </c>
      <c r="T79" s="781" t="s">
        <v>2921</v>
      </c>
      <c r="V79" s="877"/>
      <c r="W79" s="802"/>
      <c r="X79" s="802"/>
      <c r="Y79" s="802"/>
    </row>
    <row r="80" spans="1:25" ht="12.95" customHeight="1">
      <c r="A80" s="684" t="e">
        <f t="shared" si="3"/>
        <v>#REF!</v>
      </c>
      <c r="B80" s="685"/>
      <c r="C80" s="717">
        <v>2</v>
      </c>
      <c r="D80" s="717">
        <v>6</v>
      </c>
      <c r="E80" s="717">
        <v>2</v>
      </c>
      <c r="F80" s="717">
        <v>1</v>
      </c>
      <c r="G80" s="717">
        <v>11</v>
      </c>
      <c r="H80" s="687">
        <v>3</v>
      </c>
      <c r="I80" s="687" t="s">
        <v>2595</v>
      </c>
      <c r="J80" s="687" t="s">
        <v>305</v>
      </c>
      <c r="K80" s="687"/>
      <c r="L80" s="687" t="s">
        <v>419</v>
      </c>
      <c r="M80" s="687" t="s">
        <v>143</v>
      </c>
      <c r="N80" s="688">
        <v>1980</v>
      </c>
      <c r="O80" s="687"/>
      <c r="P80" s="718" t="s">
        <v>1906</v>
      </c>
      <c r="Q80" s="718" t="s">
        <v>133</v>
      </c>
      <c r="R80" s="687">
        <v>1</v>
      </c>
      <c r="S80" s="719">
        <v>100000</v>
      </c>
      <c r="T80" s="1683" t="s">
        <v>2910</v>
      </c>
      <c r="V80" s="877"/>
      <c r="W80" s="802"/>
      <c r="X80" s="802"/>
      <c r="Y80" s="802"/>
    </row>
    <row r="81" spans="1:25" ht="12.95" customHeight="1">
      <c r="A81" s="684" t="e">
        <f t="shared" si="3"/>
        <v>#REF!</v>
      </c>
      <c r="B81" s="685"/>
      <c r="C81" s="717">
        <v>2</v>
      </c>
      <c r="D81" s="717">
        <v>6</v>
      </c>
      <c r="E81" s="717">
        <v>2</v>
      </c>
      <c r="F81" s="717">
        <v>1</v>
      </c>
      <c r="G81" s="717">
        <v>11</v>
      </c>
      <c r="H81" s="687">
        <v>4</v>
      </c>
      <c r="I81" s="687" t="s">
        <v>426</v>
      </c>
      <c r="J81" s="687" t="s">
        <v>305</v>
      </c>
      <c r="K81" s="687"/>
      <c r="L81" s="687" t="s">
        <v>419</v>
      </c>
      <c r="M81" s="687" t="s">
        <v>143</v>
      </c>
      <c r="N81" s="688">
        <v>1985</v>
      </c>
      <c r="O81" s="687"/>
      <c r="P81" s="718" t="s">
        <v>1906</v>
      </c>
      <c r="Q81" s="718" t="s">
        <v>133</v>
      </c>
      <c r="R81" s="687">
        <v>1</v>
      </c>
      <c r="S81" s="719">
        <v>100000</v>
      </c>
      <c r="T81" s="781" t="s">
        <v>2866</v>
      </c>
      <c r="V81" s="877"/>
      <c r="W81" s="802"/>
      <c r="X81" s="802"/>
      <c r="Y81" s="802"/>
    </row>
    <row r="82" spans="1:25" ht="12.95" customHeight="1">
      <c r="A82" s="684" t="e">
        <f t="shared" si="3"/>
        <v>#REF!</v>
      </c>
      <c r="B82" s="685"/>
      <c r="C82" s="717">
        <v>2</v>
      </c>
      <c r="D82" s="717">
        <v>6</v>
      </c>
      <c r="E82" s="717">
        <v>2</v>
      </c>
      <c r="F82" s="717">
        <v>1</v>
      </c>
      <c r="G82" s="717">
        <v>11</v>
      </c>
      <c r="H82" s="687">
        <v>5</v>
      </c>
      <c r="I82" s="687" t="s">
        <v>426</v>
      </c>
      <c r="J82" s="687" t="s">
        <v>305</v>
      </c>
      <c r="K82" s="687"/>
      <c r="L82" s="687" t="s">
        <v>419</v>
      </c>
      <c r="M82" s="687" t="s">
        <v>143</v>
      </c>
      <c r="N82" s="688">
        <v>1985</v>
      </c>
      <c r="O82" s="687"/>
      <c r="P82" s="718" t="s">
        <v>1906</v>
      </c>
      <c r="Q82" s="718" t="s">
        <v>133</v>
      </c>
      <c r="R82" s="687">
        <v>1</v>
      </c>
      <c r="S82" s="719">
        <v>100000</v>
      </c>
      <c r="T82" s="781" t="s">
        <v>2967</v>
      </c>
      <c r="V82" s="877"/>
      <c r="W82" s="802"/>
      <c r="X82" s="802"/>
      <c r="Y82" s="802"/>
    </row>
    <row r="83" spans="1:25" ht="12.95" customHeight="1">
      <c r="A83" s="684" t="e">
        <f t="shared" si="3"/>
        <v>#REF!</v>
      </c>
      <c r="B83" s="685"/>
      <c r="C83" s="717">
        <v>2</v>
      </c>
      <c r="D83" s="717">
        <v>6</v>
      </c>
      <c r="E83" s="717">
        <v>2</v>
      </c>
      <c r="F83" s="717">
        <v>1</v>
      </c>
      <c r="G83" s="717">
        <v>11</v>
      </c>
      <c r="H83" s="687">
        <v>6</v>
      </c>
      <c r="I83" s="687" t="s">
        <v>22</v>
      </c>
      <c r="J83" s="687" t="s">
        <v>305</v>
      </c>
      <c r="K83" s="687"/>
      <c r="L83" s="687" t="s">
        <v>419</v>
      </c>
      <c r="M83" s="687" t="s">
        <v>143</v>
      </c>
      <c r="N83" s="688">
        <v>1985</v>
      </c>
      <c r="O83" s="687"/>
      <c r="P83" s="718" t="s">
        <v>1906</v>
      </c>
      <c r="Q83" s="718" t="s">
        <v>133</v>
      </c>
      <c r="R83" s="687">
        <v>1</v>
      </c>
      <c r="S83" s="719">
        <v>200000</v>
      </c>
      <c r="T83" s="781" t="s">
        <v>2967</v>
      </c>
      <c r="V83" s="877"/>
      <c r="W83" s="802"/>
      <c r="X83" s="802"/>
      <c r="Y83" s="802"/>
    </row>
    <row r="84" spans="1:25" ht="12.95" customHeight="1">
      <c r="A84" s="684" t="e">
        <f t="shared" si="3"/>
        <v>#REF!</v>
      </c>
      <c r="B84" s="685"/>
      <c r="C84" s="717">
        <v>2</v>
      </c>
      <c r="D84" s="717">
        <v>6</v>
      </c>
      <c r="E84" s="717">
        <v>2</v>
      </c>
      <c r="F84" s="717">
        <v>1</v>
      </c>
      <c r="G84" s="717">
        <v>11</v>
      </c>
      <c r="H84" s="687">
        <v>7</v>
      </c>
      <c r="I84" s="687" t="s">
        <v>426</v>
      </c>
      <c r="J84" s="687" t="s">
        <v>305</v>
      </c>
      <c r="K84" s="687"/>
      <c r="L84" s="687" t="s">
        <v>419</v>
      </c>
      <c r="M84" s="687" t="s">
        <v>143</v>
      </c>
      <c r="N84" s="688">
        <v>1985</v>
      </c>
      <c r="O84" s="687"/>
      <c r="P84" s="718" t="s">
        <v>1906</v>
      </c>
      <c r="Q84" s="718" t="s">
        <v>133</v>
      </c>
      <c r="R84" s="687">
        <v>1</v>
      </c>
      <c r="S84" s="719">
        <v>150000</v>
      </c>
      <c r="T84" s="781" t="s">
        <v>2905</v>
      </c>
      <c r="V84" s="877"/>
      <c r="W84" s="802"/>
      <c r="X84" s="802"/>
      <c r="Y84" s="802"/>
    </row>
    <row r="85" spans="1:25" ht="12.95" customHeight="1">
      <c r="A85" s="684" t="e">
        <f t="shared" si="3"/>
        <v>#REF!</v>
      </c>
      <c r="B85" s="685"/>
      <c r="C85" s="717">
        <v>2</v>
      </c>
      <c r="D85" s="717">
        <v>6</v>
      </c>
      <c r="E85" s="717">
        <v>2</v>
      </c>
      <c r="F85" s="717">
        <v>1</v>
      </c>
      <c r="G85" s="717">
        <v>11</v>
      </c>
      <c r="H85" s="687">
        <v>8</v>
      </c>
      <c r="I85" s="687" t="s">
        <v>426</v>
      </c>
      <c r="J85" s="687" t="s">
        <v>305</v>
      </c>
      <c r="K85" s="687"/>
      <c r="L85" s="687" t="s">
        <v>419</v>
      </c>
      <c r="M85" s="687" t="s">
        <v>143</v>
      </c>
      <c r="N85" s="688">
        <v>1985</v>
      </c>
      <c r="O85" s="687"/>
      <c r="P85" s="718" t="s">
        <v>1906</v>
      </c>
      <c r="Q85" s="718" t="s">
        <v>133</v>
      </c>
      <c r="R85" s="687">
        <v>1</v>
      </c>
      <c r="S85" s="719">
        <v>150000</v>
      </c>
      <c r="T85" s="781" t="s">
        <v>2904</v>
      </c>
      <c r="V85" s="877"/>
      <c r="W85" s="802"/>
      <c r="X85" s="802"/>
      <c r="Y85" s="802"/>
    </row>
    <row r="86" spans="1:25" ht="12.95" customHeight="1">
      <c r="A86" s="684" t="e">
        <f t="shared" si="3"/>
        <v>#REF!</v>
      </c>
      <c r="B86" s="685"/>
      <c r="C86" s="717">
        <v>2</v>
      </c>
      <c r="D86" s="717">
        <v>6</v>
      </c>
      <c r="E86" s="717">
        <v>2</v>
      </c>
      <c r="F86" s="717">
        <v>1</v>
      </c>
      <c r="G86" s="717">
        <v>11</v>
      </c>
      <c r="H86" s="687">
        <v>9</v>
      </c>
      <c r="I86" s="687" t="s">
        <v>22</v>
      </c>
      <c r="J86" s="687" t="s">
        <v>305</v>
      </c>
      <c r="K86" s="687"/>
      <c r="L86" s="687" t="s">
        <v>307</v>
      </c>
      <c r="M86" s="687" t="s">
        <v>143</v>
      </c>
      <c r="N86" s="688">
        <v>1985</v>
      </c>
      <c r="O86" s="687"/>
      <c r="P86" s="718" t="s">
        <v>1906</v>
      </c>
      <c r="Q86" s="718" t="s">
        <v>133</v>
      </c>
      <c r="R86" s="687">
        <v>1</v>
      </c>
      <c r="S86" s="719">
        <v>100000</v>
      </c>
      <c r="T86" s="781" t="s">
        <v>2864</v>
      </c>
      <c r="V86" s="877"/>
      <c r="W86" s="802"/>
      <c r="X86" s="802"/>
      <c r="Y86" s="802"/>
    </row>
    <row r="87" spans="1:25" ht="12.95" customHeight="1">
      <c r="A87" s="684" t="e">
        <f t="shared" si="3"/>
        <v>#REF!</v>
      </c>
      <c r="B87" s="685"/>
      <c r="C87" s="717">
        <v>2</v>
      </c>
      <c r="D87" s="717">
        <v>6</v>
      </c>
      <c r="E87" s="717">
        <v>2</v>
      </c>
      <c r="F87" s="717">
        <v>1</v>
      </c>
      <c r="G87" s="717">
        <v>11</v>
      </c>
      <c r="H87" s="687">
        <v>10</v>
      </c>
      <c r="I87" s="687" t="s">
        <v>22</v>
      </c>
      <c r="J87" s="687" t="s">
        <v>305</v>
      </c>
      <c r="K87" s="687"/>
      <c r="L87" s="687" t="s">
        <v>307</v>
      </c>
      <c r="M87" s="687" t="s">
        <v>143</v>
      </c>
      <c r="N87" s="688">
        <v>1985</v>
      </c>
      <c r="O87" s="687"/>
      <c r="P87" s="718" t="s">
        <v>1906</v>
      </c>
      <c r="Q87" s="718" t="s">
        <v>2547</v>
      </c>
      <c r="R87" s="687">
        <v>1</v>
      </c>
      <c r="S87" s="719">
        <v>100000</v>
      </c>
      <c r="T87" s="828" t="s">
        <v>2920</v>
      </c>
      <c r="V87" s="877"/>
      <c r="W87" s="802"/>
      <c r="X87" s="802"/>
      <c r="Y87" s="802"/>
    </row>
    <row r="88" spans="1:25" ht="12.95" customHeight="1">
      <c r="A88" s="684" t="e">
        <f t="shared" si="3"/>
        <v>#REF!</v>
      </c>
      <c r="B88" s="685"/>
      <c r="C88" s="717">
        <v>2</v>
      </c>
      <c r="D88" s="717">
        <v>6</v>
      </c>
      <c r="E88" s="717">
        <v>2</v>
      </c>
      <c r="F88" s="717">
        <v>1</v>
      </c>
      <c r="G88" s="717">
        <v>11</v>
      </c>
      <c r="H88" s="687">
        <v>11</v>
      </c>
      <c r="I88" s="687" t="s">
        <v>22</v>
      </c>
      <c r="J88" s="687" t="s">
        <v>305</v>
      </c>
      <c r="K88" s="687"/>
      <c r="L88" s="687" t="s">
        <v>307</v>
      </c>
      <c r="M88" s="687" t="s">
        <v>143</v>
      </c>
      <c r="N88" s="688">
        <v>1985</v>
      </c>
      <c r="O88" s="687"/>
      <c r="P88" s="718" t="s">
        <v>1906</v>
      </c>
      <c r="Q88" s="718" t="s">
        <v>2547</v>
      </c>
      <c r="R88" s="687">
        <v>1</v>
      </c>
      <c r="S88" s="719">
        <v>100000</v>
      </c>
      <c r="T88" s="986" t="s">
        <v>2920</v>
      </c>
      <c r="V88" s="877"/>
      <c r="W88" s="802"/>
      <c r="X88" s="802"/>
      <c r="Y88" s="802"/>
    </row>
    <row r="89" spans="1:25" ht="12.95" customHeight="1">
      <c r="A89" s="684" t="e">
        <f t="shared" si="3"/>
        <v>#REF!</v>
      </c>
      <c r="B89" s="685"/>
      <c r="C89" s="717">
        <v>2</v>
      </c>
      <c r="D89" s="717">
        <v>6</v>
      </c>
      <c r="E89" s="717">
        <v>2</v>
      </c>
      <c r="F89" s="717">
        <v>1</v>
      </c>
      <c r="G89" s="717">
        <v>11</v>
      </c>
      <c r="H89" s="687">
        <v>13</v>
      </c>
      <c r="I89" s="687" t="s">
        <v>22</v>
      </c>
      <c r="J89" s="687" t="s">
        <v>2554</v>
      </c>
      <c r="K89" s="687"/>
      <c r="L89" s="687" t="s">
        <v>419</v>
      </c>
      <c r="M89" s="687" t="s">
        <v>143</v>
      </c>
      <c r="N89" s="688">
        <v>1992</v>
      </c>
      <c r="O89" s="687"/>
      <c r="P89" s="718" t="s">
        <v>1906</v>
      </c>
      <c r="Q89" s="718" t="s">
        <v>133</v>
      </c>
      <c r="R89" s="687">
        <v>1</v>
      </c>
      <c r="S89" s="719">
        <v>250000</v>
      </c>
      <c r="T89" s="781" t="s">
        <v>2864</v>
      </c>
      <c r="V89" s="877"/>
      <c r="W89" s="802"/>
      <c r="X89" s="802"/>
      <c r="Y89" s="802"/>
    </row>
    <row r="90" spans="1:25" ht="12.95" customHeight="1">
      <c r="A90" s="684" t="e">
        <f t="shared" si="3"/>
        <v>#REF!</v>
      </c>
      <c r="B90" s="685"/>
      <c r="C90" s="717">
        <v>2</v>
      </c>
      <c r="D90" s="717">
        <v>6</v>
      </c>
      <c r="E90" s="717">
        <v>2</v>
      </c>
      <c r="F90" s="717">
        <v>1</v>
      </c>
      <c r="G90" s="717">
        <v>11</v>
      </c>
      <c r="H90" s="687">
        <v>14</v>
      </c>
      <c r="I90" s="687" t="s">
        <v>22</v>
      </c>
      <c r="J90" s="687" t="s">
        <v>2554</v>
      </c>
      <c r="K90" s="687"/>
      <c r="L90" s="687" t="s">
        <v>419</v>
      </c>
      <c r="M90" s="687" t="s">
        <v>143</v>
      </c>
      <c r="N90" s="688">
        <v>1992</v>
      </c>
      <c r="O90" s="687"/>
      <c r="P90" s="718" t="s">
        <v>1906</v>
      </c>
      <c r="Q90" s="718" t="s">
        <v>133</v>
      </c>
      <c r="R90" s="687">
        <v>1</v>
      </c>
      <c r="S90" s="719">
        <v>250000</v>
      </c>
      <c r="T90" s="781" t="s">
        <v>3204</v>
      </c>
      <c r="V90" s="877"/>
      <c r="W90" s="802"/>
      <c r="X90" s="802"/>
      <c r="Y90" s="802"/>
    </row>
    <row r="91" spans="1:25" s="2155" customFormat="1" ht="12.95" customHeight="1">
      <c r="A91" s="2149" t="e">
        <f t="shared" si="3"/>
        <v>#REF!</v>
      </c>
      <c r="B91" s="2159"/>
      <c r="C91" s="2167">
        <v>2</v>
      </c>
      <c r="D91" s="2167">
        <v>6</v>
      </c>
      <c r="E91" s="2167">
        <v>2</v>
      </c>
      <c r="F91" s="2167">
        <v>1</v>
      </c>
      <c r="G91" s="2167">
        <v>11</v>
      </c>
      <c r="H91" s="795">
        <v>15</v>
      </c>
      <c r="I91" s="795" t="s">
        <v>22</v>
      </c>
      <c r="J91" s="795" t="s">
        <v>305</v>
      </c>
      <c r="K91" s="795"/>
      <c r="L91" s="795" t="s">
        <v>307</v>
      </c>
      <c r="M91" s="795" t="s">
        <v>143</v>
      </c>
      <c r="N91" s="2154">
        <v>1995</v>
      </c>
      <c r="O91" s="795"/>
      <c r="P91" s="804" t="s">
        <v>1906</v>
      </c>
      <c r="Q91" s="804" t="s">
        <v>1407</v>
      </c>
      <c r="R91" s="795">
        <v>1</v>
      </c>
      <c r="S91" s="1825">
        <v>100000</v>
      </c>
      <c r="T91" s="1489" t="s">
        <v>2918</v>
      </c>
      <c r="V91" s="2169"/>
      <c r="W91" s="2158"/>
      <c r="X91" s="2158"/>
      <c r="Y91" s="2158"/>
    </row>
    <row r="92" spans="1:25" ht="12.95" customHeight="1">
      <c r="A92" s="684" t="e">
        <f>#REF!+1</f>
        <v>#REF!</v>
      </c>
      <c r="B92" s="685"/>
      <c r="C92" s="717">
        <v>2</v>
      </c>
      <c r="D92" s="717">
        <v>6</v>
      </c>
      <c r="E92" s="717">
        <v>1</v>
      </c>
      <c r="F92" s="717">
        <v>1</v>
      </c>
      <c r="G92" s="717">
        <v>2</v>
      </c>
      <c r="H92" s="665" t="s">
        <v>1440</v>
      </c>
      <c r="I92" s="687" t="s">
        <v>2572</v>
      </c>
      <c r="J92" s="687" t="s">
        <v>2563</v>
      </c>
      <c r="K92" s="687"/>
      <c r="L92" s="687" t="s">
        <v>139</v>
      </c>
      <c r="M92" s="687" t="s">
        <v>143</v>
      </c>
      <c r="N92" s="886">
        <v>2007</v>
      </c>
      <c r="O92" s="687"/>
      <c r="P92" s="718" t="s">
        <v>1906</v>
      </c>
      <c r="Q92" s="718" t="s">
        <v>133</v>
      </c>
      <c r="R92" s="687">
        <v>1</v>
      </c>
      <c r="S92" s="719">
        <v>250000</v>
      </c>
      <c r="T92" s="781" t="s">
        <v>2911</v>
      </c>
      <c r="U92" s="879"/>
      <c r="V92" s="877"/>
      <c r="W92" s="802"/>
      <c r="X92" s="802"/>
      <c r="Y92" s="802"/>
    </row>
    <row r="93" spans="1:25" ht="12.95" customHeight="1">
      <c r="A93" s="684" t="e">
        <f t="shared" si="3"/>
        <v>#REF!</v>
      </c>
      <c r="B93" s="685"/>
      <c r="C93" s="717">
        <v>2</v>
      </c>
      <c r="D93" s="717">
        <v>6</v>
      </c>
      <c r="E93" s="717">
        <v>1</v>
      </c>
      <c r="F93" s="717">
        <v>4</v>
      </c>
      <c r="G93" s="717">
        <v>3</v>
      </c>
      <c r="H93" s="665" t="s">
        <v>1441</v>
      </c>
      <c r="I93" s="687" t="s">
        <v>2572</v>
      </c>
      <c r="J93" s="687" t="s">
        <v>2563</v>
      </c>
      <c r="K93" s="687"/>
      <c r="L93" s="687" t="s">
        <v>139</v>
      </c>
      <c r="M93" s="687" t="s">
        <v>143</v>
      </c>
      <c r="N93" s="886">
        <v>2007</v>
      </c>
      <c r="O93" s="687"/>
      <c r="P93" s="718" t="s">
        <v>1906</v>
      </c>
      <c r="Q93" s="718" t="s">
        <v>133</v>
      </c>
      <c r="R93" s="687">
        <v>1</v>
      </c>
      <c r="S93" s="719">
        <v>250000</v>
      </c>
      <c r="T93" s="781" t="s">
        <v>2866</v>
      </c>
      <c r="U93" s="879"/>
      <c r="V93" s="877"/>
      <c r="W93" s="802"/>
      <c r="X93" s="802"/>
      <c r="Y93" s="802"/>
    </row>
    <row r="94" spans="1:25" ht="12.95" customHeight="1">
      <c r="A94" s="684" t="e">
        <f t="shared" si="3"/>
        <v>#REF!</v>
      </c>
      <c r="B94" s="685"/>
      <c r="C94" s="717">
        <v>2</v>
      </c>
      <c r="D94" s="717">
        <v>6</v>
      </c>
      <c r="E94" s="717">
        <v>1</v>
      </c>
      <c r="F94" s="717">
        <v>4</v>
      </c>
      <c r="G94" s="717">
        <v>3</v>
      </c>
      <c r="H94" s="665" t="s">
        <v>1442</v>
      </c>
      <c r="I94" s="687" t="s">
        <v>2572</v>
      </c>
      <c r="J94" s="687" t="s">
        <v>305</v>
      </c>
      <c r="K94" s="687"/>
      <c r="L94" s="687" t="s">
        <v>139</v>
      </c>
      <c r="M94" s="687" t="s">
        <v>143</v>
      </c>
      <c r="N94" s="886">
        <v>2007</v>
      </c>
      <c r="O94" s="687"/>
      <c r="P94" s="718" t="s">
        <v>1906</v>
      </c>
      <c r="Q94" s="718" t="s">
        <v>133</v>
      </c>
      <c r="R94" s="687">
        <v>1</v>
      </c>
      <c r="S94" s="719">
        <v>250000</v>
      </c>
      <c r="T94" s="781" t="s">
        <v>2925</v>
      </c>
      <c r="U94" s="879"/>
      <c r="V94" s="877"/>
      <c r="W94" s="802"/>
      <c r="X94" s="802"/>
      <c r="Y94" s="802"/>
    </row>
    <row r="95" spans="1:25" ht="12.95" customHeight="1">
      <c r="A95" s="684" t="e">
        <f t="shared" si="3"/>
        <v>#REF!</v>
      </c>
      <c r="B95" s="685"/>
      <c r="C95" s="717">
        <v>2</v>
      </c>
      <c r="D95" s="717">
        <v>6</v>
      </c>
      <c r="E95" s="717">
        <v>1</v>
      </c>
      <c r="F95" s="717">
        <v>4</v>
      </c>
      <c r="G95" s="717">
        <v>12</v>
      </c>
      <c r="H95" s="665" t="s">
        <v>1469</v>
      </c>
      <c r="I95" s="687" t="s">
        <v>2580</v>
      </c>
      <c r="J95" s="687" t="s">
        <v>2554</v>
      </c>
      <c r="K95" s="687"/>
      <c r="L95" s="687" t="s">
        <v>2562</v>
      </c>
      <c r="M95" s="687" t="s">
        <v>143</v>
      </c>
      <c r="N95" s="886">
        <v>2007</v>
      </c>
      <c r="O95" s="687"/>
      <c r="P95" s="718" t="s">
        <v>1906</v>
      </c>
      <c r="Q95" s="718" t="s">
        <v>133</v>
      </c>
      <c r="R95" s="687">
        <v>1</v>
      </c>
      <c r="S95" s="719">
        <v>750000</v>
      </c>
      <c r="T95" s="781" t="s">
        <v>2865</v>
      </c>
      <c r="V95" s="877"/>
      <c r="W95" s="802"/>
      <c r="X95" s="802"/>
      <c r="Y95" s="802"/>
    </row>
    <row r="96" spans="1:25" ht="12.95" customHeight="1">
      <c r="A96" s="684" t="e">
        <f>#REF!+1</f>
        <v>#REF!</v>
      </c>
      <c r="B96" s="685"/>
      <c r="C96" s="717">
        <v>2</v>
      </c>
      <c r="D96" s="717">
        <v>6</v>
      </c>
      <c r="E96" s="717">
        <v>2</v>
      </c>
      <c r="F96" s="717">
        <v>1</v>
      </c>
      <c r="G96" s="717">
        <v>30</v>
      </c>
      <c r="H96" s="665" t="s">
        <v>1500</v>
      </c>
      <c r="I96" s="687" t="s">
        <v>47</v>
      </c>
      <c r="J96" s="687" t="s">
        <v>345</v>
      </c>
      <c r="K96" s="687"/>
      <c r="L96" s="687" t="s">
        <v>139</v>
      </c>
      <c r="M96" s="687" t="s">
        <v>143</v>
      </c>
      <c r="N96" s="886">
        <v>2007</v>
      </c>
      <c r="O96" s="687"/>
      <c r="P96" s="718" t="s">
        <v>1906</v>
      </c>
      <c r="Q96" s="718" t="s">
        <v>2547</v>
      </c>
      <c r="R96" s="687">
        <v>1</v>
      </c>
      <c r="S96" s="719">
        <v>100000</v>
      </c>
      <c r="T96" s="781" t="s">
        <v>2866</v>
      </c>
      <c r="V96" s="877"/>
      <c r="W96" s="802"/>
      <c r="X96" s="802"/>
      <c r="Y96" s="802"/>
    </row>
    <row r="97" spans="1:25" ht="12.95" customHeight="1">
      <c r="A97" s="684" t="e">
        <f t="shared" si="3"/>
        <v>#REF!</v>
      </c>
      <c r="B97" s="685"/>
      <c r="C97" s="717">
        <v>2</v>
      </c>
      <c r="D97" s="717">
        <v>6</v>
      </c>
      <c r="E97" s="717">
        <v>2</v>
      </c>
      <c r="F97" s="717">
        <v>1</v>
      </c>
      <c r="G97" s="717">
        <v>11</v>
      </c>
      <c r="H97" s="687">
        <v>16</v>
      </c>
      <c r="I97" s="687" t="s">
        <v>22</v>
      </c>
      <c r="J97" s="687" t="s">
        <v>305</v>
      </c>
      <c r="K97" s="687"/>
      <c r="L97" s="687" t="s">
        <v>307</v>
      </c>
      <c r="M97" s="687" t="s">
        <v>143</v>
      </c>
      <c r="N97" s="886">
        <v>2007</v>
      </c>
      <c r="O97" s="687"/>
      <c r="P97" s="718" t="s">
        <v>1906</v>
      </c>
      <c r="Q97" s="718" t="s">
        <v>133</v>
      </c>
      <c r="R97" s="687">
        <v>1</v>
      </c>
      <c r="S97" s="719">
        <v>300000</v>
      </c>
      <c r="T97" s="781" t="s">
        <v>2905</v>
      </c>
      <c r="V97" s="877"/>
      <c r="W97" s="802"/>
      <c r="X97" s="802"/>
      <c r="Y97" s="802"/>
    </row>
    <row r="98" spans="1:25" ht="12.95" customHeight="1">
      <c r="A98" s="684" t="e">
        <f t="shared" si="3"/>
        <v>#REF!</v>
      </c>
      <c r="B98" s="685"/>
      <c r="C98" s="717">
        <v>2</v>
      </c>
      <c r="D98" s="717">
        <v>6</v>
      </c>
      <c r="E98" s="717">
        <v>2</v>
      </c>
      <c r="F98" s="717">
        <v>1</v>
      </c>
      <c r="G98" s="717">
        <v>11</v>
      </c>
      <c r="H98" s="687">
        <v>17</v>
      </c>
      <c r="I98" s="687" t="s">
        <v>44</v>
      </c>
      <c r="J98" s="687" t="s">
        <v>305</v>
      </c>
      <c r="K98" s="687"/>
      <c r="L98" s="687" t="s">
        <v>307</v>
      </c>
      <c r="M98" s="687" t="s">
        <v>143</v>
      </c>
      <c r="N98" s="886">
        <v>2007</v>
      </c>
      <c r="O98" s="687"/>
      <c r="P98" s="718" t="s">
        <v>1906</v>
      </c>
      <c r="Q98" s="718" t="s">
        <v>133</v>
      </c>
      <c r="R98" s="687">
        <v>1</v>
      </c>
      <c r="S98" s="719">
        <v>300000</v>
      </c>
      <c r="T98" s="781" t="s">
        <v>2904</v>
      </c>
      <c r="V98" s="877"/>
      <c r="W98" s="802"/>
      <c r="X98" s="802"/>
      <c r="Y98" s="802"/>
    </row>
    <row r="99" spans="1:25" ht="12.95" customHeight="1">
      <c r="A99" s="684" t="e">
        <f t="shared" si="3"/>
        <v>#REF!</v>
      </c>
      <c r="B99" s="685"/>
      <c r="C99" s="717">
        <v>2</v>
      </c>
      <c r="D99" s="717">
        <v>6</v>
      </c>
      <c r="E99" s="717">
        <v>2</v>
      </c>
      <c r="F99" s="717">
        <v>1</v>
      </c>
      <c r="G99" s="717">
        <v>11</v>
      </c>
      <c r="H99" s="687">
        <v>18</v>
      </c>
      <c r="I99" s="687" t="s">
        <v>426</v>
      </c>
      <c r="J99" s="687" t="s">
        <v>2581</v>
      </c>
      <c r="K99" s="687"/>
      <c r="L99" s="687" t="s">
        <v>2551</v>
      </c>
      <c r="M99" s="687" t="s">
        <v>143</v>
      </c>
      <c r="N99" s="886">
        <v>2007</v>
      </c>
      <c r="O99" s="687"/>
      <c r="P99" s="718" t="s">
        <v>1906</v>
      </c>
      <c r="Q99" s="718" t="s">
        <v>133</v>
      </c>
      <c r="R99" s="687">
        <v>1</v>
      </c>
      <c r="S99" s="719">
        <v>350000</v>
      </c>
      <c r="T99" s="1683" t="s">
        <v>3104</v>
      </c>
      <c r="V99" s="877"/>
      <c r="W99" s="802"/>
      <c r="X99" s="802"/>
      <c r="Y99" s="802"/>
    </row>
    <row r="100" spans="1:25" ht="12.95" customHeight="1">
      <c r="A100" s="684" t="e">
        <f t="shared" si="3"/>
        <v>#REF!</v>
      </c>
      <c r="B100" s="685"/>
      <c r="C100" s="717">
        <v>2</v>
      </c>
      <c r="D100" s="717">
        <v>6</v>
      </c>
      <c r="E100" s="717">
        <v>2</v>
      </c>
      <c r="F100" s="717">
        <v>1</v>
      </c>
      <c r="G100" s="717">
        <v>11</v>
      </c>
      <c r="H100" s="687">
        <v>23</v>
      </c>
      <c r="I100" s="687" t="s">
        <v>22</v>
      </c>
      <c r="J100" s="687" t="s">
        <v>305</v>
      </c>
      <c r="K100" s="687"/>
      <c r="L100" s="687" t="s">
        <v>2597</v>
      </c>
      <c r="M100" s="687" t="s">
        <v>143</v>
      </c>
      <c r="N100" s="886">
        <v>2007</v>
      </c>
      <c r="O100" s="687"/>
      <c r="P100" s="718" t="s">
        <v>1906</v>
      </c>
      <c r="Q100" s="718" t="s">
        <v>2547</v>
      </c>
      <c r="R100" s="687">
        <v>1</v>
      </c>
      <c r="S100" s="719">
        <v>400000</v>
      </c>
      <c r="T100" s="781" t="s">
        <v>3180</v>
      </c>
      <c r="V100" s="877"/>
      <c r="W100" s="802"/>
      <c r="X100" s="802"/>
      <c r="Y100" s="802"/>
    </row>
    <row r="101" spans="1:25" s="2155" customFormat="1" ht="12.95" customHeight="1">
      <c r="A101" s="2149" t="e">
        <f t="shared" si="3"/>
        <v>#REF!</v>
      </c>
      <c r="B101" s="2159"/>
      <c r="C101" s="2167">
        <v>2</v>
      </c>
      <c r="D101" s="2167">
        <v>6</v>
      </c>
      <c r="E101" s="2167">
        <v>2</v>
      </c>
      <c r="F101" s="2167">
        <v>1</v>
      </c>
      <c r="G101" s="2167">
        <v>11</v>
      </c>
      <c r="H101" s="795">
        <v>24</v>
      </c>
      <c r="I101" s="795" t="s">
        <v>22</v>
      </c>
      <c r="J101" s="795" t="s">
        <v>305</v>
      </c>
      <c r="K101" s="795"/>
      <c r="L101" s="795" t="s">
        <v>2597</v>
      </c>
      <c r="M101" s="795" t="s">
        <v>143</v>
      </c>
      <c r="N101" s="2172">
        <v>2007</v>
      </c>
      <c r="O101" s="795"/>
      <c r="P101" s="804" t="s">
        <v>1906</v>
      </c>
      <c r="Q101" s="804" t="s">
        <v>1407</v>
      </c>
      <c r="R101" s="795">
        <v>1</v>
      </c>
      <c r="S101" s="1825">
        <v>400000</v>
      </c>
      <c r="T101" s="1489"/>
      <c r="U101" s="2155" t="s">
        <v>1407</v>
      </c>
      <c r="V101" s="2169" t="s">
        <v>2925</v>
      </c>
      <c r="W101" s="2158"/>
      <c r="X101" s="2158"/>
      <c r="Y101" s="2158"/>
    </row>
    <row r="102" spans="1:25" ht="12.95" customHeight="1">
      <c r="A102" s="684" t="e">
        <f t="shared" si="3"/>
        <v>#REF!</v>
      </c>
      <c r="B102" s="685"/>
      <c r="C102" s="717">
        <v>2</v>
      </c>
      <c r="D102" s="717">
        <v>6</v>
      </c>
      <c r="E102" s="717">
        <v>2</v>
      </c>
      <c r="F102" s="717">
        <v>1</v>
      </c>
      <c r="G102" s="717">
        <v>11</v>
      </c>
      <c r="H102" s="687">
        <v>27</v>
      </c>
      <c r="I102" s="687" t="s">
        <v>22</v>
      </c>
      <c r="J102" s="687" t="s">
        <v>305</v>
      </c>
      <c r="K102" s="687"/>
      <c r="L102" s="687" t="s">
        <v>419</v>
      </c>
      <c r="M102" s="687" t="s">
        <v>143</v>
      </c>
      <c r="N102" s="886">
        <v>2007</v>
      </c>
      <c r="O102" s="687"/>
      <c r="P102" s="718" t="s">
        <v>1906</v>
      </c>
      <c r="Q102" s="718" t="s">
        <v>133</v>
      </c>
      <c r="R102" s="687">
        <v>1</v>
      </c>
      <c r="S102" s="719">
        <v>750000</v>
      </c>
      <c r="T102" s="781" t="s">
        <v>2864</v>
      </c>
      <c r="V102" s="877"/>
      <c r="W102" s="802"/>
      <c r="X102" s="802"/>
      <c r="Y102" s="802"/>
    </row>
    <row r="103" spans="1:25" ht="12.95" customHeight="1">
      <c r="A103" s="684" t="e">
        <f t="shared" si="3"/>
        <v>#REF!</v>
      </c>
      <c r="B103" s="685"/>
      <c r="C103" s="717">
        <v>2</v>
      </c>
      <c r="D103" s="717">
        <v>6</v>
      </c>
      <c r="E103" s="717">
        <v>2</v>
      </c>
      <c r="F103" s="717">
        <v>1</v>
      </c>
      <c r="G103" s="717">
        <v>11</v>
      </c>
      <c r="H103" s="687">
        <v>28</v>
      </c>
      <c r="I103" s="687" t="s">
        <v>22</v>
      </c>
      <c r="J103" s="687" t="s">
        <v>305</v>
      </c>
      <c r="K103" s="687"/>
      <c r="L103" s="687" t="s">
        <v>307</v>
      </c>
      <c r="M103" s="687" t="s">
        <v>143</v>
      </c>
      <c r="N103" s="886">
        <v>2007</v>
      </c>
      <c r="O103" s="687"/>
      <c r="P103" s="718" t="s">
        <v>1906</v>
      </c>
      <c r="Q103" s="718" t="s">
        <v>133</v>
      </c>
      <c r="R103" s="687">
        <v>1</v>
      </c>
      <c r="S103" s="719">
        <v>750000</v>
      </c>
      <c r="T103" s="781" t="s">
        <v>3204</v>
      </c>
      <c r="V103" s="877"/>
      <c r="W103" s="2117">
        <v>6000000</v>
      </c>
      <c r="X103" s="802"/>
      <c r="Y103" s="802"/>
    </row>
    <row r="104" spans="1:25" ht="12.95" customHeight="1">
      <c r="A104" s="684" t="e">
        <f t="shared" si="3"/>
        <v>#REF!</v>
      </c>
      <c r="B104" s="685"/>
      <c r="C104" s="717">
        <v>2</v>
      </c>
      <c r="D104" s="717">
        <v>6</v>
      </c>
      <c r="E104" s="717">
        <v>2</v>
      </c>
      <c r="F104" s="717">
        <v>1</v>
      </c>
      <c r="G104" s="717">
        <v>11</v>
      </c>
      <c r="H104" s="687">
        <v>28</v>
      </c>
      <c r="I104" s="687" t="s">
        <v>22</v>
      </c>
      <c r="J104" s="687" t="s">
        <v>305</v>
      </c>
      <c r="K104" s="687"/>
      <c r="L104" s="687" t="s">
        <v>307</v>
      </c>
      <c r="M104" s="687" t="s">
        <v>2792</v>
      </c>
      <c r="N104" s="2457">
        <v>2017</v>
      </c>
      <c r="O104" s="687"/>
      <c r="P104" s="718" t="s">
        <v>1906</v>
      </c>
      <c r="Q104" s="718" t="s">
        <v>133</v>
      </c>
      <c r="R104" s="687">
        <v>2</v>
      </c>
      <c r="S104" s="719">
        <v>6000000</v>
      </c>
      <c r="T104" s="781" t="s">
        <v>3500</v>
      </c>
      <c r="V104" s="877"/>
      <c r="W104" s="2117">
        <v>3000000</v>
      </c>
      <c r="X104" s="802"/>
      <c r="Y104" s="802"/>
    </row>
    <row r="105" spans="1:25" ht="12.95" customHeight="1">
      <c r="A105" s="684" t="e">
        <f t="shared" si="3"/>
        <v>#REF!</v>
      </c>
      <c r="B105" s="685"/>
      <c r="C105" s="717">
        <v>2</v>
      </c>
      <c r="D105" s="717">
        <v>6</v>
      </c>
      <c r="E105" s="717">
        <v>2</v>
      </c>
      <c r="F105" s="717">
        <v>1</v>
      </c>
      <c r="G105" s="717">
        <v>11</v>
      </c>
      <c r="H105" s="687">
        <v>28</v>
      </c>
      <c r="I105" s="687" t="s">
        <v>22</v>
      </c>
      <c r="J105" s="687" t="s">
        <v>305</v>
      </c>
      <c r="K105" s="687"/>
      <c r="L105" s="687" t="s">
        <v>307</v>
      </c>
      <c r="M105" s="687" t="s">
        <v>2792</v>
      </c>
      <c r="N105" s="2457">
        <v>2017</v>
      </c>
      <c r="O105" s="687"/>
      <c r="P105" s="718" t="s">
        <v>1906</v>
      </c>
      <c r="Q105" s="718" t="s">
        <v>133</v>
      </c>
      <c r="R105" s="687">
        <v>1</v>
      </c>
      <c r="S105" s="719">
        <v>3000000</v>
      </c>
      <c r="T105" s="781" t="s">
        <v>2906</v>
      </c>
      <c r="V105" s="877"/>
      <c r="W105" s="2117">
        <v>7000000</v>
      </c>
      <c r="X105" s="802"/>
      <c r="Y105" s="802"/>
    </row>
    <row r="106" spans="1:25" ht="12.95" customHeight="1">
      <c r="A106" s="684" t="e">
        <f>A102+1</f>
        <v>#REF!</v>
      </c>
      <c r="B106" s="685"/>
      <c r="C106" s="717">
        <v>2</v>
      </c>
      <c r="D106" s="717">
        <v>6</v>
      </c>
      <c r="E106" s="717">
        <v>2</v>
      </c>
      <c r="F106" s="717">
        <v>1</v>
      </c>
      <c r="G106" s="717">
        <v>28</v>
      </c>
      <c r="H106" s="687">
        <v>1</v>
      </c>
      <c r="I106" s="687" t="s">
        <v>3501</v>
      </c>
      <c r="J106" s="687" t="s">
        <v>2581</v>
      </c>
      <c r="K106" s="687"/>
      <c r="L106" s="687" t="s">
        <v>307</v>
      </c>
      <c r="M106" s="687" t="s">
        <v>2792</v>
      </c>
      <c r="N106" s="2457">
        <v>2017</v>
      </c>
      <c r="O106" s="687"/>
      <c r="P106" s="718" t="s">
        <v>3047</v>
      </c>
      <c r="Q106" s="718" t="s">
        <v>133</v>
      </c>
      <c r="R106" s="687">
        <v>1</v>
      </c>
      <c r="S106" s="719">
        <v>7000000</v>
      </c>
      <c r="T106" s="1683" t="s">
        <v>3104</v>
      </c>
      <c r="V106" s="877"/>
      <c r="W106" s="802"/>
      <c r="X106" s="802"/>
      <c r="Y106" s="802"/>
    </row>
    <row r="107" spans="1:25" ht="12.95" customHeight="1">
      <c r="A107" s="684" t="e">
        <f>A103+1</f>
        <v>#REF!</v>
      </c>
      <c r="B107" s="685"/>
      <c r="C107" s="717">
        <v>2</v>
      </c>
      <c r="D107" s="717">
        <v>6</v>
      </c>
      <c r="E107" s="717">
        <v>2</v>
      </c>
      <c r="F107" s="717">
        <v>1</v>
      </c>
      <c r="G107" s="717">
        <v>28</v>
      </c>
      <c r="H107" s="687">
        <v>1</v>
      </c>
      <c r="I107" s="687" t="s">
        <v>2601</v>
      </c>
      <c r="J107" s="687" t="s">
        <v>2581</v>
      </c>
      <c r="K107" s="687"/>
      <c r="L107" s="687" t="s">
        <v>307</v>
      </c>
      <c r="M107" s="687" t="s">
        <v>143</v>
      </c>
      <c r="N107" s="886">
        <v>2007</v>
      </c>
      <c r="O107" s="687"/>
      <c r="P107" s="718" t="s">
        <v>1906</v>
      </c>
      <c r="Q107" s="718" t="s">
        <v>2547</v>
      </c>
      <c r="R107" s="687">
        <v>1</v>
      </c>
      <c r="S107" s="719">
        <v>350000</v>
      </c>
      <c r="T107" s="1683" t="s">
        <v>3104</v>
      </c>
      <c r="V107" s="877"/>
      <c r="W107" s="802"/>
      <c r="X107" s="802"/>
      <c r="Y107" s="802"/>
    </row>
    <row r="108" spans="1:25" ht="12.95" customHeight="1">
      <c r="A108" s="684" t="e">
        <f>A107+1</f>
        <v>#REF!</v>
      </c>
      <c r="B108" s="685"/>
      <c r="C108" s="717">
        <v>2</v>
      </c>
      <c r="D108" s="717">
        <v>6</v>
      </c>
      <c r="E108" s="717">
        <v>2</v>
      </c>
      <c r="F108" s="717">
        <v>1</v>
      </c>
      <c r="G108" s="717">
        <v>28</v>
      </c>
      <c r="H108" s="687">
        <v>2</v>
      </c>
      <c r="I108" s="687" t="s">
        <v>2556</v>
      </c>
      <c r="J108" s="687" t="s">
        <v>2581</v>
      </c>
      <c r="K108" s="687"/>
      <c r="L108" s="687" t="s">
        <v>307</v>
      </c>
      <c r="M108" s="687" t="s">
        <v>143</v>
      </c>
      <c r="N108" s="886">
        <v>2007</v>
      </c>
      <c r="O108" s="687"/>
      <c r="P108" s="718" t="s">
        <v>1906</v>
      </c>
      <c r="Q108" s="718" t="s">
        <v>2547</v>
      </c>
      <c r="R108" s="687">
        <v>1</v>
      </c>
      <c r="S108" s="719">
        <v>300000</v>
      </c>
      <c r="T108" s="1683" t="s">
        <v>3104</v>
      </c>
      <c r="V108" s="877"/>
      <c r="W108" s="802"/>
      <c r="X108" s="802"/>
      <c r="Y108" s="802"/>
    </row>
    <row r="109" spans="1:25" ht="12.95" customHeight="1">
      <c r="A109" s="684" t="e">
        <f t="shared" si="3"/>
        <v>#REF!</v>
      </c>
      <c r="B109" s="685"/>
      <c r="C109" s="717">
        <v>2</v>
      </c>
      <c r="D109" s="717">
        <v>6</v>
      </c>
      <c r="E109" s="717">
        <v>2</v>
      </c>
      <c r="F109" s="717">
        <v>1</v>
      </c>
      <c r="G109" s="717">
        <v>28</v>
      </c>
      <c r="H109" s="687">
        <v>3</v>
      </c>
      <c r="I109" s="687" t="s">
        <v>2556</v>
      </c>
      <c r="J109" s="687" t="s">
        <v>2581</v>
      </c>
      <c r="K109" s="687"/>
      <c r="L109" s="687" t="s">
        <v>307</v>
      </c>
      <c r="M109" s="687" t="s">
        <v>143</v>
      </c>
      <c r="N109" s="886">
        <v>2007</v>
      </c>
      <c r="O109" s="687"/>
      <c r="P109" s="718" t="s">
        <v>1906</v>
      </c>
      <c r="Q109" s="718" t="s">
        <v>2547</v>
      </c>
      <c r="R109" s="687">
        <v>1</v>
      </c>
      <c r="S109" s="719">
        <v>200000</v>
      </c>
      <c r="T109" s="1683" t="s">
        <v>3104</v>
      </c>
      <c r="V109" s="877"/>
      <c r="W109" s="802"/>
      <c r="X109" s="802"/>
      <c r="Y109" s="802"/>
    </row>
    <row r="110" spans="1:25" ht="12.95" customHeight="1">
      <c r="A110" s="684" t="e">
        <f t="shared" si="3"/>
        <v>#REF!</v>
      </c>
      <c r="B110" s="685"/>
      <c r="C110" s="717">
        <v>2</v>
      </c>
      <c r="D110" s="717">
        <v>6</v>
      </c>
      <c r="E110" s="717">
        <v>2</v>
      </c>
      <c r="F110" s="717">
        <v>1</v>
      </c>
      <c r="G110" s="717">
        <v>28</v>
      </c>
      <c r="H110" s="687">
        <v>4</v>
      </c>
      <c r="I110" s="687" t="s">
        <v>2556</v>
      </c>
      <c r="J110" s="687" t="s">
        <v>2581</v>
      </c>
      <c r="K110" s="687"/>
      <c r="L110" s="687" t="s">
        <v>307</v>
      </c>
      <c r="M110" s="687" t="s">
        <v>143</v>
      </c>
      <c r="N110" s="886">
        <v>2007</v>
      </c>
      <c r="O110" s="687"/>
      <c r="P110" s="718" t="s">
        <v>1906</v>
      </c>
      <c r="Q110" s="718" t="s">
        <v>2547</v>
      </c>
      <c r="R110" s="687">
        <v>1</v>
      </c>
      <c r="S110" s="719">
        <v>200000</v>
      </c>
      <c r="T110" s="1683" t="s">
        <v>3104</v>
      </c>
      <c r="V110" s="877"/>
      <c r="W110" s="802"/>
      <c r="X110" s="802"/>
      <c r="Y110" s="802"/>
    </row>
    <row r="111" spans="1:25" s="2155" customFormat="1" ht="12.95" customHeight="1">
      <c r="A111" s="2149" t="e">
        <f t="shared" si="3"/>
        <v>#REF!</v>
      </c>
      <c r="B111" s="2159"/>
      <c r="C111" s="2167">
        <v>2</v>
      </c>
      <c r="D111" s="2167">
        <v>6</v>
      </c>
      <c r="E111" s="2167">
        <v>2</v>
      </c>
      <c r="F111" s="2167">
        <v>1</v>
      </c>
      <c r="G111" s="2167">
        <v>28</v>
      </c>
      <c r="H111" s="795">
        <v>5</v>
      </c>
      <c r="I111" s="795" t="s">
        <v>2556</v>
      </c>
      <c r="J111" s="795" t="s">
        <v>2581</v>
      </c>
      <c r="K111" s="795"/>
      <c r="L111" s="795" t="s">
        <v>307</v>
      </c>
      <c r="M111" s="795" t="s">
        <v>143</v>
      </c>
      <c r="N111" s="2172">
        <v>2007</v>
      </c>
      <c r="O111" s="795"/>
      <c r="P111" s="804" t="s">
        <v>1906</v>
      </c>
      <c r="Q111" s="804" t="s">
        <v>1407</v>
      </c>
      <c r="R111" s="795">
        <v>1</v>
      </c>
      <c r="S111" s="1825">
        <v>200000</v>
      </c>
      <c r="T111" s="2168"/>
      <c r="U111" s="2180" t="s">
        <v>1407</v>
      </c>
      <c r="V111" s="2169" t="s">
        <v>2863</v>
      </c>
      <c r="W111" s="2158"/>
      <c r="X111" s="2158"/>
      <c r="Y111" s="2158"/>
    </row>
    <row r="112" spans="1:25" ht="12.95" customHeight="1">
      <c r="A112" s="684" t="e">
        <f t="shared" si="3"/>
        <v>#REF!</v>
      </c>
      <c r="B112" s="685"/>
      <c r="C112" s="717">
        <v>2</v>
      </c>
      <c r="D112" s="717">
        <v>6</v>
      </c>
      <c r="E112" s="717">
        <v>2</v>
      </c>
      <c r="F112" s="717">
        <v>1</v>
      </c>
      <c r="G112" s="717">
        <v>34</v>
      </c>
      <c r="H112" s="687">
        <v>15</v>
      </c>
      <c r="I112" s="687" t="s">
        <v>635</v>
      </c>
      <c r="J112" s="687" t="s">
        <v>305</v>
      </c>
      <c r="K112" s="687"/>
      <c r="L112" s="687" t="s">
        <v>419</v>
      </c>
      <c r="M112" s="687" t="s">
        <v>143</v>
      </c>
      <c r="N112" s="886">
        <v>2007</v>
      </c>
      <c r="O112" s="687"/>
      <c r="P112" s="718" t="s">
        <v>1906</v>
      </c>
      <c r="Q112" s="718" t="s">
        <v>133</v>
      </c>
      <c r="R112" s="687">
        <v>1</v>
      </c>
      <c r="S112" s="719">
        <v>300000</v>
      </c>
      <c r="T112" s="781" t="s">
        <v>3329</v>
      </c>
      <c r="V112" s="877"/>
      <c r="W112" s="802"/>
      <c r="X112" s="802"/>
      <c r="Y112" s="802"/>
    </row>
    <row r="113" spans="1:25" ht="12.95" customHeight="1">
      <c r="A113" s="684" t="e">
        <f t="shared" si="3"/>
        <v>#REF!</v>
      </c>
      <c r="B113" s="685"/>
      <c r="C113" s="717">
        <v>2</v>
      </c>
      <c r="D113" s="717">
        <v>6</v>
      </c>
      <c r="E113" s="717">
        <v>2</v>
      </c>
      <c r="F113" s="717">
        <v>1</v>
      </c>
      <c r="G113" s="717">
        <v>34</v>
      </c>
      <c r="H113" s="687">
        <v>16</v>
      </c>
      <c r="I113" s="687" t="s">
        <v>635</v>
      </c>
      <c r="J113" s="687" t="s">
        <v>305</v>
      </c>
      <c r="K113" s="687"/>
      <c r="L113" s="687" t="s">
        <v>419</v>
      </c>
      <c r="M113" s="687" t="s">
        <v>143</v>
      </c>
      <c r="N113" s="886">
        <v>2007</v>
      </c>
      <c r="O113" s="687"/>
      <c r="P113" s="718" t="s">
        <v>1906</v>
      </c>
      <c r="Q113" s="718" t="s">
        <v>133</v>
      </c>
      <c r="R113" s="687">
        <v>1</v>
      </c>
      <c r="S113" s="719">
        <v>300000</v>
      </c>
      <c r="T113" s="781" t="s">
        <v>3244</v>
      </c>
      <c r="V113" s="877"/>
      <c r="W113" s="802"/>
      <c r="X113" s="802"/>
      <c r="Y113" s="802"/>
    </row>
    <row r="114" spans="1:25" ht="12.95" customHeight="1">
      <c r="A114" s="684" t="e">
        <f t="shared" si="3"/>
        <v>#REF!</v>
      </c>
      <c r="B114" s="685"/>
      <c r="C114" s="717">
        <v>2</v>
      </c>
      <c r="D114" s="717">
        <v>6</v>
      </c>
      <c r="E114" s="717">
        <v>2</v>
      </c>
      <c r="F114" s="717">
        <v>1</v>
      </c>
      <c r="G114" s="717">
        <v>34</v>
      </c>
      <c r="H114" s="687">
        <v>17</v>
      </c>
      <c r="I114" s="687" t="s">
        <v>2602</v>
      </c>
      <c r="J114" s="687" t="s">
        <v>305</v>
      </c>
      <c r="K114" s="687"/>
      <c r="L114" s="687" t="s">
        <v>419</v>
      </c>
      <c r="M114" s="687" t="s">
        <v>143</v>
      </c>
      <c r="N114" s="886">
        <v>2007</v>
      </c>
      <c r="O114" s="687"/>
      <c r="P114" s="718" t="s">
        <v>1906</v>
      </c>
      <c r="Q114" s="718" t="s">
        <v>133</v>
      </c>
      <c r="R114" s="687">
        <v>1</v>
      </c>
      <c r="S114" s="719">
        <v>450000</v>
      </c>
      <c r="T114" s="781" t="s">
        <v>2905</v>
      </c>
      <c r="V114" s="877"/>
      <c r="W114" s="802"/>
      <c r="X114" s="802"/>
      <c r="Y114" s="802"/>
    </row>
    <row r="115" spans="1:25" ht="12.95" customHeight="1">
      <c r="A115" s="684" t="e">
        <f t="shared" si="3"/>
        <v>#REF!</v>
      </c>
      <c r="B115" s="685"/>
      <c r="C115" s="717">
        <v>2</v>
      </c>
      <c r="D115" s="717">
        <v>6</v>
      </c>
      <c r="E115" s="717">
        <v>2</v>
      </c>
      <c r="F115" s="717">
        <v>1</v>
      </c>
      <c r="G115" s="717">
        <v>34</v>
      </c>
      <c r="H115" s="687">
        <v>18</v>
      </c>
      <c r="I115" s="687" t="s">
        <v>2602</v>
      </c>
      <c r="J115" s="687" t="s">
        <v>305</v>
      </c>
      <c r="K115" s="687"/>
      <c r="L115" s="687" t="s">
        <v>419</v>
      </c>
      <c r="M115" s="687" t="s">
        <v>143</v>
      </c>
      <c r="N115" s="886">
        <v>2007</v>
      </c>
      <c r="O115" s="687"/>
      <c r="P115" s="718" t="s">
        <v>1906</v>
      </c>
      <c r="Q115" s="718" t="s">
        <v>133</v>
      </c>
      <c r="R115" s="687">
        <v>1</v>
      </c>
      <c r="S115" s="719">
        <v>450000</v>
      </c>
      <c r="T115" s="781" t="s">
        <v>2905</v>
      </c>
      <c r="V115" s="877"/>
      <c r="W115" s="802"/>
      <c r="X115" s="802"/>
      <c r="Y115" s="802"/>
    </row>
    <row r="116" spans="1:25" s="2155" customFormat="1" ht="12.95" customHeight="1">
      <c r="A116" s="2149" t="e">
        <f>#REF!+1</f>
        <v>#REF!</v>
      </c>
      <c r="B116" s="2159"/>
      <c r="C116" s="2167">
        <v>2</v>
      </c>
      <c r="D116" s="2167">
        <v>6</v>
      </c>
      <c r="E116" s="2167">
        <v>2</v>
      </c>
      <c r="F116" s="2167">
        <v>4</v>
      </c>
      <c r="G116" s="2167">
        <v>8</v>
      </c>
      <c r="H116" s="795">
        <v>1</v>
      </c>
      <c r="I116" s="795" t="s">
        <v>2608</v>
      </c>
      <c r="J116" s="795" t="s">
        <v>364</v>
      </c>
      <c r="K116" s="795"/>
      <c r="L116" s="795" t="s">
        <v>420</v>
      </c>
      <c r="M116" s="795" t="s">
        <v>143</v>
      </c>
      <c r="N116" s="2172">
        <v>2007</v>
      </c>
      <c r="O116" s="795"/>
      <c r="P116" s="804" t="s">
        <v>1906</v>
      </c>
      <c r="Q116" s="804" t="s">
        <v>1407</v>
      </c>
      <c r="R116" s="795">
        <v>1</v>
      </c>
      <c r="S116" s="1825">
        <v>75000</v>
      </c>
      <c r="T116" s="1489" t="s">
        <v>3081</v>
      </c>
      <c r="U116" s="2155" t="s">
        <v>1407</v>
      </c>
      <c r="V116" s="2169" t="s">
        <v>3214</v>
      </c>
      <c r="W116" s="2158"/>
      <c r="X116" s="2158"/>
      <c r="Y116" s="2158"/>
    </row>
    <row r="117" spans="1:25" ht="12.95" customHeight="1">
      <c r="A117" s="684" t="e">
        <f>#REF!+1</f>
        <v>#REF!</v>
      </c>
      <c r="B117" s="685"/>
      <c r="C117" s="717">
        <v>2</v>
      </c>
      <c r="D117" s="717">
        <v>6</v>
      </c>
      <c r="E117" s="717">
        <v>2</v>
      </c>
      <c r="F117" s="717">
        <v>1</v>
      </c>
      <c r="G117" s="717">
        <v>34</v>
      </c>
      <c r="H117" s="687">
        <v>10</v>
      </c>
      <c r="I117" s="687" t="s">
        <v>2602</v>
      </c>
      <c r="J117" s="687" t="s">
        <v>305</v>
      </c>
      <c r="K117" s="687"/>
      <c r="L117" s="687" t="s">
        <v>307</v>
      </c>
      <c r="M117" s="687" t="s">
        <v>143</v>
      </c>
      <c r="N117" s="886">
        <v>2007</v>
      </c>
      <c r="O117" s="687"/>
      <c r="P117" s="718" t="s">
        <v>1906</v>
      </c>
      <c r="Q117" s="718" t="s">
        <v>133</v>
      </c>
      <c r="R117" s="687">
        <v>1</v>
      </c>
      <c r="S117" s="719">
        <v>250000</v>
      </c>
      <c r="T117" s="781" t="s">
        <v>2967</v>
      </c>
      <c r="V117" s="877"/>
      <c r="W117" s="802"/>
      <c r="X117" s="802"/>
      <c r="Y117" s="802"/>
    </row>
    <row r="118" spans="1:25" ht="12.95" customHeight="1">
      <c r="A118" s="684" t="e">
        <f t="shared" si="3"/>
        <v>#REF!</v>
      </c>
      <c r="B118" s="685"/>
      <c r="C118" s="717">
        <v>2</v>
      </c>
      <c r="D118" s="717">
        <v>6</v>
      </c>
      <c r="E118" s="717">
        <v>2</v>
      </c>
      <c r="F118" s="717">
        <v>1</v>
      </c>
      <c r="G118" s="717">
        <v>34</v>
      </c>
      <c r="H118" s="687">
        <v>11</v>
      </c>
      <c r="I118" s="687" t="s">
        <v>2602</v>
      </c>
      <c r="J118" s="687" t="s">
        <v>305</v>
      </c>
      <c r="K118" s="687"/>
      <c r="L118" s="687" t="s">
        <v>307</v>
      </c>
      <c r="M118" s="687" t="s">
        <v>143</v>
      </c>
      <c r="N118" s="886">
        <v>2007</v>
      </c>
      <c r="O118" s="687"/>
      <c r="P118" s="718" t="s">
        <v>1906</v>
      </c>
      <c r="Q118" s="718" t="s">
        <v>133</v>
      </c>
      <c r="R118" s="687">
        <v>1</v>
      </c>
      <c r="S118" s="719">
        <v>250000</v>
      </c>
      <c r="T118" s="781"/>
      <c r="V118" s="877"/>
      <c r="W118" s="802"/>
      <c r="X118" s="802"/>
      <c r="Y118" s="802"/>
    </row>
    <row r="119" spans="1:25" ht="12.95" customHeight="1">
      <c r="A119" s="684" t="e">
        <f t="shared" si="3"/>
        <v>#REF!</v>
      </c>
      <c r="B119" s="685"/>
      <c r="C119" s="717">
        <v>2</v>
      </c>
      <c r="D119" s="717">
        <v>6</v>
      </c>
      <c r="E119" s="717">
        <v>2</v>
      </c>
      <c r="F119" s="717">
        <v>1</v>
      </c>
      <c r="G119" s="717">
        <v>34</v>
      </c>
      <c r="H119" s="687">
        <v>12</v>
      </c>
      <c r="I119" s="687" t="s">
        <v>635</v>
      </c>
      <c r="J119" s="687" t="s">
        <v>305</v>
      </c>
      <c r="K119" s="687"/>
      <c r="L119" s="687" t="s">
        <v>419</v>
      </c>
      <c r="M119" s="687" t="s">
        <v>143</v>
      </c>
      <c r="N119" s="886">
        <v>2007</v>
      </c>
      <c r="O119" s="687"/>
      <c r="P119" s="718" t="s">
        <v>1906</v>
      </c>
      <c r="Q119" s="718" t="s">
        <v>2547</v>
      </c>
      <c r="R119" s="687">
        <v>1</v>
      </c>
      <c r="S119" s="719">
        <v>250000</v>
      </c>
      <c r="T119" s="781" t="s">
        <v>2925</v>
      </c>
      <c r="V119" s="877"/>
      <c r="W119" s="802"/>
      <c r="X119" s="802"/>
      <c r="Y119" s="802"/>
    </row>
    <row r="120" spans="1:25" s="2155" customFormat="1" ht="12.95" customHeight="1">
      <c r="A120" s="2149" t="e">
        <f t="shared" si="3"/>
        <v>#REF!</v>
      </c>
      <c r="B120" s="2159"/>
      <c r="C120" s="2167">
        <v>2</v>
      </c>
      <c r="D120" s="2167">
        <v>6</v>
      </c>
      <c r="E120" s="2167">
        <v>2</v>
      </c>
      <c r="F120" s="2167">
        <v>4</v>
      </c>
      <c r="G120" s="2167">
        <v>8</v>
      </c>
      <c r="H120" s="795">
        <v>4</v>
      </c>
      <c r="I120" s="795" t="s">
        <v>2608</v>
      </c>
      <c r="J120" s="795" t="s">
        <v>2553</v>
      </c>
      <c r="K120" s="795"/>
      <c r="L120" s="795" t="s">
        <v>420</v>
      </c>
      <c r="M120" s="795" t="s">
        <v>143</v>
      </c>
      <c r="N120" s="2172">
        <v>2007</v>
      </c>
      <c r="O120" s="795"/>
      <c r="P120" s="804" t="s">
        <v>1906</v>
      </c>
      <c r="Q120" s="804" t="s">
        <v>1407</v>
      </c>
      <c r="R120" s="795">
        <v>1</v>
      </c>
      <c r="S120" s="1825">
        <v>175000</v>
      </c>
      <c r="T120" s="1489" t="s">
        <v>2864</v>
      </c>
      <c r="V120" s="2169"/>
      <c r="W120" s="2158"/>
      <c r="X120" s="2158"/>
      <c r="Y120" s="2158"/>
    </row>
    <row r="121" spans="1:25" s="2155" customFormat="1" ht="12.95" customHeight="1">
      <c r="A121" s="2149" t="e">
        <f t="shared" si="3"/>
        <v>#REF!</v>
      </c>
      <c r="B121" s="2159"/>
      <c r="C121" s="2167">
        <v>2</v>
      </c>
      <c r="D121" s="2167">
        <v>6</v>
      </c>
      <c r="E121" s="2167">
        <v>2</v>
      </c>
      <c r="F121" s="2167">
        <v>4</v>
      </c>
      <c r="G121" s="2167">
        <v>8</v>
      </c>
      <c r="H121" s="795">
        <v>5</v>
      </c>
      <c r="I121" s="795" t="s">
        <v>52</v>
      </c>
      <c r="J121" s="795"/>
      <c r="K121" s="795"/>
      <c r="L121" s="795" t="s">
        <v>420</v>
      </c>
      <c r="M121" s="795" t="s">
        <v>143</v>
      </c>
      <c r="N121" s="2172">
        <v>2007</v>
      </c>
      <c r="O121" s="795"/>
      <c r="P121" s="804" t="s">
        <v>1906</v>
      </c>
      <c r="Q121" s="804" t="s">
        <v>1407</v>
      </c>
      <c r="R121" s="795">
        <v>1</v>
      </c>
      <c r="S121" s="1825">
        <v>175000</v>
      </c>
      <c r="T121" s="1489" t="s">
        <v>2904</v>
      </c>
      <c r="V121" s="2169"/>
      <c r="W121" s="2158"/>
      <c r="X121" s="2158"/>
      <c r="Y121" s="2158"/>
    </row>
    <row r="122" spans="1:25" s="2155" customFormat="1" ht="12.95" customHeight="1">
      <c r="A122" s="2149" t="e">
        <f t="shared" ref="A122:A148" si="4">A121+1</f>
        <v>#REF!</v>
      </c>
      <c r="B122" s="2159"/>
      <c r="C122" s="2167">
        <v>2</v>
      </c>
      <c r="D122" s="2167">
        <v>6</v>
      </c>
      <c r="E122" s="2167">
        <v>2</v>
      </c>
      <c r="F122" s="2167">
        <v>4</v>
      </c>
      <c r="G122" s="2167">
        <v>8</v>
      </c>
      <c r="H122" s="795">
        <v>6</v>
      </c>
      <c r="I122" s="795" t="s">
        <v>52</v>
      </c>
      <c r="J122" s="795" t="s">
        <v>369</v>
      </c>
      <c r="K122" s="795"/>
      <c r="L122" s="795" t="s">
        <v>420</v>
      </c>
      <c r="M122" s="795" t="s">
        <v>143</v>
      </c>
      <c r="N122" s="2172">
        <v>2007</v>
      </c>
      <c r="O122" s="795"/>
      <c r="P122" s="804" t="s">
        <v>1906</v>
      </c>
      <c r="Q122" s="804" t="s">
        <v>1407</v>
      </c>
      <c r="R122" s="795">
        <v>1</v>
      </c>
      <c r="S122" s="1825">
        <v>175000</v>
      </c>
      <c r="T122" s="1489" t="s">
        <v>2918</v>
      </c>
      <c r="V122" s="2169"/>
      <c r="W122" s="2158"/>
      <c r="X122" s="2158"/>
      <c r="Y122" s="2158"/>
    </row>
    <row r="123" spans="1:25" s="2155" customFormat="1" ht="12.95" customHeight="1">
      <c r="A123" s="2149" t="e">
        <f t="shared" si="4"/>
        <v>#REF!</v>
      </c>
      <c r="B123" s="2159"/>
      <c r="C123" s="2167">
        <v>2</v>
      </c>
      <c r="D123" s="2167">
        <v>6</v>
      </c>
      <c r="E123" s="2167">
        <v>2</v>
      </c>
      <c r="F123" s="2167">
        <v>4</v>
      </c>
      <c r="G123" s="2167">
        <v>8</v>
      </c>
      <c r="H123" s="795">
        <v>7</v>
      </c>
      <c r="I123" s="795" t="s">
        <v>52</v>
      </c>
      <c r="J123" s="795" t="s">
        <v>369</v>
      </c>
      <c r="K123" s="795"/>
      <c r="L123" s="795" t="s">
        <v>420</v>
      </c>
      <c r="M123" s="795" t="s">
        <v>143</v>
      </c>
      <c r="N123" s="2172">
        <v>2007</v>
      </c>
      <c r="O123" s="795"/>
      <c r="P123" s="804" t="s">
        <v>1906</v>
      </c>
      <c r="Q123" s="804" t="s">
        <v>1407</v>
      </c>
      <c r="R123" s="795">
        <v>1</v>
      </c>
      <c r="S123" s="1825">
        <v>175000</v>
      </c>
      <c r="T123" s="1489" t="s">
        <v>2904</v>
      </c>
      <c r="V123" s="2169"/>
      <c r="W123" s="2158"/>
      <c r="X123" s="2158"/>
      <c r="Y123" s="2158"/>
    </row>
    <row r="124" spans="1:25" s="2155" customFormat="1" ht="12.95" customHeight="1">
      <c r="A124" s="2149" t="e">
        <f t="shared" si="4"/>
        <v>#REF!</v>
      </c>
      <c r="B124" s="2159"/>
      <c r="C124" s="2167">
        <v>2</v>
      </c>
      <c r="D124" s="2167">
        <v>6</v>
      </c>
      <c r="E124" s="2167">
        <v>2</v>
      </c>
      <c r="F124" s="2167">
        <v>4</v>
      </c>
      <c r="G124" s="2167">
        <v>8</v>
      </c>
      <c r="H124" s="795">
        <v>8</v>
      </c>
      <c r="I124" s="795" t="s">
        <v>52</v>
      </c>
      <c r="J124" s="795" t="s">
        <v>369</v>
      </c>
      <c r="K124" s="795"/>
      <c r="L124" s="795" t="s">
        <v>420</v>
      </c>
      <c r="M124" s="795" t="s">
        <v>143</v>
      </c>
      <c r="N124" s="2172">
        <v>2007</v>
      </c>
      <c r="O124" s="795"/>
      <c r="P124" s="804" t="s">
        <v>1906</v>
      </c>
      <c r="Q124" s="804" t="s">
        <v>1407</v>
      </c>
      <c r="R124" s="795">
        <v>1</v>
      </c>
      <c r="S124" s="1825">
        <v>175000</v>
      </c>
      <c r="T124" s="1489" t="s">
        <v>2911</v>
      </c>
      <c r="V124" s="2169"/>
      <c r="W124" s="2158"/>
      <c r="X124" s="2158"/>
      <c r="Y124" s="2158"/>
    </row>
    <row r="125" spans="1:25" ht="12.95" customHeight="1">
      <c r="A125" s="684" t="e">
        <f t="shared" si="4"/>
        <v>#REF!</v>
      </c>
      <c r="B125" s="685"/>
      <c r="C125" s="717">
        <v>2</v>
      </c>
      <c r="D125" s="717">
        <v>6</v>
      </c>
      <c r="E125" s="717">
        <v>2</v>
      </c>
      <c r="F125" s="717">
        <v>4</v>
      </c>
      <c r="G125" s="717">
        <v>8</v>
      </c>
      <c r="H125" s="687">
        <v>10</v>
      </c>
      <c r="I125" s="687" t="s">
        <v>52</v>
      </c>
      <c r="J125" s="2353" t="s">
        <v>3342</v>
      </c>
      <c r="K125" s="687"/>
      <c r="L125" s="687" t="s">
        <v>420</v>
      </c>
      <c r="M125" s="687" t="s">
        <v>143</v>
      </c>
      <c r="N125" s="886">
        <v>2007</v>
      </c>
      <c r="O125" s="687"/>
      <c r="P125" s="718" t="s">
        <v>1906</v>
      </c>
      <c r="Q125" s="718" t="s">
        <v>133</v>
      </c>
      <c r="R125" s="687">
        <v>1</v>
      </c>
      <c r="S125" s="719">
        <v>200000</v>
      </c>
      <c r="T125" s="781" t="s">
        <v>3520</v>
      </c>
      <c r="V125" s="877"/>
      <c r="W125" s="802"/>
      <c r="X125" s="802"/>
      <c r="Y125" s="802"/>
    </row>
    <row r="126" spans="1:25" ht="12.95" customHeight="1">
      <c r="A126" s="684" t="e">
        <f t="shared" si="4"/>
        <v>#REF!</v>
      </c>
      <c r="B126" s="685"/>
      <c r="C126" s="717">
        <v>2</v>
      </c>
      <c r="D126" s="717">
        <v>6</v>
      </c>
      <c r="E126" s="717">
        <v>2</v>
      </c>
      <c r="F126" s="717">
        <v>4</v>
      </c>
      <c r="G126" s="717">
        <v>8</v>
      </c>
      <c r="H126" s="687">
        <v>11</v>
      </c>
      <c r="I126" s="687" t="s">
        <v>52</v>
      </c>
      <c r="J126" s="2353" t="s">
        <v>369</v>
      </c>
      <c r="K126" s="687"/>
      <c r="L126" s="687" t="s">
        <v>420</v>
      </c>
      <c r="M126" s="687" t="s">
        <v>143</v>
      </c>
      <c r="N126" s="886">
        <v>2007</v>
      </c>
      <c r="O126" s="687"/>
      <c r="P126" s="718" t="s">
        <v>1906</v>
      </c>
      <c r="Q126" s="718" t="s">
        <v>2547</v>
      </c>
      <c r="R126" s="687">
        <v>1</v>
      </c>
      <c r="S126" s="719">
        <v>200000</v>
      </c>
      <c r="T126" s="781" t="s">
        <v>1735</v>
      </c>
      <c r="V126" s="877"/>
      <c r="W126" s="802"/>
      <c r="X126" s="802"/>
      <c r="Y126" s="802"/>
    </row>
    <row r="127" spans="1:25" ht="12.95" customHeight="1">
      <c r="A127" s="684" t="e">
        <f t="shared" si="4"/>
        <v>#REF!</v>
      </c>
      <c r="B127" s="685"/>
      <c r="C127" s="717">
        <v>2</v>
      </c>
      <c r="D127" s="717">
        <v>6</v>
      </c>
      <c r="E127" s="717">
        <v>2</v>
      </c>
      <c r="F127" s="717">
        <v>4</v>
      </c>
      <c r="G127" s="717">
        <v>8</v>
      </c>
      <c r="H127" s="687">
        <v>12</v>
      </c>
      <c r="I127" s="687" t="s">
        <v>52</v>
      </c>
      <c r="J127" s="2353" t="s">
        <v>364</v>
      </c>
      <c r="K127" s="687"/>
      <c r="L127" s="687" t="s">
        <v>365</v>
      </c>
      <c r="M127" s="687" t="s">
        <v>143</v>
      </c>
      <c r="N127" s="886">
        <v>2007</v>
      </c>
      <c r="O127" s="687"/>
      <c r="P127" s="718" t="s">
        <v>1906</v>
      </c>
      <c r="Q127" s="718" t="s">
        <v>133</v>
      </c>
      <c r="R127" s="687">
        <v>1</v>
      </c>
      <c r="S127" s="719">
        <v>200000</v>
      </c>
      <c r="T127" s="781" t="s">
        <v>2918</v>
      </c>
      <c r="V127" s="963"/>
      <c r="W127" s="802"/>
      <c r="X127" s="802"/>
      <c r="Y127" s="802"/>
    </row>
    <row r="128" spans="1:25" s="2155" customFormat="1" ht="12.95" customHeight="1">
      <c r="A128" s="2149" t="e">
        <f t="shared" si="4"/>
        <v>#REF!</v>
      </c>
      <c r="B128" s="2159"/>
      <c r="C128" s="2167">
        <v>2</v>
      </c>
      <c r="D128" s="2167">
        <v>6</v>
      </c>
      <c r="E128" s="2167">
        <v>2</v>
      </c>
      <c r="F128" s="2167">
        <v>4</v>
      </c>
      <c r="G128" s="2167">
        <v>8</v>
      </c>
      <c r="H128" s="795">
        <v>13</v>
      </c>
      <c r="I128" s="795" t="s">
        <v>52</v>
      </c>
      <c r="J128" s="795" t="s">
        <v>2609</v>
      </c>
      <c r="K128" s="795"/>
      <c r="L128" s="795" t="s">
        <v>355</v>
      </c>
      <c r="M128" s="795" t="s">
        <v>143</v>
      </c>
      <c r="N128" s="2172">
        <v>2007</v>
      </c>
      <c r="O128" s="795"/>
      <c r="P128" s="804" t="s">
        <v>1906</v>
      </c>
      <c r="Q128" s="804" t="s">
        <v>1407</v>
      </c>
      <c r="R128" s="795">
        <v>1</v>
      </c>
      <c r="S128" s="1825">
        <v>200000</v>
      </c>
      <c r="T128" s="1489" t="s">
        <v>2905</v>
      </c>
      <c r="V128" s="2169"/>
      <c r="W128" s="2158"/>
      <c r="X128" s="2158"/>
      <c r="Y128" s="2158"/>
    </row>
    <row r="129" spans="1:25" s="2357" customFormat="1" ht="12.95" customHeight="1">
      <c r="A129" s="2350"/>
      <c r="B129" s="2351"/>
      <c r="C129" s="2352"/>
      <c r="D129" s="2352"/>
      <c r="E129" s="2352"/>
      <c r="F129" s="2352"/>
      <c r="G129" s="2352"/>
      <c r="H129" s="2353"/>
      <c r="I129" s="2353" t="s">
        <v>3498</v>
      </c>
      <c r="J129" s="2353" t="s">
        <v>364</v>
      </c>
      <c r="K129" s="2353"/>
      <c r="L129" s="2353" t="s">
        <v>355</v>
      </c>
      <c r="M129" s="2353" t="s">
        <v>143</v>
      </c>
      <c r="N129" s="2457">
        <v>2017</v>
      </c>
      <c r="O129" s="2353"/>
      <c r="P129" s="2354" t="s">
        <v>1906</v>
      </c>
      <c r="Q129" s="2354" t="s">
        <v>133</v>
      </c>
      <c r="R129" s="2353">
        <v>1</v>
      </c>
      <c r="S129" s="2355">
        <v>380000</v>
      </c>
      <c r="T129" s="2356" t="s">
        <v>3499</v>
      </c>
      <c r="V129" s="2358"/>
      <c r="W129" s="2359"/>
      <c r="X129" s="2486">
        <v>380000</v>
      </c>
      <c r="Y129" s="2359"/>
    </row>
    <row r="130" spans="1:25" s="2155" customFormat="1" ht="12.95" customHeight="1">
      <c r="A130" s="2149" t="e">
        <f>A128+1</f>
        <v>#REF!</v>
      </c>
      <c r="B130" s="2159"/>
      <c r="C130" s="2167">
        <v>2</v>
      </c>
      <c r="D130" s="2167">
        <v>6</v>
      </c>
      <c r="E130" s="2167">
        <v>2</v>
      </c>
      <c r="F130" s="2167">
        <v>6</v>
      </c>
      <c r="G130" s="2167">
        <v>22</v>
      </c>
      <c r="H130" s="795">
        <v>1</v>
      </c>
      <c r="I130" s="795" t="s">
        <v>59</v>
      </c>
      <c r="J130" s="795" t="s">
        <v>2553</v>
      </c>
      <c r="K130" s="795"/>
      <c r="L130" s="795" t="s">
        <v>365</v>
      </c>
      <c r="M130" s="795" t="s">
        <v>143</v>
      </c>
      <c r="N130" s="2172">
        <v>2007</v>
      </c>
      <c r="O130" s="795"/>
      <c r="P130" s="804" t="s">
        <v>1906</v>
      </c>
      <c r="Q130" s="804" t="s">
        <v>1407</v>
      </c>
      <c r="R130" s="795">
        <v>1</v>
      </c>
      <c r="S130" s="1825">
        <v>150000</v>
      </c>
      <c r="T130" s="1489" t="s">
        <v>2967</v>
      </c>
      <c r="V130" s="2169"/>
      <c r="W130" s="2158"/>
      <c r="X130" s="2158"/>
      <c r="Y130" s="2158"/>
    </row>
    <row r="131" spans="1:25" ht="12.95" customHeight="1">
      <c r="A131" s="684" t="e">
        <f t="shared" si="4"/>
        <v>#REF!</v>
      </c>
      <c r="B131" s="685"/>
      <c r="C131" s="717">
        <v>2</v>
      </c>
      <c r="D131" s="717">
        <v>6</v>
      </c>
      <c r="E131" s="717">
        <v>2</v>
      </c>
      <c r="F131" s="717">
        <v>6</v>
      </c>
      <c r="G131" s="717">
        <v>22</v>
      </c>
      <c r="H131" s="687">
        <v>2</v>
      </c>
      <c r="I131" s="687" t="s">
        <v>59</v>
      </c>
      <c r="J131" s="687" t="s">
        <v>2553</v>
      </c>
      <c r="K131" s="687"/>
      <c r="L131" s="687" t="s">
        <v>365</v>
      </c>
      <c r="M131" s="687" t="s">
        <v>143</v>
      </c>
      <c r="N131" s="886">
        <v>2007</v>
      </c>
      <c r="O131" s="687"/>
      <c r="P131" s="718" t="s">
        <v>1906</v>
      </c>
      <c r="Q131" s="718" t="s">
        <v>2547</v>
      </c>
      <c r="R131" s="687">
        <v>1</v>
      </c>
      <c r="S131" s="719">
        <v>175000</v>
      </c>
      <c r="T131" s="781" t="s">
        <v>1735</v>
      </c>
      <c r="U131" s="882"/>
      <c r="V131" s="877"/>
      <c r="W131" s="802"/>
      <c r="X131" s="802"/>
      <c r="Y131" s="802"/>
    </row>
    <row r="132" spans="1:25" ht="12.95" customHeight="1">
      <c r="A132" s="684" t="e">
        <f t="shared" si="4"/>
        <v>#REF!</v>
      </c>
      <c r="B132" s="685"/>
      <c r="C132" s="717">
        <v>2</v>
      </c>
      <c r="D132" s="717">
        <v>6</v>
      </c>
      <c r="E132" s="717">
        <v>2</v>
      </c>
      <c r="F132" s="717">
        <v>6</v>
      </c>
      <c r="G132" s="717">
        <v>22</v>
      </c>
      <c r="H132" s="687">
        <v>3</v>
      </c>
      <c r="I132" s="687" t="s">
        <v>59</v>
      </c>
      <c r="J132" s="687"/>
      <c r="K132" s="687"/>
      <c r="L132" s="687" t="s">
        <v>420</v>
      </c>
      <c r="M132" s="687" t="s">
        <v>143</v>
      </c>
      <c r="N132" s="886">
        <v>2007</v>
      </c>
      <c r="O132" s="687"/>
      <c r="P132" s="718" t="s">
        <v>1906</v>
      </c>
      <c r="Q132" s="718" t="s">
        <v>133</v>
      </c>
      <c r="R132" s="687">
        <v>1</v>
      </c>
      <c r="S132" s="719">
        <v>200000</v>
      </c>
      <c r="T132" s="781" t="s">
        <v>2864</v>
      </c>
      <c r="V132" s="877"/>
      <c r="W132" s="802"/>
      <c r="X132" s="802"/>
      <c r="Y132" s="802"/>
    </row>
    <row r="133" spans="1:25" s="2155" customFormat="1" ht="12.95" customHeight="1">
      <c r="A133" s="2149" t="e">
        <f t="shared" si="4"/>
        <v>#REF!</v>
      </c>
      <c r="B133" s="2159"/>
      <c r="C133" s="2167">
        <v>2</v>
      </c>
      <c r="D133" s="2167">
        <v>6</v>
      </c>
      <c r="E133" s="2167">
        <v>2</v>
      </c>
      <c r="F133" s="2167">
        <v>6</v>
      </c>
      <c r="G133" s="2167">
        <v>22</v>
      </c>
      <c r="H133" s="795">
        <v>4</v>
      </c>
      <c r="I133" s="795" t="s">
        <v>59</v>
      </c>
      <c r="J133" s="795" t="s">
        <v>2553</v>
      </c>
      <c r="K133" s="795"/>
      <c r="L133" s="795" t="s">
        <v>420</v>
      </c>
      <c r="M133" s="795" t="s">
        <v>143</v>
      </c>
      <c r="N133" s="2172">
        <v>2007</v>
      </c>
      <c r="O133" s="795"/>
      <c r="P133" s="804" t="s">
        <v>1906</v>
      </c>
      <c r="Q133" s="804" t="s">
        <v>1407</v>
      </c>
      <c r="R133" s="795">
        <v>1</v>
      </c>
      <c r="S133" s="1825">
        <v>200000</v>
      </c>
      <c r="T133" s="1489" t="s">
        <v>2918</v>
      </c>
      <c r="V133" s="2169"/>
      <c r="W133" s="2158"/>
      <c r="X133" s="2158"/>
      <c r="Y133" s="2158"/>
    </row>
    <row r="134" spans="1:25" ht="12.95" customHeight="1">
      <c r="A134" s="684" t="e">
        <f t="shared" si="4"/>
        <v>#REF!</v>
      </c>
      <c r="B134" s="685"/>
      <c r="C134" s="717">
        <v>2</v>
      </c>
      <c r="D134" s="717">
        <v>6</v>
      </c>
      <c r="E134" s="717">
        <v>2</v>
      </c>
      <c r="F134" s="717">
        <v>6</v>
      </c>
      <c r="G134" s="717">
        <v>22</v>
      </c>
      <c r="H134" s="687">
        <v>5</v>
      </c>
      <c r="I134" s="687" t="s">
        <v>59</v>
      </c>
      <c r="J134" s="687" t="s">
        <v>2553</v>
      </c>
      <c r="K134" s="687"/>
      <c r="L134" s="687" t="s">
        <v>420</v>
      </c>
      <c r="M134" s="687" t="s">
        <v>143</v>
      </c>
      <c r="N134" s="886">
        <v>2007</v>
      </c>
      <c r="O134" s="687"/>
      <c r="P134" s="718" t="s">
        <v>1906</v>
      </c>
      <c r="Q134" s="718" t="s">
        <v>133</v>
      </c>
      <c r="R134" s="687">
        <v>1</v>
      </c>
      <c r="S134" s="719">
        <v>200000</v>
      </c>
      <c r="T134" s="781" t="s">
        <v>3204</v>
      </c>
      <c r="V134" s="877"/>
      <c r="W134" s="802"/>
      <c r="X134" s="802"/>
      <c r="Y134" s="802"/>
    </row>
    <row r="135" spans="1:25" ht="12.95" customHeight="1">
      <c r="A135" s="684" t="e">
        <f t="shared" si="4"/>
        <v>#REF!</v>
      </c>
      <c r="B135" s="685"/>
      <c r="C135" s="717">
        <v>2</v>
      </c>
      <c r="D135" s="717">
        <v>6</v>
      </c>
      <c r="E135" s="717">
        <v>2</v>
      </c>
      <c r="F135" s="717">
        <v>1</v>
      </c>
      <c r="G135" s="717">
        <v>19</v>
      </c>
      <c r="H135" s="687">
        <v>1</v>
      </c>
      <c r="I135" s="795" t="s">
        <v>2559</v>
      </c>
      <c r="J135" s="687" t="s">
        <v>305</v>
      </c>
      <c r="K135" s="687"/>
      <c r="L135" s="687" t="s">
        <v>307</v>
      </c>
      <c r="M135" s="687" t="s">
        <v>143</v>
      </c>
      <c r="N135" s="688">
        <v>1985</v>
      </c>
      <c r="O135" s="687"/>
      <c r="P135" s="718" t="s">
        <v>1906</v>
      </c>
      <c r="Q135" s="718" t="s">
        <v>133</v>
      </c>
      <c r="R135" s="687">
        <v>1</v>
      </c>
      <c r="S135" s="719">
        <v>200000</v>
      </c>
      <c r="T135" s="781" t="s">
        <v>2967</v>
      </c>
      <c r="V135" s="877"/>
      <c r="W135" s="802"/>
      <c r="X135" s="802"/>
      <c r="Y135" s="802"/>
    </row>
    <row r="136" spans="1:25" ht="12.95" customHeight="1">
      <c r="A136" s="684" t="e">
        <f t="shared" si="4"/>
        <v>#REF!</v>
      </c>
      <c r="B136" s="685"/>
      <c r="C136" s="717">
        <v>2</v>
      </c>
      <c r="D136" s="717">
        <v>6</v>
      </c>
      <c r="E136" s="717">
        <v>2</v>
      </c>
      <c r="F136" s="717">
        <v>1</v>
      </c>
      <c r="G136" s="717">
        <v>19</v>
      </c>
      <c r="H136" s="687">
        <v>2</v>
      </c>
      <c r="I136" s="795" t="s">
        <v>2559</v>
      </c>
      <c r="J136" s="687" t="s">
        <v>305</v>
      </c>
      <c r="K136" s="687"/>
      <c r="L136" s="687" t="s">
        <v>307</v>
      </c>
      <c r="M136" s="687" t="s">
        <v>143</v>
      </c>
      <c r="N136" s="688">
        <v>1985</v>
      </c>
      <c r="O136" s="687"/>
      <c r="P136" s="718" t="s">
        <v>1906</v>
      </c>
      <c r="Q136" s="718" t="s">
        <v>133</v>
      </c>
      <c r="R136" s="687">
        <v>1</v>
      </c>
      <c r="S136" s="719">
        <v>100000</v>
      </c>
      <c r="T136" s="781" t="s">
        <v>2920</v>
      </c>
      <c r="V136" s="877"/>
      <c r="W136" s="802"/>
      <c r="X136" s="802"/>
      <c r="Y136" s="802"/>
    </row>
    <row r="137" spans="1:25" s="2155" customFormat="1" ht="12.95" customHeight="1">
      <c r="A137" s="2149" t="e">
        <f t="shared" si="4"/>
        <v>#REF!</v>
      </c>
      <c r="B137" s="2159"/>
      <c r="C137" s="2167">
        <v>2</v>
      </c>
      <c r="D137" s="2167">
        <v>6</v>
      </c>
      <c r="E137" s="2167">
        <v>2</v>
      </c>
      <c r="F137" s="2167">
        <v>1</v>
      </c>
      <c r="G137" s="2167">
        <v>19</v>
      </c>
      <c r="H137" s="795">
        <v>3</v>
      </c>
      <c r="I137" s="795" t="s">
        <v>2598</v>
      </c>
      <c r="J137" s="795" t="s">
        <v>305</v>
      </c>
      <c r="K137" s="795"/>
      <c r="L137" s="795" t="s">
        <v>419</v>
      </c>
      <c r="M137" s="795" t="s">
        <v>143</v>
      </c>
      <c r="N137" s="2154">
        <v>1985</v>
      </c>
      <c r="O137" s="795"/>
      <c r="P137" s="804" t="s">
        <v>1906</v>
      </c>
      <c r="Q137" s="804" t="s">
        <v>1407</v>
      </c>
      <c r="R137" s="795">
        <v>1</v>
      </c>
      <c r="S137" s="1825">
        <v>100000</v>
      </c>
      <c r="T137" s="1489" t="s">
        <v>2925</v>
      </c>
      <c r="V137" s="2169"/>
      <c r="W137" s="2158"/>
      <c r="X137" s="2158"/>
      <c r="Y137" s="2158"/>
    </row>
    <row r="138" spans="1:25" s="2155" customFormat="1" ht="12.95" customHeight="1">
      <c r="A138" s="2149" t="e">
        <f t="shared" si="4"/>
        <v>#REF!</v>
      </c>
      <c r="B138" s="2159"/>
      <c r="C138" s="2167">
        <v>2</v>
      </c>
      <c r="D138" s="2167">
        <v>6</v>
      </c>
      <c r="E138" s="2167">
        <v>2</v>
      </c>
      <c r="F138" s="2167">
        <v>1</v>
      </c>
      <c r="G138" s="2167">
        <v>19</v>
      </c>
      <c r="H138" s="795">
        <v>5</v>
      </c>
      <c r="I138" s="795" t="s">
        <v>2559</v>
      </c>
      <c r="J138" s="795" t="s">
        <v>305</v>
      </c>
      <c r="K138" s="795"/>
      <c r="L138" s="795" t="s">
        <v>419</v>
      </c>
      <c r="M138" s="795" t="s">
        <v>143</v>
      </c>
      <c r="N138" s="2154">
        <v>1985</v>
      </c>
      <c r="O138" s="795"/>
      <c r="P138" s="804" t="s">
        <v>1906</v>
      </c>
      <c r="Q138" s="804" t="s">
        <v>1407</v>
      </c>
      <c r="R138" s="795">
        <v>1</v>
      </c>
      <c r="S138" s="1825">
        <v>100000</v>
      </c>
      <c r="T138" s="1489" t="s">
        <v>2925</v>
      </c>
      <c r="V138" s="2169"/>
      <c r="W138" s="2158"/>
      <c r="X138" s="2158"/>
      <c r="Y138" s="2158"/>
    </row>
    <row r="139" spans="1:25" ht="12.95" customHeight="1">
      <c r="A139" s="684" t="e">
        <f t="shared" si="4"/>
        <v>#REF!</v>
      </c>
      <c r="B139" s="685"/>
      <c r="C139" s="717">
        <v>2</v>
      </c>
      <c r="D139" s="717">
        <v>6</v>
      </c>
      <c r="E139" s="717">
        <v>2</v>
      </c>
      <c r="F139" s="717">
        <v>1</v>
      </c>
      <c r="G139" s="717">
        <v>34</v>
      </c>
      <c r="H139" s="687">
        <v>1</v>
      </c>
      <c r="I139" s="687" t="s">
        <v>2602</v>
      </c>
      <c r="J139" s="687" t="s">
        <v>305</v>
      </c>
      <c r="K139" s="687"/>
      <c r="L139" s="687" t="s">
        <v>307</v>
      </c>
      <c r="M139" s="687" t="s">
        <v>143</v>
      </c>
      <c r="N139" s="688">
        <v>1985</v>
      </c>
      <c r="O139" s="687"/>
      <c r="P139" s="718" t="s">
        <v>1906</v>
      </c>
      <c r="Q139" s="718" t="s">
        <v>133</v>
      </c>
      <c r="R139" s="687">
        <v>1</v>
      </c>
      <c r="S139" s="719">
        <v>150000</v>
      </c>
      <c r="T139" s="781" t="s">
        <v>2920</v>
      </c>
      <c r="V139" s="877"/>
      <c r="W139" s="802"/>
      <c r="X139" s="802"/>
      <c r="Y139" s="802"/>
    </row>
    <row r="140" spans="1:25" ht="12.95" customHeight="1">
      <c r="A140" s="684" t="e">
        <f t="shared" si="4"/>
        <v>#REF!</v>
      </c>
      <c r="B140" s="685"/>
      <c r="C140" s="717">
        <v>2</v>
      </c>
      <c r="D140" s="717">
        <v>6</v>
      </c>
      <c r="E140" s="717">
        <v>2</v>
      </c>
      <c r="F140" s="717">
        <v>1</v>
      </c>
      <c r="G140" s="717">
        <v>34</v>
      </c>
      <c r="H140" s="687">
        <v>2</v>
      </c>
      <c r="I140" s="687" t="s">
        <v>2602</v>
      </c>
      <c r="J140" s="687" t="s">
        <v>305</v>
      </c>
      <c r="K140" s="687"/>
      <c r="L140" s="687" t="s">
        <v>307</v>
      </c>
      <c r="M140" s="687" t="s">
        <v>143</v>
      </c>
      <c r="N140" s="688">
        <v>1985</v>
      </c>
      <c r="O140" s="687"/>
      <c r="P140" s="718" t="s">
        <v>1906</v>
      </c>
      <c r="Q140" s="718" t="s">
        <v>133</v>
      </c>
      <c r="R140" s="687">
        <v>1</v>
      </c>
      <c r="S140" s="719">
        <v>150000</v>
      </c>
      <c r="T140" s="781" t="s">
        <v>2920</v>
      </c>
      <c r="V140" s="877"/>
      <c r="W140" s="802"/>
      <c r="X140" s="802"/>
      <c r="Y140" s="802"/>
    </row>
    <row r="141" spans="1:25" ht="12.95" customHeight="1">
      <c r="A141" s="684" t="e">
        <f t="shared" si="4"/>
        <v>#REF!</v>
      </c>
      <c r="B141" s="685"/>
      <c r="C141" s="717">
        <v>2</v>
      </c>
      <c r="D141" s="717">
        <v>6</v>
      </c>
      <c r="E141" s="717">
        <v>2</v>
      </c>
      <c r="F141" s="717">
        <v>1</v>
      </c>
      <c r="G141" s="717">
        <v>34</v>
      </c>
      <c r="H141" s="687">
        <v>3</v>
      </c>
      <c r="I141" s="687" t="s">
        <v>635</v>
      </c>
      <c r="J141" s="687" t="s">
        <v>305</v>
      </c>
      <c r="K141" s="687"/>
      <c r="L141" s="687" t="s">
        <v>419</v>
      </c>
      <c r="M141" s="687" t="s">
        <v>143</v>
      </c>
      <c r="N141" s="688">
        <v>1985</v>
      </c>
      <c r="O141" s="687"/>
      <c r="P141" s="718" t="s">
        <v>1906</v>
      </c>
      <c r="Q141" s="718" t="s">
        <v>2547</v>
      </c>
      <c r="R141" s="687">
        <v>1</v>
      </c>
      <c r="S141" s="719">
        <v>50000</v>
      </c>
      <c r="T141" s="781" t="s">
        <v>2921</v>
      </c>
      <c r="V141" s="877"/>
      <c r="W141" s="802"/>
      <c r="X141" s="802"/>
      <c r="Y141" s="802"/>
    </row>
    <row r="142" spans="1:25" s="2155" customFormat="1" ht="12.95" customHeight="1">
      <c r="A142" s="2149" t="e">
        <f t="shared" si="4"/>
        <v>#REF!</v>
      </c>
      <c r="B142" s="2159"/>
      <c r="C142" s="2167">
        <v>2</v>
      </c>
      <c r="D142" s="2167">
        <v>6</v>
      </c>
      <c r="E142" s="2167">
        <v>2</v>
      </c>
      <c r="F142" s="2167">
        <v>1</v>
      </c>
      <c r="G142" s="2167">
        <v>34</v>
      </c>
      <c r="H142" s="795">
        <v>4</v>
      </c>
      <c r="I142" s="795" t="s">
        <v>2602</v>
      </c>
      <c r="J142" s="795" t="s">
        <v>305</v>
      </c>
      <c r="K142" s="795"/>
      <c r="L142" s="795" t="s">
        <v>419</v>
      </c>
      <c r="M142" s="795" t="s">
        <v>143</v>
      </c>
      <c r="N142" s="2154">
        <v>1985</v>
      </c>
      <c r="O142" s="795"/>
      <c r="P142" s="804" t="s">
        <v>1906</v>
      </c>
      <c r="Q142" s="804" t="s">
        <v>1407</v>
      </c>
      <c r="R142" s="795">
        <v>1</v>
      </c>
      <c r="S142" s="1825">
        <v>100000</v>
      </c>
      <c r="T142" s="1489" t="s">
        <v>3081</v>
      </c>
      <c r="U142" s="2155" t="s">
        <v>1407</v>
      </c>
      <c r="V142" s="2169" t="s">
        <v>2918</v>
      </c>
      <c r="W142" s="2158"/>
      <c r="X142" s="2158"/>
      <c r="Y142" s="2158"/>
    </row>
    <row r="143" spans="1:25" s="2155" customFormat="1" ht="12.95" customHeight="1">
      <c r="A143" s="2149" t="e">
        <f t="shared" si="4"/>
        <v>#REF!</v>
      </c>
      <c r="B143" s="2159"/>
      <c r="C143" s="2167">
        <v>2</v>
      </c>
      <c r="D143" s="2167">
        <v>6</v>
      </c>
      <c r="E143" s="2167">
        <v>2</v>
      </c>
      <c r="F143" s="2167">
        <v>1</v>
      </c>
      <c r="G143" s="2167">
        <v>34</v>
      </c>
      <c r="H143" s="795">
        <v>5</v>
      </c>
      <c r="I143" s="795" t="s">
        <v>2602</v>
      </c>
      <c r="J143" s="795" t="s">
        <v>305</v>
      </c>
      <c r="K143" s="795"/>
      <c r="L143" s="795" t="s">
        <v>419</v>
      </c>
      <c r="M143" s="795" t="s">
        <v>143</v>
      </c>
      <c r="N143" s="2154">
        <v>1985</v>
      </c>
      <c r="O143" s="795"/>
      <c r="P143" s="804" t="s">
        <v>1906</v>
      </c>
      <c r="Q143" s="804" t="s">
        <v>1407</v>
      </c>
      <c r="R143" s="795">
        <v>1</v>
      </c>
      <c r="S143" s="1825">
        <v>100000</v>
      </c>
      <c r="T143" s="1489" t="s">
        <v>3081</v>
      </c>
      <c r="U143" s="2155" t="s">
        <v>1407</v>
      </c>
      <c r="V143" s="2169" t="s">
        <v>2918</v>
      </c>
      <c r="W143" s="2158"/>
      <c r="X143" s="2158"/>
      <c r="Y143" s="2158"/>
    </row>
    <row r="144" spans="1:25" ht="12.95" customHeight="1">
      <c r="A144" s="684" t="e">
        <f t="shared" si="4"/>
        <v>#REF!</v>
      </c>
      <c r="B144" s="685"/>
      <c r="C144" s="717">
        <v>2</v>
      </c>
      <c r="D144" s="717">
        <v>6</v>
      </c>
      <c r="E144" s="717">
        <v>2</v>
      </c>
      <c r="F144" s="717">
        <v>1</v>
      </c>
      <c r="G144" s="717">
        <v>34</v>
      </c>
      <c r="H144" s="687">
        <v>13</v>
      </c>
      <c r="I144" s="687" t="s">
        <v>635</v>
      </c>
      <c r="J144" s="687" t="s">
        <v>305</v>
      </c>
      <c r="K144" s="687"/>
      <c r="L144" s="687" t="s">
        <v>419</v>
      </c>
      <c r="M144" s="687" t="s">
        <v>143</v>
      </c>
      <c r="N144" s="688">
        <v>2004</v>
      </c>
      <c r="O144" s="687"/>
      <c r="P144" s="718" t="s">
        <v>1906</v>
      </c>
      <c r="Q144" s="718" t="s">
        <v>133</v>
      </c>
      <c r="R144" s="687">
        <v>1</v>
      </c>
      <c r="S144" s="719">
        <v>300000</v>
      </c>
      <c r="T144" s="781" t="s">
        <v>2906</v>
      </c>
      <c r="V144" s="877"/>
      <c r="W144" s="802"/>
      <c r="X144" s="802"/>
      <c r="Y144" s="802"/>
    </row>
    <row r="145" spans="1:25" ht="12.95" customHeight="1">
      <c r="A145" s="684" t="e">
        <f t="shared" si="4"/>
        <v>#REF!</v>
      </c>
      <c r="B145" s="685"/>
      <c r="C145" s="717">
        <v>2</v>
      </c>
      <c r="D145" s="717">
        <v>6</v>
      </c>
      <c r="E145" s="717">
        <v>2</v>
      </c>
      <c r="F145" s="717">
        <v>1</v>
      </c>
      <c r="G145" s="717">
        <v>34</v>
      </c>
      <c r="H145" s="687">
        <v>14</v>
      </c>
      <c r="I145" s="687" t="s">
        <v>635</v>
      </c>
      <c r="J145" s="687" t="s">
        <v>305</v>
      </c>
      <c r="K145" s="687"/>
      <c r="L145" s="687" t="s">
        <v>419</v>
      </c>
      <c r="M145" s="687" t="s">
        <v>143</v>
      </c>
      <c r="N145" s="688">
        <v>2004</v>
      </c>
      <c r="O145" s="687"/>
      <c r="P145" s="718" t="s">
        <v>1906</v>
      </c>
      <c r="Q145" s="718" t="s">
        <v>133</v>
      </c>
      <c r="R145" s="687">
        <v>1</v>
      </c>
      <c r="S145" s="719">
        <v>300000</v>
      </c>
      <c r="T145" s="781" t="s">
        <v>2906</v>
      </c>
      <c r="V145" s="877"/>
      <c r="W145" s="802"/>
      <c r="X145" s="802"/>
      <c r="Y145" s="802"/>
    </row>
    <row r="146" spans="1:25" ht="12.95" customHeight="1">
      <c r="A146" s="684" t="e">
        <f t="shared" si="4"/>
        <v>#REF!</v>
      </c>
      <c r="B146" s="685"/>
      <c r="C146" s="717">
        <v>2</v>
      </c>
      <c r="D146" s="717">
        <v>6</v>
      </c>
      <c r="E146" s="717">
        <v>2</v>
      </c>
      <c r="F146" s="717">
        <v>1</v>
      </c>
      <c r="G146" s="717">
        <v>34</v>
      </c>
      <c r="H146" s="687">
        <v>19</v>
      </c>
      <c r="I146" s="687" t="s">
        <v>635</v>
      </c>
      <c r="J146" s="687" t="s">
        <v>305</v>
      </c>
      <c r="K146" s="687"/>
      <c r="L146" s="687" t="s">
        <v>419</v>
      </c>
      <c r="M146" s="687" t="s">
        <v>143</v>
      </c>
      <c r="N146" s="688">
        <v>2008</v>
      </c>
      <c r="O146" s="687"/>
      <c r="P146" s="718" t="s">
        <v>1906</v>
      </c>
      <c r="Q146" s="718" t="s">
        <v>133</v>
      </c>
      <c r="R146" s="687">
        <v>1</v>
      </c>
      <c r="S146" s="719">
        <v>450000</v>
      </c>
      <c r="T146" s="781" t="s">
        <v>3340</v>
      </c>
      <c r="V146" s="877"/>
      <c r="W146" s="802"/>
      <c r="X146" s="802"/>
      <c r="Y146" s="802"/>
    </row>
    <row r="147" spans="1:25" ht="12.95" customHeight="1">
      <c r="A147" s="684" t="e">
        <f t="shared" si="4"/>
        <v>#REF!</v>
      </c>
      <c r="B147" s="685"/>
      <c r="C147" s="717">
        <v>2</v>
      </c>
      <c r="D147" s="717">
        <v>6</v>
      </c>
      <c r="E147" s="717">
        <v>2</v>
      </c>
      <c r="F147" s="717">
        <v>1</v>
      </c>
      <c r="G147" s="717">
        <v>34</v>
      </c>
      <c r="H147" s="687">
        <v>20</v>
      </c>
      <c r="I147" s="687" t="s">
        <v>635</v>
      </c>
      <c r="J147" s="687" t="s">
        <v>305</v>
      </c>
      <c r="K147" s="687"/>
      <c r="L147" s="687" t="s">
        <v>419</v>
      </c>
      <c r="M147" s="687" t="s">
        <v>143</v>
      </c>
      <c r="N147" s="688">
        <v>2008</v>
      </c>
      <c r="O147" s="687"/>
      <c r="P147" s="718" t="s">
        <v>1906</v>
      </c>
      <c r="Q147" s="718" t="s">
        <v>133</v>
      </c>
      <c r="R147" s="687">
        <v>1</v>
      </c>
      <c r="S147" s="719">
        <v>450000</v>
      </c>
      <c r="T147" s="781" t="s">
        <v>3340</v>
      </c>
      <c r="V147" s="877"/>
      <c r="W147" s="802"/>
      <c r="X147" s="802"/>
      <c r="Y147" s="802"/>
    </row>
    <row r="148" spans="1:25" ht="12.95" customHeight="1">
      <c r="A148" s="684" t="e">
        <f t="shared" si="4"/>
        <v>#REF!</v>
      </c>
      <c r="B148" s="685"/>
      <c r="C148" s="717">
        <v>2</v>
      </c>
      <c r="D148" s="717">
        <v>6</v>
      </c>
      <c r="E148" s="717">
        <v>2</v>
      </c>
      <c r="F148" s="717">
        <v>1</v>
      </c>
      <c r="G148" s="717">
        <v>34</v>
      </c>
      <c r="H148" s="687">
        <v>21</v>
      </c>
      <c r="I148" s="687" t="s">
        <v>2602</v>
      </c>
      <c r="J148" s="687" t="s">
        <v>305</v>
      </c>
      <c r="K148" s="687"/>
      <c r="L148" s="687" t="s">
        <v>419</v>
      </c>
      <c r="M148" s="687" t="s">
        <v>143</v>
      </c>
      <c r="N148" s="688">
        <v>2011</v>
      </c>
      <c r="O148" s="687"/>
      <c r="P148" s="718" t="s">
        <v>1906</v>
      </c>
      <c r="Q148" s="718" t="s">
        <v>133</v>
      </c>
      <c r="R148" s="687">
        <v>1</v>
      </c>
      <c r="S148" s="719">
        <v>1000000</v>
      </c>
      <c r="T148" s="781" t="s">
        <v>2920</v>
      </c>
      <c r="V148" s="877"/>
      <c r="W148" s="802"/>
      <c r="X148" s="802"/>
      <c r="Y148" s="802"/>
    </row>
    <row r="149" spans="1:25" ht="12.95" customHeight="1">
      <c r="A149" s="684" t="e">
        <f>A148+1</f>
        <v>#REF!</v>
      </c>
      <c r="B149" s="685"/>
      <c r="C149" s="717">
        <v>2</v>
      </c>
      <c r="D149" s="717">
        <v>6</v>
      </c>
      <c r="E149" s="717">
        <v>2</v>
      </c>
      <c r="F149" s="717">
        <v>1</v>
      </c>
      <c r="G149" s="717">
        <v>34</v>
      </c>
      <c r="H149" s="687">
        <v>22</v>
      </c>
      <c r="I149" s="687" t="s">
        <v>635</v>
      </c>
      <c r="J149" s="687" t="s">
        <v>305</v>
      </c>
      <c r="K149" s="687"/>
      <c r="L149" s="687" t="s">
        <v>307</v>
      </c>
      <c r="M149" s="687" t="s">
        <v>143</v>
      </c>
      <c r="N149" s="688">
        <v>2011</v>
      </c>
      <c r="O149" s="687"/>
      <c r="P149" s="718" t="s">
        <v>1906</v>
      </c>
      <c r="Q149" s="718" t="s">
        <v>133</v>
      </c>
      <c r="R149" s="687">
        <v>1</v>
      </c>
      <c r="S149" s="719">
        <v>1000000</v>
      </c>
      <c r="T149" s="781" t="s">
        <v>2921</v>
      </c>
      <c r="V149" s="877"/>
      <c r="W149" s="802"/>
      <c r="X149" s="802"/>
      <c r="Y149" s="802"/>
    </row>
    <row r="150" spans="1:25" ht="12.95" customHeight="1">
      <c r="A150" s="684" t="e">
        <f>A149+1</f>
        <v>#REF!</v>
      </c>
      <c r="B150" s="685"/>
      <c r="C150" s="717">
        <v>2</v>
      </c>
      <c r="D150" s="717">
        <v>6</v>
      </c>
      <c r="E150" s="717">
        <v>2</v>
      </c>
      <c r="F150" s="717">
        <v>1</v>
      </c>
      <c r="G150" s="717">
        <v>34</v>
      </c>
      <c r="H150" s="687">
        <v>23</v>
      </c>
      <c r="I150" s="687" t="s">
        <v>635</v>
      </c>
      <c r="J150" s="687" t="s">
        <v>305</v>
      </c>
      <c r="K150" s="687"/>
      <c r="L150" s="687" t="s">
        <v>419</v>
      </c>
      <c r="M150" s="687" t="s">
        <v>143</v>
      </c>
      <c r="N150" s="688">
        <v>2012</v>
      </c>
      <c r="O150" s="687"/>
      <c r="P150" s="718" t="s">
        <v>1906</v>
      </c>
      <c r="Q150" s="718" t="s">
        <v>133</v>
      </c>
      <c r="R150" s="687">
        <v>1</v>
      </c>
      <c r="S150" s="719">
        <v>750000</v>
      </c>
      <c r="T150" s="781" t="s">
        <v>2923</v>
      </c>
      <c r="V150" s="877"/>
      <c r="W150" s="802"/>
      <c r="X150" s="802"/>
      <c r="Y150" s="802"/>
    </row>
    <row r="151" spans="1:25" ht="12.95" customHeight="1">
      <c r="A151" s="684" t="e">
        <f>A150+1</f>
        <v>#REF!</v>
      </c>
      <c r="B151" s="685"/>
      <c r="C151" s="717">
        <v>2</v>
      </c>
      <c r="D151" s="717">
        <v>6</v>
      </c>
      <c r="E151" s="717">
        <v>2</v>
      </c>
      <c r="F151" s="717">
        <v>1</v>
      </c>
      <c r="G151" s="717">
        <v>34</v>
      </c>
      <c r="H151" s="687">
        <v>24</v>
      </c>
      <c r="I151" s="687" t="s">
        <v>635</v>
      </c>
      <c r="J151" s="687" t="s">
        <v>305</v>
      </c>
      <c r="K151" s="687"/>
      <c r="L151" s="687" t="s">
        <v>419</v>
      </c>
      <c r="M151" s="687" t="s">
        <v>143</v>
      </c>
      <c r="N151" s="688">
        <v>2012</v>
      </c>
      <c r="O151" s="687"/>
      <c r="P151" s="718" t="s">
        <v>1906</v>
      </c>
      <c r="Q151" s="718" t="s">
        <v>133</v>
      </c>
      <c r="R151" s="687">
        <v>1</v>
      </c>
      <c r="S151" s="719">
        <v>750000</v>
      </c>
      <c r="T151" s="781" t="s">
        <v>2920</v>
      </c>
      <c r="V151" s="877"/>
      <c r="W151" s="802"/>
      <c r="X151" s="802"/>
      <c r="Y151" s="802"/>
    </row>
    <row r="152" spans="1:25" ht="12.95" customHeight="1">
      <c r="A152" s="684" t="e">
        <f t="shared" ref="A152:A217" si="5">A151+1</f>
        <v>#REF!</v>
      </c>
      <c r="B152" s="685"/>
      <c r="C152" s="717">
        <v>2</v>
      </c>
      <c r="D152" s="717">
        <v>6</v>
      </c>
      <c r="E152" s="717">
        <v>2</v>
      </c>
      <c r="F152" s="717">
        <v>1</v>
      </c>
      <c r="G152" s="717">
        <v>34</v>
      </c>
      <c r="H152" s="687">
        <v>27</v>
      </c>
      <c r="I152" s="687" t="s">
        <v>1657</v>
      </c>
      <c r="J152" s="687" t="s">
        <v>305</v>
      </c>
      <c r="K152" s="687"/>
      <c r="L152" s="687" t="s">
        <v>307</v>
      </c>
      <c r="M152" s="687" t="s">
        <v>143</v>
      </c>
      <c r="N152" s="688">
        <v>1985</v>
      </c>
      <c r="O152" s="687"/>
      <c r="P152" s="718" t="s">
        <v>1906</v>
      </c>
      <c r="Q152" s="718" t="s">
        <v>133</v>
      </c>
      <c r="R152" s="687">
        <v>1</v>
      </c>
      <c r="S152" s="719">
        <v>250000</v>
      </c>
      <c r="T152" s="781" t="s">
        <v>2923</v>
      </c>
      <c r="V152" s="877"/>
      <c r="W152" s="802"/>
      <c r="X152" s="802"/>
      <c r="Y152" s="802"/>
    </row>
    <row r="153" spans="1:25" ht="12.95" customHeight="1">
      <c r="A153" s="684" t="e">
        <f t="shared" si="5"/>
        <v>#REF!</v>
      </c>
      <c r="B153" s="685"/>
      <c r="C153" s="717">
        <v>2</v>
      </c>
      <c r="D153" s="717">
        <v>6</v>
      </c>
      <c r="E153" s="717">
        <v>2</v>
      </c>
      <c r="F153" s="717">
        <v>1</v>
      </c>
      <c r="G153" s="717">
        <v>34</v>
      </c>
      <c r="H153" s="687">
        <v>28</v>
      </c>
      <c r="I153" s="687" t="s">
        <v>1657</v>
      </c>
      <c r="J153" s="687" t="s">
        <v>305</v>
      </c>
      <c r="K153" s="687"/>
      <c r="L153" s="687" t="s">
        <v>307</v>
      </c>
      <c r="M153" s="687" t="s">
        <v>143</v>
      </c>
      <c r="N153" s="688">
        <v>1985</v>
      </c>
      <c r="O153" s="687"/>
      <c r="P153" s="718" t="s">
        <v>1906</v>
      </c>
      <c r="Q153" s="718" t="s">
        <v>133</v>
      </c>
      <c r="R153" s="687">
        <v>1</v>
      </c>
      <c r="S153" s="719">
        <v>250000</v>
      </c>
      <c r="T153" s="781" t="s">
        <v>2920</v>
      </c>
      <c r="V153" s="877"/>
      <c r="W153" s="802"/>
      <c r="X153" s="802"/>
      <c r="Y153" s="802"/>
    </row>
    <row r="154" spans="1:25" ht="12.95" customHeight="1">
      <c r="A154" s="684" t="e">
        <f t="shared" si="5"/>
        <v>#REF!</v>
      </c>
      <c r="B154" s="685"/>
      <c r="C154" s="717">
        <v>2</v>
      </c>
      <c r="D154" s="717">
        <v>6</v>
      </c>
      <c r="E154" s="717">
        <v>2</v>
      </c>
      <c r="F154" s="717">
        <v>1</v>
      </c>
      <c r="G154" s="717">
        <v>34</v>
      </c>
      <c r="H154" s="687">
        <v>29</v>
      </c>
      <c r="I154" s="687" t="s">
        <v>1657</v>
      </c>
      <c r="J154" s="687" t="s">
        <v>305</v>
      </c>
      <c r="K154" s="687"/>
      <c r="L154" s="687" t="s">
        <v>307</v>
      </c>
      <c r="M154" s="687" t="s">
        <v>143</v>
      </c>
      <c r="N154" s="688">
        <v>1985</v>
      </c>
      <c r="O154" s="687"/>
      <c r="P154" s="718" t="s">
        <v>1906</v>
      </c>
      <c r="Q154" s="718" t="s">
        <v>133</v>
      </c>
      <c r="R154" s="687">
        <v>1</v>
      </c>
      <c r="S154" s="719">
        <v>250000</v>
      </c>
      <c r="T154" s="781" t="s">
        <v>2921</v>
      </c>
      <c r="V154" s="877"/>
      <c r="W154" s="802"/>
      <c r="X154" s="802"/>
      <c r="Y154" s="802"/>
    </row>
    <row r="155" spans="1:25" ht="12.95" customHeight="1">
      <c r="A155" s="684" t="e">
        <f t="shared" si="5"/>
        <v>#REF!</v>
      </c>
      <c r="B155" s="685"/>
      <c r="C155" s="717">
        <v>2</v>
      </c>
      <c r="D155" s="717">
        <v>6</v>
      </c>
      <c r="E155" s="717">
        <v>2</v>
      </c>
      <c r="F155" s="717">
        <v>1</v>
      </c>
      <c r="G155" s="717">
        <v>37</v>
      </c>
      <c r="H155" s="687">
        <v>2</v>
      </c>
      <c r="I155" s="687" t="s">
        <v>25</v>
      </c>
      <c r="J155" s="687" t="s">
        <v>305</v>
      </c>
      <c r="K155" s="687"/>
      <c r="L155" s="687" t="s">
        <v>419</v>
      </c>
      <c r="M155" s="687" t="s">
        <v>143</v>
      </c>
      <c r="N155" s="688">
        <v>2007</v>
      </c>
      <c r="O155" s="687"/>
      <c r="P155" s="718" t="s">
        <v>1906</v>
      </c>
      <c r="Q155" s="718" t="s">
        <v>133</v>
      </c>
      <c r="R155" s="687">
        <v>1</v>
      </c>
      <c r="S155" s="719">
        <v>600000</v>
      </c>
      <c r="T155" s="781" t="s">
        <v>2918</v>
      </c>
      <c r="V155" s="877"/>
      <c r="W155" s="802"/>
      <c r="X155" s="802"/>
      <c r="Y155" s="802"/>
    </row>
    <row r="156" spans="1:25" s="2155" customFormat="1" ht="12.95" customHeight="1">
      <c r="A156" s="2149" t="e">
        <f t="shared" si="5"/>
        <v>#REF!</v>
      </c>
      <c r="B156" s="2159"/>
      <c r="C156" s="2167">
        <v>2</v>
      </c>
      <c r="D156" s="2167">
        <v>6</v>
      </c>
      <c r="E156" s="2167">
        <v>2</v>
      </c>
      <c r="F156" s="2167">
        <v>1</v>
      </c>
      <c r="G156" s="2167">
        <v>68</v>
      </c>
      <c r="H156" s="795">
        <v>1</v>
      </c>
      <c r="I156" s="795" t="s">
        <v>550</v>
      </c>
      <c r="J156" s="795" t="s">
        <v>305</v>
      </c>
      <c r="K156" s="795"/>
      <c r="L156" s="795" t="s">
        <v>420</v>
      </c>
      <c r="M156" s="795" t="s">
        <v>143</v>
      </c>
      <c r="N156" s="2154">
        <v>2007</v>
      </c>
      <c r="O156" s="795"/>
      <c r="P156" s="804" t="s">
        <v>1906</v>
      </c>
      <c r="Q156" s="804" t="s">
        <v>1407</v>
      </c>
      <c r="R156" s="795">
        <v>1</v>
      </c>
      <c r="S156" s="1825">
        <v>25000</v>
      </c>
      <c r="T156" s="1489" t="s">
        <v>3180</v>
      </c>
      <c r="V156" s="2169"/>
      <c r="W156" s="2158"/>
      <c r="X156" s="2158"/>
      <c r="Y156" s="2158"/>
    </row>
    <row r="157" spans="1:25" s="2155" customFormat="1" ht="12.95" customHeight="1">
      <c r="A157" s="2149" t="e">
        <f t="shared" si="5"/>
        <v>#REF!</v>
      </c>
      <c r="B157" s="2159"/>
      <c r="C157" s="2167">
        <v>2</v>
      </c>
      <c r="D157" s="2167">
        <v>6</v>
      </c>
      <c r="E157" s="2167">
        <v>2</v>
      </c>
      <c r="F157" s="2167">
        <v>1</v>
      </c>
      <c r="G157" s="2167">
        <v>68</v>
      </c>
      <c r="H157" s="795">
        <v>2</v>
      </c>
      <c r="I157" s="795" t="s">
        <v>550</v>
      </c>
      <c r="J157" s="795" t="s">
        <v>305</v>
      </c>
      <c r="K157" s="795"/>
      <c r="L157" s="795" t="s">
        <v>420</v>
      </c>
      <c r="M157" s="795" t="s">
        <v>143</v>
      </c>
      <c r="N157" s="2154">
        <v>2007</v>
      </c>
      <c r="O157" s="795"/>
      <c r="P157" s="804" t="s">
        <v>1906</v>
      </c>
      <c r="Q157" s="804" t="s">
        <v>1407</v>
      </c>
      <c r="R157" s="795">
        <v>1</v>
      </c>
      <c r="S157" s="1825">
        <v>25000</v>
      </c>
      <c r="T157" s="1489" t="s">
        <v>3180</v>
      </c>
      <c r="V157" s="2169"/>
      <c r="W157" s="2158"/>
      <c r="X157" s="2158"/>
      <c r="Y157" s="2158"/>
    </row>
    <row r="158" spans="1:25" ht="12.95" customHeight="1">
      <c r="A158" s="684" t="e">
        <f>#REF!+1</f>
        <v>#REF!</v>
      </c>
      <c r="B158" s="685"/>
      <c r="C158" s="717">
        <v>2</v>
      </c>
      <c r="D158" s="717">
        <v>6</v>
      </c>
      <c r="E158" s="717">
        <v>2</v>
      </c>
      <c r="F158" s="717">
        <v>1</v>
      </c>
      <c r="G158" s="717">
        <v>69</v>
      </c>
      <c r="H158" s="687">
        <v>6</v>
      </c>
      <c r="I158" s="687" t="s">
        <v>2564</v>
      </c>
      <c r="J158" s="687" t="s">
        <v>2606</v>
      </c>
      <c r="K158" s="687"/>
      <c r="L158" s="687" t="s">
        <v>139</v>
      </c>
      <c r="M158" s="687" t="s">
        <v>143</v>
      </c>
      <c r="N158" s="688">
        <v>2008</v>
      </c>
      <c r="O158" s="687"/>
      <c r="P158" s="718" t="s">
        <v>1906</v>
      </c>
      <c r="Q158" s="718" t="s">
        <v>2547</v>
      </c>
      <c r="R158" s="687">
        <v>1</v>
      </c>
      <c r="S158" s="719">
        <v>17000000</v>
      </c>
      <c r="T158" s="781" t="s">
        <v>2925</v>
      </c>
      <c r="V158" s="877"/>
      <c r="W158" s="802"/>
      <c r="X158" s="802"/>
      <c r="Y158" s="802"/>
    </row>
    <row r="159" spans="1:25" s="2357" customFormat="1">
      <c r="A159" s="2350"/>
      <c r="B159" s="2351"/>
      <c r="C159" s="2352"/>
      <c r="D159" s="2352"/>
      <c r="E159" s="2352"/>
      <c r="F159" s="2352"/>
      <c r="G159" s="2352"/>
      <c r="H159" s="2353"/>
      <c r="I159" s="2353" t="s">
        <v>3495</v>
      </c>
      <c r="J159" s="2353" t="s">
        <v>3515</v>
      </c>
      <c r="K159" s="2353"/>
      <c r="L159" s="2353" t="s">
        <v>139</v>
      </c>
      <c r="M159" s="2353" t="s">
        <v>143</v>
      </c>
      <c r="N159" s="1429">
        <v>2017</v>
      </c>
      <c r="O159" s="2353"/>
      <c r="P159" s="2354" t="s">
        <v>1906</v>
      </c>
      <c r="Q159" s="2354" t="s">
        <v>133</v>
      </c>
      <c r="R159" s="2353">
        <v>1</v>
      </c>
      <c r="S159" s="2355">
        <v>13300000</v>
      </c>
      <c r="T159" s="2356" t="s">
        <v>3180</v>
      </c>
      <c r="V159" s="2358"/>
      <c r="W159" s="2359"/>
      <c r="X159" s="2486">
        <v>13300000</v>
      </c>
      <c r="Y159" s="2359"/>
    </row>
    <row r="160" spans="1:25" ht="12.95" customHeight="1">
      <c r="A160" s="684" t="e">
        <f>A158+1</f>
        <v>#REF!</v>
      </c>
      <c r="B160" s="685"/>
      <c r="C160" s="717">
        <v>2</v>
      </c>
      <c r="D160" s="717">
        <v>6</v>
      </c>
      <c r="E160" s="717">
        <v>2</v>
      </c>
      <c r="F160" s="717">
        <v>4</v>
      </c>
      <c r="G160" s="717">
        <v>8</v>
      </c>
      <c r="H160" s="687">
        <v>3</v>
      </c>
      <c r="I160" s="687" t="s">
        <v>52</v>
      </c>
      <c r="J160" s="687"/>
      <c r="K160" s="687"/>
      <c r="L160" s="687" t="s">
        <v>420</v>
      </c>
      <c r="M160" s="687" t="s">
        <v>143</v>
      </c>
      <c r="N160" s="688">
        <v>1999</v>
      </c>
      <c r="O160" s="687"/>
      <c r="P160" s="718" t="s">
        <v>1906</v>
      </c>
      <c r="Q160" s="718" t="s">
        <v>2547</v>
      </c>
      <c r="R160" s="687">
        <v>1</v>
      </c>
      <c r="S160" s="719">
        <v>175000</v>
      </c>
      <c r="T160" s="781" t="s">
        <v>2864</v>
      </c>
      <c r="V160" s="877"/>
      <c r="W160" s="802"/>
      <c r="X160" s="802"/>
      <c r="Y160" s="802"/>
    </row>
    <row r="161" spans="1:25" s="2155" customFormat="1" ht="12.95" customHeight="1">
      <c r="A161" s="2149" t="e">
        <f t="shared" si="5"/>
        <v>#REF!</v>
      </c>
      <c r="B161" s="2159"/>
      <c r="C161" s="2167">
        <v>2</v>
      </c>
      <c r="D161" s="2167">
        <v>6</v>
      </c>
      <c r="E161" s="2167">
        <v>2</v>
      </c>
      <c r="F161" s="2167">
        <v>4</v>
      </c>
      <c r="G161" s="2167">
        <v>8</v>
      </c>
      <c r="H161" s="795">
        <v>9</v>
      </c>
      <c r="I161" s="795" t="s">
        <v>2608</v>
      </c>
      <c r="J161" s="795" t="s">
        <v>2609</v>
      </c>
      <c r="K161" s="795"/>
      <c r="L161" s="795" t="s">
        <v>420</v>
      </c>
      <c r="M161" s="795" t="s">
        <v>143</v>
      </c>
      <c r="N161" s="2154">
        <v>2000</v>
      </c>
      <c r="O161" s="795"/>
      <c r="P161" s="804" t="s">
        <v>1906</v>
      </c>
      <c r="Q161" s="804" t="s">
        <v>1407</v>
      </c>
      <c r="R161" s="795">
        <v>1</v>
      </c>
      <c r="S161" s="1825">
        <v>250000</v>
      </c>
      <c r="T161" s="2168" t="s">
        <v>3104</v>
      </c>
      <c r="V161" s="2169"/>
      <c r="W161" s="2158"/>
      <c r="X161" s="2158"/>
      <c r="Y161" s="2158"/>
    </row>
    <row r="162" spans="1:25" s="2155" customFormat="1" ht="12.95" customHeight="1">
      <c r="A162" s="2149" t="e">
        <f t="shared" si="5"/>
        <v>#REF!</v>
      </c>
      <c r="B162" s="2159"/>
      <c r="C162" s="2167">
        <v>2</v>
      </c>
      <c r="D162" s="2167">
        <v>6</v>
      </c>
      <c r="E162" s="2167">
        <v>3</v>
      </c>
      <c r="F162" s="2167">
        <v>2</v>
      </c>
      <c r="G162" s="2167">
        <v>1</v>
      </c>
      <c r="H162" s="795">
        <v>4</v>
      </c>
      <c r="I162" s="795" t="s">
        <v>2612</v>
      </c>
      <c r="J162" s="795" t="s">
        <v>3524</v>
      </c>
      <c r="K162" s="795"/>
      <c r="L162" s="795" t="s">
        <v>355</v>
      </c>
      <c r="M162" s="795" t="s">
        <v>143</v>
      </c>
      <c r="N162" s="2154">
        <v>2008</v>
      </c>
      <c r="O162" s="795"/>
      <c r="P162" s="804" t="s">
        <v>1906</v>
      </c>
      <c r="Q162" s="804" t="s">
        <v>1407</v>
      </c>
      <c r="R162" s="795">
        <v>1</v>
      </c>
      <c r="S162" s="1825">
        <v>6368662</v>
      </c>
      <c r="T162" s="1489" t="s">
        <v>2857</v>
      </c>
      <c r="V162" s="2169"/>
      <c r="W162" s="2158"/>
      <c r="X162" s="2158"/>
      <c r="Y162" s="2158"/>
    </row>
    <row r="163" spans="1:25" ht="12.95" customHeight="1">
      <c r="A163" s="684" t="e">
        <f t="shared" si="5"/>
        <v>#REF!</v>
      </c>
      <c r="B163" s="685"/>
      <c r="C163" s="717">
        <v>2</v>
      </c>
      <c r="D163" s="717">
        <v>6</v>
      </c>
      <c r="E163" s="717">
        <v>3</v>
      </c>
      <c r="F163" s="717">
        <v>2</v>
      </c>
      <c r="G163" s="717">
        <v>2</v>
      </c>
      <c r="H163" s="687">
        <v>2</v>
      </c>
      <c r="I163" s="687" t="s">
        <v>828</v>
      </c>
      <c r="J163" s="687" t="s">
        <v>2613</v>
      </c>
      <c r="K163" s="687"/>
      <c r="L163" s="687" t="s">
        <v>355</v>
      </c>
      <c r="M163" s="687" t="s">
        <v>143</v>
      </c>
      <c r="N163" s="688">
        <v>2012</v>
      </c>
      <c r="O163" s="687"/>
      <c r="P163" s="718" t="s">
        <v>1906</v>
      </c>
      <c r="Q163" s="718" t="s">
        <v>2547</v>
      </c>
      <c r="R163" s="687">
        <v>1</v>
      </c>
      <c r="S163" s="719">
        <v>4769000</v>
      </c>
      <c r="T163" s="1683" t="s">
        <v>2910</v>
      </c>
      <c r="V163" s="877"/>
      <c r="W163" s="802"/>
      <c r="X163" s="802"/>
      <c r="Y163" s="802"/>
    </row>
    <row r="164" spans="1:25" s="2155" customFormat="1" ht="12.95" customHeight="1">
      <c r="A164" s="2149" t="e">
        <f t="shared" si="5"/>
        <v>#REF!</v>
      </c>
      <c r="B164" s="2159"/>
      <c r="C164" s="2167">
        <v>2</v>
      </c>
      <c r="D164" s="2167">
        <v>6</v>
      </c>
      <c r="E164" s="2167">
        <v>3</v>
      </c>
      <c r="F164" s="2167">
        <v>5</v>
      </c>
      <c r="G164" s="2167">
        <v>3</v>
      </c>
      <c r="H164" s="795">
        <v>5</v>
      </c>
      <c r="I164" s="795" t="s">
        <v>2619</v>
      </c>
      <c r="J164" s="795" t="s">
        <v>3521</v>
      </c>
      <c r="K164" s="795"/>
      <c r="L164" s="795" t="s">
        <v>355</v>
      </c>
      <c r="M164" s="795" t="s">
        <v>143</v>
      </c>
      <c r="N164" s="2154">
        <v>2012</v>
      </c>
      <c r="O164" s="795"/>
      <c r="P164" s="804" t="s">
        <v>1906</v>
      </c>
      <c r="Q164" s="804" t="s">
        <v>1407</v>
      </c>
      <c r="R164" s="795">
        <v>1</v>
      </c>
      <c r="S164" s="1825">
        <v>500000</v>
      </c>
      <c r="T164" s="2168" t="s">
        <v>2910</v>
      </c>
      <c r="V164" s="2169"/>
      <c r="W164" s="2158"/>
      <c r="X164" s="2158"/>
      <c r="Y164" s="2158"/>
    </row>
    <row r="165" spans="1:25" ht="12.95" customHeight="1">
      <c r="A165" s="684" t="e">
        <f t="shared" si="5"/>
        <v>#REF!</v>
      </c>
      <c r="B165" s="685"/>
      <c r="C165" s="717">
        <v>2</v>
      </c>
      <c r="D165" s="717">
        <v>6</v>
      </c>
      <c r="E165" s="717">
        <v>3</v>
      </c>
      <c r="F165" s="717">
        <v>5</v>
      </c>
      <c r="G165" s="717">
        <v>3</v>
      </c>
      <c r="H165" s="687">
        <v>5</v>
      </c>
      <c r="I165" s="687" t="s">
        <v>21</v>
      </c>
      <c r="J165" s="687" t="s">
        <v>3105</v>
      </c>
      <c r="K165" s="687"/>
      <c r="L165" s="687" t="s">
        <v>355</v>
      </c>
      <c r="M165" s="687" t="s">
        <v>2792</v>
      </c>
      <c r="N165" s="688">
        <v>2016</v>
      </c>
      <c r="O165" s="687"/>
      <c r="P165" s="718" t="s">
        <v>1906</v>
      </c>
      <c r="Q165" s="718" t="s">
        <v>133</v>
      </c>
      <c r="R165" s="687">
        <v>1</v>
      </c>
      <c r="S165" s="719">
        <v>5000000</v>
      </c>
      <c r="T165" s="781" t="s">
        <v>3519</v>
      </c>
      <c r="V165" s="877"/>
      <c r="W165" s="802"/>
      <c r="X165" s="802"/>
      <c r="Y165" s="802"/>
    </row>
    <row r="166" spans="1:25" s="2155" customFormat="1" ht="12.95" customHeight="1">
      <c r="A166" s="2149" t="e">
        <f>#REF!+1</f>
        <v>#REF!</v>
      </c>
      <c r="B166" s="2159"/>
      <c r="C166" s="2192">
        <v>2</v>
      </c>
      <c r="D166" s="2192">
        <v>6</v>
      </c>
      <c r="E166" s="2192">
        <v>2</v>
      </c>
      <c r="F166" s="2192">
        <v>1</v>
      </c>
      <c r="G166" s="2192">
        <v>33</v>
      </c>
      <c r="H166" s="2468"/>
      <c r="I166" s="1940" t="s">
        <v>2602</v>
      </c>
      <c r="J166" s="2469" t="s">
        <v>2908</v>
      </c>
      <c r="K166" s="2470"/>
      <c r="L166" s="2469" t="s">
        <v>424</v>
      </c>
      <c r="M166" s="2471" t="s">
        <v>143</v>
      </c>
      <c r="N166" s="1387">
        <v>2014</v>
      </c>
      <c r="O166" s="2469"/>
      <c r="P166" s="2471" t="s">
        <v>1906</v>
      </c>
      <c r="Q166" s="2471" t="s">
        <v>1407</v>
      </c>
      <c r="R166" s="1940">
        <v>1</v>
      </c>
      <c r="S166" s="2472">
        <v>1700000</v>
      </c>
      <c r="T166" s="2169" t="s">
        <v>2925</v>
      </c>
      <c r="U166" s="2155" t="s">
        <v>2547</v>
      </c>
      <c r="V166" s="2169"/>
      <c r="W166" s="2158"/>
      <c r="X166" s="2158"/>
      <c r="Y166" s="2158"/>
    </row>
    <row r="167" spans="1:25" ht="12.95" customHeight="1">
      <c r="A167" s="684" t="e">
        <f t="shared" si="5"/>
        <v>#REF!</v>
      </c>
      <c r="B167" s="685"/>
      <c r="C167" s="721">
        <v>2</v>
      </c>
      <c r="D167" s="721">
        <v>6</v>
      </c>
      <c r="E167" s="721">
        <v>2</v>
      </c>
      <c r="F167" s="721">
        <v>1</v>
      </c>
      <c r="G167" s="721">
        <v>33</v>
      </c>
      <c r="H167" s="722"/>
      <c r="I167" s="723" t="s">
        <v>2602</v>
      </c>
      <c r="J167" s="724" t="s">
        <v>2908</v>
      </c>
      <c r="K167" s="725"/>
      <c r="L167" s="724" t="s">
        <v>424</v>
      </c>
      <c r="M167" s="726" t="s">
        <v>143</v>
      </c>
      <c r="N167" s="727">
        <v>2014</v>
      </c>
      <c r="O167" s="724"/>
      <c r="P167" s="726" t="s">
        <v>1906</v>
      </c>
      <c r="Q167" s="726" t="s">
        <v>133</v>
      </c>
      <c r="R167" s="723">
        <v>2</v>
      </c>
      <c r="S167" s="728">
        <v>3400000</v>
      </c>
      <c r="T167" s="781" t="s">
        <v>2967</v>
      </c>
      <c r="V167" s="877"/>
      <c r="W167" s="802"/>
      <c r="X167" s="802"/>
      <c r="Y167" s="802"/>
    </row>
    <row r="168" spans="1:25">
      <c r="A168" s="684" t="e">
        <f t="shared" si="5"/>
        <v>#REF!</v>
      </c>
      <c r="B168" s="685"/>
      <c r="C168" s="721">
        <v>2</v>
      </c>
      <c r="D168" s="721">
        <v>6</v>
      </c>
      <c r="E168" s="721">
        <v>2</v>
      </c>
      <c r="F168" s="721">
        <v>6</v>
      </c>
      <c r="G168" s="721">
        <v>3</v>
      </c>
      <c r="H168" s="722"/>
      <c r="I168" s="723" t="s">
        <v>22</v>
      </c>
      <c r="J168" s="724" t="s">
        <v>305</v>
      </c>
      <c r="K168" s="725"/>
      <c r="L168" s="724" t="s">
        <v>307</v>
      </c>
      <c r="M168" s="726" t="s">
        <v>143</v>
      </c>
      <c r="N168" s="727">
        <v>2014</v>
      </c>
      <c r="O168" s="724" t="s">
        <v>2938</v>
      </c>
      <c r="P168" s="726" t="s">
        <v>1906</v>
      </c>
      <c r="Q168" s="726" t="s">
        <v>133</v>
      </c>
      <c r="R168" s="723">
        <v>1</v>
      </c>
      <c r="S168" s="728">
        <v>1500000</v>
      </c>
      <c r="T168" s="781" t="s">
        <v>2911</v>
      </c>
      <c r="V168" s="877"/>
      <c r="W168" s="802"/>
      <c r="X168" s="802"/>
      <c r="Y168" s="802"/>
    </row>
    <row r="169" spans="1:25">
      <c r="A169" s="684" t="e">
        <f t="shared" si="5"/>
        <v>#REF!</v>
      </c>
      <c r="B169" s="685"/>
      <c r="C169" s="721">
        <v>2</v>
      </c>
      <c r="D169" s="721">
        <v>6</v>
      </c>
      <c r="E169" s="721">
        <v>2</v>
      </c>
      <c r="F169" s="721">
        <v>4</v>
      </c>
      <c r="G169" s="721">
        <v>6</v>
      </c>
      <c r="H169" s="722"/>
      <c r="I169" s="723" t="s">
        <v>444</v>
      </c>
      <c r="J169" s="724" t="s">
        <v>370</v>
      </c>
      <c r="K169" s="725" t="s">
        <v>2939</v>
      </c>
      <c r="L169" s="724" t="s">
        <v>420</v>
      </c>
      <c r="M169" s="726" t="s">
        <v>143</v>
      </c>
      <c r="N169" s="727">
        <v>2014</v>
      </c>
      <c r="O169" s="724"/>
      <c r="P169" s="726" t="s">
        <v>1906</v>
      </c>
      <c r="Q169" s="726" t="s">
        <v>133</v>
      </c>
      <c r="R169" s="723">
        <v>1</v>
      </c>
      <c r="S169" s="728">
        <v>4200000</v>
      </c>
      <c r="T169" s="781" t="s">
        <v>3529</v>
      </c>
      <c r="V169" s="877"/>
      <c r="W169" s="802"/>
      <c r="X169" s="960"/>
      <c r="Y169" s="802"/>
    </row>
    <row r="170" spans="1:25">
      <c r="A170" s="684" t="e">
        <f t="shared" si="5"/>
        <v>#REF!</v>
      </c>
      <c r="B170" s="685"/>
      <c r="C170" s="721">
        <v>2</v>
      </c>
      <c r="D170" s="721">
        <v>6</v>
      </c>
      <c r="E170" s="721">
        <v>2</v>
      </c>
      <c r="F170" s="721">
        <v>4</v>
      </c>
      <c r="G170" s="721">
        <v>6</v>
      </c>
      <c r="H170" s="722"/>
      <c r="I170" s="723" t="s">
        <v>2941</v>
      </c>
      <c r="J170" s="724" t="s">
        <v>370</v>
      </c>
      <c r="K170" s="725"/>
      <c r="L170" s="724" t="s">
        <v>420</v>
      </c>
      <c r="M170" s="726" t="s">
        <v>2792</v>
      </c>
      <c r="N170" s="727">
        <v>2015</v>
      </c>
      <c r="O170" s="724"/>
      <c r="P170" s="726" t="s">
        <v>1906</v>
      </c>
      <c r="Q170" s="726" t="s">
        <v>133</v>
      </c>
      <c r="R170" s="723">
        <v>2</v>
      </c>
      <c r="S170" s="728">
        <v>8400000</v>
      </c>
      <c r="T170" s="781" t="s">
        <v>3528</v>
      </c>
      <c r="V170" s="877"/>
      <c r="W170" s="802"/>
      <c r="X170" s="802"/>
      <c r="Y170" s="802"/>
    </row>
    <row r="171" spans="1:25" ht="12.95" customHeight="1">
      <c r="A171" s="684" t="e">
        <f t="shared" si="5"/>
        <v>#REF!</v>
      </c>
      <c r="B171" s="685"/>
      <c r="C171" s="721">
        <v>2</v>
      </c>
      <c r="D171" s="721">
        <v>6</v>
      </c>
      <c r="E171" s="721">
        <v>2</v>
      </c>
      <c r="F171" s="721">
        <v>4</v>
      </c>
      <c r="G171" s="721">
        <v>6</v>
      </c>
      <c r="H171" s="722"/>
      <c r="I171" s="723" t="s">
        <v>2941</v>
      </c>
      <c r="J171" s="724" t="s">
        <v>370</v>
      </c>
      <c r="K171" s="725"/>
      <c r="L171" s="724" t="s">
        <v>420</v>
      </c>
      <c r="M171" s="726" t="s">
        <v>2792</v>
      </c>
      <c r="N171" s="727">
        <v>2015</v>
      </c>
      <c r="O171" s="724"/>
      <c r="P171" s="726" t="s">
        <v>1906</v>
      </c>
      <c r="Q171" s="726" t="s">
        <v>133</v>
      </c>
      <c r="R171" s="723">
        <v>1</v>
      </c>
      <c r="S171" s="728">
        <v>4200000</v>
      </c>
      <c r="T171" s="781" t="s">
        <v>3494</v>
      </c>
      <c r="V171" s="877"/>
      <c r="W171" s="802"/>
      <c r="X171" s="802"/>
      <c r="Y171" s="802"/>
    </row>
    <row r="172" spans="1:25" ht="12.95" customHeight="1">
      <c r="A172" s="684" t="e">
        <f t="shared" si="5"/>
        <v>#REF!</v>
      </c>
      <c r="B172" s="685"/>
      <c r="C172" s="721">
        <v>2</v>
      </c>
      <c r="D172" s="721">
        <v>6</v>
      </c>
      <c r="E172" s="721">
        <v>2</v>
      </c>
      <c r="F172" s="721">
        <v>4</v>
      </c>
      <c r="G172" s="721">
        <v>6</v>
      </c>
      <c r="H172" s="722"/>
      <c r="I172" s="723" t="s">
        <v>2941</v>
      </c>
      <c r="J172" s="724" t="s">
        <v>370</v>
      </c>
      <c r="K172" s="725"/>
      <c r="L172" s="724" t="s">
        <v>420</v>
      </c>
      <c r="M172" s="726" t="s">
        <v>2792</v>
      </c>
      <c r="N172" s="727">
        <v>2015</v>
      </c>
      <c r="O172" s="724"/>
      <c r="P172" s="726" t="s">
        <v>1906</v>
      </c>
      <c r="Q172" s="726" t="s">
        <v>133</v>
      </c>
      <c r="R172" s="723">
        <v>1</v>
      </c>
      <c r="S172" s="728">
        <v>4200000</v>
      </c>
      <c r="T172" s="781" t="s">
        <v>2904</v>
      </c>
      <c r="V172" s="877"/>
      <c r="W172" s="802"/>
      <c r="X172" s="802"/>
      <c r="Y172" s="802"/>
    </row>
    <row r="173" spans="1:25" ht="12.95" customHeight="1">
      <c r="A173" s="684" t="e">
        <f t="shared" si="5"/>
        <v>#REF!</v>
      </c>
      <c r="B173" s="685"/>
      <c r="C173" s="721">
        <v>2</v>
      </c>
      <c r="D173" s="721">
        <v>6</v>
      </c>
      <c r="E173" s="721">
        <v>2</v>
      </c>
      <c r="F173" s="721">
        <v>4</v>
      </c>
      <c r="G173" s="721">
        <v>6</v>
      </c>
      <c r="H173" s="722"/>
      <c r="I173" s="723" t="s">
        <v>2941</v>
      </c>
      <c r="J173" s="724" t="s">
        <v>370</v>
      </c>
      <c r="K173" s="725"/>
      <c r="L173" s="724" t="s">
        <v>420</v>
      </c>
      <c r="M173" s="726" t="s">
        <v>2792</v>
      </c>
      <c r="N173" s="727">
        <v>2015</v>
      </c>
      <c r="O173" s="724"/>
      <c r="P173" s="726" t="s">
        <v>1906</v>
      </c>
      <c r="Q173" s="726" t="s">
        <v>133</v>
      </c>
      <c r="R173" s="723">
        <v>1</v>
      </c>
      <c r="S173" s="728">
        <v>4200000</v>
      </c>
      <c r="T173" s="781" t="s">
        <v>3204</v>
      </c>
      <c r="V173" s="877"/>
      <c r="W173" s="802"/>
      <c r="X173" s="802"/>
      <c r="Y173" s="802"/>
    </row>
    <row r="174" spans="1:25" ht="12.95" customHeight="1">
      <c r="A174" s="684" t="e">
        <f t="shared" si="5"/>
        <v>#REF!</v>
      </c>
      <c r="B174" s="685"/>
      <c r="C174" s="721">
        <v>2</v>
      </c>
      <c r="D174" s="721">
        <v>6</v>
      </c>
      <c r="E174" s="721">
        <v>1</v>
      </c>
      <c r="F174" s="721">
        <v>5</v>
      </c>
      <c r="G174" s="721">
        <v>40</v>
      </c>
      <c r="H174" s="722"/>
      <c r="I174" s="723" t="s">
        <v>2940</v>
      </c>
      <c r="J174" s="724" t="s">
        <v>2927</v>
      </c>
      <c r="K174" s="725"/>
      <c r="L174" s="724" t="s">
        <v>424</v>
      </c>
      <c r="M174" s="726" t="s">
        <v>143</v>
      </c>
      <c r="N174" s="727">
        <v>2014</v>
      </c>
      <c r="O174" s="724"/>
      <c r="P174" s="726" t="s">
        <v>1906</v>
      </c>
      <c r="Q174" s="726" t="s">
        <v>133</v>
      </c>
      <c r="R174" s="723">
        <v>6</v>
      </c>
      <c r="S174" s="728">
        <v>2850000</v>
      </c>
      <c r="T174" s="781" t="s">
        <v>2866</v>
      </c>
      <c r="V174" s="877"/>
      <c r="W174" s="802"/>
      <c r="X174" s="802"/>
      <c r="Y174" s="802"/>
    </row>
    <row r="175" spans="1:25" ht="12.95" customHeight="1">
      <c r="A175" s="684" t="e">
        <f t="shared" si="5"/>
        <v>#REF!</v>
      </c>
      <c r="B175" s="685"/>
      <c r="C175" s="721">
        <v>2</v>
      </c>
      <c r="D175" s="721">
        <v>6</v>
      </c>
      <c r="E175" s="721">
        <v>1</v>
      </c>
      <c r="F175" s="721">
        <v>5</v>
      </c>
      <c r="G175" s="721">
        <v>40</v>
      </c>
      <c r="H175" s="722"/>
      <c r="I175" s="723" t="s">
        <v>2940</v>
      </c>
      <c r="J175" s="724" t="s">
        <v>2927</v>
      </c>
      <c r="K175" s="725"/>
      <c r="L175" s="724" t="s">
        <v>424</v>
      </c>
      <c r="M175" s="726" t="s">
        <v>143</v>
      </c>
      <c r="N175" s="727">
        <v>2014</v>
      </c>
      <c r="O175" s="724"/>
      <c r="P175" s="726" t="s">
        <v>1906</v>
      </c>
      <c r="Q175" s="726" t="s">
        <v>133</v>
      </c>
      <c r="R175" s="723">
        <v>2</v>
      </c>
      <c r="S175" s="728">
        <v>950000</v>
      </c>
      <c r="T175" s="781" t="s">
        <v>3214</v>
      </c>
      <c r="V175" s="877"/>
      <c r="W175" s="802"/>
      <c r="X175" s="802"/>
      <c r="Y175" s="802"/>
    </row>
    <row r="176" spans="1:25" ht="12.95" customHeight="1">
      <c r="A176" s="684" t="e">
        <f t="shared" si="5"/>
        <v>#REF!</v>
      </c>
      <c r="B176" s="685"/>
      <c r="C176" s="721">
        <v>2</v>
      </c>
      <c r="D176" s="721">
        <v>6</v>
      </c>
      <c r="E176" s="721">
        <v>1</v>
      </c>
      <c r="F176" s="721">
        <v>5</v>
      </c>
      <c r="G176" s="721">
        <v>40</v>
      </c>
      <c r="H176" s="722"/>
      <c r="I176" s="723" t="s">
        <v>2940</v>
      </c>
      <c r="J176" s="724" t="s">
        <v>2927</v>
      </c>
      <c r="K176" s="725"/>
      <c r="L176" s="724" t="s">
        <v>424</v>
      </c>
      <c r="M176" s="726" t="s">
        <v>143</v>
      </c>
      <c r="N176" s="727">
        <v>2014</v>
      </c>
      <c r="O176" s="724"/>
      <c r="P176" s="726" t="s">
        <v>1906</v>
      </c>
      <c r="Q176" s="726" t="s">
        <v>133</v>
      </c>
      <c r="R176" s="723">
        <v>1</v>
      </c>
      <c r="S176" s="728">
        <v>475000</v>
      </c>
      <c r="T176" s="781" t="s">
        <v>2857</v>
      </c>
      <c r="V176" s="877"/>
      <c r="W176" s="802"/>
      <c r="X176" s="802"/>
      <c r="Y176" s="802"/>
    </row>
    <row r="177" spans="1:25" ht="12.95" customHeight="1">
      <c r="A177" s="684" t="e">
        <f t="shared" si="5"/>
        <v>#REF!</v>
      </c>
      <c r="B177" s="685"/>
      <c r="C177" s="721">
        <v>2</v>
      </c>
      <c r="D177" s="721">
        <v>6</v>
      </c>
      <c r="E177" s="721">
        <v>1</v>
      </c>
      <c r="F177" s="721">
        <v>5</v>
      </c>
      <c r="G177" s="721">
        <v>40</v>
      </c>
      <c r="H177" s="722"/>
      <c r="I177" s="723" t="s">
        <v>2940</v>
      </c>
      <c r="J177" s="724" t="s">
        <v>345</v>
      </c>
      <c r="K177" s="725"/>
      <c r="L177" s="724" t="s">
        <v>424</v>
      </c>
      <c r="M177" s="726" t="s">
        <v>143</v>
      </c>
      <c r="N177" s="727">
        <v>2014</v>
      </c>
      <c r="O177" s="724"/>
      <c r="P177" s="726" t="s">
        <v>1906</v>
      </c>
      <c r="Q177" s="726" t="s">
        <v>133</v>
      </c>
      <c r="R177" s="723">
        <v>1</v>
      </c>
      <c r="S177" s="728">
        <v>475000</v>
      </c>
      <c r="T177" s="1683" t="s">
        <v>2910</v>
      </c>
      <c r="V177" s="877"/>
      <c r="W177" s="802"/>
      <c r="X177" s="802"/>
      <c r="Y177" s="802"/>
    </row>
    <row r="178" spans="1:25" ht="12.95" customHeight="1">
      <c r="A178" s="684" t="e">
        <f t="shared" si="5"/>
        <v>#REF!</v>
      </c>
      <c r="B178" s="685"/>
      <c r="C178" s="721">
        <v>2</v>
      </c>
      <c r="D178" s="721">
        <v>6</v>
      </c>
      <c r="E178" s="721">
        <v>3</v>
      </c>
      <c r="F178" s="721">
        <v>2</v>
      </c>
      <c r="G178" s="721">
        <v>2</v>
      </c>
      <c r="H178" s="723"/>
      <c r="I178" s="723" t="s">
        <v>2793</v>
      </c>
      <c r="J178" s="729" t="s">
        <v>2954</v>
      </c>
      <c r="K178" s="729" t="s">
        <v>2942</v>
      </c>
      <c r="L178" s="720" t="s">
        <v>355</v>
      </c>
      <c r="M178" s="726" t="s">
        <v>2792</v>
      </c>
      <c r="N178" s="688">
        <v>2014</v>
      </c>
      <c r="O178" s="688"/>
      <c r="P178" s="720" t="s">
        <v>1906</v>
      </c>
      <c r="Q178" s="720" t="s">
        <v>133</v>
      </c>
      <c r="R178" s="687">
        <v>1</v>
      </c>
      <c r="S178" s="730">
        <v>7090000</v>
      </c>
      <c r="T178" s="835" t="s">
        <v>3219</v>
      </c>
      <c r="V178" s="1411"/>
      <c r="W178" s="802"/>
      <c r="X178" s="802"/>
      <c r="Y178" s="802"/>
    </row>
    <row r="179" spans="1:25" ht="12.95" customHeight="1">
      <c r="A179" s="684" t="e">
        <f t="shared" si="5"/>
        <v>#REF!</v>
      </c>
      <c r="B179" s="685"/>
      <c r="C179" s="721">
        <v>2</v>
      </c>
      <c r="D179" s="721">
        <v>6</v>
      </c>
      <c r="E179" s="721">
        <v>3</v>
      </c>
      <c r="F179" s="721">
        <v>2</v>
      </c>
      <c r="G179" s="721">
        <v>2</v>
      </c>
      <c r="H179" s="723"/>
      <c r="I179" s="723" t="s">
        <v>2793</v>
      </c>
      <c r="J179" s="729" t="s">
        <v>2954</v>
      </c>
      <c r="K179" s="729" t="s">
        <v>2942</v>
      </c>
      <c r="L179" s="720" t="s">
        <v>355</v>
      </c>
      <c r="M179" s="726" t="s">
        <v>2792</v>
      </c>
      <c r="N179" s="688">
        <v>2014</v>
      </c>
      <c r="O179" s="688"/>
      <c r="P179" s="720" t="s">
        <v>1906</v>
      </c>
      <c r="Q179" s="720" t="s">
        <v>133</v>
      </c>
      <c r="R179" s="687">
        <v>1</v>
      </c>
      <c r="S179" s="730">
        <v>7090000</v>
      </c>
      <c r="T179" s="835" t="s">
        <v>2904</v>
      </c>
      <c r="V179" s="1411"/>
      <c r="W179" s="802"/>
      <c r="X179" s="802"/>
      <c r="Y179" s="802"/>
    </row>
    <row r="180" spans="1:25" ht="12.95" customHeight="1">
      <c r="A180" s="684" t="e">
        <f t="shared" si="5"/>
        <v>#REF!</v>
      </c>
      <c r="B180" s="685"/>
      <c r="C180" s="721">
        <v>2</v>
      </c>
      <c r="D180" s="721">
        <v>6</v>
      </c>
      <c r="E180" s="721">
        <v>3</v>
      </c>
      <c r="F180" s="721">
        <v>2</v>
      </c>
      <c r="G180" s="721">
        <v>2</v>
      </c>
      <c r="H180" s="723"/>
      <c r="I180" s="723" t="s">
        <v>2793</v>
      </c>
      <c r="J180" s="729" t="s">
        <v>2954</v>
      </c>
      <c r="K180" s="729" t="s">
        <v>2942</v>
      </c>
      <c r="L180" s="720" t="s">
        <v>355</v>
      </c>
      <c r="M180" s="726" t="s">
        <v>2792</v>
      </c>
      <c r="N180" s="688">
        <v>2014</v>
      </c>
      <c r="O180" s="688"/>
      <c r="P180" s="720" t="s">
        <v>1906</v>
      </c>
      <c r="Q180" s="720" t="s">
        <v>133</v>
      </c>
      <c r="R180" s="687">
        <v>1</v>
      </c>
      <c r="S180" s="730">
        <v>7090000</v>
      </c>
      <c r="T180" s="835" t="s">
        <v>2911</v>
      </c>
      <c r="V180" s="1411"/>
      <c r="W180" s="802"/>
      <c r="X180" s="802"/>
      <c r="Y180" s="802"/>
    </row>
    <row r="181" spans="1:25" ht="12.95" customHeight="1">
      <c r="A181" s="684" t="e">
        <f t="shared" si="5"/>
        <v>#REF!</v>
      </c>
      <c r="B181" s="685"/>
      <c r="C181" s="721">
        <v>2</v>
      </c>
      <c r="D181" s="721">
        <v>6</v>
      </c>
      <c r="E181" s="721">
        <v>3</v>
      </c>
      <c r="F181" s="721">
        <v>2</v>
      </c>
      <c r="G181" s="721">
        <v>2</v>
      </c>
      <c r="H181" s="723"/>
      <c r="I181" s="723" t="s">
        <v>2793</v>
      </c>
      <c r="J181" s="729" t="s">
        <v>2954</v>
      </c>
      <c r="K181" s="729" t="s">
        <v>2942</v>
      </c>
      <c r="L181" s="720" t="s">
        <v>355</v>
      </c>
      <c r="M181" s="726" t="s">
        <v>2792</v>
      </c>
      <c r="N181" s="688">
        <v>2014</v>
      </c>
      <c r="O181" s="688"/>
      <c r="P181" s="720" t="s">
        <v>1906</v>
      </c>
      <c r="Q181" s="720" t="s">
        <v>133</v>
      </c>
      <c r="R181" s="687">
        <v>2</v>
      </c>
      <c r="S181" s="730">
        <v>14180000</v>
      </c>
      <c r="T181" s="835" t="s">
        <v>3186</v>
      </c>
      <c r="V181" s="1411"/>
      <c r="W181" s="802"/>
      <c r="X181" s="802"/>
      <c r="Y181" s="802"/>
    </row>
    <row r="182" spans="1:25" ht="12.95" customHeight="1">
      <c r="A182" s="684" t="e">
        <f t="shared" si="5"/>
        <v>#REF!</v>
      </c>
      <c r="B182" s="685"/>
      <c r="C182" s="721">
        <v>2</v>
      </c>
      <c r="D182" s="721">
        <v>6</v>
      </c>
      <c r="E182" s="721">
        <v>3</v>
      </c>
      <c r="F182" s="721">
        <v>2</v>
      </c>
      <c r="G182" s="721">
        <v>2</v>
      </c>
      <c r="H182" s="723"/>
      <c r="I182" s="723" t="s">
        <v>2793</v>
      </c>
      <c r="J182" s="729" t="s">
        <v>2954</v>
      </c>
      <c r="K182" s="729" t="s">
        <v>2942</v>
      </c>
      <c r="L182" s="720" t="s">
        <v>355</v>
      </c>
      <c r="M182" s="726" t="s">
        <v>2792</v>
      </c>
      <c r="N182" s="688">
        <v>2014</v>
      </c>
      <c r="O182" s="688"/>
      <c r="P182" s="720" t="s">
        <v>1906</v>
      </c>
      <c r="Q182" s="720" t="s">
        <v>133</v>
      </c>
      <c r="R182" s="687">
        <v>1</v>
      </c>
      <c r="S182" s="730">
        <v>7090000</v>
      </c>
      <c r="T182" s="835" t="s">
        <v>3221</v>
      </c>
      <c r="V182" s="1411"/>
      <c r="W182" s="802"/>
      <c r="X182" s="802"/>
      <c r="Y182" s="802"/>
    </row>
    <row r="183" spans="1:25" ht="12.95" customHeight="1">
      <c r="A183" s="684" t="e">
        <f t="shared" si="5"/>
        <v>#REF!</v>
      </c>
      <c r="B183" s="685"/>
      <c r="C183" s="721">
        <v>2</v>
      </c>
      <c r="D183" s="721">
        <v>6</v>
      </c>
      <c r="E183" s="721">
        <v>3</v>
      </c>
      <c r="F183" s="721">
        <v>2</v>
      </c>
      <c r="G183" s="721">
        <v>2</v>
      </c>
      <c r="H183" s="723"/>
      <c r="I183" s="723" t="s">
        <v>2793</v>
      </c>
      <c r="J183" s="729" t="s">
        <v>3502</v>
      </c>
      <c r="K183" s="729" t="s">
        <v>2942</v>
      </c>
      <c r="L183" s="720" t="s">
        <v>355</v>
      </c>
      <c r="M183" s="726" t="s">
        <v>2792</v>
      </c>
      <c r="N183" s="1429">
        <v>2017</v>
      </c>
      <c r="O183" s="688"/>
      <c r="P183" s="720" t="s">
        <v>1906</v>
      </c>
      <c r="Q183" s="720" t="s">
        <v>133</v>
      </c>
      <c r="R183" s="687">
        <v>1</v>
      </c>
      <c r="S183" s="730">
        <v>6600000</v>
      </c>
      <c r="T183" s="835" t="s">
        <v>3503</v>
      </c>
      <c r="V183" s="1411"/>
      <c r="W183" s="1843">
        <v>6600000</v>
      </c>
      <c r="X183" s="802"/>
      <c r="Y183" s="802"/>
    </row>
    <row r="184" spans="1:25" ht="12.95" customHeight="1">
      <c r="A184" s="684" t="e">
        <f t="shared" si="5"/>
        <v>#REF!</v>
      </c>
      <c r="B184" s="685"/>
      <c r="C184" s="721">
        <v>2</v>
      </c>
      <c r="D184" s="721">
        <v>6</v>
      </c>
      <c r="E184" s="721">
        <v>3</v>
      </c>
      <c r="F184" s="721">
        <v>2</v>
      </c>
      <c r="G184" s="721">
        <v>2</v>
      </c>
      <c r="H184" s="723"/>
      <c r="I184" s="723" t="s">
        <v>2793</v>
      </c>
      <c r="J184" s="729" t="s">
        <v>3502</v>
      </c>
      <c r="K184" s="729" t="s">
        <v>2942</v>
      </c>
      <c r="L184" s="720" t="s">
        <v>355</v>
      </c>
      <c r="M184" s="726" t="s">
        <v>2792</v>
      </c>
      <c r="N184" s="1429">
        <v>2017</v>
      </c>
      <c r="O184" s="688"/>
      <c r="P184" s="720" t="s">
        <v>1906</v>
      </c>
      <c r="Q184" s="720" t="s">
        <v>133</v>
      </c>
      <c r="R184" s="687">
        <v>1</v>
      </c>
      <c r="S184" s="730">
        <v>6600000</v>
      </c>
      <c r="T184" s="835" t="s">
        <v>3504</v>
      </c>
      <c r="V184" s="1411"/>
      <c r="W184" s="1843">
        <v>6600000</v>
      </c>
      <c r="X184" s="802"/>
      <c r="Y184" s="802"/>
    </row>
    <row r="185" spans="1:25" ht="12.95" customHeight="1">
      <c r="A185" s="684" t="e">
        <f t="shared" si="5"/>
        <v>#REF!</v>
      </c>
      <c r="B185" s="685"/>
      <c r="C185" s="721">
        <v>2</v>
      </c>
      <c r="D185" s="721">
        <v>6</v>
      </c>
      <c r="E185" s="721">
        <v>3</v>
      </c>
      <c r="F185" s="721">
        <v>2</v>
      </c>
      <c r="G185" s="721">
        <v>2</v>
      </c>
      <c r="H185" s="723"/>
      <c r="I185" s="723" t="s">
        <v>2793</v>
      </c>
      <c r="J185" s="729" t="s">
        <v>3502</v>
      </c>
      <c r="K185" s="729" t="s">
        <v>2942</v>
      </c>
      <c r="L185" s="720" t="s">
        <v>355</v>
      </c>
      <c r="M185" s="726" t="s">
        <v>2792</v>
      </c>
      <c r="N185" s="1429">
        <v>2017</v>
      </c>
      <c r="O185" s="688"/>
      <c r="P185" s="720" t="s">
        <v>1906</v>
      </c>
      <c r="Q185" s="720" t="s">
        <v>133</v>
      </c>
      <c r="R185" s="687">
        <v>1</v>
      </c>
      <c r="S185" s="730">
        <v>6600000</v>
      </c>
      <c r="T185" s="835" t="s">
        <v>3505</v>
      </c>
      <c r="V185" s="1411"/>
      <c r="W185" s="1843">
        <v>6600000</v>
      </c>
      <c r="X185" s="802"/>
      <c r="Y185" s="802"/>
    </row>
    <row r="186" spans="1:25" ht="12.95" customHeight="1">
      <c r="A186" s="684" t="e">
        <f>A182+1</f>
        <v>#REF!</v>
      </c>
      <c r="B186" s="685"/>
      <c r="C186" s="721">
        <v>2</v>
      </c>
      <c r="D186" s="721">
        <v>6</v>
      </c>
      <c r="E186" s="721">
        <v>2</v>
      </c>
      <c r="F186" s="721">
        <v>4</v>
      </c>
      <c r="G186" s="721">
        <v>8</v>
      </c>
      <c r="H186" s="731"/>
      <c r="I186" s="2467" t="s">
        <v>2608</v>
      </c>
      <c r="J186" s="732" t="s">
        <v>2553</v>
      </c>
      <c r="K186" s="732"/>
      <c r="L186" s="720" t="s">
        <v>355</v>
      </c>
      <c r="M186" s="892" t="s">
        <v>143</v>
      </c>
      <c r="N186" s="733">
        <v>2014</v>
      </c>
      <c r="O186" s="687"/>
      <c r="P186" s="734" t="s">
        <v>1906</v>
      </c>
      <c r="Q186" s="720" t="s">
        <v>2547</v>
      </c>
      <c r="R186" s="735">
        <v>1</v>
      </c>
      <c r="S186" s="736">
        <v>250000</v>
      </c>
      <c r="T186" s="835" t="s">
        <v>2864</v>
      </c>
      <c r="V186" s="1411"/>
      <c r="W186" s="802"/>
      <c r="X186" s="802"/>
      <c r="Y186" s="802"/>
    </row>
    <row r="187" spans="1:25" ht="12.95" customHeight="1">
      <c r="A187" s="684" t="e">
        <f t="shared" si="5"/>
        <v>#REF!</v>
      </c>
      <c r="B187" s="685"/>
      <c r="C187" s="721">
        <v>2</v>
      </c>
      <c r="D187" s="721">
        <v>7</v>
      </c>
      <c r="E187" s="721">
        <v>3</v>
      </c>
      <c r="F187" s="721">
        <v>2</v>
      </c>
      <c r="G187" s="721">
        <v>1</v>
      </c>
      <c r="H187" s="731"/>
      <c r="I187" s="723" t="s">
        <v>2943</v>
      </c>
      <c r="J187" s="732" t="s">
        <v>3523</v>
      </c>
      <c r="K187" s="732" t="s">
        <v>2944</v>
      </c>
      <c r="L187" s="720" t="s">
        <v>355</v>
      </c>
      <c r="M187" s="892" t="s">
        <v>143</v>
      </c>
      <c r="N187" s="733">
        <v>2014</v>
      </c>
      <c r="O187" s="687"/>
      <c r="P187" s="734" t="s">
        <v>1906</v>
      </c>
      <c r="Q187" s="720" t="s">
        <v>133</v>
      </c>
      <c r="R187" s="735">
        <v>1</v>
      </c>
      <c r="S187" s="736">
        <v>6000000</v>
      </c>
      <c r="T187" s="835" t="s">
        <v>2918</v>
      </c>
      <c r="V187" s="1411"/>
      <c r="W187" s="802"/>
      <c r="X187" s="802"/>
      <c r="Y187" s="802"/>
    </row>
    <row r="188" spans="1:25" ht="12.95" customHeight="1">
      <c r="A188" s="684" t="e">
        <f t="shared" si="5"/>
        <v>#REF!</v>
      </c>
      <c r="B188" s="685"/>
      <c r="C188" s="721">
        <v>2</v>
      </c>
      <c r="D188" s="721">
        <v>7</v>
      </c>
      <c r="E188" s="721">
        <v>3</v>
      </c>
      <c r="F188" s="721">
        <v>2</v>
      </c>
      <c r="G188" s="721">
        <v>1</v>
      </c>
      <c r="H188" s="731"/>
      <c r="I188" s="723" t="s">
        <v>2943</v>
      </c>
      <c r="J188" s="732" t="s">
        <v>2926</v>
      </c>
      <c r="K188" s="732" t="s">
        <v>2944</v>
      </c>
      <c r="L188" s="720" t="s">
        <v>355</v>
      </c>
      <c r="M188" s="892" t="s">
        <v>143</v>
      </c>
      <c r="N188" s="733">
        <v>2014</v>
      </c>
      <c r="O188" s="687"/>
      <c r="P188" s="734" t="s">
        <v>1906</v>
      </c>
      <c r="Q188" s="720" t="s">
        <v>1407</v>
      </c>
      <c r="R188" s="735">
        <v>1</v>
      </c>
      <c r="S188" s="736">
        <v>6000000</v>
      </c>
      <c r="T188" s="835" t="s">
        <v>3186</v>
      </c>
      <c r="V188" s="1411"/>
      <c r="W188" s="802"/>
      <c r="X188" s="802"/>
      <c r="Y188" s="802"/>
    </row>
    <row r="189" spans="1:25" ht="12.95" customHeight="1">
      <c r="A189" s="684" t="e">
        <f t="shared" si="5"/>
        <v>#REF!</v>
      </c>
      <c r="B189" s="685"/>
      <c r="C189" s="721">
        <v>2</v>
      </c>
      <c r="D189" s="721">
        <v>7</v>
      </c>
      <c r="E189" s="721">
        <v>3</v>
      </c>
      <c r="F189" s="721">
        <v>2</v>
      </c>
      <c r="G189" s="721">
        <v>1</v>
      </c>
      <c r="H189" s="731"/>
      <c r="I189" s="723" t="s">
        <v>2943</v>
      </c>
      <c r="J189" s="732" t="s">
        <v>2926</v>
      </c>
      <c r="K189" s="732" t="s">
        <v>2944</v>
      </c>
      <c r="L189" s="720" t="s">
        <v>355</v>
      </c>
      <c r="M189" s="892" t="s">
        <v>143</v>
      </c>
      <c r="N189" s="733">
        <v>2014</v>
      </c>
      <c r="O189" s="687"/>
      <c r="P189" s="734" t="s">
        <v>1906</v>
      </c>
      <c r="Q189" s="720" t="s">
        <v>133</v>
      </c>
      <c r="R189" s="735">
        <v>1</v>
      </c>
      <c r="S189" s="736">
        <v>6000000</v>
      </c>
      <c r="T189" s="835" t="s">
        <v>2864</v>
      </c>
      <c r="V189" s="1411"/>
      <c r="W189" s="802"/>
      <c r="X189" s="802"/>
      <c r="Y189" s="802"/>
    </row>
    <row r="190" spans="1:25" ht="12.95" customHeight="1">
      <c r="A190" s="684" t="e">
        <f t="shared" si="5"/>
        <v>#REF!</v>
      </c>
      <c r="B190" s="685"/>
      <c r="C190" s="721">
        <v>2</v>
      </c>
      <c r="D190" s="721">
        <v>7</v>
      </c>
      <c r="E190" s="721">
        <v>3</v>
      </c>
      <c r="F190" s="721">
        <v>2</v>
      </c>
      <c r="G190" s="721">
        <v>1</v>
      </c>
      <c r="H190" s="731"/>
      <c r="I190" s="723" t="s">
        <v>2943</v>
      </c>
      <c r="J190" s="732" t="s">
        <v>2926</v>
      </c>
      <c r="K190" s="732" t="s">
        <v>2944</v>
      </c>
      <c r="L190" s="720" t="s">
        <v>355</v>
      </c>
      <c r="M190" s="892" t="s">
        <v>143</v>
      </c>
      <c r="N190" s="733">
        <v>2014</v>
      </c>
      <c r="O190" s="687"/>
      <c r="P190" s="734" t="s">
        <v>1906</v>
      </c>
      <c r="Q190" s="720" t="s">
        <v>133</v>
      </c>
      <c r="R190" s="735">
        <v>1</v>
      </c>
      <c r="S190" s="736">
        <v>6000000</v>
      </c>
      <c r="T190" s="835" t="s">
        <v>3204</v>
      </c>
      <c r="V190" s="1411"/>
      <c r="W190" s="802"/>
      <c r="X190" s="802"/>
      <c r="Y190" s="802"/>
    </row>
    <row r="191" spans="1:25" ht="12.95" customHeight="1">
      <c r="A191" s="684" t="e">
        <f t="shared" si="5"/>
        <v>#REF!</v>
      </c>
      <c r="B191" s="685"/>
      <c r="C191" s="721">
        <v>2</v>
      </c>
      <c r="D191" s="721">
        <v>7</v>
      </c>
      <c r="E191" s="721">
        <v>3</v>
      </c>
      <c r="F191" s="721">
        <v>2</v>
      </c>
      <c r="G191" s="721">
        <v>1</v>
      </c>
      <c r="H191" s="731"/>
      <c r="I191" s="723" t="s">
        <v>2943</v>
      </c>
      <c r="J191" s="732" t="s">
        <v>2926</v>
      </c>
      <c r="K191" s="732" t="s">
        <v>2944</v>
      </c>
      <c r="L191" s="720" t="s">
        <v>355</v>
      </c>
      <c r="M191" s="892" t="s">
        <v>143</v>
      </c>
      <c r="N191" s="733">
        <v>2014</v>
      </c>
      <c r="O191" s="687"/>
      <c r="P191" s="734" t="s">
        <v>1906</v>
      </c>
      <c r="Q191" s="720" t="s">
        <v>133</v>
      </c>
      <c r="R191" s="735">
        <v>2</v>
      </c>
      <c r="S191" s="736">
        <v>12000000</v>
      </c>
      <c r="T191" s="835" t="s">
        <v>2866</v>
      </c>
      <c r="V191" s="1411"/>
      <c r="W191" s="802"/>
      <c r="X191" s="802"/>
      <c r="Y191" s="802"/>
    </row>
    <row r="192" spans="1:25" ht="12.95" customHeight="1">
      <c r="A192" s="684" t="e">
        <f t="shared" si="5"/>
        <v>#REF!</v>
      </c>
      <c r="B192" s="685"/>
      <c r="C192" s="721">
        <v>2</v>
      </c>
      <c r="D192" s="721">
        <v>7</v>
      </c>
      <c r="E192" s="721">
        <v>3</v>
      </c>
      <c r="F192" s="721">
        <v>2</v>
      </c>
      <c r="G192" s="721">
        <v>1</v>
      </c>
      <c r="H192" s="731"/>
      <c r="I192" s="723" t="s">
        <v>2943</v>
      </c>
      <c r="J192" s="732" t="s">
        <v>2926</v>
      </c>
      <c r="K192" s="732" t="s">
        <v>2880</v>
      </c>
      <c r="L192" s="720" t="s">
        <v>355</v>
      </c>
      <c r="M192" s="892" t="s">
        <v>2792</v>
      </c>
      <c r="N192" s="733">
        <v>2015</v>
      </c>
      <c r="O192" s="687"/>
      <c r="P192" s="734" t="s">
        <v>1906</v>
      </c>
      <c r="Q192" s="720" t="s">
        <v>133</v>
      </c>
      <c r="R192" s="735">
        <v>1</v>
      </c>
      <c r="S192" s="736">
        <v>6000000</v>
      </c>
      <c r="T192" s="835" t="s">
        <v>2918</v>
      </c>
      <c r="U192" s="1105"/>
      <c r="V192" s="1838"/>
      <c r="W192" s="802"/>
      <c r="X192" s="962"/>
      <c r="Y192" s="802"/>
    </row>
    <row r="193" spans="1:25" s="2155" customFormat="1" ht="12.95" customHeight="1">
      <c r="A193" s="2149" t="e">
        <f t="shared" si="5"/>
        <v>#REF!</v>
      </c>
      <c r="B193" s="2159"/>
      <c r="C193" s="2192">
        <v>2</v>
      </c>
      <c r="D193" s="2192">
        <v>7</v>
      </c>
      <c r="E193" s="2192">
        <v>3</v>
      </c>
      <c r="F193" s="2192">
        <v>2</v>
      </c>
      <c r="G193" s="2192">
        <v>1</v>
      </c>
      <c r="H193" s="2193"/>
      <c r="I193" s="1940" t="s">
        <v>2943</v>
      </c>
      <c r="J193" s="2194" t="s">
        <v>2926</v>
      </c>
      <c r="K193" s="2194" t="s">
        <v>2880</v>
      </c>
      <c r="L193" s="896" t="s">
        <v>355</v>
      </c>
      <c r="M193" s="2195" t="s">
        <v>2792</v>
      </c>
      <c r="N193" s="897">
        <v>2015</v>
      </c>
      <c r="O193" s="795"/>
      <c r="P193" s="2196" t="s">
        <v>1906</v>
      </c>
      <c r="Q193" s="896" t="s">
        <v>1407</v>
      </c>
      <c r="R193" s="2197">
        <v>1</v>
      </c>
      <c r="S193" s="1818">
        <v>6000000</v>
      </c>
      <c r="T193" s="2198"/>
      <c r="U193" s="2201" t="s">
        <v>3098</v>
      </c>
      <c r="V193" s="2202" t="s">
        <v>3154</v>
      </c>
      <c r="W193" s="2158"/>
      <c r="X193" s="2203"/>
      <c r="Y193" s="2158"/>
    </row>
    <row r="194" spans="1:25" s="2155" customFormat="1" ht="12.95" customHeight="1">
      <c r="A194" s="2149" t="e">
        <f t="shared" si="5"/>
        <v>#REF!</v>
      </c>
      <c r="B194" s="2159"/>
      <c r="C194" s="2192">
        <v>2</v>
      </c>
      <c r="D194" s="2192">
        <v>7</v>
      </c>
      <c r="E194" s="2192">
        <v>3</v>
      </c>
      <c r="F194" s="2192">
        <v>2</v>
      </c>
      <c r="G194" s="2192">
        <v>1</v>
      </c>
      <c r="H194" s="2193"/>
      <c r="I194" s="1940" t="s">
        <v>2943</v>
      </c>
      <c r="J194" s="2194" t="s">
        <v>2926</v>
      </c>
      <c r="K194" s="2194" t="s">
        <v>2880</v>
      </c>
      <c r="L194" s="896" t="s">
        <v>355</v>
      </c>
      <c r="M194" s="2195" t="s">
        <v>2792</v>
      </c>
      <c r="N194" s="897">
        <v>2015</v>
      </c>
      <c r="O194" s="795"/>
      <c r="P194" s="2196" t="s">
        <v>1906</v>
      </c>
      <c r="Q194" s="896" t="s">
        <v>1407</v>
      </c>
      <c r="R194" s="2197">
        <v>1</v>
      </c>
      <c r="S194" s="1818">
        <v>6000000</v>
      </c>
      <c r="T194" s="2198" t="s">
        <v>3208</v>
      </c>
      <c r="U194" s="2204"/>
      <c r="V194" s="2205"/>
      <c r="W194" s="2158"/>
      <c r="X194" s="2203"/>
      <c r="Y194" s="2158"/>
    </row>
    <row r="195" spans="1:25" ht="12.95" customHeight="1">
      <c r="A195" s="684" t="e">
        <f t="shared" si="5"/>
        <v>#REF!</v>
      </c>
      <c r="B195" s="685"/>
      <c r="C195" s="721">
        <v>2</v>
      </c>
      <c r="D195" s="721">
        <v>6</v>
      </c>
      <c r="E195" s="721">
        <v>3</v>
      </c>
      <c r="F195" s="721">
        <v>5</v>
      </c>
      <c r="G195" s="721">
        <v>3</v>
      </c>
      <c r="H195" s="731"/>
      <c r="I195" s="723" t="s">
        <v>21</v>
      </c>
      <c r="J195" s="732" t="s">
        <v>3514</v>
      </c>
      <c r="K195" s="732"/>
      <c r="L195" s="720" t="s">
        <v>139</v>
      </c>
      <c r="M195" s="720" t="s">
        <v>2799</v>
      </c>
      <c r="N195" s="733">
        <v>2014</v>
      </c>
      <c r="O195" s="687"/>
      <c r="P195" s="734" t="s">
        <v>1906</v>
      </c>
      <c r="Q195" s="720" t="s">
        <v>133</v>
      </c>
      <c r="R195" s="735">
        <v>1</v>
      </c>
      <c r="S195" s="736">
        <v>1200000</v>
      </c>
      <c r="T195" s="835" t="s">
        <v>2918</v>
      </c>
      <c r="V195" s="1411"/>
      <c r="W195" s="802"/>
      <c r="X195" s="802"/>
      <c r="Y195" s="802"/>
    </row>
    <row r="196" spans="1:25" ht="12.95" customHeight="1">
      <c r="A196" s="684" t="e">
        <f t="shared" si="5"/>
        <v>#REF!</v>
      </c>
      <c r="B196" s="685"/>
      <c r="C196" s="721">
        <v>2</v>
      </c>
      <c r="D196" s="721">
        <v>6</v>
      </c>
      <c r="E196" s="721">
        <v>3</v>
      </c>
      <c r="F196" s="721">
        <v>5</v>
      </c>
      <c r="G196" s="721">
        <v>3</v>
      </c>
      <c r="H196" s="731"/>
      <c r="I196" s="723" t="s">
        <v>21</v>
      </c>
      <c r="J196" s="732" t="s">
        <v>3514</v>
      </c>
      <c r="K196" s="732"/>
      <c r="L196" s="720" t="s">
        <v>139</v>
      </c>
      <c r="M196" s="720" t="s">
        <v>2799</v>
      </c>
      <c r="N196" s="733">
        <v>2014</v>
      </c>
      <c r="O196" s="687"/>
      <c r="P196" s="734" t="s">
        <v>1906</v>
      </c>
      <c r="Q196" s="720" t="s">
        <v>133</v>
      </c>
      <c r="R196" s="735">
        <v>2</v>
      </c>
      <c r="S196" s="736">
        <v>2400000</v>
      </c>
      <c r="T196" s="835" t="s">
        <v>3186</v>
      </c>
      <c r="V196" s="1411"/>
      <c r="W196" s="802"/>
      <c r="X196" s="802"/>
      <c r="Y196" s="802"/>
    </row>
    <row r="197" spans="1:25" ht="12.95" customHeight="1">
      <c r="A197" s="684" t="e">
        <f t="shared" si="5"/>
        <v>#REF!</v>
      </c>
      <c r="B197" s="685"/>
      <c r="C197" s="721">
        <v>2</v>
      </c>
      <c r="D197" s="721">
        <v>6</v>
      </c>
      <c r="E197" s="721">
        <v>3</v>
      </c>
      <c r="F197" s="721">
        <v>5</v>
      </c>
      <c r="G197" s="721">
        <v>3</v>
      </c>
      <c r="H197" s="731"/>
      <c r="I197" s="723" t="s">
        <v>21</v>
      </c>
      <c r="J197" s="732" t="s">
        <v>3514</v>
      </c>
      <c r="K197" s="732"/>
      <c r="L197" s="720" t="s">
        <v>139</v>
      </c>
      <c r="M197" s="720" t="s">
        <v>2799</v>
      </c>
      <c r="N197" s="733">
        <v>2014</v>
      </c>
      <c r="O197" s="687"/>
      <c r="P197" s="734" t="s">
        <v>1906</v>
      </c>
      <c r="Q197" s="720" t="s">
        <v>133</v>
      </c>
      <c r="R197" s="735">
        <v>1</v>
      </c>
      <c r="S197" s="736">
        <v>1200000</v>
      </c>
      <c r="T197" s="835" t="s">
        <v>2911</v>
      </c>
      <c r="V197" s="1411"/>
      <c r="W197" s="802"/>
      <c r="X197" s="802"/>
      <c r="Y197" s="802"/>
    </row>
    <row r="198" spans="1:25" ht="12.95" customHeight="1">
      <c r="A198" s="684" t="e">
        <f t="shared" si="5"/>
        <v>#REF!</v>
      </c>
      <c r="B198" s="685"/>
      <c r="C198" s="721">
        <v>2</v>
      </c>
      <c r="D198" s="721">
        <v>6</v>
      </c>
      <c r="E198" s="721">
        <v>3</v>
      </c>
      <c r="F198" s="721">
        <v>5</v>
      </c>
      <c r="G198" s="721">
        <v>3</v>
      </c>
      <c r="H198" s="731"/>
      <c r="I198" s="723" t="s">
        <v>21</v>
      </c>
      <c r="J198" s="732" t="s">
        <v>3514</v>
      </c>
      <c r="K198" s="732"/>
      <c r="L198" s="720" t="s">
        <v>139</v>
      </c>
      <c r="M198" s="720" t="s">
        <v>2799</v>
      </c>
      <c r="N198" s="733">
        <v>2014</v>
      </c>
      <c r="O198" s="687"/>
      <c r="P198" s="734" t="s">
        <v>1906</v>
      </c>
      <c r="Q198" s="720" t="s">
        <v>133</v>
      </c>
      <c r="R198" s="735">
        <v>1</v>
      </c>
      <c r="S198" s="736">
        <v>1200000</v>
      </c>
      <c r="T198" s="835" t="s">
        <v>2905</v>
      </c>
      <c r="V198" s="1411"/>
      <c r="W198" s="802"/>
      <c r="X198" s="802"/>
      <c r="Y198" s="802"/>
    </row>
    <row r="199" spans="1:25" ht="12.95" customHeight="1">
      <c r="A199" s="684" t="e">
        <f t="shared" si="5"/>
        <v>#REF!</v>
      </c>
      <c r="B199" s="685"/>
      <c r="C199" s="721">
        <v>2</v>
      </c>
      <c r="D199" s="721">
        <v>6</v>
      </c>
      <c r="E199" s="721">
        <v>3</v>
      </c>
      <c r="F199" s="721">
        <v>5</v>
      </c>
      <c r="G199" s="721">
        <v>3</v>
      </c>
      <c r="H199" s="731"/>
      <c r="I199" s="723" t="s">
        <v>21</v>
      </c>
      <c r="J199" s="732" t="s">
        <v>3514</v>
      </c>
      <c r="K199" s="732"/>
      <c r="L199" s="720" t="s">
        <v>139</v>
      </c>
      <c r="M199" s="720" t="s">
        <v>2799</v>
      </c>
      <c r="N199" s="733">
        <v>2014</v>
      </c>
      <c r="O199" s="687"/>
      <c r="P199" s="734" t="s">
        <v>1906</v>
      </c>
      <c r="Q199" s="720" t="s">
        <v>133</v>
      </c>
      <c r="R199" s="735">
        <v>1</v>
      </c>
      <c r="S199" s="736">
        <v>1200000</v>
      </c>
      <c r="T199" s="835" t="s">
        <v>2866</v>
      </c>
      <c r="V199" s="1411"/>
      <c r="W199" s="802"/>
      <c r="X199" s="802"/>
      <c r="Y199" s="802"/>
    </row>
    <row r="200" spans="1:25" ht="12.95" customHeight="1">
      <c r="A200" s="684" t="e">
        <f t="shared" si="5"/>
        <v>#REF!</v>
      </c>
      <c r="B200" s="685"/>
      <c r="C200" s="721">
        <v>2</v>
      </c>
      <c r="D200" s="721">
        <v>6</v>
      </c>
      <c r="E200" s="721">
        <v>2</v>
      </c>
      <c r="F200" s="721">
        <v>1</v>
      </c>
      <c r="G200" s="721">
        <v>33</v>
      </c>
      <c r="H200" s="731"/>
      <c r="I200" s="723" t="s">
        <v>635</v>
      </c>
      <c r="J200" s="732" t="s">
        <v>3106</v>
      </c>
      <c r="K200" s="732"/>
      <c r="L200" s="720" t="s">
        <v>139</v>
      </c>
      <c r="M200" s="892" t="s">
        <v>143</v>
      </c>
      <c r="N200" s="733">
        <v>2014</v>
      </c>
      <c r="O200" s="687"/>
      <c r="P200" s="734" t="s">
        <v>1906</v>
      </c>
      <c r="Q200" s="720" t="s">
        <v>133</v>
      </c>
      <c r="R200" s="735">
        <v>2</v>
      </c>
      <c r="S200" s="736">
        <v>3400000</v>
      </c>
      <c r="T200" s="835" t="s">
        <v>2918</v>
      </c>
      <c r="V200" s="1411"/>
      <c r="W200" s="802"/>
      <c r="X200" s="802"/>
      <c r="Y200" s="802"/>
    </row>
    <row r="201" spans="1:25" ht="12.95" customHeight="1">
      <c r="A201" s="684" t="e">
        <f t="shared" si="5"/>
        <v>#REF!</v>
      </c>
      <c r="B201" s="685"/>
      <c r="C201" s="721">
        <v>2</v>
      </c>
      <c r="D201" s="721">
        <v>6</v>
      </c>
      <c r="E201" s="721">
        <v>2</v>
      </c>
      <c r="F201" s="721">
        <v>1</v>
      </c>
      <c r="G201" s="721">
        <v>33</v>
      </c>
      <c r="H201" s="731"/>
      <c r="I201" s="723" t="s">
        <v>635</v>
      </c>
      <c r="J201" s="732" t="s">
        <v>3106</v>
      </c>
      <c r="K201" s="732"/>
      <c r="L201" s="720" t="s">
        <v>139</v>
      </c>
      <c r="M201" s="892" t="s">
        <v>143</v>
      </c>
      <c r="N201" s="733">
        <v>2014</v>
      </c>
      <c r="O201" s="687"/>
      <c r="P201" s="734" t="s">
        <v>1906</v>
      </c>
      <c r="Q201" s="720" t="s">
        <v>133</v>
      </c>
      <c r="R201" s="735">
        <v>2</v>
      </c>
      <c r="S201" s="736">
        <v>3400000</v>
      </c>
      <c r="T201" s="835" t="s">
        <v>3210</v>
      </c>
      <c r="V201" s="1411"/>
      <c r="W201" s="802"/>
      <c r="X201" s="802"/>
      <c r="Y201" s="802"/>
    </row>
    <row r="202" spans="1:25" ht="12.95" customHeight="1">
      <c r="A202" s="684" t="e">
        <f t="shared" si="5"/>
        <v>#REF!</v>
      </c>
      <c r="B202" s="685"/>
      <c r="C202" s="721">
        <v>2</v>
      </c>
      <c r="D202" s="721">
        <v>6</v>
      </c>
      <c r="E202" s="721">
        <v>2</v>
      </c>
      <c r="F202" s="721">
        <v>1</v>
      </c>
      <c r="G202" s="721">
        <v>33</v>
      </c>
      <c r="H202" s="731"/>
      <c r="I202" s="723" t="s">
        <v>2881</v>
      </c>
      <c r="J202" s="732" t="s">
        <v>2927</v>
      </c>
      <c r="K202" s="732"/>
      <c r="L202" s="720" t="s">
        <v>139</v>
      </c>
      <c r="M202" s="892" t="s">
        <v>2792</v>
      </c>
      <c r="N202" s="733">
        <v>2015</v>
      </c>
      <c r="O202" s="687"/>
      <c r="P202" s="734" t="s">
        <v>1906</v>
      </c>
      <c r="Q202" s="720" t="s">
        <v>133</v>
      </c>
      <c r="R202" s="735">
        <v>7</v>
      </c>
      <c r="S202" s="736">
        <v>11900000</v>
      </c>
      <c r="T202" s="835" t="s">
        <v>3210</v>
      </c>
      <c r="V202" s="1411"/>
      <c r="W202" s="802"/>
      <c r="X202" s="962"/>
      <c r="Y202" s="802"/>
    </row>
    <row r="203" spans="1:25" ht="12.95" customHeight="1">
      <c r="A203" s="684" t="e">
        <f t="shared" si="5"/>
        <v>#REF!</v>
      </c>
      <c r="B203" s="685"/>
      <c r="C203" s="721">
        <v>2</v>
      </c>
      <c r="D203" s="721">
        <v>6</v>
      </c>
      <c r="E203" s="721">
        <v>2</v>
      </c>
      <c r="F203" s="721">
        <v>1</v>
      </c>
      <c r="G203" s="721">
        <v>33</v>
      </c>
      <c r="H203" s="731"/>
      <c r="I203" s="723" t="s">
        <v>2881</v>
      </c>
      <c r="J203" s="732" t="s">
        <v>3106</v>
      </c>
      <c r="K203" s="732"/>
      <c r="L203" s="720" t="s">
        <v>139</v>
      </c>
      <c r="M203" s="892" t="s">
        <v>2792</v>
      </c>
      <c r="N203" s="733">
        <v>2016</v>
      </c>
      <c r="O203" s="687"/>
      <c r="P203" s="734" t="s">
        <v>1906</v>
      </c>
      <c r="Q203" s="720" t="s">
        <v>133</v>
      </c>
      <c r="R203" s="735">
        <v>1</v>
      </c>
      <c r="S203" s="736">
        <v>1850000</v>
      </c>
      <c r="T203" s="835" t="s">
        <v>3104</v>
      </c>
      <c r="V203" s="1411"/>
      <c r="W203" s="802"/>
      <c r="X203" s="962"/>
      <c r="Y203" s="802"/>
    </row>
    <row r="204" spans="1:25" ht="12.95" customHeight="1">
      <c r="A204" s="684" t="e">
        <f t="shared" si="5"/>
        <v>#REF!</v>
      </c>
      <c r="B204" s="685"/>
      <c r="C204" s="721">
        <v>2</v>
      </c>
      <c r="D204" s="721">
        <v>6</v>
      </c>
      <c r="E204" s="721">
        <v>2</v>
      </c>
      <c r="F204" s="721">
        <v>1</v>
      </c>
      <c r="G204" s="721">
        <v>33</v>
      </c>
      <c r="H204" s="731"/>
      <c r="I204" s="723" t="s">
        <v>2881</v>
      </c>
      <c r="J204" s="732" t="s">
        <v>3106</v>
      </c>
      <c r="K204" s="732"/>
      <c r="L204" s="720" t="s">
        <v>139</v>
      </c>
      <c r="M204" s="892" t="s">
        <v>2792</v>
      </c>
      <c r="N204" s="733">
        <v>2016</v>
      </c>
      <c r="O204" s="687"/>
      <c r="P204" s="734" t="s">
        <v>1906</v>
      </c>
      <c r="Q204" s="720" t="s">
        <v>133</v>
      </c>
      <c r="R204" s="735">
        <v>1</v>
      </c>
      <c r="S204" s="736">
        <v>1850000</v>
      </c>
      <c r="T204" s="835" t="s">
        <v>2866</v>
      </c>
      <c r="V204" s="1411"/>
      <c r="W204" s="802"/>
      <c r="X204" s="962"/>
      <c r="Y204" s="802"/>
    </row>
    <row r="205" spans="1:25" ht="12.95" customHeight="1">
      <c r="A205" s="684" t="e">
        <f t="shared" si="5"/>
        <v>#REF!</v>
      </c>
      <c r="B205" s="685"/>
      <c r="C205" s="721">
        <v>2</v>
      </c>
      <c r="D205" s="721">
        <v>6</v>
      </c>
      <c r="E205" s="721">
        <v>2</v>
      </c>
      <c r="F205" s="721">
        <v>1</v>
      </c>
      <c r="G205" s="721">
        <v>33</v>
      </c>
      <c r="H205" s="731"/>
      <c r="I205" s="723" t="s">
        <v>2881</v>
      </c>
      <c r="J205" s="732" t="s">
        <v>3106</v>
      </c>
      <c r="K205" s="732"/>
      <c r="L205" s="720" t="s">
        <v>139</v>
      </c>
      <c r="M205" s="892" t="s">
        <v>2792</v>
      </c>
      <c r="N205" s="733">
        <v>2016</v>
      </c>
      <c r="O205" s="687"/>
      <c r="P205" s="734" t="s">
        <v>1906</v>
      </c>
      <c r="Q205" s="720" t="s">
        <v>133</v>
      </c>
      <c r="R205" s="735">
        <v>1</v>
      </c>
      <c r="S205" s="736">
        <v>1850000</v>
      </c>
      <c r="T205" s="835" t="s">
        <v>2857</v>
      </c>
      <c r="W205" s="802"/>
      <c r="X205" s="962"/>
      <c r="Y205" s="802"/>
    </row>
    <row r="206" spans="1:25" ht="12.95" customHeight="1">
      <c r="A206" s="684" t="e">
        <f t="shared" si="5"/>
        <v>#REF!</v>
      </c>
      <c r="B206" s="685"/>
      <c r="C206" s="721">
        <v>2</v>
      </c>
      <c r="D206" s="721">
        <v>6</v>
      </c>
      <c r="E206" s="721">
        <v>2</v>
      </c>
      <c r="F206" s="721">
        <v>1</v>
      </c>
      <c r="G206" s="721">
        <v>33</v>
      </c>
      <c r="H206" s="731"/>
      <c r="I206" s="723" t="s">
        <v>2881</v>
      </c>
      <c r="J206" s="732" t="s">
        <v>3106</v>
      </c>
      <c r="K206" s="732"/>
      <c r="L206" s="720" t="s">
        <v>139</v>
      </c>
      <c r="M206" s="892" t="s">
        <v>2792</v>
      </c>
      <c r="N206" s="733">
        <v>2016</v>
      </c>
      <c r="O206" s="687"/>
      <c r="P206" s="734" t="s">
        <v>1906</v>
      </c>
      <c r="Q206" s="720" t="s">
        <v>133</v>
      </c>
      <c r="R206" s="735">
        <v>1</v>
      </c>
      <c r="S206" s="736">
        <v>1850000</v>
      </c>
      <c r="T206" s="835" t="s">
        <v>3214</v>
      </c>
      <c r="W206" s="802"/>
      <c r="X206" s="962"/>
      <c r="Y206" s="802"/>
    </row>
    <row r="207" spans="1:25" ht="12.95" customHeight="1">
      <c r="A207" s="684" t="e">
        <f t="shared" si="5"/>
        <v>#REF!</v>
      </c>
      <c r="B207" s="685"/>
      <c r="C207" s="721">
        <v>2</v>
      </c>
      <c r="D207" s="721">
        <v>6</v>
      </c>
      <c r="E207" s="721">
        <v>2</v>
      </c>
      <c r="F207" s="721">
        <v>1</v>
      </c>
      <c r="G207" s="721">
        <v>5</v>
      </c>
      <c r="H207" s="731"/>
      <c r="I207" s="723" t="s">
        <v>2592</v>
      </c>
      <c r="J207" s="732" t="s">
        <v>2927</v>
      </c>
      <c r="K207" s="732" t="s">
        <v>2947</v>
      </c>
      <c r="L207" s="720" t="s">
        <v>139</v>
      </c>
      <c r="M207" s="892" t="s">
        <v>143</v>
      </c>
      <c r="N207" s="733">
        <v>2014</v>
      </c>
      <c r="O207" s="687"/>
      <c r="P207" s="734" t="s">
        <v>1906</v>
      </c>
      <c r="Q207" s="720" t="s">
        <v>133</v>
      </c>
      <c r="R207" s="735">
        <v>2</v>
      </c>
      <c r="S207" s="736">
        <v>950000</v>
      </c>
      <c r="T207" s="1841" t="s">
        <v>2910</v>
      </c>
      <c r="V207" s="1411"/>
      <c r="W207" s="802"/>
      <c r="X207" s="802"/>
      <c r="Y207" s="802"/>
    </row>
    <row r="208" spans="1:25" ht="12.95" customHeight="1">
      <c r="A208" s="684" t="e">
        <f t="shared" si="5"/>
        <v>#REF!</v>
      </c>
      <c r="B208" s="685"/>
      <c r="C208" s="721">
        <v>2</v>
      </c>
      <c r="D208" s="721">
        <v>6</v>
      </c>
      <c r="E208" s="721">
        <v>2</v>
      </c>
      <c r="F208" s="721">
        <v>1</v>
      </c>
      <c r="G208" s="721">
        <v>5</v>
      </c>
      <c r="H208" s="731"/>
      <c r="I208" s="723" t="s">
        <v>2592</v>
      </c>
      <c r="J208" s="732" t="s">
        <v>2927</v>
      </c>
      <c r="K208" s="732" t="s">
        <v>2947</v>
      </c>
      <c r="L208" s="720" t="s">
        <v>139</v>
      </c>
      <c r="M208" s="892" t="s">
        <v>143</v>
      </c>
      <c r="N208" s="733">
        <v>2014</v>
      </c>
      <c r="O208" s="687"/>
      <c r="P208" s="734" t="s">
        <v>1906</v>
      </c>
      <c r="Q208" s="720" t="s">
        <v>133</v>
      </c>
      <c r="R208" s="735">
        <v>2</v>
      </c>
      <c r="S208" s="736">
        <v>950000</v>
      </c>
      <c r="T208" s="1841" t="s">
        <v>2911</v>
      </c>
      <c r="V208" s="1411"/>
      <c r="W208" s="802"/>
      <c r="X208" s="802"/>
      <c r="Y208" s="802"/>
    </row>
    <row r="209" spans="1:25" ht="12.95" customHeight="1">
      <c r="A209" s="684" t="e">
        <f t="shared" si="5"/>
        <v>#REF!</v>
      </c>
      <c r="B209" s="685"/>
      <c r="C209" s="721">
        <v>2</v>
      </c>
      <c r="D209" s="721">
        <v>6</v>
      </c>
      <c r="E209" s="721">
        <v>2</v>
      </c>
      <c r="F209" s="721">
        <v>1</v>
      </c>
      <c r="G209" s="721">
        <v>5</v>
      </c>
      <c r="H209" s="731"/>
      <c r="I209" s="723" t="s">
        <v>2592</v>
      </c>
      <c r="J209" s="732" t="s">
        <v>2927</v>
      </c>
      <c r="K209" s="732" t="s">
        <v>2947</v>
      </c>
      <c r="L209" s="720" t="s">
        <v>139</v>
      </c>
      <c r="M209" s="892" t="s">
        <v>143</v>
      </c>
      <c r="N209" s="733">
        <v>2014</v>
      </c>
      <c r="O209" s="687"/>
      <c r="P209" s="734" t="s">
        <v>1906</v>
      </c>
      <c r="Q209" s="720" t="s">
        <v>133</v>
      </c>
      <c r="R209" s="735">
        <v>3</v>
      </c>
      <c r="S209" s="736">
        <v>1425000</v>
      </c>
      <c r="T209" s="835" t="s">
        <v>2918</v>
      </c>
      <c r="V209" s="1411"/>
      <c r="W209" s="802"/>
      <c r="X209" s="802"/>
      <c r="Y209" s="802"/>
    </row>
    <row r="210" spans="1:25" ht="12.95" customHeight="1">
      <c r="A210" s="684" t="e">
        <f t="shared" si="5"/>
        <v>#REF!</v>
      </c>
      <c r="B210" s="685"/>
      <c r="C210" s="721">
        <v>2</v>
      </c>
      <c r="D210" s="721">
        <v>6</v>
      </c>
      <c r="E210" s="721">
        <v>2</v>
      </c>
      <c r="F210" s="721">
        <v>1</v>
      </c>
      <c r="G210" s="721">
        <v>5</v>
      </c>
      <c r="H210" s="731"/>
      <c r="I210" s="723" t="s">
        <v>2592</v>
      </c>
      <c r="J210" s="732" t="s">
        <v>2927</v>
      </c>
      <c r="K210" s="732" t="s">
        <v>2947</v>
      </c>
      <c r="L210" s="720" t="s">
        <v>139</v>
      </c>
      <c r="M210" s="892" t="s">
        <v>143</v>
      </c>
      <c r="N210" s="733">
        <v>2014</v>
      </c>
      <c r="O210" s="687"/>
      <c r="P210" s="734" t="s">
        <v>1906</v>
      </c>
      <c r="Q210" s="720" t="s">
        <v>133</v>
      </c>
      <c r="R210" s="735">
        <v>2</v>
      </c>
      <c r="S210" s="736">
        <v>950000</v>
      </c>
      <c r="T210" s="1841" t="s">
        <v>2967</v>
      </c>
      <c r="V210" s="1411"/>
      <c r="W210" s="802"/>
      <c r="X210" s="802"/>
      <c r="Y210" s="802"/>
    </row>
    <row r="211" spans="1:25" ht="12.95" customHeight="1">
      <c r="A211" s="684" t="e">
        <f t="shared" si="5"/>
        <v>#REF!</v>
      </c>
      <c r="B211" s="685"/>
      <c r="C211" s="721">
        <v>2</v>
      </c>
      <c r="D211" s="721">
        <v>6</v>
      </c>
      <c r="E211" s="721">
        <v>2</v>
      </c>
      <c r="F211" s="721">
        <v>1</v>
      </c>
      <c r="G211" s="721">
        <v>5</v>
      </c>
      <c r="H211" s="731"/>
      <c r="I211" s="723" t="s">
        <v>2592</v>
      </c>
      <c r="J211" s="732" t="s">
        <v>2927</v>
      </c>
      <c r="K211" s="732" t="s">
        <v>2947</v>
      </c>
      <c r="L211" s="720" t="s">
        <v>139</v>
      </c>
      <c r="M211" s="892" t="s">
        <v>143</v>
      </c>
      <c r="N211" s="733">
        <v>2014</v>
      </c>
      <c r="O211" s="687"/>
      <c r="P211" s="734" t="s">
        <v>1906</v>
      </c>
      <c r="Q211" s="720" t="s">
        <v>133</v>
      </c>
      <c r="R211" s="735">
        <v>3</v>
      </c>
      <c r="S211" s="736">
        <v>1425000</v>
      </c>
      <c r="T211" s="835" t="s">
        <v>2905</v>
      </c>
      <c r="V211" s="1411"/>
      <c r="W211" s="802"/>
      <c r="X211" s="802"/>
      <c r="Y211" s="802"/>
    </row>
    <row r="212" spans="1:25" ht="12.95" customHeight="1">
      <c r="A212" s="684" t="e">
        <f t="shared" si="5"/>
        <v>#REF!</v>
      </c>
      <c r="B212" s="685"/>
      <c r="C212" s="721">
        <v>2</v>
      </c>
      <c r="D212" s="721">
        <v>6</v>
      </c>
      <c r="E212" s="721">
        <v>2</v>
      </c>
      <c r="F212" s="721">
        <v>1</v>
      </c>
      <c r="G212" s="721">
        <v>5</v>
      </c>
      <c r="H212" s="731"/>
      <c r="I212" s="723" t="s">
        <v>2592</v>
      </c>
      <c r="J212" s="732" t="s">
        <v>2927</v>
      </c>
      <c r="K212" s="732" t="s">
        <v>2947</v>
      </c>
      <c r="L212" s="720" t="s">
        <v>139</v>
      </c>
      <c r="M212" s="892" t="s">
        <v>143</v>
      </c>
      <c r="N212" s="733">
        <v>2014</v>
      </c>
      <c r="O212" s="687"/>
      <c r="P212" s="734" t="s">
        <v>1906</v>
      </c>
      <c r="Q212" s="720" t="s">
        <v>133</v>
      </c>
      <c r="R212" s="735">
        <v>1</v>
      </c>
      <c r="S212" s="736">
        <v>475000</v>
      </c>
      <c r="T212" s="835" t="s">
        <v>2904</v>
      </c>
      <c r="V212" s="1411"/>
      <c r="W212" s="802"/>
      <c r="X212" s="802"/>
      <c r="Y212" s="802"/>
    </row>
    <row r="213" spans="1:25" ht="12.95" customHeight="1">
      <c r="A213" s="684" t="e">
        <f t="shared" si="5"/>
        <v>#REF!</v>
      </c>
      <c r="B213" s="685"/>
      <c r="C213" s="721">
        <v>2</v>
      </c>
      <c r="D213" s="721">
        <v>6</v>
      </c>
      <c r="E213" s="721">
        <v>2</v>
      </c>
      <c r="F213" s="721">
        <v>1</v>
      </c>
      <c r="G213" s="721">
        <v>5</v>
      </c>
      <c r="H213" s="731"/>
      <c r="I213" s="723" t="s">
        <v>2592</v>
      </c>
      <c r="J213" s="732" t="s">
        <v>2927</v>
      </c>
      <c r="K213" s="732" t="s">
        <v>2947</v>
      </c>
      <c r="L213" s="720" t="s">
        <v>139</v>
      </c>
      <c r="M213" s="892" t="s">
        <v>143</v>
      </c>
      <c r="N213" s="733">
        <v>2014</v>
      </c>
      <c r="O213" s="687"/>
      <c r="P213" s="734" t="s">
        <v>1906</v>
      </c>
      <c r="Q213" s="720" t="s">
        <v>133</v>
      </c>
      <c r="R213" s="735">
        <v>2</v>
      </c>
      <c r="S213" s="736">
        <v>950000</v>
      </c>
      <c r="T213" s="1841" t="s">
        <v>3186</v>
      </c>
      <c r="V213" s="1411"/>
      <c r="W213" s="802"/>
      <c r="X213" s="802"/>
      <c r="Y213" s="802"/>
    </row>
    <row r="214" spans="1:25" ht="12.95" customHeight="1">
      <c r="A214" s="684" t="e">
        <f t="shared" si="5"/>
        <v>#REF!</v>
      </c>
      <c r="B214" s="685"/>
      <c r="C214" s="721">
        <v>2</v>
      </c>
      <c r="D214" s="721">
        <v>6</v>
      </c>
      <c r="E214" s="721">
        <v>2</v>
      </c>
      <c r="F214" s="721">
        <v>1</v>
      </c>
      <c r="G214" s="721">
        <v>5</v>
      </c>
      <c r="H214" s="731"/>
      <c r="I214" s="723" t="s">
        <v>2592</v>
      </c>
      <c r="J214" s="732" t="s">
        <v>2927</v>
      </c>
      <c r="K214" s="732" t="s">
        <v>2947</v>
      </c>
      <c r="L214" s="720" t="s">
        <v>139</v>
      </c>
      <c r="M214" s="892" t="s">
        <v>143</v>
      </c>
      <c r="N214" s="733">
        <v>2014</v>
      </c>
      <c r="O214" s="687"/>
      <c r="P214" s="734" t="s">
        <v>1906</v>
      </c>
      <c r="Q214" s="720" t="s">
        <v>133</v>
      </c>
      <c r="R214" s="735">
        <v>1</v>
      </c>
      <c r="S214" s="736">
        <v>475000</v>
      </c>
      <c r="T214" s="835" t="s">
        <v>3180</v>
      </c>
      <c r="V214" s="1411"/>
      <c r="W214" s="802"/>
      <c r="X214" s="802"/>
      <c r="Y214" s="802"/>
    </row>
    <row r="215" spans="1:25" ht="12.95" customHeight="1">
      <c r="A215" s="684" t="e">
        <f t="shared" si="5"/>
        <v>#REF!</v>
      </c>
      <c r="B215" s="685"/>
      <c r="C215" s="721">
        <v>2</v>
      </c>
      <c r="D215" s="721">
        <v>6</v>
      </c>
      <c r="E215" s="721">
        <v>2</v>
      </c>
      <c r="F215" s="721">
        <v>1</v>
      </c>
      <c r="G215" s="721">
        <v>5</v>
      </c>
      <c r="H215" s="731"/>
      <c r="I215" s="723" t="s">
        <v>2592</v>
      </c>
      <c r="J215" s="732" t="s">
        <v>2927</v>
      </c>
      <c r="K215" s="732" t="s">
        <v>2947</v>
      </c>
      <c r="L215" s="720" t="s">
        <v>139</v>
      </c>
      <c r="M215" s="892" t="s">
        <v>143</v>
      </c>
      <c r="N215" s="733">
        <v>2014</v>
      </c>
      <c r="O215" s="687"/>
      <c r="P215" s="734" t="s">
        <v>1906</v>
      </c>
      <c r="Q215" s="720" t="s">
        <v>133</v>
      </c>
      <c r="R215" s="735">
        <v>4</v>
      </c>
      <c r="S215" s="736">
        <v>1900000</v>
      </c>
      <c r="T215" s="835" t="s">
        <v>2864</v>
      </c>
      <c r="V215" s="1411"/>
      <c r="W215" s="802"/>
      <c r="X215" s="802"/>
      <c r="Y215" s="802"/>
    </row>
    <row r="216" spans="1:25" ht="12.95" customHeight="1">
      <c r="A216" s="684" t="e">
        <f t="shared" si="5"/>
        <v>#REF!</v>
      </c>
      <c r="B216" s="685"/>
      <c r="C216" s="721">
        <v>2</v>
      </c>
      <c r="D216" s="721">
        <v>6</v>
      </c>
      <c r="E216" s="721">
        <v>2</v>
      </c>
      <c r="F216" s="721">
        <v>1</v>
      </c>
      <c r="G216" s="721">
        <v>5</v>
      </c>
      <c r="H216" s="731"/>
      <c r="I216" s="723" t="s">
        <v>2592</v>
      </c>
      <c r="J216" s="732" t="s">
        <v>3106</v>
      </c>
      <c r="K216" s="732"/>
      <c r="L216" s="720" t="s">
        <v>139</v>
      </c>
      <c r="M216" s="892" t="s">
        <v>2792</v>
      </c>
      <c r="N216" s="733">
        <v>2016</v>
      </c>
      <c r="O216" s="687"/>
      <c r="P216" s="734" t="s">
        <v>1906</v>
      </c>
      <c r="Q216" s="720" t="s">
        <v>133</v>
      </c>
      <c r="R216" s="735">
        <v>30</v>
      </c>
      <c r="S216" s="736">
        <v>14550000</v>
      </c>
      <c r="T216" s="835" t="s">
        <v>3192</v>
      </c>
      <c r="V216" s="1411"/>
      <c r="W216" s="802"/>
      <c r="X216" s="802"/>
      <c r="Y216" s="802"/>
    </row>
    <row r="217" spans="1:25" ht="12.95" customHeight="1">
      <c r="A217" s="684" t="e">
        <f t="shared" si="5"/>
        <v>#REF!</v>
      </c>
      <c r="B217" s="685"/>
      <c r="C217" s="721">
        <v>2</v>
      </c>
      <c r="D217" s="721">
        <v>6</v>
      </c>
      <c r="E217" s="721">
        <v>1</v>
      </c>
      <c r="F217" s="721">
        <v>4</v>
      </c>
      <c r="G217" s="721">
        <v>3</v>
      </c>
      <c r="H217" s="731"/>
      <c r="I217" s="723" t="s">
        <v>3171</v>
      </c>
      <c r="J217" s="732" t="s">
        <v>2423</v>
      </c>
      <c r="K217" s="732" t="s">
        <v>2948</v>
      </c>
      <c r="L217" s="720" t="s">
        <v>139</v>
      </c>
      <c r="M217" s="892" t="s">
        <v>143</v>
      </c>
      <c r="N217" s="733">
        <v>2014</v>
      </c>
      <c r="O217" s="687"/>
      <c r="P217" s="734" t="s">
        <v>1906</v>
      </c>
      <c r="Q217" s="720" t="s">
        <v>133</v>
      </c>
      <c r="R217" s="735">
        <v>1</v>
      </c>
      <c r="S217" s="736">
        <v>2170000</v>
      </c>
      <c r="T217" s="835" t="s">
        <v>2911</v>
      </c>
      <c r="V217" s="1411"/>
      <c r="W217" s="802"/>
      <c r="X217" s="802"/>
      <c r="Y217" s="802"/>
    </row>
    <row r="218" spans="1:25" ht="12.95" customHeight="1">
      <c r="A218" s="684" t="e">
        <f t="shared" ref="A218:A246" si="6">A217+1</f>
        <v>#REF!</v>
      </c>
      <c r="B218" s="685"/>
      <c r="C218" s="721">
        <v>2</v>
      </c>
      <c r="D218" s="721">
        <v>6</v>
      </c>
      <c r="E218" s="721">
        <v>1</v>
      </c>
      <c r="F218" s="721">
        <v>4</v>
      </c>
      <c r="G218" s="721">
        <v>3</v>
      </c>
      <c r="H218" s="731"/>
      <c r="I218" s="723" t="s">
        <v>3171</v>
      </c>
      <c r="J218" s="732" t="s">
        <v>2423</v>
      </c>
      <c r="K218" s="732" t="s">
        <v>2948</v>
      </c>
      <c r="L218" s="720" t="s">
        <v>139</v>
      </c>
      <c r="M218" s="892" t="s">
        <v>143</v>
      </c>
      <c r="N218" s="733">
        <v>2014</v>
      </c>
      <c r="O218" s="687"/>
      <c r="P218" s="734" t="s">
        <v>1906</v>
      </c>
      <c r="Q218" s="720" t="s">
        <v>133</v>
      </c>
      <c r="R218" s="735">
        <v>1</v>
      </c>
      <c r="S218" s="736">
        <v>2170000</v>
      </c>
      <c r="T218" s="835" t="s">
        <v>2967</v>
      </c>
      <c r="V218" s="1411"/>
      <c r="W218" s="802"/>
      <c r="X218" s="802"/>
      <c r="Y218" s="802"/>
    </row>
    <row r="219" spans="1:25" ht="12.95" customHeight="1">
      <c r="A219" s="684" t="e">
        <f t="shared" si="6"/>
        <v>#REF!</v>
      </c>
      <c r="B219" s="685"/>
      <c r="C219" s="721">
        <v>2</v>
      </c>
      <c r="D219" s="721">
        <v>6</v>
      </c>
      <c r="E219" s="721">
        <v>1</v>
      </c>
      <c r="F219" s="721">
        <v>4</v>
      </c>
      <c r="G219" s="721">
        <v>3</v>
      </c>
      <c r="H219" s="731"/>
      <c r="I219" s="723" t="s">
        <v>3171</v>
      </c>
      <c r="J219" s="732" t="s">
        <v>2423</v>
      </c>
      <c r="K219" s="732" t="s">
        <v>2948</v>
      </c>
      <c r="L219" s="720" t="s">
        <v>139</v>
      </c>
      <c r="M219" s="892" t="s">
        <v>143</v>
      </c>
      <c r="N219" s="733">
        <v>2014</v>
      </c>
      <c r="O219" s="687"/>
      <c r="P219" s="734" t="s">
        <v>1906</v>
      </c>
      <c r="Q219" s="720" t="s">
        <v>133</v>
      </c>
      <c r="R219" s="735">
        <v>1</v>
      </c>
      <c r="S219" s="736">
        <v>2170000</v>
      </c>
      <c r="T219" s="835" t="s">
        <v>2906</v>
      </c>
      <c r="V219" s="1411"/>
      <c r="W219" s="802"/>
      <c r="X219" s="802"/>
      <c r="Y219" s="802"/>
    </row>
    <row r="220" spans="1:25" s="2155" customFormat="1" ht="12.95" customHeight="1">
      <c r="A220" s="2149" t="e">
        <f t="shared" si="6"/>
        <v>#REF!</v>
      </c>
      <c r="B220" s="2159"/>
      <c r="C220" s="2192">
        <v>2</v>
      </c>
      <c r="D220" s="2192">
        <v>6</v>
      </c>
      <c r="E220" s="2192">
        <v>2</v>
      </c>
      <c r="F220" s="2192">
        <v>6</v>
      </c>
      <c r="G220" s="2192">
        <v>3</v>
      </c>
      <c r="H220" s="2193"/>
      <c r="I220" s="1940" t="s">
        <v>2950</v>
      </c>
      <c r="J220" s="2194" t="s">
        <v>1980</v>
      </c>
      <c r="K220" s="2194" t="s">
        <v>2949</v>
      </c>
      <c r="L220" s="896" t="s">
        <v>355</v>
      </c>
      <c r="M220" s="2195" t="s">
        <v>2792</v>
      </c>
      <c r="N220" s="897">
        <v>2014</v>
      </c>
      <c r="O220" s="795" t="s">
        <v>2949</v>
      </c>
      <c r="P220" s="2196" t="s">
        <v>1906</v>
      </c>
      <c r="Q220" s="896" t="s">
        <v>1407</v>
      </c>
      <c r="R220" s="2197">
        <v>1</v>
      </c>
      <c r="S220" s="1818">
        <v>5500000</v>
      </c>
      <c r="T220" s="2198"/>
      <c r="U220" s="2155" t="s">
        <v>1407</v>
      </c>
      <c r="V220" s="2200" t="s">
        <v>2918</v>
      </c>
      <c r="W220" s="2158"/>
      <c r="X220" s="2158"/>
      <c r="Y220" s="2158"/>
    </row>
    <row r="221" spans="1:25" ht="12.95" customHeight="1">
      <c r="A221" s="684" t="e">
        <f t="shared" si="6"/>
        <v>#REF!</v>
      </c>
      <c r="B221" s="685"/>
      <c r="C221" s="721">
        <v>2</v>
      </c>
      <c r="D221" s="721">
        <v>6</v>
      </c>
      <c r="E221" s="721">
        <v>2</v>
      </c>
      <c r="F221" s="721">
        <v>6</v>
      </c>
      <c r="G221" s="721">
        <v>3</v>
      </c>
      <c r="H221" s="731"/>
      <c r="I221" s="723" t="s">
        <v>2950</v>
      </c>
      <c r="J221" s="732" t="s">
        <v>1980</v>
      </c>
      <c r="K221" s="732" t="s">
        <v>2949</v>
      </c>
      <c r="L221" s="720" t="s">
        <v>355</v>
      </c>
      <c r="M221" s="892" t="s">
        <v>2792</v>
      </c>
      <c r="N221" s="733">
        <v>2014</v>
      </c>
      <c r="O221" s="687" t="s">
        <v>2949</v>
      </c>
      <c r="P221" s="734" t="s">
        <v>1906</v>
      </c>
      <c r="Q221" s="720" t="s">
        <v>133</v>
      </c>
      <c r="R221" s="735">
        <v>1</v>
      </c>
      <c r="S221" s="736">
        <v>5500000</v>
      </c>
      <c r="T221" s="835" t="s">
        <v>2916</v>
      </c>
      <c r="V221" s="1411"/>
      <c r="W221" s="802"/>
      <c r="X221" s="802"/>
      <c r="Y221" s="802"/>
    </row>
    <row r="222" spans="1:25" ht="12.95" customHeight="1">
      <c r="A222" s="684" t="e">
        <f t="shared" si="6"/>
        <v>#REF!</v>
      </c>
      <c r="B222" s="685"/>
      <c r="C222" s="721">
        <v>2</v>
      </c>
      <c r="D222" s="721">
        <v>6</v>
      </c>
      <c r="E222" s="721">
        <v>2</v>
      </c>
      <c r="F222" s="721">
        <v>6</v>
      </c>
      <c r="G222" s="721">
        <v>3</v>
      </c>
      <c r="H222" s="731"/>
      <c r="I222" s="723" t="s">
        <v>2950</v>
      </c>
      <c r="J222" s="732" t="s">
        <v>2425</v>
      </c>
      <c r="K222" s="732" t="s">
        <v>2949</v>
      </c>
      <c r="L222" s="720" t="s">
        <v>355</v>
      </c>
      <c r="M222" s="892" t="s">
        <v>2792</v>
      </c>
      <c r="N222" s="1431">
        <v>2017</v>
      </c>
      <c r="O222" s="687" t="s">
        <v>2949</v>
      </c>
      <c r="P222" s="734" t="s">
        <v>1906</v>
      </c>
      <c r="Q222" s="720" t="s">
        <v>133</v>
      </c>
      <c r="R222" s="735">
        <v>1</v>
      </c>
      <c r="S222" s="736">
        <v>4966570</v>
      </c>
      <c r="T222" s="835" t="s">
        <v>2916</v>
      </c>
      <c r="V222" s="1411"/>
      <c r="W222" s="2117">
        <v>4966570</v>
      </c>
      <c r="X222" s="802"/>
      <c r="Y222" s="802"/>
    </row>
    <row r="223" spans="1:25" ht="12.95" customHeight="1">
      <c r="A223" s="684" t="e">
        <f>A221+1</f>
        <v>#REF!</v>
      </c>
      <c r="B223" s="685"/>
      <c r="C223" s="721">
        <v>2</v>
      </c>
      <c r="D223" s="721">
        <v>6</v>
      </c>
      <c r="E223" s="721">
        <v>2</v>
      </c>
      <c r="F223" s="721">
        <v>1</v>
      </c>
      <c r="G223" s="721">
        <v>10</v>
      </c>
      <c r="H223" s="731"/>
      <c r="I223" s="723" t="s">
        <v>22</v>
      </c>
      <c r="J223" s="732" t="s">
        <v>305</v>
      </c>
      <c r="K223" s="732"/>
      <c r="L223" s="720" t="s">
        <v>139</v>
      </c>
      <c r="M223" s="892" t="s">
        <v>143</v>
      </c>
      <c r="N223" s="733">
        <v>2014</v>
      </c>
      <c r="O223" s="687" t="s">
        <v>2951</v>
      </c>
      <c r="P223" s="734" t="s">
        <v>1906</v>
      </c>
      <c r="Q223" s="720" t="s">
        <v>133</v>
      </c>
      <c r="R223" s="735">
        <v>2</v>
      </c>
      <c r="S223" s="736">
        <v>2500000</v>
      </c>
      <c r="T223" s="835" t="s">
        <v>2918</v>
      </c>
      <c r="V223" s="1411"/>
      <c r="W223" s="802"/>
      <c r="X223" s="802"/>
      <c r="Y223" s="802"/>
    </row>
    <row r="224" spans="1:25" ht="12.95" customHeight="1">
      <c r="A224" s="684" t="e">
        <f t="shared" si="6"/>
        <v>#REF!</v>
      </c>
      <c r="B224" s="685"/>
      <c r="C224" s="721">
        <v>2</v>
      </c>
      <c r="D224" s="721">
        <v>6</v>
      </c>
      <c r="E224" s="721">
        <v>2</v>
      </c>
      <c r="F224" s="721">
        <v>1</v>
      </c>
      <c r="G224" s="721">
        <v>10</v>
      </c>
      <c r="H224" s="731"/>
      <c r="I224" s="723" t="s">
        <v>22</v>
      </c>
      <c r="J224" s="732" t="s">
        <v>305</v>
      </c>
      <c r="K224" s="732"/>
      <c r="L224" s="720" t="s">
        <v>139</v>
      </c>
      <c r="M224" s="892" t="s">
        <v>143</v>
      </c>
      <c r="N224" s="733">
        <v>2014</v>
      </c>
      <c r="O224" s="687" t="s">
        <v>2951</v>
      </c>
      <c r="P224" s="734" t="s">
        <v>1906</v>
      </c>
      <c r="Q224" s="720" t="s">
        <v>133</v>
      </c>
      <c r="R224" s="735">
        <v>1</v>
      </c>
      <c r="S224" s="736">
        <v>1250000</v>
      </c>
      <c r="T224" s="835" t="s">
        <v>2864</v>
      </c>
      <c r="V224" s="1411"/>
      <c r="W224" s="802"/>
      <c r="X224" s="802"/>
      <c r="Y224" s="802"/>
    </row>
    <row r="225" spans="1:25" ht="12.95" customHeight="1">
      <c r="A225" s="684" t="e">
        <f t="shared" si="6"/>
        <v>#REF!</v>
      </c>
      <c r="B225" s="685"/>
      <c r="C225" s="721">
        <v>2</v>
      </c>
      <c r="D225" s="721">
        <v>6</v>
      </c>
      <c r="E225" s="721">
        <v>2</v>
      </c>
      <c r="F225" s="721">
        <v>1</v>
      </c>
      <c r="G225" s="721">
        <v>10</v>
      </c>
      <c r="H225" s="731"/>
      <c r="I225" s="723" t="s">
        <v>22</v>
      </c>
      <c r="J225" s="732" t="s">
        <v>305</v>
      </c>
      <c r="K225" s="732"/>
      <c r="L225" s="720" t="s">
        <v>139</v>
      </c>
      <c r="M225" s="892" t="s">
        <v>143</v>
      </c>
      <c r="N225" s="733">
        <v>2014</v>
      </c>
      <c r="O225" s="687" t="s">
        <v>2951</v>
      </c>
      <c r="P225" s="734" t="s">
        <v>1906</v>
      </c>
      <c r="Q225" s="720" t="s">
        <v>133</v>
      </c>
      <c r="R225" s="735">
        <v>1</v>
      </c>
      <c r="S225" s="736">
        <v>1250000</v>
      </c>
      <c r="T225" s="835" t="s">
        <v>2866</v>
      </c>
      <c r="V225" s="1411"/>
      <c r="W225" s="802"/>
      <c r="X225" s="802"/>
      <c r="Y225" s="802"/>
    </row>
    <row r="226" spans="1:25" ht="12.95" customHeight="1">
      <c r="A226" s="684" t="e">
        <f t="shared" si="6"/>
        <v>#REF!</v>
      </c>
      <c r="B226" s="685"/>
      <c r="C226" s="721">
        <v>2</v>
      </c>
      <c r="D226" s="721">
        <v>6</v>
      </c>
      <c r="E226" s="721">
        <v>2</v>
      </c>
      <c r="F226" s="721">
        <v>4</v>
      </c>
      <c r="G226" s="721">
        <v>1</v>
      </c>
      <c r="H226" s="731"/>
      <c r="I226" s="723" t="s">
        <v>2952</v>
      </c>
      <c r="J226" s="732" t="s">
        <v>1980</v>
      </c>
      <c r="K226" s="732" t="s">
        <v>2953</v>
      </c>
      <c r="L226" s="720" t="s">
        <v>139</v>
      </c>
      <c r="M226" s="720" t="s">
        <v>2792</v>
      </c>
      <c r="N226" s="733">
        <v>2014</v>
      </c>
      <c r="O226" s="687"/>
      <c r="P226" s="734" t="s">
        <v>1906</v>
      </c>
      <c r="Q226" s="720" t="s">
        <v>133</v>
      </c>
      <c r="R226" s="735">
        <v>1</v>
      </c>
      <c r="S226" s="736">
        <v>2483000</v>
      </c>
      <c r="T226" s="835" t="s">
        <v>3499</v>
      </c>
      <c r="V226" s="1411"/>
      <c r="W226" s="802"/>
      <c r="X226" s="802"/>
      <c r="Y226" s="802"/>
    </row>
    <row r="227" spans="1:25" ht="12.95" customHeight="1">
      <c r="A227" s="684" t="e">
        <f t="shared" si="6"/>
        <v>#REF!</v>
      </c>
      <c r="B227" s="685"/>
      <c r="C227" s="721">
        <v>2</v>
      </c>
      <c r="D227" s="721">
        <v>6</v>
      </c>
      <c r="E227" s="721">
        <v>2</v>
      </c>
      <c r="F227" s="721">
        <v>1</v>
      </c>
      <c r="G227" s="721">
        <v>1</v>
      </c>
      <c r="H227" s="731"/>
      <c r="I227" s="723" t="s">
        <v>2580</v>
      </c>
      <c r="J227" s="732" t="s">
        <v>305</v>
      </c>
      <c r="K227" s="732"/>
      <c r="L227" s="720" t="s">
        <v>2562</v>
      </c>
      <c r="M227" s="720" t="s">
        <v>2792</v>
      </c>
      <c r="N227" s="733">
        <v>2014</v>
      </c>
      <c r="O227" s="687"/>
      <c r="P227" s="734" t="s">
        <v>1906</v>
      </c>
      <c r="Q227" s="720" t="s">
        <v>133</v>
      </c>
      <c r="R227" s="735">
        <v>2</v>
      </c>
      <c r="S227" s="736">
        <v>3182000</v>
      </c>
      <c r="T227" s="835" t="s">
        <v>2905</v>
      </c>
      <c r="V227" s="1411"/>
      <c r="W227" s="802"/>
      <c r="X227" s="802"/>
      <c r="Y227" s="802"/>
    </row>
    <row r="228" spans="1:25" ht="12.95" customHeight="1">
      <c r="A228" s="684" t="e">
        <f t="shared" si="6"/>
        <v>#REF!</v>
      </c>
      <c r="B228" s="685"/>
      <c r="C228" s="721">
        <v>2</v>
      </c>
      <c r="D228" s="721">
        <v>6</v>
      </c>
      <c r="E228" s="721">
        <v>2</v>
      </c>
      <c r="F228" s="721">
        <v>1</v>
      </c>
      <c r="G228" s="721">
        <v>1</v>
      </c>
      <c r="H228" s="731"/>
      <c r="I228" s="723" t="s">
        <v>2580</v>
      </c>
      <c r="J228" s="732" t="s">
        <v>305</v>
      </c>
      <c r="K228" s="732"/>
      <c r="L228" s="720" t="s">
        <v>2562</v>
      </c>
      <c r="M228" s="720" t="s">
        <v>2792</v>
      </c>
      <c r="N228" s="733">
        <v>2014</v>
      </c>
      <c r="O228" s="687"/>
      <c r="P228" s="734" t="s">
        <v>1906</v>
      </c>
      <c r="Q228" s="720" t="s">
        <v>133</v>
      </c>
      <c r="R228" s="735">
        <v>1</v>
      </c>
      <c r="S228" s="736">
        <v>1591000</v>
      </c>
      <c r="T228" s="835" t="s">
        <v>3180</v>
      </c>
      <c r="V228" s="1411"/>
      <c r="W228" s="802"/>
      <c r="X228" s="802"/>
      <c r="Y228" s="802"/>
    </row>
    <row r="229" spans="1:25" ht="12.95" customHeight="1">
      <c r="A229" s="684" t="e">
        <f t="shared" si="6"/>
        <v>#REF!</v>
      </c>
      <c r="B229" s="685"/>
      <c r="C229" s="721">
        <v>2</v>
      </c>
      <c r="D229" s="721">
        <v>6</v>
      </c>
      <c r="E229" s="721">
        <v>2</v>
      </c>
      <c r="F229" s="721">
        <v>1</v>
      </c>
      <c r="G229" s="721">
        <v>1</v>
      </c>
      <c r="H229" s="731"/>
      <c r="I229" s="723" t="s">
        <v>2580</v>
      </c>
      <c r="J229" s="732" t="s">
        <v>305</v>
      </c>
      <c r="K229" s="732"/>
      <c r="L229" s="720" t="s">
        <v>2562</v>
      </c>
      <c r="M229" s="720" t="s">
        <v>2792</v>
      </c>
      <c r="N229" s="733">
        <v>2014</v>
      </c>
      <c r="O229" s="687"/>
      <c r="P229" s="734" t="s">
        <v>1906</v>
      </c>
      <c r="Q229" s="720" t="s">
        <v>133</v>
      </c>
      <c r="R229" s="735">
        <v>3</v>
      </c>
      <c r="S229" s="736">
        <v>4773000</v>
      </c>
      <c r="T229" s="835" t="s">
        <v>2864</v>
      </c>
      <c r="V229" s="1411"/>
      <c r="W229" s="802"/>
      <c r="X229" s="802"/>
      <c r="Y229" s="802"/>
    </row>
    <row r="230" spans="1:25" ht="12.95" customHeight="1">
      <c r="A230" s="684" t="e">
        <f t="shared" si="6"/>
        <v>#REF!</v>
      </c>
      <c r="B230" s="685"/>
      <c r="C230" s="721">
        <v>2</v>
      </c>
      <c r="D230" s="721">
        <v>6</v>
      </c>
      <c r="E230" s="721">
        <v>2</v>
      </c>
      <c r="F230" s="721">
        <v>1</v>
      </c>
      <c r="G230" s="721">
        <v>1</v>
      </c>
      <c r="H230" s="731"/>
      <c r="I230" s="723" t="s">
        <v>2580</v>
      </c>
      <c r="J230" s="732" t="s">
        <v>305</v>
      </c>
      <c r="K230" s="732"/>
      <c r="L230" s="720" t="s">
        <v>2562</v>
      </c>
      <c r="M230" s="720" t="s">
        <v>2792</v>
      </c>
      <c r="N230" s="733">
        <v>2014</v>
      </c>
      <c r="O230" s="687"/>
      <c r="P230" s="734" t="s">
        <v>1906</v>
      </c>
      <c r="Q230" s="720" t="s">
        <v>133</v>
      </c>
      <c r="R230" s="735">
        <v>1</v>
      </c>
      <c r="S230" s="736">
        <v>1591000</v>
      </c>
      <c r="T230" s="835" t="s">
        <v>2866</v>
      </c>
      <c r="V230" s="1411"/>
      <c r="W230" s="802"/>
      <c r="X230" s="802"/>
      <c r="Y230" s="802"/>
    </row>
    <row r="231" spans="1:25" ht="12.95" customHeight="1">
      <c r="A231" s="684" t="e">
        <f t="shared" si="6"/>
        <v>#REF!</v>
      </c>
      <c r="B231" s="685" t="s">
        <v>2800</v>
      </c>
      <c r="C231" s="717">
        <v>2</v>
      </c>
      <c r="D231" s="717">
        <v>6</v>
      </c>
      <c r="E231" s="717">
        <v>1</v>
      </c>
      <c r="F231" s="717">
        <v>4</v>
      </c>
      <c r="G231" s="717">
        <v>4</v>
      </c>
      <c r="H231" s="665" t="s">
        <v>1437</v>
      </c>
      <c r="I231" s="666" t="s">
        <v>3103</v>
      </c>
      <c r="J231" s="667" t="s">
        <v>305</v>
      </c>
      <c r="K231" s="668" t="s">
        <v>1343</v>
      </c>
      <c r="L231" s="664" t="s">
        <v>307</v>
      </c>
      <c r="M231" s="664" t="s">
        <v>2792</v>
      </c>
      <c r="N231" s="1430">
        <v>2017</v>
      </c>
      <c r="O231" s="668" t="s">
        <v>1343</v>
      </c>
      <c r="P231" s="703" t="s">
        <v>1906</v>
      </c>
      <c r="Q231" s="703" t="s">
        <v>133</v>
      </c>
      <c r="R231" s="707">
        <v>1</v>
      </c>
      <c r="S231" s="708">
        <v>8000000</v>
      </c>
      <c r="T231" s="673" t="s">
        <v>2967</v>
      </c>
      <c r="V231" s="1410"/>
      <c r="W231" s="2117">
        <v>8000000</v>
      </c>
      <c r="X231" s="802"/>
      <c r="Y231" s="802"/>
    </row>
    <row r="232" spans="1:25" ht="12.95" customHeight="1">
      <c r="A232" s="684" t="e">
        <f t="shared" si="6"/>
        <v>#REF!</v>
      </c>
      <c r="B232" s="685" t="s">
        <v>2800</v>
      </c>
      <c r="C232" s="717">
        <v>2</v>
      </c>
      <c r="D232" s="717">
        <v>6</v>
      </c>
      <c r="E232" s="717">
        <v>1</v>
      </c>
      <c r="F232" s="717">
        <v>4</v>
      </c>
      <c r="G232" s="717">
        <v>4</v>
      </c>
      <c r="H232" s="665" t="s">
        <v>1437</v>
      </c>
      <c r="I232" s="666" t="s">
        <v>3103</v>
      </c>
      <c r="J232" s="667" t="s">
        <v>305</v>
      </c>
      <c r="K232" s="668" t="s">
        <v>1343</v>
      </c>
      <c r="L232" s="664" t="s">
        <v>307</v>
      </c>
      <c r="M232" s="664" t="s">
        <v>2792</v>
      </c>
      <c r="N232" s="1430">
        <v>2017</v>
      </c>
      <c r="O232" s="668" t="s">
        <v>1343</v>
      </c>
      <c r="P232" s="703" t="s">
        <v>1906</v>
      </c>
      <c r="Q232" s="703" t="s">
        <v>133</v>
      </c>
      <c r="R232" s="707">
        <v>2</v>
      </c>
      <c r="S232" s="708">
        <v>11300000</v>
      </c>
      <c r="T232" s="673" t="s">
        <v>3494</v>
      </c>
      <c r="V232" s="1410"/>
      <c r="W232" s="2117">
        <v>11300000</v>
      </c>
      <c r="X232" s="802"/>
      <c r="Y232" s="802"/>
    </row>
    <row r="233" spans="1:25" ht="12.95" customHeight="1">
      <c r="A233" s="684" t="e">
        <f>A230+1</f>
        <v>#REF!</v>
      </c>
      <c r="B233" s="685"/>
      <c r="C233" s="721">
        <v>2</v>
      </c>
      <c r="D233" s="721">
        <v>6</v>
      </c>
      <c r="E233" s="721">
        <v>2</v>
      </c>
      <c r="F233" s="721">
        <v>1</v>
      </c>
      <c r="G233" s="721">
        <v>1</v>
      </c>
      <c r="H233" s="731"/>
      <c r="I233" s="723" t="s">
        <v>2565</v>
      </c>
      <c r="J233" s="732" t="s">
        <v>305</v>
      </c>
      <c r="K233" s="732"/>
      <c r="L233" s="720" t="s">
        <v>2562</v>
      </c>
      <c r="M233" s="720" t="s">
        <v>2792</v>
      </c>
      <c r="N233" s="733">
        <v>2014</v>
      </c>
      <c r="O233" s="687"/>
      <c r="P233" s="734" t="s">
        <v>1906</v>
      </c>
      <c r="Q233" s="720" t="s">
        <v>133</v>
      </c>
      <c r="R233" s="735">
        <v>1</v>
      </c>
      <c r="S233" s="736">
        <v>517000</v>
      </c>
      <c r="T233" s="835" t="s">
        <v>2857</v>
      </c>
      <c r="V233" s="1411"/>
      <c r="W233" s="2117">
        <v>700000</v>
      </c>
      <c r="X233" s="802"/>
      <c r="Y233" s="802"/>
    </row>
    <row r="234" spans="1:25" ht="12.95" customHeight="1">
      <c r="A234" s="684" t="e">
        <f t="shared" si="6"/>
        <v>#REF!</v>
      </c>
      <c r="B234" s="685"/>
      <c r="C234" s="721">
        <v>2</v>
      </c>
      <c r="D234" s="721">
        <v>6</v>
      </c>
      <c r="E234" s="721">
        <v>2</v>
      </c>
      <c r="F234" s="721">
        <v>1</v>
      </c>
      <c r="G234" s="721">
        <v>1</v>
      </c>
      <c r="H234" s="731"/>
      <c r="I234" s="723" t="s">
        <v>2580</v>
      </c>
      <c r="J234" s="732" t="s">
        <v>305</v>
      </c>
      <c r="K234" s="732"/>
      <c r="L234" s="720" t="s">
        <v>2562</v>
      </c>
      <c r="M234" s="720" t="s">
        <v>2792</v>
      </c>
      <c r="N234" s="1431">
        <v>2017</v>
      </c>
      <c r="O234" s="687"/>
      <c r="P234" s="734" t="s">
        <v>1906</v>
      </c>
      <c r="Q234" s="720" t="s">
        <v>133</v>
      </c>
      <c r="R234" s="735">
        <v>1</v>
      </c>
      <c r="S234" s="736">
        <v>700000</v>
      </c>
      <c r="T234" s="835" t="s">
        <v>2547</v>
      </c>
      <c r="V234" s="1411"/>
      <c r="W234" s="802"/>
      <c r="X234" s="802"/>
      <c r="Y234" s="802"/>
    </row>
    <row r="235" spans="1:25" ht="12.95" customHeight="1">
      <c r="A235" s="684" t="e">
        <f>A233+1</f>
        <v>#REF!</v>
      </c>
      <c r="B235" s="685"/>
      <c r="C235" s="721">
        <v>2</v>
      </c>
      <c r="D235" s="721">
        <v>6</v>
      </c>
      <c r="E235" s="721">
        <v>2</v>
      </c>
      <c r="F235" s="721">
        <v>1</v>
      </c>
      <c r="G235" s="721">
        <v>1</v>
      </c>
      <c r="H235" s="731"/>
      <c r="I235" s="723" t="s">
        <v>2794</v>
      </c>
      <c r="J235" s="732" t="s">
        <v>305</v>
      </c>
      <c r="K235" s="732"/>
      <c r="L235" s="720" t="s">
        <v>307</v>
      </c>
      <c r="M235" s="720" t="s">
        <v>2792</v>
      </c>
      <c r="N235" s="733">
        <v>2014</v>
      </c>
      <c r="O235" s="687"/>
      <c r="P235" s="734" t="s">
        <v>1906</v>
      </c>
      <c r="Q235" s="720" t="s">
        <v>133</v>
      </c>
      <c r="R235" s="735">
        <v>1</v>
      </c>
      <c r="S235" s="736">
        <v>1500000</v>
      </c>
      <c r="T235" s="1841" t="s">
        <v>2910</v>
      </c>
      <c r="V235" s="1411"/>
      <c r="W235" s="802"/>
      <c r="X235" s="802"/>
      <c r="Y235" s="802"/>
    </row>
    <row r="236" spans="1:25" s="2357" customFormat="1" ht="12.95" customHeight="1">
      <c r="A236" s="2350" t="e">
        <f t="shared" si="6"/>
        <v>#REF!</v>
      </c>
      <c r="B236" s="2351"/>
      <c r="C236" s="2509">
        <v>2</v>
      </c>
      <c r="D236" s="2509">
        <v>6</v>
      </c>
      <c r="E236" s="2509">
        <v>2</v>
      </c>
      <c r="F236" s="2509">
        <v>1</v>
      </c>
      <c r="G236" s="2509">
        <v>1</v>
      </c>
      <c r="H236" s="2510"/>
      <c r="I236" s="2467" t="s">
        <v>2794</v>
      </c>
      <c r="J236" s="2466" t="s">
        <v>3509</v>
      </c>
      <c r="K236" s="2466"/>
      <c r="L236" s="898" t="s">
        <v>139</v>
      </c>
      <c r="M236" s="898" t="s">
        <v>143</v>
      </c>
      <c r="N236" s="1431">
        <v>2017</v>
      </c>
      <c r="O236" s="2353"/>
      <c r="P236" s="2511" t="s">
        <v>1906</v>
      </c>
      <c r="Q236" s="898" t="s">
        <v>133</v>
      </c>
      <c r="R236" s="2512">
        <v>1</v>
      </c>
      <c r="S236" s="2456">
        <v>3410000</v>
      </c>
      <c r="T236" s="2513" t="s">
        <v>2910</v>
      </c>
      <c r="V236" s="2514"/>
      <c r="W236" s="2359"/>
      <c r="X236" s="2486">
        <v>3410000</v>
      </c>
      <c r="Y236" s="2359"/>
    </row>
    <row r="237" spans="1:25" s="2357" customFormat="1" ht="12.95" customHeight="1">
      <c r="A237" s="2350"/>
      <c r="B237" s="2351"/>
      <c r="C237" s="2509"/>
      <c r="D237" s="2509"/>
      <c r="E237" s="2509"/>
      <c r="F237" s="2509"/>
      <c r="G237" s="2509"/>
      <c r="H237" s="2510"/>
      <c r="I237" s="2467" t="s">
        <v>3496</v>
      </c>
      <c r="J237" s="2466" t="s">
        <v>3513</v>
      </c>
      <c r="K237" s="2466"/>
      <c r="L237" s="898" t="s">
        <v>3161</v>
      </c>
      <c r="M237" s="898" t="s">
        <v>143</v>
      </c>
      <c r="N237" s="1431">
        <v>2017</v>
      </c>
      <c r="O237" s="2353"/>
      <c r="P237" s="2511" t="s">
        <v>1906</v>
      </c>
      <c r="Q237" s="898" t="s">
        <v>133</v>
      </c>
      <c r="R237" s="2512">
        <v>1</v>
      </c>
      <c r="S237" s="2456">
        <v>2970000</v>
      </c>
      <c r="T237" s="2513" t="s">
        <v>2547</v>
      </c>
      <c r="V237" s="2514"/>
      <c r="W237" s="2359"/>
      <c r="X237" s="2486">
        <v>2970000</v>
      </c>
      <c r="Y237" s="2359"/>
    </row>
    <row r="238" spans="1:25" s="2155" customFormat="1" ht="12.95" customHeight="1">
      <c r="A238" s="2149" t="e">
        <f>#REF!+1</f>
        <v>#REF!</v>
      </c>
      <c r="B238" s="2159"/>
      <c r="C238" s="2192">
        <v>2</v>
      </c>
      <c r="D238" s="2192">
        <v>6</v>
      </c>
      <c r="E238" s="2192">
        <v>2</v>
      </c>
      <c r="F238" s="2192">
        <v>3</v>
      </c>
      <c r="G238" s="2192">
        <v>6</v>
      </c>
      <c r="H238" s="2193"/>
      <c r="I238" s="1940" t="s">
        <v>2796</v>
      </c>
      <c r="J238" s="2194"/>
      <c r="K238" s="2194"/>
      <c r="L238" s="896" t="s">
        <v>139</v>
      </c>
      <c r="M238" s="2195" t="s">
        <v>143</v>
      </c>
      <c r="N238" s="897">
        <v>2014</v>
      </c>
      <c r="O238" s="795"/>
      <c r="P238" s="2196" t="s">
        <v>1906</v>
      </c>
      <c r="Q238" s="896" t="s">
        <v>1407</v>
      </c>
      <c r="R238" s="2197">
        <v>1</v>
      </c>
      <c r="S238" s="1818">
        <v>300000</v>
      </c>
      <c r="T238" s="2198" t="s">
        <v>2925</v>
      </c>
      <c r="V238" s="2200"/>
      <c r="W238" s="2158"/>
      <c r="X238" s="2158"/>
      <c r="Y238" s="2158"/>
    </row>
    <row r="239" spans="1:25" ht="12.95" customHeight="1">
      <c r="A239" s="684" t="e">
        <f t="shared" si="6"/>
        <v>#REF!</v>
      </c>
      <c r="B239" s="685"/>
      <c r="C239" s="721">
        <v>2</v>
      </c>
      <c r="D239" s="721">
        <v>6</v>
      </c>
      <c r="E239" s="721">
        <v>3</v>
      </c>
      <c r="F239" s="721">
        <v>5</v>
      </c>
      <c r="G239" s="721">
        <v>3</v>
      </c>
      <c r="H239" s="731"/>
      <c r="I239" s="723" t="s">
        <v>858</v>
      </c>
      <c r="J239" s="732" t="s">
        <v>2928</v>
      </c>
      <c r="K239" s="732" t="s">
        <v>2929</v>
      </c>
      <c r="L239" s="720" t="s">
        <v>139</v>
      </c>
      <c r="M239" s="892" t="s">
        <v>143</v>
      </c>
      <c r="N239" s="733">
        <v>2014</v>
      </c>
      <c r="O239" s="687"/>
      <c r="P239" s="734" t="s">
        <v>1906</v>
      </c>
      <c r="Q239" s="720" t="s">
        <v>133</v>
      </c>
      <c r="R239" s="735">
        <v>1</v>
      </c>
      <c r="S239" s="736">
        <v>1850000</v>
      </c>
      <c r="T239" s="835" t="s">
        <v>2967</v>
      </c>
      <c r="V239" s="1411"/>
      <c r="W239" s="802"/>
      <c r="X239" s="802"/>
      <c r="Y239" s="802"/>
    </row>
    <row r="240" spans="1:25" ht="12.95" customHeight="1">
      <c r="A240" s="684" t="e">
        <f t="shared" si="6"/>
        <v>#REF!</v>
      </c>
      <c r="B240" s="685"/>
      <c r="C240" s="721">
        <v>2</v>
      </c>
      <c r="D240" s="721">
        <v>6</v>
      </c>
      <c r="E240" s="721">
        <v>3</v>
      </c>
      <c r="F240" s="721">
        <v>5</v>
      </c>
      <c r="G240" s="721">
        <v>3</v>
      </c>
      <c r="H240" s="731"/>
      <c r="I240" s="723" t="s">
        <v>858</v>
      </c>
      <c r="J240" s="732" t="s">
        <v>2928</v>
      </c>
      <c r="K240" s="732" t="s">
        <v>2929</v>
      </c>
      <c r="L240" s="720" t="s">
        <v>139</v>
      </c>
      <c r="M240" s="892" t="s">
        <v>143</v>
      </c>
      <c r="N240" s="733">
        <v>2014</v>
      </c>
      <c r="O240" s="687"/>
      <c r="P240" s="734" t="s">
        <v>1906</v>
      </c>
      <c r="Q240" s="720" t="s">
        <v>133</v>
      </c>
      <c r="R240" s="735">
        <v>1</v>
      </c>
      <c r="S240" s="736">
        <v>1850000</v>
      </c>
      <c r="T240" s="835" t="s">
        <v>2864</v>
      </c>
      <c r="V240" s="1411"/>
      <c r="W240" s="802"/>
      <c r="X240" s="802"/>
      <c r="Y240" s="802"/>
    </row>
    <row r="241" spans="1:25" ht="12.95" customHeight="1">
      <c r="A241" s="684" t="e">
        <f t="shared" si="6"/>
        <v>#REF!</v>
      </c>
      <c r="B241" s="685"/>
      <c r="C241" s="721">
        <v>2</v>
      </c>
      <c r="D241" s="721">
        <v>6</v>
      </c>
      <c r="E241" s="721">
        <v>3</v>
      </c>
      <c r="F241" s="721">
        <v>5</v>
      </c>
      <c r="G241" s="721">
        <v>3</v>
      </c>
      <c r="H241" s="731"/>
      <c r="I241" s="723" t="s">
        <v>858</v>
      </c>
      <c r="J241" s="732" t="s">
        <v>2928</v>
      </c>
      <c r="K241" s="732" t="s">
        <v>2929</v>
      </c>
      <c r="L241" s="720" t="s">
        <v>139</v>
      </c>
      <c r="M241" s="892" t="s">
        <v>143</v>
      </c>
      <c r="N241" s="733">
        <v>2014</v>
      </c>
      <c r="O241" s="687"/>
      <c r="P241" s="734" t="s">
        <v>1906</v>
      </c>
      <c r="Q241" s="720" t="s">
        <v>133</v>
      </c>
      <c r="R241" s="735">
        <v>1</v>
      </c>
      <c r="S241" s="736">
        <v>1850000</v>
      </c>
      <c r="T241" s="835" t="s">
        <v>2865</v>
      </c>
      <c r="V241" s="1411"/>
      <c r="W241" s="802"/>
      <c r="X241" s="802"/>
      <c r="Y241" s="802"/>
    </row>
    <row r="242" spans="1:25" ht="12.95" customHeight="1">
      <c r="A242" s="684" t="e">
        <f t="shared" si="6"/>
        <v>#REF!</v>
      </c>
      <c r="B242" s="685"/>
      <c r="C242" s="721">
        <v>2</v>
      </c>
      <c r="D242" s="721">
        <v>6</v>
      </c>
      <c r="E242" s="721">
        <v>3</v>
      </c>
      <c r="F242" s="721">
        <v>5</v>
      </c>
      <c r="G242" s="721">
        <v>3</v>
      </c>
      <c r="H242" s="731"/>
      <c r="I242" s="723" t="s">
        <v>858</v>
      </c>
      <c r="J242" s="732" t="s">
        <v>2928</v>
      </c>
      <c r="K242" s="732" t="s">
        <v>2929</v>
      </c>
      <c r="L242" s="720" t="s">
        <v>139</v>
      </c>
      <c r="M242" s="892" t="s">
        <v>143</v>
      </c>
      <c r="N242" s="733">
        <v>2014</v>
      </c>
      <c r="O242" s="687"/>
      <c r="P242" s="734" t="s">
        <v>1906</v>
      </c>
      <c r="Q242" s="720" t="s">
        <v>133</v>
      </c>
      <c r="R242" s="735">
        <v>1</v>
      </c>
      <c r="S242" s="736">
        <v>1850000</v>
      </c>
      <c r="T242" s="835" t="s">
        <v>3208</v>
      </c>
      <c r="V242" s="1411"/>
      <c r="W242" s="802"/>
      <c r="X242" s="802"/>
      <c r="Y242" s="802"/>
    </row>
    <row r="243" spans="1:25" ht="12.95" customHeight="1">
      <c r="A243" s="684" t="e">
        <f t="shared" si="6"/>
        <v>#REF!</v>
      </c>
      <c r="B243" s="685"/>
      <c r="C243" s="721">
        <v>2</v>
      </c>
      <c r="D243" s="721">
        <v>6</v>
      </c>
      <c r="E243" s="721">
        <v>3</v>
      </c>
      <c r="F243" s="721">
        <v>5</v>
      </c>
      <c r="G243" s="721">
        <v>3</v>
      </c>
      <c r="H243" s="731"/>
      <c r="I243" s="723" t="s">
        <v>858</v>
      </c>
      <c r="J243" s="732" t="s">
        <v>2928</v>
      </c>
      <c r="K243" s="732" t="s">
        <v>2929</v>
      </c>
      <c r="L243" s="720" t="s">
        <v>139</v>
      </c>
      <c r="M243" s="892" t="s">
        <v>143</v>
      </c>
      <c r="N243" s="733">
        <v>2014</v>
      </c>
      <c r="O243" s="687"/>
      <c r="P243" s="734" t="s">
        <v>1906</v>
      </c>
      <c r="Q243" s="720" t="s">
        <v>133</v>
      </c>
      <c r="R243" s="735">
        <v>1</v>
      </c>
      <c r="S243" s="736">
        <v>1850000</v>
      </c>
      <c r="T243" s="835" t="s">
        <v>2857</v>
      </c>
      <c r="V243" s="1411"/>
      <c r="W243" s="802"/>
      <c r="X243" s="802"/>
      <c r="Y243" s="802"/>
    </row>
    <row r="244" spans="1:25" ht="12.95" customHeight="1">
      <c r="A244" s="684" t="e">
        <f t="shared" si="6"/>
        <v>#REF!</v>
      </c>
      <c r="B244" s="685"/>
      <c r="C244" s="721">
        <v>2</v>
      </c>
      <c r="D244" s="721">
        <v>6</v>
      </c>
      <c r="E244" s="721">
        <v>3</v>
      </c>
      <c r="F244" s="721">
        <v>2</v>
      </c>
      <c r="G244" s="721">
        <v>2</v>
      </c>
      <c r="H244" s="731"/>
      <c r="I244" s="723" t="s">
        <v>1710</v>
      </c>
      <c r="J244" s="732" t="s">
        <v>2961</v>
      </c>
      <c r="K244" s="732" t="s">
        <v>2960</v>
      </c>
      <c r="L244" s="720" t="s">
        <v>139</v>
      </c>
      <c r="M244" s="892" t="s">
        <v>143</v>
      </c>
      <c r="N244" s="733">
        <v>2014</v>
      </c>
      <c r="O244" s="687"/>
      <c r="P244" s="734" t="s">
        <v>1906</v>
      </c>
      <c r="Q244" s="720" t="s">
        <v>133</v>
      </c>
      <c r="R244" s="735">
        <v>1</v>
      </c>
      <c r="S244" s="736">
        <v>10000000</v>
      </c>
      <c r="T244" s="835" t="s">
        <v>2905</v>
      </c>
      <c r="V244" s="1411"/>
      <c r="W244" s="802"/>
      <c r="X244" s="802"/>
      <c r="Y244" s="802"/>
    </row>
    <row r="245" spans="1:25" ht="12.95" customHeight="1">
      <c r="A245" s="684" t="e">
        <f t="shared" si="6"/>
        <v>#REF!</v>
      </c>
      <c r="B245" s="685"/>
      <c r="C245" s="721">
        <v>2</v>
      </c>
      <c r="D245" s="721">
        <v>6</v>
      </c>
      <c r="E245" s="721">
        <v>1</v>
      </c>
      <c r="F245" s="721">
        <v>1</v>
      </c>
      <c r="G245" s="721">
        <v>3</v>
      </c>
      <c r="H245" s="731"/>
      <c r="I245" s="723" t="s">
        <v>301</v>
      </c>
      <c r="J245" s="732" t="s">
        <v>2930</v>
      </c>
      <c r="K245" s="732" t="s">
        <v>2931</v>
      </c>
      <c r="L245" s="720" t="s">
        <v>139</v>
      </c>
      <c r="M245" s="892" t="s">
        <v>143</v>
      </c>
      <c r="N245" s="733">
        <v>2014</v>
      </c>
      <c r="O245" s="687"/>
      <c r="P245" s="734" t="s">
        <v>1906</v>
      </c>
      <c r="Q245" s="720" t="s">
        <v>133</v>
      </c>
      <c r="R245" s="735">
        <v>1</v>
      </c>
      <c r="S245" s="736">
        <v>1000000</v>
      </c>
      <c r="T245" s="835" t="s">
        <v>2906</v>
      </c>
      <c r="V245" s="1411"/>
      <c r="W245" s="802"/>
      <c r="X245" s="802"/>
      <c r="Y245" s="802"/>
    </row>
    <row r="246" spans="1:25" ht="12.95" customHeight="1">
      <c r="A246" s="684" t="e">
        <f t="shared" si="6"/>
        <v>#REF!</v>
      </c>
      <c r="B246" s="685"/>
      <c r="C246" s="721"/>
      <c r="D246" s="721"/>
      <c r="E246" s="721"/>
      <c r="F246" s="721"/>
      <c r="G246" s="721"/>
      <c r="H246" s="731"/>
      <c r="I246" s="723" t="s">
        <v>52</v>
      </c>
      <c r="J246" s="2466" t="s">
        <v>364</v>
      </c>
      <c r="K246" s="732"/>
      <c r="L246" s="720" t="s">
        <v>420</v>
      </c>
      <c r="M246" s="892" t="s">
        <v>143</v>
      </c>
      <c r="N246" s="733">
        <v>2013</v>
      </c>
      <c r="O246" s="687"/>
      <c r="P246" s="734" t="s">
        <v>1906</v>
      </c>
      <c r="Q246" s="720" t="s">
        <v>2547</v>
      </c>
      <c r="R246" s="735">
        <v>1</v>
      </c>
      <c r="S246" s="736">
        <v>250000</v>
      </c>
      <c r="T246" s="1841" t="s">
        <v>2866</v>
      </c>
      <c r="U246" s="2120"/>
      <c r="V246" s="1411"/>
      <c r="W246" s="802"/>
      <c r="X246" s="802"/>
      <c r="Y246" s="802"/>
    </row>
    <row r="247" spans="1:25" s="2155" customFormat="1" ht="12.95" customHeight="1">
      <c r="A247" s="2149"/>
      <c r="B247" s="2159"/>
      <c r="C247" s="2192"/>
      <c r="D247" s="2192"/>
      <c r="E247" s="2192"/>
      <c r="F247" s="2192"/>
      <c r="G247" s="2192"/>
      <c r="H247" s="2193"/>
      <c r="I247" s="1940" t="s">
        <v>52</v>
      </c>
      <c r="J247" s="2194"/>
      <c r="K247" s="2194"/>
      <c r="L247" s="896" t="s">
        <v>420</v>
      </c>
      <c r="M247" s="2195" t="s">
        <v>143</v>
      </c>
      <c r="N247" s="897">
        <v>2014</v>
      </c>
      <c r="O247" s="795"/>
      <c r="P247" s="2196" t="s">
        <v>1906</v>
      </c>
      <c r="Q247" s="896" t="s">
        <v>1407</v>
      </c>
      <c r="R247" s="2197">
        <v>1</v>
      </c>
      <c r="S247" s="1818">
        <v>250000</v>
      </c>
      <c r="T247" s="2198"/>
      <c r="U247" s="2199" t="s">
        <v>1407</v>
      </c>
      <c r="V247" s="2200" t="s">
        <v>2918</v>
      </c>
      <c r="W247" s="2158"/>
      <c r="X247" s="2158"/>
      <c r="Y247" s="2158"/>
    </row>
    <row r="248" spans="1:25" ht="12.95" customHeight="1">
      <c r="A248" s="684" t="e">
        <f>A246+1</f>
        <v>#REF!</v>
      </c>
      <c r="B248" s="685"/>
      <c r="C248" s="721"/>
      <c r="D248" s="721"/>
      <c r="E248" s="721"/>
      <c r="F248" s="721"/>
      <c r="G248" s="721"/>
      <c r="H248" s="731"/>
      <c r="I248" s="723" t="s">
        <v>2963</v>
      </c>
      <c r="J248" s="732" t="s">
        <v>305</v>
      </c>
      <c r="K248" s="732"/>
      <c r="L248" s="720" t="s">
        <v>737</v>
      </c>
      <c r="M248" s="892" t="s">
        <v>2792</v>
      </c>
      <c r="N248" s="733">
        <v>2015</v>
      </c>
      <c r="O248" s="687"/>
      <c r="P248" s="734" t="s">
        <v>2548</v>
      </c>
      <c r="Q248" s="720" t="s">
        <v>133</v>
      </c>
      <c r="R248" s="735">
        <v>1</v>
      </c>
      <c r="S248" s="736">
        <v>4000000</v>
      </c>
      <c r="T248" s="835" t="s">
        <v>3210</v>
      </c>
      <c r="U248" s="1842"/>
      <c r="V248" s="1411"/>
      <c r="W248" s="802"/>
      <c r="X248" s="962"/>
      <c r="Y248" s="802"/>
    </row>
    <row r="249" spans="1:25" ht="12.95" customHeight="1">
      <c r="A249" s="684" t="e">
        <f>A248+1</f>
        <v>#REF!</v>
      </c>
      <c r="B249" s="685"/>
      <c r="C249" s="721"/>
      <c r="D249" s="721"/>
      <c r="E249" s="721"/>
      <c r="F249" s="721"/>
      <c r="G249" s="721"/>
      <c r="H249" s="731"/>
      <c r="I249" s="723" t="s">
        <v>2964</v>
      </c>
      <c r="J249" s="732" t="s">
        <v>2965</v>
      </c>
      <c r="K249" s="732" t="s">
        <v>2966</v>
      </c>
      <c r="L249" s="720" t="s">
        <v>139</v>
      </c>
      <c r="M249" s="892" t="s">
        <v>2792</v>
      </c>
      <c r="N249" s="733">
        <v>2015</v>
      </c>
      <c r="O249" s="687"/>
      <c r="P249" s="734" t="s">
        <v>1906</v>
      </c>
      <c r="Q249" s="720" t="s">
        <v>133</v>
      </c>
      <c r="R249" s="735">
        <v>1</v>
      </c>
      <c r="S249" s="736">
        <v>2685000</v>
      </c>
      <c r="T249" s="835" t="s">
        <v>2967</v>
      </c>
      <c r="V249" s="1411"/>
      <c r="W249" s="802"/>
      <c r="X249" s="962"/>
      <c r="Y249" s="802"/>
    </row>
    <row r="250" spans="1:25" ht="12.95" customHeight="1">
      <c r="A250" s="684" t="e">
        <f>A249+1</f>
        <v>#REF!</v>
      </c>
      <c r="B250" s="685"/>
      <c r="C250" s="721">
        <v>2</v>
      </c>
      <c r="D250" s="721">
        <v>6</v>
      </c>
      <c r="E250" s="721">
        <v>2</v>
      </c>
      <c r="F250" s="721">
        <v>6</v>
      </c>
      <c r="G250" s="721">
        <v>3</v>
      </c>
      <c r="H250" s="722"/>
      <c r="I250" s="723" t="s">
        <v>22</v>
      </c>
      <c r="J250" s="724" t="s">
        <v>305</v>
      </c>
      <c r="K250" s="725"/>
      <c r="L250" s="724" t="s">
        <v>307</v>
      </c>
      <c r="M250" s="726" t="s">
        <v>2792</v>
      </c>
      <c r="N250" s="727">
        <v>2015</v>
      </c>
      <c r="O250" s="724"/>
      <c r="P250" s="726" t="s">
        <v>1906</v>
      </c>
      <c r="Q250" s="726" t="s">
        <v>133</v>
      </c>
      <c r="R250" s="723">
        <v>2</v>
      </c>
      <c r="S250" s="728">
        <v>6000000</v>
      </c>
      <c r="T250" s="781" t="s">
        <v>3186</v>
      </c>
      <c r="V250" s="877"/>
      <c r="W250" s="802"/>
      <c r="X250" s="960"/>
      <c r="Y250" s="802"/>
    </row>
    <row r="251" spans="1:25" s="2130" customFormat="1" ht="12.95" customHeight="1">
      <c r="A251" s="684" t="e">
        <f t="shared" ref="A251:A260" si="7">A250+1</f>
        <v>#REF!</v>
      </c>
      <c r="B251" s="2122"/>
      <c r="C251" s="2123"/>
      <c r="D251" s="2123"/>
      <c r="E251" s="2123"/>
      <c r="F251" s="2123"/>
      <c r="G251" s="2123"/>
      <c r="H251" s="2124"/>
      <c r="I251" s="2206" t="s">
        <v>3262</v>
      </c>
      <c r="J251" s="2125" t="s">
        <v>2425</v>
      </c>
      <c r="K251" s="2126" t="s">
        <v>3506</v>
      </c>
      <c r="L251" s="724" t="s">
        <v>355</v>
      </c>
      <c r="M251" s="726" t="s">
        <v>2792</v>
      </c>
      <c r="N251" s="2278">
        <v>2016</v>
      </c>
      <c r="O251" s="2450"/>
      <c r="P251" s="2451" t="s">
        <v>2548</v>
      </c>
      <c r="Q251" s="726" t="s">
        <v>133</v>
      </c>
      <c r="R251" s="2206">
        <v>1</v>
      </c>
      <c r="S251" s="2279">
        <v>5500000</v>
      </c>
      <c r="T251" s="2129" t="s">
        <v>3519</v>
      </c>
      <c r="V251" s="2131"/>
      <c r="W251" s="2132"/>
      <c r="X251" s="2133"/>
      <c r="Y251" s="2132"/>
    </row>
    <row r="252" spans="1:25" s="2130" customFormat="1" ht="12.95" customHeight="1">
      <c r="A252" s="684" t="e">
        <f t="shared" si="7"/>
        <v>#REF!</v>
      </c>
      <c r="B252" s="2122"/>
      <c r="C252" s="2123"/>
      <c r="D252" s="2123"/>
      <c r="E252" s="2123"/>
      <c r="F252" s="2123"/>
      <c r="G252" s="2123"/>
      <c r="H252" s="2124"/>
      <c r="I252" s="2206" t="s">
        <v>3263</v>
      </c>
      <c r="J252" s="2125" t="s">
        <v>2425</v>
      </c>
      <c r="K252" s="2126" t="s">
        <v>3507</v>
      </c>
      <c r="L252" s="724" t="s">
        <v>355</v>
      </c>
      <c r="M252" s="726" t="s">
        <v>2792</v>
      </c>
      <c r="N252" s="2278">
        <v>2016</v>
      </c>
      <c r="O252" s="2450"/>
      <c r="P252" s="2451" t="s">
        <v>2548</v>
      </c>
      <c r="Q252" s="726" t="s">
        <v>133</v>
      </c>
      <c r="R252" s="2206">
        <v>2</v>
      </c>
      <c r="S252" s="2279">
        <v>9500000</v>
      </c>
      <c r="T252" s="2129" t="s">
        <v>3526</v>
      </c>
      <c r="V252" s="2131"/>
      <c r="W252" s="2132"/>
      <c r="X252" s="2133"/>
      <c r="Y252" s="2132"/>
    </row>
    <row r="253" spans="1:25" s="2501" customFormat="1" ht="12.95" customHeight="1">
      <c r="A253" s="2350"/>
      <c r="B253" s="2492"/>
      <c r="C253" s="2493"/>
      <c r="D253" s="2493"/>
      <c r="E253" s="2493"/>
      <c r="F253" s="2493"/>
      <c r="G253" s="2493"/>
      <c r="H253" s="2494"/>
      <c r="I253" s="2495" t="s">
        <v>3484</v>
      </c>
      <c r="J253" s="2496" t="s">
        <v>361</v>
      </c>
      <c r="K253" s="2497" t="s">
        <v>3485</v>
      </c>
      <c r="L253" s="2496" t="s">
        <v>355</v>
      </c>
      <c r="M253" s="1369" t="s">
        <v>143</v>
      </c>
      <c r="N253" s="2452">
        <v>2017</v>
      </c>
      <c r="O253" s="2498"/>
      <c r="P253" s="2499" t="s">
        <v>2548</v>
      </c>
      <c r="Q253" s="1369" t="s">
        <v>133</v>
      </c>
      <c r="R253" s="2495">
        <v>1</v>
      </c>
      <c r="S253" s="2500">
        <v>6830000</v>
      </c>
      <c r="T253" s="2356" t="s">
        <v>3192</v>
      </c>
      <c r="V253" s="2502"/>
      <c r="W253" s="2503"/>
      <c r="X253" s="2504">
        <v>6830000</v>
      </c>
      <c r="Y253" s="2503"/>
    </row>
    <row r="254" spans="1:25" s="2130" customFormat="1" ht="12.95" customHeight="1">
      <c r="A254" s="684">
        <f t="shared" si="7"/>
        <v>1</v>
      </c>
      <c r="B254" s="2122"/>
      <c r="C254" s="2123"/>
      <c r="D254" s="2123"/>
      <c r="E254" s="2123"/>
      <c r="F254" s="2123"/>
      <c r="G254" s="2123"/>
      <c r="H254" s="2124"/>
      <c r="I254" s="2206" t="s">
        <v>3262</v>
      </c>
      <c r="J254" s="724" t="s">
        <v>2425</v>
      </c>
      <c r="K254" s="725" t="s">
        <v>3506</v>
      </c>
      <c r="L254" s="724" t="s">
        <v>355</v>
      </c>
      <c r="M254" s="726" t="s">
        <v>2792</v>
      </c>
      <c r="N254" s="2454">
        <v>2017</v>
      </c>
      <c r="O254" s="2450"/>
      <c r="P254" s="2451" t="s">
        <v>2548</v>
      </c>
      <c r="Q254" s="726" t="s">
        <v>133</v>
      </c>
      <c r="R254" s="2206">
        <v>1</v>
      </c>
      <c r="S254" s="2279">
        <v>5000000</v>
      </c>
      <c r="T254" s="781" t="s">
        <v>3180</v>
      </c>
      <c r="V254" s="2131"/>
      <c r="W254" s="1843">
        <v>5000000</v>
      </c>
      <c r="X254" s="2133"/>
      <c r="Y254" s="2132"/>
    </row>
    <row r="255" spans="1:25" s="2130" customFormat="1" ht="12.95" customHeight="1">
      <c r="A255" s="684">
        <f t="shared" si="7"/>
        <v>2</v>
      </c>
      <c r="B255" s="2122"/>
      <c r="C255" s="2123"/>
      <c r="D255" s="2123"/>
      <c r="E255" s="2123"/>
      <c r="F255" s="2123"/>
      <c r="G255" s="2123"/>
      <c r="H255" s="2124"/>
      <c r="I255" s="2206" t="s">
        <v>3263</v>
      </c>
      <c r="J255" s="724" t="s">
        <v>2425</v>
      </c>
      <c r="K255" s="725" t="s">
        <v>3507</v>
      </c>
      <c r="L255" s="724" t="s">
        <v>355</v>
      </c>
      <c r="M255" s="726" t="s">
        <v>2792</v>
      </c>
      <c r="N255" s="2454">
        <v>2017</v>
      </c>
      <c r="O255" s="2450"/>
      <c r="P255" s="2451" t="s">
        <v>2548</v>
      </c>
      <c r="Q255" s="726" t="s">
        <v>133</v>
      </c>
      <c r="R255" s="2206">
        <v>1</v>
      </c>
      <c r="S255" s="2279">
        <v>4500000</v>
      </c>
      <c r="T255" s="2129"/>
      <c r="V255" s="2131"/>
      <c r="W255" s="1843">
        <v>4500000</v>
      </c>
      <c r="X255" s="2133"/>
      <c r="Y255" s="2132"/>
    </row>
    <row r="256" spans="1:25" s="2130" customFormat="1" ht="12.95" customHeight="1">
      <c r="A256" s="684" t="e">
        <f>A252+1</f>
        <v>#REF!</v>
      </c>
      <c r="B256" s="2122"/>
      <c r="C256" s="2123"/>
      <c r="D256" s="2123"/>
      <c r="E256" s="2123"/>
      <c r="F256" s="2123"/>
      <c r="G256" s="2123"/>
      <c r="H256" s="2124"/>
      <c r="I256" s="2206" t="s">
        <v>2952</v>
      </c>
      <c r="J256" s="724" t="s">
        <v>3508</v>
      </c>
      <c r="K256" s="2126"/>
      <c r="L256" s="2125" t="s">
        <v>355</v>
      </c>
      <c r="M256" s="726" t="s">
        <v>2792</v>
      </c>
      <c r="N256" s="2278">
        <v>2016</v>
      </c>
      <c r="O256" s="2450"/>
      <c r="P256" s="2451" t="s">
        <v>2548</v>
      </c>
      <c r="Q256" s="726" t="s">
        <v>133</v>
      </c>
      <c r="R256" s="2206">
        <v>1</v>
      </c>
      <c r="S256" s="2279">
        <v>4000000</v>
      </c>
      <c r="T256" s="2129"/>
      <c r="V256" s="2131"/>
      <c r="W256" s="2132"/>
      <c r="X256" s="2133"/>
      <c r="Y256" s="2132"/>
    </row>
    <row r="257" spans="1:25" s="2130" customFormat="1" ht="12.95" customHeight="1">
      <c r="A257" s="684" t="e">
        <f t="shared" si="7"/>
        <v>#REF!</v>
      </c>
      <c r="B257" s="2122"/>
      <c r="C257" s="2123"/>
      <c r="D257" s="2123"/>
      <c r="E257" s="2123"/>
      <c r="F257" s="2123"/>
      <c r="G257" s="2123"/>
      <c r="H257" s="2124"/>
      <c r="I257" s="2206" t="s">
        <v>3527</v>
      </c>
      <c r="J257" s="724" t="s">
        <v>788</v>
      </c>
      <c r="K257" s="725"/>
      <c r="L257" s="724" t="s">
        <v>355</v>
      </c>
      <c r="M257" s="726" t="s">
        <v>2792</v>
      </c>
      <c r="N257" s="2278">
        <v>2016</v>
      </c>
      <c r="O257" s="2450"/>
      <c r="P257" s="2451" t="s">
        <v>2548</v>
      </c>
      <c r="Q257" s="726" t="s">
        <v>133</v>
      </c>
      <c r="R257" s="2206">
        <v>3</v>
      </c>
      <c r="S257" s="2279">
        <v>18000000</v>
      </c>
      <c r="T257" s="2129" t="s">
        <v>3522</v>
      </c>
      <c r="V257" s="2131"/>
      <c r="W257" s="2132"/>
      <c r="X257" s="2133"/>
      <c r="Y257" s="2132"/>
    </row>
    <row r="258" spans="1:25" s="2130" customFormat="1" ht="12.95" customHeight="1">
      <c r="A258" s="684" t="e">
        <f t="shared" si="7"/>
        <v>#REF!</v>
      </c>
      <c r="B258" s="2122"/>
      <c r="C258" s="2123"/>
      <c r="D258" s="2123"/>
      <c r="E258" s="2123"/>
      <c r="F258" s="2123"/>
      <c r="G258" s="2123"/>
      <c r="H258" s="2124"/>
      <c r="I258" s="2206" t="s">
        <v>49</v>
      </c>
      <c r="J258" s="724" t="s">
        <v>305</v>
      </c>
      <c r="K258" s="725"/>
      <c r="L258" s="724" t="s">
        <v>307</v>
      </c>
      <c r="M258" s="726" t="s">
        <v>2792</v>
      </c>
      <c r="N258" s="2278">
        <v>2016</v>
      </c>
      <c r="O258" s="2450"/>
      <c r="P258" s="2451" t="s">
        <v>1906</v>
      </c>
      <c r="Q258" s="726" t="s">
        <v>133</v>
      </c>
      <c r="R258" s="2206">
        <v>1</v>
      </c>
      <c r="S258" s="2279">
        <v>3000000</v>
      </c>
      <c r="T258" s="2129"/>
      <c r="V258" s="2131"/>
      <c r="W258" s="2132"/>
      <c r="X258" s="2133"/>
      <c r="Y258" s="2132"/>
    </row>
    <row r="259" spans="1:25" s="2130" customFormat="1" ht="12.95" customHeight="1">
      <c r="A259" s="684" t="e">
        <f t="shared" si="7"/>
        <v>#REF!</v>
      </c>
      <c r="B259" s="2122"/>
      <c r="C259" s="2123"/>
      <c r="D259" s="2123"/>
      <c r="E259" s="2123"/>
      <c r="F259" s="2123"/>
      <c r="G259" s="2123"/>
      <c r="H259" s="2124"/>
      <c r="I259" s="2206" t="s">
        <v>3265</v>
      </c>
      <c r="J259" s="724" t="s">
        <v>305</v>
      </c>
      <c r="K259" s="725"/>
      <c r="L259" s="724" t="s">
        <v>307</v>
      </c>
      <c r="M259" s="726" t="s">
        <v>2792</v>
      </c>
      <c r="N259" s="2278">
        <v>2016</v>
      </c>
      <c r="O259" s="2450"/>
      <c r="P259" s="2451" t="s">
        <v>3047</v>
      </c>
      <c r="Q259" s="726" t="s">
        <v>133</v>
      </c>
      <c r="R259" s="2206">
        <v>1</v>
      </c>
      <c r="S259" s="2279">
        <v>50000000</v>
      </c>
      <c r="T259" s="2129"/>
      <c r="V259" s="2131"/>
      <c r="W259" s="2132"/>
      <c r="X259" s="2133"/>
      <c r="Y259" s="2132"/>
    </row>
    <row r="260" spans="1:25" s="2130" customFormat="1" ht="12.95" customHeight="1">
      <c r="A260" s="684" t="e">
        <f t="shared" si="7"/>
        <v>#REF!</v>
      </c>
      <c r="B260" s="2122"/>
      <c r="C260" s="2123"/>
      <c r="D260" s="2123"/>
      <c r="E260" s="2123"/>
      <c r="F260" s="2123"/>
      <c r="G260" s="2123"/>
      <c r="H260" s="2124"/>
      <c r="I260" s="2206" t="s">
        <v>3266</v>
      </c>
      <c r="J260" s="724" t="s">
        <v>3516</v>
      </c>
      <c r="K260" s="725"/>
      <c r="L260" s="724" t="s">
        <v>139</v>
      </c>
      <c r="M260" s="726" t="s">
        <v>2792</v>
      </c>
      <c r="N260" s="2278">
        <v>2016</v>
      </c>
      <c r="O260" s="2450"/>
      <c r="P260" s="2451" t="s">
        <v>3047</v>
      </c>
      <c r="Q260" s="726" t="s">
        <v>133</v>
      </c>
      <c r="R260" s="2206">
        <v>1</v>
      </c>
      <c r="S260" s="2279">
        <v>15000000</v>
      </c>
      <c r="T260" s="2129"/>
      <c r="V260" s="2131"/>
      <c r="W260" s="2132"/>
      <c r="X260" s="2133"/>
      <c r="Y260" s="2132"/>
    </row>
    <row r="261" spans="1:25" s="2501" customFormat="1" ht="12.95" customHeight="1">
      <c r="A261" s="2350"/>
      <c r="B261" s="2492"/>
      <c r="C261" s="2493"/>
      <c r="D261" s="2493"/>
      <c r="E261" s="2493"/>
      <c r="F261" s="2493"/>
      <c r="G261" s="2493"/>
      <c r="H261" s="2494"/>
      <c r="I261" s="2495" t="s">
        <v>3366</v>
      </c>
      <c r="J261" s="2496" t="s">
        <v>3510</v>
      </c>
      <c r="K261" s="2497" t="s">
        <v>3511</v>
      </c>
      <c r="L261" s="2496" t="s">
        <v>139</v>
      </c>
      <c r="M261" s="1369" t="s">
        <v>143</v>
      </c>
      <c r="N261" s="2454">
        <v>2017</v>
      </c>
      <c r="O261" s="2498"/>
      <c r="P261" s="2499" t="s">
        <v>1906</v>
      </c>
      <c r="Q261" s="1369" t="s">
        <v>133</v>
      </c>
      <c r="R261" s="2495"/>
      <c r="S261" s="2500">
        <v>1606000</v>
      </c>
      <c r="T261" s="2356" t="s">
        <v>3494</v>
      </c>
      <c r="V261" s="2502"/>
      <c r="W261" s="2503"/>
      <c r="X261" s="2505">
        <v>1606000</v>
      </c>
      <c r="Y261" s="2503"/>
    </row>
    <row r="262" spans="1:25" s="2130" customFormat="1" ht="12.95" customHeight="1">
      <c r="A262" s="684" t="e">
        <f>A260+1</f>
        <v>#REF!</v>
      </c>
      <c r="B262" s="2122"/>
      <c r="C262" s="2123"/>
      <c r="D262" s="2123"/>
      <c r="E262" s="2123"/>
      <c r="F262" s="2123"/>
      <c r="G262" s="2123"/>
      <c r="H262" s="2124"/>
      <c r="I262" s="2206" t="s">
        <v>3267</v>
      </c>
      <c r="J262" s="724" t="s">
        <v>3512</v>
      </c>
      <c r="K262" s="725"/>
      <c r="L262" s="724" t="s">
        <v>355</v>
      </c>
      <c r="M262" s="726" t="s">
        <v>2792</v>
      </c>
      <c r="N262" s="2278">
        <v>2016</v>
      </c>
      <c r="O262" s="2450"/>
      <c r="P262" s="2451" t="s">
        <v>3047</v>
      </c>
      <c r="Q262" s="726" t="s">
        <v>133</v>
      </c>
      <c r="R262" s="2206">
        <v>1</v>
      </c>
      <c r="S262" s="2279">
        <v>10000000</v>
      </c>
      <c r="T262" s="2129"/>
      <c r="V262" s="2131"/>
      <c r="W262" s="2132"/>
      <c r="X262" s="2133"/>
      <c r="Y262" s="2132"/>
    </row>
    <row r="263" spans="1:25" s="2130" customFormat="1" ht="12.95" customHeight="1">
      <c r="A263" s="684" t="e">
        <f>#REF!+1</f>
        <v>#REF!</v>
      </c>
      <c r="B263" s="2122"/>
      <c r="C263" s="2123"/>
      <c r="D263" s="2123"/>
      <c r="E263" s="2123"/>
      <c r="F263" s="2123"/>
      <c r="G263" s="2123"/>
      <c r="H263" s="2124"/>
      <c r="I263" s="2206" t="s">
        <v>3269</v>
      </c>
      <c r="J263" s="724" t="s">
        <v>305</v>
      </c>
      <c r="K263" s="725"/>
      <c r="L263" s="724" t="s">
        <v>355</v>
      </c>
      <c r="M263" s="726" t="s">
        <v>2792</v>
      </c>
      <c r="N263" s="2278">
        <v>2016</v>
      </c>
      <c r="O263" s="2450"/>
      <c r="P263" s="2451" t="s">
        <v>3047</v>
      </c>
      <c r="Q263" s="726" t="s">
        <v>133</v>
      </c>
      <c r="R263" s="2206">
        <v>1</v>
      </c>
      <c r="S263" s="2279">
        <v>30000000</v>
      </c>
      <c r="T263" s="2129"/>
      <c r="V263" s="2131"/>
      <c r="W263" s="2132"/>
      <c r="X263" s="2133"/>
      <c r="Y263" s="2132"/>
    </row>
    <row r="264" spans="1:25" s="2130" customFormat="1" ht="12.95" customHeight="1">
      <c r="A264" s="684" t="e">
        <f>A263+1</f>
        <v>#REF!</v>
      </c>
      <c r="B264" s="2122"/>
      <c r="C264" s="2123"/>
      <c r="D264" s="2123"/>
      <c r="E264" s="2123"/>
      <c r="F264" s="2123"/>
      <c r="G264" s="2123"/>
      <c r="H264" s="2124"/>
      <c r="I264" s="2206" t="s">
        <v>1769</v>
      </c>
      <c r="J264" s="724" t="s">
        <v>305</v>
      </c>
      <c r="K264" s="725"/>
      <c r="L264" s="724" t="s">
        <v>3161</v>
      </c>
      <c r="M264" s="726" t="s">
        <v>2792</v>
      </c>
      <c r="N264" s="2278">
        <v>2016</v>
      </c>
      <c r="O264" s="2450"/>
      <c r="P264" s="2451" t="s">
        <v>1906</v>
      </c>
      <c r="Q264" s="726" t="s">
        <v>133</v>
      </c>
      <c r="R264" s="2206">
        <v>4</v>
      </c>
      <c r="S264" s="2279">
        <v>10000000</v>
      </c>
      <c r="T264" s="2129"/>
      <c r="V264" s="2131"/>
      <c r="W264" s="2132"/>
      <c r="X264" s="2133"/>
      <c r="Y264" s="2132"/>
    </row>
    <row r="265" spans="1:25" ht="12.95" customHeight="1" thickBot="1">
      <c r="A265" s="1910"/>
      <c r="B265" s="738"/>
      <c r="C265" s="1911"/>
      <c r="D265" s="1911"/>
      <c r="E265" s="1911"/>
      <c r="F265" s="1911"/>
      <c r="G265" s="1911"/>
      <c r="H265" s="2134"/>
      <c r="I265" s="1912"/>
      <c r="J265" s="1913"/>
      <c r="K265" s="1914"/>
      <c r="L265" s="1913"/>
      <c r="M265" s="2135"/>
      <c r="N265" s="2136"/>
      <c r="O265" s="1913"/>
      <c r="P265" s="2135"/>
      <c r="Q265" s="2135"/>
      <c r="R265" s="1912"/>
      <c r="S265" s="1915"/>
      <c r="T265" s="1828"/>
      <c r="V265" s="877"/>
      <c r="W265" s="802"/>
      <c r="X265" s="960"/>
      <c r="Y265" s="802"/>
    </row>
    <row r="266" spans="1:25" ht="12.95" customHeight="1">
      <c r="A266" s="1820"/>
      <c r="B266" s="737"/>
      <c r="C266" s="676" t="s">
        <v>2021</v>
      </c>
      <c r="D266" s="1916" t="str">
        <f>MID(B266,4,2)</f>
        <v/>
      </c>
      <c r="E266" s="1916" t="str">
        <f>MID(B266,7,2)</f>
        <v/>
      </c>
      <c r="F266" s="1916" t="str">
        <f>MID(B266,10,2)</f>
        <v/>
      </c>
      <c r="G266" s="1916" t="str">
        <f>MID(B266,13,3)</f>
        <v/>
      </c>
      <c r="H266" s="677"/>
      <c r="I266" s="676" t="s">
        <v>3284</v>
      </c>
      <c r="J266" s="1917"/>
      <c r="K266" s="737"/>
      <c r="L266" s="1889"/>
      <c r="M266" s="1889"/>
      <c r="N266" s="1889"/>
      <c r="O266" s="737"/>
      <c r="P266" s="677"/>
      <c r="Q266" s="678"/>
      <c r="R266" s="699">
        <f>SUM(R267:R275)</f>
        <v>9</v>
      </c>
      <c r="S266" s="699">
        <f>SUM(S267:S275)</f>
        <v>51556000</v>
      </c>
      <c r="T266" s="1918"/>
      <c r="V266" s="1412"/>
      <c r="W266" s="802"/>
      <c r="X266" s="802"/>
      <c r="Y266" s="802"/>
    </row>
    <row r="267" spans="1:25" s="2155" customFormat="1" ht="12.95" customHeight="1">
      <c r="A267" s="2458">
        <v>1</v>
      </c>
      <c r="B267" s="2459" t="s">
        <v>1551</v>
      </c>
      <c r="C267" s="2167">
        <v>2</v>
      </c>
      <c r="D267" s="2167">
        <v>7</v>
      </c>
      <c r="E267" s="2167">
        <v>1</v>
      </c>
      <c r="F267" s="2167">
        <v>1</v>
      </c>
      <c r="G267" s="795">
        <v>20</v>
      </c>
      <c r="H267" s="2222" t="s">
        <v>13</v>
      </c>
      <c r="I267" s="2460" t="s">
        <v>901</v>
      </c>
      <c r="J267" s="2462" t="s">
        <v>3517</v>
      </c>
      <c r="K267" s="2461">
        <v>105</v>
      </c>
      <c r="L267" s="2460" t="s">
        <v>355</v>
      </c>
      <c r="M267" s="2460" t="s">
        <v>143</v>
      </c>
      <c r="N267" s="2461">
        <v>2011</v>
      </c>
      <c r="O267" s="2461" t="s">
        <v>1343</v>
      </c>
      <c r="P267" s="2462" t="s">
        <v>1906</v>
      </c>
      <c r="Q267" s="2462" t="s">
        <v>1407</v>
      </c>
      <c r="R267" s="2463">
        <v>1</v>
      </c>
      <c r="S267" s="1743">
        <v>2500000</v>
      </c>
      <c r="T267" s="2464" t="s">
        <v>3186</v>
      </c>
      <c r="V267" s="2465"/>
      <c r="W267" s="2270"/>
      <c r="X267" s="2270"/>
      <c r="Y267" s="2158"/>
    </row>
    <row r="268" spans="1:25" s="2155" customFormat="1" ht="12.95" customHeight="1">
      <c r="A268" s="2149">
        <f>A267+1</f>
        <v>2</v>
      </c>
      <c r="B268" s="2159"/>
      <c r="C268" s="2167">
        <v>2</v>
      </c>
      <c r="D268" s="2167">
        <v>7</v>
      </c>
      <c r="E268" s="2167">
        <v>1</v>
      </c>
      <c r="F268" s="2167">
        <v>1</v>
      </c>
      <c r="G268" s="795">
        <v>20</v>
      </c>
      <c r="H268" s="2222" t="s">
        <v>13</v>
      </c>
      <c r="I268" s="795" t="s">
        <v>2561</v>
      </c>
      <c r="J268" s="795" t="s">
        <v>2625</v>
      </c>
      <c r="K268" s="795"/>
      <c r="L268" s="795" t="s">
        <v>355</v>
      </c>
      <c r="M268" s="795" t="s">
        <v>143</v>
      </c>
      <c r="N268" s="2154">
        <v>2008</v>
      </c>
      <c r="O268" s="795"/>
      <c r="P268" s="795" t="s">
        <v>2558</v>
      </c>
      <c r="Q268" s="795" t="s">
        <v>1407</v>
      </c>
      <c r="R268" s="795">
        <v>1</v>
      </c>
      <c r="S268" s="1819">
        <v>1100000</v>
      </c>
      <c r="T268" s="1489"/>
      <c r="U268" s="2155" t="s">
        <v>1407</v>
      </c>
      <c r="V268" s="2169" t="s">
        <v>2925</v>
      </c>
      <c r="W268" s="2158"/>
      <c r="X268" s="2158"/>
      <c r="Y268" s="2158"/>
    </row>
    <row r="269" spans="1:25" ht="12.95" customHeight="1">
      <c r="A269" s="684">
        <f t="shared" ref="A269:A274" si="8">A268+1</f>
        <v>3</v>
      </c>
      <c r="B269" s="685"/>
      <c r="C269" s="721">
        <v>2</v>
      </c>
      <c r="D269" s="721">
        <v>7</v>
      </c>
      <c r="E269" s="721">
        <v>1</v>
      </c>
      <c r="F269" s="721">
        <v>1</v>
      </c>
      <c r="G269" s="721">
        <v>83</v>
      </c>
      <c r="H269" s="731"/>
      <c r="I269" s="723" t="s">
        <v>2955</v>
      </c>
      <c r="J269" s="732" t="s">
        <v>2425</v>
      </c>
      <c r="K269" s="732"/>
      <c r="L269" s="746" t="s">
        <v>355</v>
      </c>
      <c r="M269" s="720" t="s">
        <v>2799</v>
      </c>
      <c r="N269" s="733">
        <v>2014</v>
      </c>
      <c r="O269" s="687"/>
      <c r="P269" s="734" t="s">
        <v>1906</v>
      </c>
      <c r="Q269" s="720" t="s">
        <v>133</v>
      </c>
      <c r="R269" s="735">
        <v>1</v>
      </c>
      <c r="S269" s="736">
        <v>1481000</v>
      </c>
      <c r="T269" s="835" t="s">
        <v>2864</v>
      </c>
      <c r="V269" s="1411"/>
      <c r="W269" s="802"/>
      <c r="X269" s="802"/>
      <c r="Y269" s="802"/>
    </row>
    <row r="270" spans="1:25" ht="12.95" customHeight="1">
      <c r="A270" s="684">
        <f t="shared" si="8"/>
        <v>4</v>
      </c>
      <c r="B270" s="685"/>
      <c r="C270" s="721">
        <v>2</v>
      </c>
      <c r="D270" s="721">
        <v>7</v>
      </c>
      <c r="E270" s="721">
        <v>2</v>
      </c>
      <c r="F270" s="721">
        <v>1</v>
      </c>
      <c r="G270" s="721">
        <v>15</v>
      </c>
      <c r="H270" s="731"/>
      <c r="I270" s="723" t="s">
        <v>2956</v>
      </c>
      <c r="J270" s="732" t="s">
        <v>2957</v>
      </c>
      <c r="K270" s="732"/>
      <c r="L270" s="746" t="s">
        <v>355</v>
      </c>
      <c r="M270" s="720" t="s">
        <v>2799</v>
      </c>
      <c r="N270" s="733">
        <v>2014</v>
      </c>
      <c r="O270" s="687"/>
      <c r="P270" s="734" t="s">
        <v>1906</v>
      </c>
      <c r="Q270" s="720" t="s">
        <v>2547</v>
      </c>
      <c r="R270" s="735">
        <v>1</v>
      </c>
      <c r="S270" s="736">
        <v>3500000</v>
      </c>
      <c r="T270" s="835" t="s">
        <v>2904</v>
      </c>
      <c r="V270" s="1411"/>
      <c r="W270" s="880"/>
      <c r="X270" s="881"/>
      <c r="Y270" s="802"/>
    </row>
    <row r="271" spans="1:25" s="2155" customFormat="1" ht="12.95" customHeight="1">
      <c r="A271" s="2149">
        <f t="shared" si="8"/>
        <v>5</v>
      </c>
      <c r="B271" s="2159"/>
      <c r="C271" s="2192">
        <v>2</v>
      </c>
      <c r="D271" s="2192">
        <v>7</v>
      </c>
      <c r="E271" s="2192">
        <v>1</v>
      </c>
      <c r="F271" s="2192">
        <v>1</v>
      </c>
      <c r="G271" s="2192">
        <v>82</v>
      </c>
      <c r="H271" s="2193"/>
      <c r="I271" s="1940" t="s">
        <v>2958</v>
      </c>
      <c r="J271" s="2194" t="s">
        <v>2959</v>
      </c>
      <c r="K271" s="2194"/>
      <c r="L271" s="2221" t="s">
        <v>355</v>
      </c>
      <c r="M271" s="896" t="s">
        <v>2799</v>
      </c>
      <c r="N271" s="897">
        <v>2014</v>
      </c>
      <c r="O271" s="795"/>
      <c r="P271" s="2196" t="s">
        <v>1906</v>
      </c>
      <c r="Q271" s="896" t="s">
        <v>1407</v>
      </c>
      <c r="R271" s="2197">
        <v>1</v>
      </c>
      <c r="S271" s="1818">
        <v>5975000</v>
      </c>
      <c r="T271" s="2198"/>
      <c r="U271" s="2204" t="s">
        <v>3209</v>
      </c>
      <c r="V271" s="2200" t="s">
        <v>3104</v>
      </c>
      <c r="W271" s="2158"/>
      <c r="X271" s="2158"/>
      <c r="Y271" s="2158"/>
    </row>
    <row r="272" spans="1:25" ht="12.95" customHeight="1">
      <c r="A272" s="684">
        <f t="shared" si="8"/>
        <v>6</v>
      </c>
      <c r="B272" s="679"/>
      <c r="C272" s="1372"/>
      <c r="D272" s="1372"/>
      <c r="E272" s="1372"/>
      <c r="F272" s="1372"/>
      <c r="G272" s="1372"/>
      <c r="H272" s="1373"/>
      <c r="I272" s="1374" t="s">
        <v>899</v>
      </c>
      <c r="J272" s="1375" t="s">
        <v>3518</v>
      </c>
      <c r="K272" s="1375"/>
      <c r="L272" s="746" t="s">
        <v>355</v>
      </c>
      <c r="M272" s="985" t="s">
        <v>2799</v>
      </c>
      <c r="N272" s="1377">
        <v>2016</v>
      </c>
      <c r="O272" s="946"/>
      <c r="P272" s="1378" t="s">
        <v>2657</v>
      </c>
      <c r="Q272" s="985" t="s">
        <v>133</v>
      </c>
      <c r="R272" s="1379">
        <v>1</v>
      </c>
      <c r="S272" s="1380">
        <v>7000000</v>
      </c>
      <c r="T272" s="1381"/>
      <c r="U272" s="909"/>
      <c r="V272" s="1411"/>
      <c r="W272" s="802"/>
      <c r="X272" s="802"/>
      <c r="Y272" s="802"/>
    </row>
    <row r="273" spans="1:25" ht="12.95" customHeight="1">
      <c r="A273" s="684">
        <f t="shared" si="8"/>
        <v>7</v>
      </c>
      <c r="B273" s="679"/>
      <c r="C273" s="1372"/>
      <c r="D273" s="1372"/>
      <c r="E273" s="1372"/>
      <c r="F273" s="1372"/>
      <c r="G273" s="1372"/>
      <c r="H273" s="1373"/>
      <c r="I273" s="1374" t="s">
        <v>556</v>
      </c>
      <c r="J273" s="1375" t="s">
        <v>3525</v>
      </c>
      <c r="K273" s="1375"/>
      <c r="L273" s="746" t="s">
        <v>355</v>
      </c>
      <c r="M273" s="985" t="s">
        <v>2799</v>
      </c>
      <c r="N273" s="1377">
        <v>2016</v>
      </c>
      <c r="O273" s="946"/>
      <c r="P273" s="1378" t="s">
        <v>2657</v>
      </c>
      <c r="Q273" s="985" t="s">
        <v>133</v>
      </c>
      <c r="R273" s="1379">
        <v>2</v>
      </c>
      <c r="S273" s="1380">
        <v>15000000</v>
      </c>
      <c r="T273" s="1381"/>
      <c r="U273" s="909"/>
      <c r="V273" s="1411"/>
      <c r="W273" s="802"/>
      <c r="X273" s="802"/>
      <c r="Y273" s="802"/>
    </row>
    <row r="274" spans="1:25" ht="12.95" customHeight="1">
      <c r="A274" s="684">
        <f t="shared" si="8"/>
        <v>8</v>
      </c>
      <c r="B274" s="679"/>
      <c r="C274" s="1372"/>
      <c r="D274" s="1372"/>
      <c r="E274" s="1372"/>
      <c r="F274" s="1372"/>
      <c r="G274" s="1372"/>
      <c r="H274" s="1373"/>
      <c r="I274" s="1374" t="s">
        <v>2956</v>
      </c>
      <c r="J274" s="1375" t="s">
        <v>2956</v>
      </c>
      <c r="K274" s="1375"/>
      <c r="L274" s="746" t="s">
        <v>355</v>
      </c>
      <c r="M274" s="985" t="s">
        <v>2799</v>
      </c>
      <c r="N274" s="1377">
        <v>2016</v>
      </c>
      <c r="O274" s="946"/>
      <c r="P274" s="1378" t="s">
        <v>2657</v>
      </c>
      <c r="Q274" s="985" t="s">
        <v>133</v>
      </c>
      <c r="R274" s="1379">
        <v>1</v>
      </c>
      <c r="S274" s="1380">
        <v>15000000</v>
      </c>
      <c r="T274" s="1381"/>
      <c r="U274" s="909"/>
      <c r="V274" s="1411"/>
      <c r="W274" s="802"/>
      <c r="X274" s="802"/>
      <c r="Y274" s="802"/>
    </row>
    <row r="275" spans="1:25" ht="12.95" customHeight="1" thickBot="1">
      <c r="A275" s="747"/>
      <c r="B275" s="679"/>
      <c r="C275" s="691"/>
      <c r="D275" s="691"/>
      <c r="E275" s="691"/>
      <c r="F275" s="691"/>
      <c r="G275" s="691"/>
      <c r="H275" s="696"/>
      <c r="I275" s="748"/>
      <c r="J275" s="695"/>
      <c r="K275" s="695"/>
      <c r="L275" s="693"/>
      <c r="M275" s="693"/>
      <c r="N275" s="695"/>
      <c r="O275" s="695"/>
      <c r="P275" s="695"/>
      <c r="Q275" s="695"/>
      <c r="R275" s="748"/>
      <c r="S275" s="697"/>
      <c r="T275" s="749"/>
      <c r="V275" s="1413"/>
      <c r="W275" s="802"/>
      <c r="X275" s="802"/>
      <c r="Y275" s="802"/>
    </row>
    <row r="276" spans="1:25" ht="12.95" customHeight="1">
      <c r="A276" s="1820"/>
      <c r="B276" s="737"/>
      <c r="C276" s="2992" t="s">
        <v>2022</v>
      </c>
      <c r="D276" s="2993"/>
      <c r="E276" s="2993"/>
      <c r="F276" s="2993"/>
      <c r="G276" s="2994"/>
      <c r="H276" s="677"/>
      <c r="I276" s="676" t="s">
        <v>3283</v>
      </c>
      <c r="J276" s="1917"/>
      <c r="K276" s="737"/>
      <c r="L276" s="737"/>
      <c r="M276" s="737"/>
      <c r="N276" s="737"/>
      <c r="O276" s="737"/>
      <c r="P276" s="677"/>
      <c r="Q276" s="678"/>
      <c r="R276" s="699">
        <f>SUM(R277:R315)</f>
        <v>43</v>
      </c>
      <c r="S276" s="699">
        <f>SUM(S277:S315)</f>
        <v>271501215</v>
      </c>
      <c r="T276" s="1919"/>
      <c r="U276" s="750"/>
      <c r="V276" s="1413"/>
      <c r="W276" s="2117"/>
      <c r="X276" s="2117"/>
      <c r="Y276" s="802"/>
    </row>
    <row r="277" spans="1:25">
      <c r="A277" s="684" t="e">
        <f>#REF!+1</f>
        <v>#REF!</v>
      </c>
      <c r="B277" s="685"/>
      <c r="C277" s="702"/>
      <c r="D277" s="702"/>
      <c r="E277" s="702"/>
      <c r="F277" s="702"/>
      <c r="G277" s="702"/>
      <c r="H277" s="665"/>
      <c r="I277" s="664" t="s">
        <v>3063</v>
      </c>
      <c r="J277" s="703" t="s">
        <v>305</v>
      </c>
      <c r="K277" s="668"/>
      <c r="L277" s="668" t="s">
        <v>420</v>
      </c>
      <c r="M277" s="664" t="s">
        <v>2792</v>
      </c>
      <c r="N277" s="668">
        <v>2015</v>
      </c>
      <c r="O277" s="668"/>
      <c r="P277" s="703" t="s">
        <v>1906</v>
      </c>
      <c r="Q277" s="703" t="s">
        <v>133</v>
      </c>
      <c r="R277" s="752">
        <v>1</v>
      </c>
      <c r="S277" s="697">
        <v>2359500</v>
      </c>
      <c r="T277" s="706" t="s">
        <v>2864</v>
      </c>
      <c r="V277" s="1409"/>
      <c r="W277" s="802"/>
      <c r="X277" s="802"/>
      <c r="Y277" s="802"/>
    </row>
    <row r="278" spans="1:25" ht="12.95" customHeight="1">
      <c r="A278" s="662" t="e">
        <f>#REF!+1</f>
        <v>#REF!</v>
      </c>
      <c r="B278" s="685"/>
      <c r="C278" s="702" t="s">
        <v>1911</v>
      </c>
      <c r="D278" s="702" t="s">
        <v>1545</v>
      </c>
      <c r="E278" s="702" t="s">
        <v>1543</v>
      </c>
      <c r="F278" s="702" t="s">
        <v>1543</v>
      </c>
      <c r="G278" s="710" t="e">
        <f>MID(#REF!,13,3)</f>
        <v>#REF!</v>
      </c>
      <c r="H278" s="712">
        <v>108</v>
      </c>
      <c r="I278" s="711" t="s">
        <v>2090</v>
      </c>
      <c r="J278" s="712" t="s">
        <v>1343</v>
      </c>
      <c r="K278" s="712" t="s">
        <v>1343</v>
      </c>
      <c r="L278" s="712" t="s">
        <v>2630</v>
      </c>
      <c r="M278" s="713" t="s">
        <v>143</v>
      </c>
      <c r="N278" s="712">
        <v>2013</v>
      </c>
      <c r="O278" s="712" t="s">
        <v>1343</v>
      </c>
      <c r="P278" s="714" t="s">
        <v>1906</v>
      </c>
      <c r="Q278" s="714" t="s">
        <v>133</v>
      </c>
      <c r="R278" s="755">
        <v>1</v>
      </c>
      <c r="S278" s="744">
        <v>12347500</v>
      </c>
      <c r="T278" s="716" t="s">
        <v>2866</v>
      </c>
      <c r="V278" s="1409"/>
      <c r="W278" s="802"/>
      <c r="X278" s="802"/>
      <c r="Y278" s="802"/>
    </row>
    <row r="279" spans="1:25" s="2155" customFormat="1" ht="12.95" customHeight="1">
      <c r="A279" s="2235" t="e">
        <f>#REF!+1</f>
        <v>#REF!</v>
      </c>
      <c r="B279" s="2159"/>
      <c r="C279" s="2160" t="s">
        <v>1911</v>
      </c>
      <c r="D279" s="2160" t="s">
        <v>1545</v>
      </c>
      <c r="E279" s="2160" t="s">
        <v>1543</v>
      </c>
      <c r="F279" s="2160" t="s">
        <v>1543</v>
      </c>
      <c r="G279" s="2167">
        <v>68</v>
      </c>
      <c r="H279" s="795">
        <v>2</v>
      </c>
      <c r="I279" s="795" t="s">
        <v>2667</v>
      </c>
      <c r="J279" s="795"/>
      <c r="K279" s="795"/>
      <c r="L279" s="795" t="s">
        <v>2630</v>
      </c>
      <c r="M279" s="795" t="s">
        <v>143</v>
      </c>
      <c r="N279" s="2154">
        <v>2006</v>
      </c>
      <c r="O279" s="795"/>
      <c r="P279" s="795" t="s">
        <v>2657</v>
      </c>
      <c r="Q279" s="795" t="s">
        <v>1407</v>
      </c>
      <c r="R279" s="1770">
        <v>1</v>
      </c>
      <c r="S279" s="1819">
        <v>4000000</v>
      </c>
      <c r="T279" s="1489" t="s">
        <v>2864</v>
      </c>
      <c r="V279" s="2169"/>
      <c r="W279" s="2158"/>
      <c r="X279" s="2158"/>
      <c r="Y279" s="2158"/>
    </row>
    <row r="280" spans="1:25" ht="12.95" customHeight="1">
      <c r="A280" s="662" t="e">
        <f>#REF!+1</f>
        <v>#REF!</v>
      </c>
      <c r="B280" s="685"/>
      <c r="C280" s="702" t="s">
        <v>1911</v>
      </c>
      <c r="D280" s="702" t="s">
        <v>1545</v>
      </c>
      <c r="E280" s="702" t="s">
        <v>1543</v>
      </c>
      <c r="F280" s="702" t="s">
        <v>1543</v>
      </c>
      <c r="G280" s="717">
        <v>75</v>
      </c>
      <c r="H280" s="687">
        <v>15</v>
      </c>
      <c r="I280" s="687" t="s">
        <v>928</v>
      </c>
      <c r="J280" s="687" t="s">
        <v>929</v>
      </c>
      <c r="K280" s="687"/>
      <c r="L280" s="687" t="s">
        <v>424</v>
      </c>
      <c r="M280" s="687" t="s">
        <v>143</v>
      </c>
      <c r="N280" s="688">
        <v>2008</v>
      </c>
      <c r="O280" s="687"/>
      <c r="P280" s="687" t="s">
        <v>2657</v>
      </c>
      <c r="Q280" s="687" t="s">
        <v>2547</v>
      </c>
      <c r="R280" s="1386">
        <v>1</v>
      </c>
      <c r="S280" s="745">
        <v>10000000</v>
      </c>
      <c r="T280" s="781" t="s">
        <v>2925</v>
      </c>
      <c r="V280" s="877"/>
      <c r="W280" s="802"/>
      <c r="X280" s="802"/>
      <c r="Y280" s="802"/>
    </row>
    <row r="281" spans="1:25" ht="12.95" customHeight="1">
      <c r="A281" s="662" t="e">
        <f>#REF!+1</f>
        <v>#REF!</v>
      </c>
      <c r="B281" s="685"/>
      <c r="C281" s="702" t="s">
        <v>1911</v>
      </c>
      <c r="D281" s="702" t="s">
        <v>1545</v>
      </c>
      <c r="E281" s="702" t="s">
        <v>1911</v>
      </c>
      <c r="F281" s="717">
        <v>1</v>
      </c>
      <c r="G281" s="717">
        <v>1</v>
      </c>
      <c r="H281" s="687">
        <v>8</v>
      </c>
      <c r="I281" s="687" t="s">
        <v>3229</v>
      </c>
      <c r="J281" s="687" t="s">
        <v>991</v>
      </c>
      <c r="K281" s="687"/>
      <c r="L281" s="687" t="s">
        <v>365</v>
      </c>
      <c r="M281" s="687" t="s">
        <v>143</v>
      </c>
      <c r="N281" s="688">
        <v>2008</v>
      </c>
      <c r="O281" s="687"/>
      <c r="P281" s="687" t="s">
        <v>2657</v>
      </c>
      <c r="Q281" s="687" t="s">
        <v>133</v>
      </c>
      <c r="R281" s="1386">
        <v>1</v>
      </c>
      <c r="S281" s="745">
        <v>1661000</v>
      </c>
      <c r="T281" s="781" t="s">
        <v>66</v>
      </c>
      <c r="V281" s="877"/>
      <c r="W281" s="802"/>
      <c r="X281" s="802"/>
      <c r="Y281" s="802"/>
    </row>
    <row r="282" spans="1:25" ht="12.95" customHeight="1">
      <c r="A282" s="662" t="e">
        <f>A281+1</f>
        <v>#REF!</v>
      </c>
      <c r="B282" s="685"/>
      <c r="C282" s="702" t="s">
        <v>1911</v>
      </c>
      <c r="D282" s="702" t="s">
        <v>1545</v>
      </c>
      <c r="E282" s="702" t="s">
        <v>1911</v>
      </c>
      <c r="F282" s="717">
        <v>1</v>
      </c>
      <c r="G282" s="717">
        <v>1</v>
      </c>
      <c r="H282" s="687">
        <v>9</v>
      </c>
      <c r="I282" s="687" t="s">
        <v>2676</v>
      </c>
      <c r="J282" s="687" t="s">
        <v>2677</v>
      </c>
      <c r="K282" s="687"/>
      <c r="L282" s="687" t="s">
        <v>2630</v>
      </c>
      <c r="M282" s="687" t="s">
        <v>143</v>
      </c>
      <c r="N282" s="688">
        <v>2008</v>
      </c>
      <c r="O282" s="687"/>
      <c r="P282" s="687" t="s">
        <v>2657</v>
      </c>
      <c r="Q282" s="687" t="s">
        <v>133</v>
      </c>
      <c r="R282" s="1386">
        <v>1</v>
      </c>
      <c r="S282" s="745">
        <v>4160000</v>
      </c>
      <c r="T282" s="781" t="s">
        <v>3191</v>
      </c>
      <c r="V282" s="877"/>
      <c r="W282" s="802"/>
      <c r="X282" s="802"/>
      <c r="Y282" s="802"/>
    </row>
    <row r="283" spans="1:25" ht="12.95" customHeight="1">
      <c r="A283" s="662" t="e">
        <f>A282+1</f>
        <v>#REF!</v>
      </c>
      <c r="B283" s="685"/>
      <c r="C283" s="702" t="s">
        <v>1911</v>
      </c>
      <c r="D283" s="702" t="s">
        <v>1545</v>
      </c>
      <c r="E283" s="702" t="s">
        <v>1911</v>
      </c>
      <c r="F283" s="717">
        <v>1</v>
      </c>
      <c r="G283" s="717">
        <v>1</v>
      </c>
      <c r="H283" s="687">
        <v>10</v>
      </c>
      <c r="I283" s="687" t="s">
        <v>2676</v>
      </c>
      <c r="J283" s="687" t="s">
        <v>2677</v>
      </c>
      <c r="K283" s="687"/>
      <c r="L283" s="687" t="s">
        <v>2630</v>
      </c>
      <c r="M283" s="687" t="s">
        <v>143</v>
      </c>
      <c r="N283" s="688">
        <v>2008</v>
      </c>
      <c r="O283" s="687"/>
      <c r="P283" s="687" t="s">
        <v>2657</v>
      </c>
      <c r="Q283" s="687" t="s">
        <v>133</v>
      </c>
      <c r="R283" s="1386">
        <v>1</v>
      </c>
      <c r="S283" s="745">
        <v>4160000</v>
      </c>
      <c r="T283" s="781" t="s">
        <v>3189</v>
      </c>
      <c r="V283" s="877"/>
      <c r="W283" s="802"/>
      <c r="X283" s="802"/>
      <c r="Y283" s="802"/>
    </row>
    <row r="284" spans="1:25" ht="12.95" customHeight="1">
      <c r="A284" s="662" t="e">
        <f t="shared" ref="A284:A291" si="9">A283+1</f>
        <v>#REF!</v>
      </c>
      <c r="B284" s="685"/>
      <c r="C284" s="702" t="s">
        <v>1911</v>
      </c>
      <c r="D284" s="702" t="s">
        <v>1545</v>
      </c>
      <c r="E284" s="702" t="s">
        <v>1911</v>
      </c>
      <c r="F284" s="717">
        <v>1</v>
      </c>
      <c r="G284" s="717">
        <v>1</v>
      </c>
      <c r="H284" s="687">
        <v>11</v>
      </c>
      <c r="I284" s="687" t="s">
        <v>2678</v>
      </c>
      <c r="J284" s="687" t="s">
        <v>2679</v>
      </c>
      <c r="K284" s="687"/>
      <c r="L284" s="687" t="s">
        <v>2630</v>
      </c>
      <c r="M284" s="687" t="s">
        <v>143</v>
      </c>
      <c r="N284" s="688">
        <v>2008</v>
      </c>
      <c r="O284" s="687"/>
      <c r="P284" s="687" t="s">
        <v>2657</v>
      </c>
      <c r="Q284" s="687" t="s">
        <v>133</v>
      </c>
      <c r="R284" s="1386">
        <v>1</v>
      </c>
      <c r="S284" s="745">
        <v>1580000</v>
      </c>
      <c r="T284" s="781" t="s">
        <v>2923</v>
      </c>
      <c r="V284" s="877"/>
      <c r="W284" s="944"/>
      <c r="X284" s="963"/>
      <c r="Y284" s="802"/>
    </row>
    <row r="285" spans="1:25" ht="12.95" customHeight="1">
      <c r="A285" s="662" t="e">
        <f>#REF!+1</f>
        <v>#REF!</v>
      </c>
      <c r="B285" s="685"/>
      <c r="C285" s="702"/>
      <c r="D285" s="702"/>
      <c r="E285" s="702"/>
      <c r="F285" s="717"/>
      <c r="G285" s="717"/>
      <c r="H285" s="687"/>
      <c r="I285" s="687" t="s">
        <v>3049</v>
      </c>
      <c r="J285" s="687" t="s">
        <v>3043</v>
      </c>
      <c r="K285" s="687"/>
      <c r="L285" s="687" t="s">
        <v>365</v>
      </c>
      <c r="M285" s="687" t="s">
        <v>2792</v>
      </c>
      <c r="N285" s="688">
        <v>2015</v>
      </c>
      <c r="O285" s="687"/>
      <c r="P285" s="687" t="s">
        <v>2558</v>
      </c>
      <c r="Q285" s="687" t="s">
        <v>133</v>
      </c>
      <c r="R285" s="1386">
        <v>1</v>
      </c>
      <c r="S285" s="745">
        <v>1373000</v>
      </c>
      <c r="T285" s="781" t="s">
        <v>2925</v>
      </c>
      <c r="V285" s="877"/>
      <c r="W285" s="802"/>
      <c r="X285" s="802"/>
      <c r="Y285" s="802"/>
    </row>
    <row r="286" spans="1:25" ht="12.95" customHeight="1">
      <c r="A286" s="662" t="e">
        <f t="shared" si="9"/>
        <v>#REF!</v>
      </c>
      <c r="B286" s="685"/>
      <c r="C286" s="702"/>
      <c r="D286" s="702"/>
      <c r="E286" s="702"/>
      <c r="F286" s="717"/>
      <c r="G286" s="717"/>
      <c r="H286" s="687"/>
      <c r="I286" s="687" t="s">
        <v>3050</v>
      </c>
      <c r="J286" s="687" t="s">
        <v>3051</v>
      </c>
      <c r="K286" s="687"/>
      <c r="L286" s="687" t="s">
        <v>365</v>
      </c>
      <c r="M286" s="687" t="s">
        <v>2792</v>
      </c>
      <c r="N286" s="688">
        <v>2015</v>
      </c>
      <c r="O286" s="687"/>
      <c r="P286" s="687" t="s">
        <v>2558</v>
      </c>
      <c r="Q286" s="687" t="s">
        <v>133</v>
      </c>
      <c r="R286" s="1386">
        <v>1</v>
      </c>
      <c r="S286" s="745">
        <v>2517000</v>
      </c>
      <c r="T286" s="781" t="s">
        <v>2967</v>
      </c>
      <c r="V286" s="877"/>
      <c r="W286" s="802"/>
      <c r="X286" s="802"/>
      <c r="Y286" s="802"/>
    </row>
    <row r="287" spans="1:25" s="2155" customFormat="1" ht="12.95" customHeight="1">
      <c r="A287" s="2235" t="e">
        <f t="shared" si="9"/>
        <v>#REF!</v>
      </c>
      <c r="B287" s="2159"/>
      <c r="C287" s="2160" t="s">
        <v>1911</v>
      </c>
      <c r="D287" s="2160" t="s">
        <v>1545</v>
      </c>
      <c r="E287" s="2160" t="s">
        <v>1911</v>
      </c>
      <c r="F287" s="2167">
        <v>1</v>
      </c>
      <c r="G287" s="2167">
        <v>5</v>
      </c>
      <c r="H287" s="795">
        <v>6</v>
      </c>
      <c r="I287" s="795" t="s">
        <v>2651</v>
      </c>
      <c r="J287" s="795" t="s">
        <v>2680</v>
      </c>
      <c r="K287" s="795"/>
      <c r="L287" s="795" t="s">
        <v>139</v>
      </c>
      <c r="M287" s="795" t="s">
        <v>143</v>
      </c>
      <c r="N287" s="2154">
        <v>2008</v>
      </c>
      <c r="O287" s="795"/>
      <c r="P287" s="795" t="s">
        <v>2657</v>
      </c>
      <c r="Q287" s="795" t="s">
        <v>1407</v>
      </c>
      <c r="R287" s="1770">
        <v>1</v>
      </c>
      <c r="S287" s="1819">
        <v>37475000</v>
      </c>
      <c r="T287" s="1489" t="s">
        <v>3226</v>
      </c>
      <c r="V287" s="2169"/>
      <c r="W287" s="2158"/>
      <c r="X287" s="2158"/>
      <c r="Y287" s="2158"/>
    </row>
    <row r="288" spans="1:25" ht="12.95" customHeight="1">
      <c r="A288" s="662" t="e">
        <f t="shared" si="9"/>
        <v>#REF!</v>
      </c>
      <c r="B288" s="685"/>
      <c r="C288" s="702" t="s">
        <v>1911</v>
      </c>
      <c r="D288" s="702" t="s">
        <v>1545</v>
      </c>
      <c r="E288" s="702" t="s">
        <v>1911</v>
      </c>
      <c r="F288" s="717">
        <v>1</v>
      </c>
      <c r="G288" s="717">
        <v>5</v>
      </c>
      <c r="H288" s="687">
        <v>2</v>
      </c>
      <c r="I288" s="687" t="s">
        <v>2683</v>
      </c>
      <c r="J288" s="687" t="s">
        <v>2560</v>
      </c>
      <c r="K288" s="687" t="s">
        <v>2684</v>
      </c>
      <c r="L288" s="687" t="s">
        <v>420</v>
      </c>
      <c r="M288" s="687" t="s">
        <v>143</v>
      </c>
      <c r="N288" s="688">
        <v>2006</v>
      </c>
      <c r="O288" s="687"/>
      <c r="P288" s="687" t="s">
        <v>2657</v>
      </c>
      <c r="Q288" s="687" t="s">
        <v>133</v>
      </c>
      <c r="R288" s="1386">
        <v>1</v>
      </c>
      <c r="S288" s="745">
        <v>500000</v>
      </c>
      <c r="T288" s="781" t="s">
        <v>3180</v>
      </c>
      <c r="V288" s="877"/>
      <c r="W288" s="944"/>
      <c r="X288" s="963"/>
      <c r="Y288" s="802"/>
    </row>
    <row r="289" spans="1:25" ht="12.95" customHeight="1">
      <c r="A289" s="662" t="e">
        <f t="shared" si="9"/>
        <v>#REF!</v>
      </c>
      <c r="B289" s="685"/>
      <c r="C289" s="702" t="s">
        <v>1911</v>
      </c>
      <c r="D289" s="702" t="s">
        <v>1545</v>
      </c>
      <c r="E289" s="702" t="s">
        <v>1911</v>
      </c>
      <c r="F289" s="717">
        <v>1</v>
      </c>
      <c r="G289" s="717">
        <v>11</v>
      </c>
      <c r="H289" s="687">
        <v>3</v>
      </c>
      <c r="I289" s="687" t="s">
        <v>2683</v>
      </c>
      <c r="J289" s="687" t="s">
        <v>2560</v>
      </c>
      <c r="K289" s="687" t="s">
        <v>2685</v>
      </c>
      <c r="L289" s="687" t="s">
        <v>420</v>
      </c>
      <c r="M289" s="687" t="s">
        <v>143</v>
      </c>
      <c r="N289" s="688">
        <v>2007</v>
      </c>
      <c r="O289" s="687"/>
      <c r="P289" s="687" t="s">
        <v>2657</v>
      </c>
      <c r="Q289" s="687" t="s">
        <v>133</v>
      </c>
      <c r="R289" s="1386">
        <v>1</v>
      </c>
      <c r="S289" s="745">
        <v>5700000</v>
      </c>
      <c r="T289" s="781" t="s">
        <v>3180</v>
      </c>
      <c r="V289" s="877"/>
      <c r="W289" s="944"/>
      <c r="X289" s="963"/>
      <c r="Y289" s="802"/>
    </row>
    <row r="290" spans="1:25" ht="12.95" customHeight="1">
      <c r="A290" s="662" t="e">
        <f t="shared" si="9"/>
        <v>#REF!</v>
      </c>
      <c r="B290" s="685"/>
      <c r="C290" s="702" t="s">
        <v>1911</v>
      </c>
      <c r="D290" s="702" t="s">
        <v>1545</v>
      </c>
      <c r="E290" s="702" t="s">
        <v>1911</v>
      </c>
      <c r="F290" s="717">
        <v>1</v>
      </c>
      <c r="G290" s="717">
        <v>11</v>
      </c>
      <c r="H290" s="687">
        <v>4</v>
      </c>
      <c r="I290" s="687" t="s">
        <v>2683</v>
      </c>
      <c r="J290" s="687" t="s">
        <v>2560</v>
      </c>
      <c r="K290" s="687" t="s">
        <v>2686</v>
      </c>
      <c r="L290" s="687" t="s">
        <v>420</v>
      </c>
      <c r="M290" s="687" t="s">
        <v>143</v>
      </c>
      <c r="N290" s="688">
        <v>2008</v>
      </c>
      <c r="O290" s="687"/>
      <c r="P290" s="687" t="s">
        <v>2657</v>
      </c>
      <c r="Q290" s="687" t="s">
        <v>133</v>
      </c>
      <c r="R290" s="1386">
        <v>1</v>
      </c>
      <c r="S290" s="745">
        <v>3000000</v>
      </c>
      <c r="T290" s="781" t="s">
        <v>3180</v>
      </c>
      <c r="V290" s="877"/>
      <c r="W290" s="944"/>
      <c r="X290" s="963"/>
      <c r="Y290" s="802"/>
    </row>
    <row r="291" spans="1:25" ht="12.95" customHeight="1">
      <c r="A291" s="662" t="e">
        <f t="shared" si="9"/>
        <v>#REF!</v>
      </c>
      <c r="B291" s="685"/>
      <c r="C291" s="702" t="s">
        <v>1911</v>
      </c>
      <c r="D291" s="702" t="s">
        <v>1545</v>
      </c>
      <c r="E291" s="702" t="s">
        <v>1911</v>
      </c>
      <c r="F291" s="717">
        <v>1</v>
      </c>
      <c r="G291" s="717">
        <v>11</v>
      </c>
      <c r="H291" s="687">
        <v>5</v>
      </c>
      <c r="I291" s="687" t="s">
        <v>2683</v>
      </c>
      <c r="J291" s="687" t="s">
        <v>2560</v>
      </c>
      <c r="K291" s="687" t="s">
        <v>2687</v>
      </c>
      <c r="L291" s="687" t="s">
        <v>420</v>
      </c>
      <c r="M291" s="687" t="s">
        <v>143</v>
      </c>
      <c r="N291" s="688">
        <v>2008</v>
      </c>
      <c r="O291" s="687"/>
      <c r="P291" s="687" t="s">
        <v>2657</v>
      </c>
      <c r="Q291" s="687" t="s">
        <v>133</v>
      </c>
      <c r="R291" s="1386">
        <v>1</v>
      </c>
      <c r="S291" s="745">
        <v>6500000</v>
      </c>
      <c r="T291" s="781" t="s">
        <v>3180</v>
      </c>
      <c r="V291" s="877"/>
      <c r="W291" s="944"/>
      <c r="X291" s="963"/>
      <c r="Y291" s="802"/>
    </row>
    <row r="292" spans="1:25" s="2357" customFormat="1" ht="12.95" customHeight="1">
      <c r="A292" s="2487"/>
      <c r="B292" s="2351"/>
      <c r="C292" s="2488"/>
      <c r="D292" s="2488"/>
      <c r="E292" s="2488"/>
      <c r="F292" s="2352"/>
      <c r="G292" s="2352"/>
      <c r="H292" s="2353"/>
      <c r="I292" s="2353" t="s">
        <v>3486</v>
      </c>
      <c r="J292" s="2353" t="s">
        <v>2560</v>
      </c>
      <c r="K292" s="2353" t="s">
        <v>3487</v>
      </c>
      <c r="L292" s="2353" t="s">
        <v>420</v>
      </c>
      <c r="M292" s="2353" t="s">
        <v>143</v>
      </c>
      <c r="N292" s="1429">
        <v>2017</v>
      </c>
      <c r="O292" s="2353"/>
      <c r="P292" s="2353" t="s">
        <v>2657</v>
      </c>
      <c r="Q292" s="2353" t="s">
        <v>133</v>
      </c>
      <c r="R292" s="2489">
        <v>1</v>
      </c>
      <c r="S292" s="2490">
        <v>72619615</v>
      </c>
      <c r="T292" s="2356" t="s">
        <v>3180</v>
      </c>
      <c r="V292" s="2358"/>
      <c r="W292" s="2491"/>
      <c r="X292" s="2486">
        <v>72619615</v>
      </c>
      <c r="Y292" s="2359"/>
    </row>
    <row r="293" spans="1:25" ht="12.95" customHeight="1">
      <c r="A293" s="662" t="e">
        <f>#REF!+1</f>
        <v>#REF!</v>
      </c>
      <c r="B293" s="685"/>
      <c r="C293" s="717">
        <v>2</v>
      </c>
      <c r="D293" s="717">
        <v>9</v>
      </c>
      <c r="E293" s="717">
        <v>1</v>
      </c>
      <c r="F293" s="717">
        <v>12</v>
      </c>
      <c r="G293" s="717">
        <v>49</v>
      </c>
      <c r="H293" s="687">
        <v>1</v>
      </c>
      <c r="I293" s="687" t="s">
        <v>2710</v>
      </c>
      <c r="J293" s="687"/>
      <c r="K293" s="687"/>
      <c r="L293" s="687" t="s">
        <v>424</v>
      </c>
      <c r="M293" s="687" t="s">
        <v>143</v>
      </c>
      <c r="N293" s="688">
        <v>2006</v>
      </c>
      <c r="O293" s="687"/>
      <c r="P293" s="687" t="s">
        <v>2624</v>
      </c>
      <c r="Q293" s="687" t="s">
        <v>2547</v>
      </c>
      <c r="R293" s="1386">
        <v>1</v>
      </c>
      <c r="S293" s="745">
        <v>700000</v>
      </c>
      <c r="T293" s="781" t="s">
        <v>2925</v>
      </c>
      <c r="V293" s="877"/>
      <c r="W293" s="802"/>
      <c r="X293" s="802"/>
      <c r="Y293" s="802"/>
    </row>
    <row r="294" spans="1:25" ht="12.95" customHeight="1">
      <c r="A294" s="662" t="e">
        <f t="shared" ref="A294:A302" si="10">A293+1</f>
        <v>#REF!</v>
      </c>
      <c r="B294" s="685"/>
      <c r="C294" s="904">
        <v>2</v>
      </c>
      <c r="D294" s="904">
        <v>9</v>
      </c>
      <c r="E294" s="904">
        <v>1</v>
      </c>
      <c r="F294" s="904">
        <v>12</v>
      </c>
      <c r="G294" s="904">
        <v>49</v>
      </c>
      <c r="H294" s="827">
        <v>2</v>
      </c>
      <c r="I294" s="827" t="s">
        <v>2711</v>
      </c>
      <c r="J294" s="827"/>
      <c r="K294" s="827"/>
      <c r="L294" s="827" t="s">
        <v>424</v>
      </c>
      <c r="M294" s="827" t="s">
        <v>143</v>
      </c>
      <c r="N294" s="905">
        <v>2006</v>
      </c>
      <c r="O294" s="827"/>
      <c r="P294" s="827" t="s">
        <v>2558</v>
      </c>
      <c r="Q294" s="827" t="s">
        <v>2547</v>
      </c>
      <c r="R294" s="889">
        <v>1</v>
      </c>
      <c r="S294" s="908">
        <v>500000</v>
      </c>
      <c r="T294" s="828" t="s">
        <v>2925</v>
      </c>
      <c r="V294" s="877"/>
      <c r="W294" s="802"/>
      <c r="X294" s="802"/>
      <c r="Y294" s="802"/>
    </row>
    <row r="295" spans="1:25" ht="12.95" customHeight="1">
      <c r="A295" s="662" t="e">
        <f t="shared" si="10"/>
        <v>#REF!</v>
      </c>
      <c r="B295" s="685"/>
      <c r="C295" s="717">
        <v>2</v>
      </c>
      <c r="D295" s="717">
        <v>9</v>
      </c>
      <c r="E295" s="717">
        <v>1</v>
      </c>
      <c r="F295" s="717">
        <v>12</v>
      </c>
      <c r="G295" s="717">
        <v>49</v>
      </c>
      <c r="H295" s="687">
        <v>1</v>
      </c>
      <c r="I295" s="687" t="s">
        <v>2710</v>
      </c>
      <c r="J295" s="687"/>
      <c r="K295" s="687"/>
      <c r="L295" s="687" t="s">
        <v>424</v>
      </c>
      <c r="M295" s="687" t="s">
        <v>2792</v>
      </c>
      <c r="N295" s="688">
        <v>2015</v>
      </c>
      <c r="O295" s="687"/>
      <c r="P295" s="687" t="s">
        <v>2624</v>
      </c>
      <c r="Q295" s="687" t="s">
        <v>133</v>
      </c>
      <c r="R295" s="1386">
        <v>3</v>
      </c>
      <c r="S295" s="745">
        <v>1950000</v>
      </c>
      <c r="T295" s="781" t="s">
        <v>2925</v>
      </c>
      <c r="V295" s="877"/>
      <c r="W295" s="802"/>
      <c r="X295" s="802"/>
      <c r="Y295" s="802"/>
    </row>
    <row r="296" spans="1:25" ht="12.95" customHeight="1">
      <c r="A296" s="662" t="e">
        <f>#REF!+1</f>
        <v>#REF!</v>
      </c>
      <c r="B296" s="685"/>
      <c r="C296" s="904"/>
      <c r="D296" s="904"/>
      <c r="E296" s="904"/>
      <c r="F296" s="904"/>
      <c r="G296" s="904"/>
      <c r="H296" s="827"/>
      <c r="I296" s="827" t="s">
        <v>1095</v>
      </c>
      <c r="J296" s="827" t="s">
        <v>2933</v>
      </c>
      <c r="K296" s="827" t="s">
        <v>2934</v>
      </c>
      <c r="L296" s="827" t="s">
        <v>139</v>
      </c>
      <c r="M296" s="827" t="s">
        <v>2792</v>
      </c>
      <c r="N296" s="905">
        <v>2014</v>
      </c>
      <c r="O296" s="827"/>
      <c r="P296" s="827" t="s">
        <v>2624</v>
      </c>
      <c r="Q296" s="827" t="s">
        <v>133</v>
      </c>
      <c r="R296" s="889">
        <v>1</v>
      </c>
      <c r="S296" s="908">
        <v>1500000</v>
      </c>
      <c r="T296" s="828" t="s">
        <v>2916</v>
      </c>
      <c r="V296" s="877"/>
      <c r="W296" s="802"/>
      <c r="X296" s="802"/>
      <c r="Y296" s="802"/>
    </row>
    <row r="297" spans="1:25" ht="12.95" customHeight="1">
      <c r="A297" s="662" t="e">
        <f t="shared" si="10"/>
        <v>#REF!</v>
      </c>
      <c r="B297" s="685"/>
      <c r="C297" s="717">
        <v>2</v>
      </c>
      <c r="D297" s="717">
        <v>8</v>
      </c>
      <c r="E297" s="717">
        <v>2</v>
      </c>
      <c r="F297" s="717">
        <v>1</v>
      </c>
      <c r="G297" s="717">
        <v>75</v>
      </c>
      <c r="H297" s="687">
        <v>2</v>
      </c>
      <c r="I297" s="687" t="s">
        <v>2569</v>
      </c>
      <c r="J297" s="687" t="s">
        <v>2658</v>
      </c>
      <c r="K297" s="687" t="s">
        <v>2932</v>
      </c>
      <c r="L297" s="687" t="s">
        <v>139</v>
      </c>
      <c r="M297" s="687" t="s">
        <v>2792</v>
      </c>
      <c r="N297" s="688">
        <v>2014</v>
      </c>
      <c r="O297" s="687"/>
      <c r="P297" s="687" t="s">
        <v>2624</v>
      </c>
      <c r="Q297" s="687" t="s">
        <v>133</v>
      </c>
      <c r="R297" s="1386">
        <v>1</v>
      </c>
      <c r="S297" s="745">
        <v>1500000</v>
      </c>
      <c r="T297" s="781" t="s">
        <v>2864</v>
      </c>
      <c r="V297" s="877"/>
      <c r="W297" s="802"/>
      <c r="X297" s="802"/>
      <c r="Y297" s="802"/>
    </row>
    <row r="298" spans="1:25" ht="12.95" customHeight="1">
      <c r="A298" s="662" t="e">
        <f t="shared" si="10"/>
        <v>#REF!</v>
      </c>
      <c r="B298" s="685"/>
      <c r="C298" s="904"/>
      <c r="D298" s="904"/>
      <c r="E298" s="904"/>
      <c r="F298" s="904"/>
      <c r="G298" s="904"/>
      <c r="H298" s="827"/>
      <c r="I298" s="827" t="s">
        <v>1095</v>
      </c>
      <c r="J298" s="827"/>
      <c r="K298" s="827"/>
      <c r="L298" s="827" t="s">
        <v>139</v>
      </c>
      <c r="M298" s="827" t="s">
        <v>2792</v>
      </c>
      <c r="N298" s="905">
        <v>2015</v>
      </c>
      <c r="O298" s="827"/>
      <c r="P298" s="827" t="s">
        <v>2624</v>
      </c>
      <c r="Q298" s="827" t="s">
        <v>133</v>
      </c>
      <c r="R298" s="889">
        <v>1</v>
      </c>
      <c r="S298" s="908">
        <v>1248000</v>
      </c>
      <c r="T298" s="828" t="s">
        <v>2916</v>
      </c>
      <c r="V298" s="877"/>
      <c r="W298" s="802"/>
      <c r="X298" s="802"/>
      <c r="Y298" s="802"/>
    </row>
    <row r="299" spans="1:25" ht="12.95" customHeight="1">
      <c r="A299" s="662" t="e">
        <f t="shared" si="10"/>
        <v>#REF!</v>
      </c>
      <c r="B299" s="685"/>
      <c r="C299" s="904"/>
      <c r="D299" s="904"/>
      <c r="E299" s="904"/>
      <c r="F299" s="904"/>
      <c r="G299" s="904"/>
      <c r="H299" s="827"/>
      <c r="I299" s="827" t="s">
        <v>1095</v>
      </c>
      <c r="J299" s="827"/>
      <c r="K299" s="827"/>
      <c r="L299" s="827" t="s">
        <v>139</v>
      </c>
      <c r="M299" s="827" t="s">
        <v>2792</v>
      </c>
      <c r="N299" s="905">
        <v>2015</v>
      </c>
      <c r="O299" s="827"/>
      <c r="P299" s="827" t="s">
        <v>2624</v>
      </c>
      <c r="Q299" s="827" t="s">
        <v>133</v>
      </c>
      <c r="R299" s="889">
        <v>1</v>
      </c>
      <c r="S299" s="908">
        <v>1755000</v>
      </c>
      <c r="T299" s="828" t="s">
        <v>2916</v>
      </c>
      <c r="V299" s="877"/>
      <c r="W299" s="802"/>
      <c r="X299" s="802"/>
      <c r="Y299" s="802"/>
    </row>
    <row r="300" spans="1:25" ht="12.95" customHeight="1">
      <c r="A300" s="662" t="e">
        <f t="shared" si="10"/>
        <v>#REF!</v>
      </c>
      <c r="B300" s="685"/>
      <c r="C300" s="717">
        <v>2</v>
      </c>
      <c r="D300" s="717">
        <v>8</v>
      </c>
      <c r="E300" s="717">
        <v>2</v>
      </c>
      <c r="F300" s="717">
        <v>1</v>
      </c>
      <c r="G300" s="717">
        <v>75</v>
      </c>
      <c r="H300" s="687">
        <v>2</v>
      </c>
      <c r="I300" s="687" t="s">
        <v>2569</v>
      </c>
      <c r="J300" s="687" t="s">
        <v>948</v>
      </c>
      <c r="K300" s="687"/>
      <c r="L300" s="687" t="s">
        <v>139</v>
      </c>
      <c r="M300" s="687" t="s">
        <v>2792</v>
      </c>
      <c r="N300" s="688">
        <v>2015</v>
      </c>
      <c r="O300" s="687"/>
      <c r="P300" s="687" t="s">
        <v>2624</v>
      </c>
      <c r="Q300" s="687" t="s">
        <v>133</v>
      </c>
      <c r="R300" s="1386">
        <v>2</v>
      </c>
      <c r="S300" s="745">
        <v>2457000</v>
      </c>
      <c r="T300" s="781" t="s">
        <v>2925</v>
      </c>
      <c r="V300" s="877"/>
      <c r="W300" s="802"/>
      <c r="X300" s="802"/>
      <c r="Y300" s="802"/>
    </row>
    <row r="301" spans="1:25" ht="12" customHeight="1">
      <c r="A301" s="662" t="e">
        <f>#REF!+1</f>
        <v>#REF!</v>
      </c>
      <c r="B301" s="685"/>
      <c r="C301" s="904"/>
      <c r="D301" s="904"/>
      <c r="E301" s="904"/>
      <c r="F301" s="904"/>
      <c r="G301" s="904"/>
      <c r="H301" s="827"/>
      <c r="I301" s="827" t="s">
        <v>3110</v>
      </c>
      <c r="J301" s="827"/>
      <c r="K301" s="827"/>
      <c r="L301" s="827" t="s">
        <v>2630</v>
      </c>
      <c r="M301" s="827" t="s">
        <v>2792</v>
      </c>
      <c r="N301" s="905">
        <v>2016</v>
      </c>
      <c r="O301" s="827"/>
      <c r="P301" s="827" t="s">
        <v>2558</v>
      </c>
      <c r="Q301" s="827" t="s">
        <v>133</v>
      </c>
      <c r="R301" s="889">
        <v>2</v>
      </c>
      <c r="S301" s="908">
        <v>5060000</v>
      </c>
      <c r="T301" s="828" t="s">
        <v>2925</v>
      </c>
      <c r="V301" s="877"/>
      <c r="W301" s="802"/>
      <c r="X301" s="802"/>
      <c r="Y301" s="802"/>
    </row>
    <row r="302" spans="1:25" ht="12" customHeight="1">
      <c r="A302" s="662" t="e">
        <f t="shared" si="10"/>
        <v>#REF!</v>
      </c>
      <c r="B302" s="685"/>
      <c r="C302" s="904"/>
      <c r="D302" s="904"/>
      <c r="E302" s="904"/>
      <c r="F302" s="904"/>
      <c r="G302" s="904"/>
      <c r="H302" s="827"/>
      <c r="I302" s="827" t="s">
        <v>3473</v>
      </c>
      <c r="J302" s="827"/>
      <c r="K302" s="827"/>
      <c r="L302" s="827" t="s">
        <v>2630</v>
      </c>
      <c r="M302" s="827" t="s">
        <v>2792</v>
      </c>
      <c r="N302" s="905">
        <v>2016</v>
      </c>
      <c r="O302" s="827"/>
      <c r="P302" s="827" t="s">
        <v>2558</v>
      </c>
      <c r="Q302" s="827" t="s">
        <v>133</v>
      </c>
      <c r="R302" s="889">
        <v>2</v>
      </c>
      <c r="S302" s="908">
        <v>4406600</v>
      </c>
      <c r="T302" s="828" t="s">
        <v>2925</v>
      </c>
      <c r="V302" s="877"/>
      <c r="W302" s="802"/>
      <c r="X302" s="802"/>
      <c r="Y302" s="802"/>
    </row>
    <row r="303" spans="1:25" ht="12" customHeight="1">
      <c r="A303" s="1196"/>
      <c r="B303" s="1197"/>
      <c r="C303" s="1198"/>
      <c r="D303" s="1198"/>
      <c r="E303" s="1198"/>
      <c r="F303" s="1198"/>
      <c r="G303" s="1198"/>
      <c r="H303" s="1199"/>
      <c r="I303" s="1199"/>
      <c r="J303" s="1199"/>
      <c r="K303" s="1199"/>
      <c r="L303" s="1199"/>
      <c r="M303" s="1199"/>
      <c r="N303" s="1200"/>
      <c r="O303" s="1199"/>
      <c r="P303" s="1199"/>
      <c r="Q303" s="1199"/>
      <c r="R303" s="1201"/>
      <c r="S303" s="1202"/>
      <c r="T303" s="1203"/>
      <c r="V303" s="877"/>
      <c r="W303" s="802"/>
      <c r="X303" s="802"/>
      <c r="Y303" s="802"/>
    </row>
    <row r="304" spans="1:25" ht="12.95" customHeight="1">
      <c r="A304" s="662" t="e">
        <f>#REF!+1</f>
        <v>#REF!</v>
      </c>
      <c r="B304" s="685"/>
      <c r="C304" s="717">
        <v>2</v>
      </c>
      <c r="D304" s="717">
        <v>8</v>
      </c>
      <c r="E304" s="717">
        <v>1</v>
      </c>
      <c r="F304" s="717">
        <v>2</v>
      </c>
      <c r="G304" s="717">
        <v>14</v>
      </c>
      <c r="H304" s="687">
        <v>5</v>
      </c>
      <c r="I304" s="687" t="s">
        <v>2643</v>
      </c>
      <c r="J304" s="687" t="s">
        <v>2656</v>
      </c>
      <c r="K304" s="687"/>
      <c r="L304" s="687" t="s">
        <v>424</v>
      </c>
      <c r="M304" s="687" t="s">
        <v>143</v>
      </c>
      <c r="N304" s="688">
        <v>2000</v>
      </c>
      <c r="O304" s="687"/>
      <c r="P304" s="687" t="s">
        <v>2657</v>
      </c>
      <c r="Q304" s="687" t="s">
        <v>2547</v>
      </c>
      <c r="R304" s="1386">
        <v>1</v>
      </c>
      <c r="S304" s="745">
        <v>10000000</v>
      </c>
      <c r="T304" s="781" t="s">
        <v>2865</v>
      </c>
      <c r="V304" s="877"/>
      <c r="W304" s="802"/>
      <c r="X304" s="802"/>
      <c r="Y304" s="802"/>
    </row>
    <row r="305" spans="1:25" ht="12.95" customHeight="1">
      <c r="A305" s="662" t="e">
        <f>A304+1</f>
        <v>#REF!</v>
      </c>
      <c r="B305" s="685"/>
      <c r="C305" s="717">
        <v>2</v>
      </c>
      <c r="D305" s="717">
        <v>8</v>
      </c>
      <c r="E305" s="717">
        <v>1</v>
      </c>
      <c r="F305" s="717">
        <v>2</v>
      </c>
      <c r="G305" s="717">
        <v>14</v>
      </c>
      <c r="H305" s="687">
        <v>5</v>
      </c>
      <c r="I305" s="687" t="s">
        <v>2643</v>
      </c>
      <c r="J305" s="687"/>
      <c r="K305" s="687"/>
      <c r="L305" s="687" t="s">
        <v>424</v>
      </c>
      <c r="M305" s="687" t="s">
        <v>2792</v>
      </c>
      <c r="N305" s="688">
        <v>2015</v>
      </c>
      <c r="O305" s="687"/>
      <c r="P305" s="687" t="s">
        <v>2657</v>
      </c>
      <c r="Q305" s="687" t="s">
        <v>133</v>
      </c>
      <c r="R305" s="1386">
        <v>1</v>
      </c>
      <c r="S305" s="745">
        <v>48000000</v>
      </c>
      <c r="T305" s="781" t="s">
        <v>2865</v>
      </c>
      <c r="V305" s="877"/>
      <c r="W305" s="802"/>
      <c r="X305" s="802"/>
      <c r="Y305" s="802"/>
    </row>
    <row r="306" spans="1:25" ht="12.95" customHeight="1">
      <c r="A306" s="662" t="e">
        <f>A305+1</f>
        <v>#REF!</v>
      </c>
      <c r="B306" s="685"/>
      <c r="C306" s="717">
        <v>2</v>
      </c>
      <c r="D306" s="717">
        <v>8</v>
      </c>
      <c r="E306" s="717">
        <v>1</v>
      </c>
      <c r="F306" s="717">
        <v>2</v>
      </c>
      <c r="G306" s="717">
        <v>14</v>
      </c>
      <c r="H306" s="687">
        <v>6</v>
      </c>
      <c r="I306" s="687" t="s">
        <v>2714</v>
      </c>
      <c r="J306" s="687"/>
      <c r="K306" s="687"/>
      <c r="L306" s="687" t="s">
        <v>424</v>
      </c>
      <c r="M306" s="687" t="s">
        <v>143</v>
      </c>
      <c r="N306" s="688">
        <v>2002</v>
      </c>
      <c r="O306" s="687"/>
      <c r="P306" s="687" t="s">
        <v>2558</v>
      </c>
      <c r="Q306" s="687" t="s">
        <v>2547</v>
      </c>
      <c r="R306" s="1386">
        <v>1</v>
      </c>
      <c r="S306" s="745">
        <v>1000000</v>
      </c>
      <c r="T306" s="781" t="s">
        <v>2865</v>
      </c>
      <c r="V306" s="877" t="s">
        <v>1407</v>
      </c>
      <c r="W306" s="802"/>
      <c r="X306" s="802"/>
      <c r="Y306" s="802"/>
    </row>
    <row r="307" spans="1:25" s="2155" customFormat="1" ht="12.95" customHeight="1">
      <c r="A307" s="2235" t="e">
        <f>#REF!+1</f>
        <v>#REF!</v>
      </c>
      <c r="B307" s="2159"/>
      <c r="C307" s="2167">
        <v>2</v>
      </c>
      <c r="D307" s="2167">
        <v>8</v>
      </c>
      <c r="E307" s="2167">
        <v>1</v>
      </c>
      <c r="F307" s="2167">
        <v>1</v>
      </c>
      <c r="G307" s="2167">
        <v>1</v>
      </c>
      <c r="H307" s="795">
        <v>80</v>
      </c>
      <c r="I307" s="795" t="s">
        <v>1019</v>
      </c>
      <c r="J307" s="795" t="s">
        <v>2749</v>
      </c>
      <c r="K307" s="795"/>
      <c r="L307" s="795" t="s">
        <v>2713</v>
      </c>
      <c r="M307" s="795" t="s">
        <v>143</v>
      </c>
      <c r="N307" s="2154">
        <v>2007</v>
      </c>
      <c r="O307" s="795"/>
      <c r="P307" s="795" t="s">
        <v>2657</v>
      </c>
      <c r="Q307" s="795" t="s">
        <v>1407</v>
      </c>
      <c r="R307" s="1770">
        <v>1</v>
      </c>
      <c r="S307" s="1819">
        <v>1650000</v>
      </c>
      <c r="T307" s="1489" t="s">
        <v>2865</v>
      </c>
      <c r="V307" s="2169"/>
      <c r="W307" s="2158"/>
      <c r="X307" s="2158"/>
      <c r="Y307" s="2158"/>
    </row>
    <row r="308" spans="1:25" s="2155" customFormat="1" ht="12.95" customHeight="1">
      <c r="A308" s="2235" t="e">
        <f>#REF!+1</f>
        <v>#REF!</v>
      </c>
      <c r="B308" s="2444"/>
      <c r="C308" s="2445">
        <v>2</v>
      </c>
      <c r="D308" s="2445">
        <v>8</v>
      </c>
      <c r="E308" s="2445">
        <v>1</v>
      </c>
      <c r="F308" s="2445">
        <v>1</v>
      </c>
      <c r="G308" s="2445">
        <v>75</v>
      </c>
      <c r="H308" s="2446">
        <v>83</v>
      </c>
      <c r="I308" s="2446" t="s">
        <v>2569</v>
      </c>
      <c r="J308" s="2446"/>
      <c r="K308" s="2446"/>
      <c r="L308" s="2446" t="s">
        <v>424</v>
      </c>
      <c r="M308" s="2446" t="s">
        <v>143</v>
      </c>
      <c r="N308" s="2447">
        <v>2000</v>
      </c>
      <c r="O308" s="2446"/>
      <c r="P308" s="2446" t="s">
        <v>2558</v>
      </c>
      <c r="Q308" s="2446" t="s">
        <v>1407</v>
      </c>
      <c r="R308" s="2448">
        <v>1</v>
      </c>
      <c r="S308" s="1826">
        <v>665000</v>
      </c>
      <c r="T308" s="2449"/>
      <c r="U308" s="2155" t="s">
        <v>1407</v>
      </c>
      <c r="V308" s="2169" t="s">
        <v>2865</v>
      </c>
      <c r="W308" s="2158"/>
      <c r="X308" s="2158"/>
      <c r="Y308" s="2158"/>
    </row>
    <row r="309" spans="1:25" ht="12.95" customHeight="1">
      <c r="A309" s="1196"/>
      <c r="B309" s="1197"/>
      <c r="C309" s="1198"/>
      <c r="D309" s="1198"/>
      <c r="E309" s="1198"/>
      <c r="F309" s="1198"/>
      <c r="G309" s="1198"/>
      <c r="H309" s="1199"/>
      <c r="I309" s="1199"/>
      <c r="J309" s="1199"/>
      <c r="K309" s="1199"/>
      <c r="L309" s="1199"/>
      <c r="M309" s="1199"/>
      <c r="N309" s="1200"/>
      <c r="O309" s="1199"/>
      <c r="P309" s="1199"/>
      <c r="Q309" s="1199"/>
      <c r="R309" s="1201"/>
      <c r="S309" s="1202"/>
      <c r="T309" s="1203"/>
      <c r="V309" s="877"/>
      <c r="W309" s="802"/>
      <c r="X309" s="802"/>
      <c r="Y309" s="802"/>
    </row>
    <row r="310" spans="1:25" ht="12.95" customHeight="1">
      <c r="A310" s="662" t="e">
        <f>#REF!+1</f>
        <v>#REF!</v>
      </c>
      <c r="B310" s="685"/>
      <c r="C310" s="717">
        <v>2</v>
      </c>
      <c r="D310" s="717">
        <v>8</v>
      </c>
      <c r="E310" s="717">
        <v>2</v>
      </c>
      <c r="F310" s="717">
        <v>1</v>
      </c>
      <c r="G310" s="717">
        <v>1</v>
      </c>
      <c r="H310" s="687">
        <v>2</v>
      </c>
      <c r="I310" s="687" t="s">
        <v>3228</v>
      </c>
      <c r="J310" s="687" t="s">
        <v>2638</v>
      </c>
      <c r="K310" s="687"/>
      <c r="L310" s="687" t="s">
        <v>2660</v>
      </c>
      <c r="M310" s="687" t="s">
        <v>143</v>
      </c>
      <c r="N310" s="688">
        <v>2008</v>
      </c>
      <c r="O310" s="687"/>
      <c r="P310" s="687" t="s">
        <v>2624</v>
      </c>
      <c r="Q310" s="687" t="s">
        <v>133</v>
      </c>
      <c r="R310" s="1386">
        <v>1</v>
      </c>
      <c r="S310" s="745">
        <v>1661000</v>
      </c>
      <c r="T310" s="781" t="s">
        <v>3257</v>
      </c>
      <c r="V310" s="877"/>
      <c r="W310" s="802"/>
      <c r="X310" s="802"/>
      <c r="Y310" s="802"/>
    </row>
    <row r="311" spans="1:25" ht="12.95" customHeight="1">
      <c r="A311" s="662" t="e">
        <f>#REF!+1</f>
        <v>#REF!</v>
      </c>
      <c r="B311" s="685"/>
      <c r="C311" s="717">
        <v>2</v>
      </c>
      <c r="D311" s="717">
        <v>8</v>
      </c>
      <c r="E311" s="717">
        <v>2</v>
      </c>
      <c r="F311" s="717">
        <v>1</v>
      </c>
      <c r="G311" s="717">
        <v>75</v>
      </c>
      <c r="H311" s="687">
        <v>1</v>
      </c>
      <c r="I311" s="687" t="s">
        <v>2569</v>
      </c>
      <c r="J311" s="687" t="s">
        <v>2658</v>
      </c>
      <c r="K311" s="687"/>
      <c r="L311" s="687" t="s">
        <v>139</v>
      </c>
      <c r="M311" s="687" t="s">
        <v>143</v>
      </c>
      <c r="N311" s="688">
        <v>2008</v>
      </c>
      <c r="O311" s="687"/>
      <c r="P311" s="687" t="s">
        <v>2558</v>
      </c>
      <c r="Q311" s="687" t="s">
        <v>2547</v>
      </c>
      <c r="R311" s="1386">
        <v>1</v>
      </c>
      <c r="S311" s="745">
        <v>1320000</v>
      </c>
      <c r="T311" s="781" t="s">
        <v>3257</v>
      </c>
      <c r="V311" s="877" t="s">
        <v>2547</v>
      </c>
      <c r="W311" s="802"/>
      <c r="X311" s="802"/>
      <c r="Y311" s="802"/>
    </row>
    <row r="312" spans="1:25" ht="12.95" customHeight="1">
      <c r="A312" s="662" t="e">
        <f>#REF!+1</f>
        <v>#REF!</v>
      </c>
      <c r="B312" s="1811"/>
      <c r="C312" s="1812"/>
      <c r="D312" s="1812"/>
      <c r="E312" s="1812"/>
      <c r="F312" s="1812"/>
      <c r="G312" s="1812"/>
      <c r="H312" s="668"/>
      <c r="I312" s="1767" t="s">
        <v>3272</v>
      </c>
      <c r="J312" s="664"/>
      <c r="K312" s="668"/>
      <c r="L312" s="664" t="s">
        <v>139</v>
      </c>
      <c r="M312" s="664" t="s">
        <v>2792</v>
      </c>
      <c r="N312" s="668">
        <v>2016</v>
      </c>
      <c r="O312" s="668"/>
      <c r="P312" s="703" t="s">
        <v>2657</v>
      </c>
      <c r="Q312" s="703" t="s">
        <v>133</v>
      </c>
      <c r="R312" s="1686">
        <v>1</v>
      </c>
      <c r="S312" s="1814">
        <v>5000000</v>
      </c>
      <c r="T312" s="673" t="s">
        <v>3533</v>
      </c>
      <c r="V312" s="1410"/>
      <c r="W312" s="880"/>
      <c r="X312" s="1843"/>
      <c r="Y312" s="802"/>
    </row>
    <row r="313" spans="1:25" ht="12.95" customHeight="1">
      <c r="A313" s="662" t="e">
        <f>#REF!+1</f>
        <v>#REF!</v>
      </c>
      <c r="B313" s="1811"/>
      <c r="C313" s="1812"/>
      <c r="D313" s="1812"/>
      <c r="E313" s="1812"/>
      <c r="F313" s="1812"/>
      <c r="G313" s="1812"/>
      <c r="H313" s="668"/>
      <c r="I313" s="1767" t="s">
        <v>3274</v>
      </c>
      <c r="J313" s="664"/>
      <c r="K313" s="668"/>
      <c r="L313" s="664" t="s">
        <v>139</v>
      </c>
      <c r="M313" s="664" t="s">
        <v>2792</v>
      </c>
      <c r="N313" s="668">
        <v>2016</v>
      </c>
      <c r="O313" s="668"/>
      <c r="P313" s="703" t="s">
        <v>2624</v>
      </c>
      <c r="Q313" s="703" t="s">
        <v>133</v>
      </c>
      <c r="R313" s="1686">
        <v>1</v>
      </c>
      <c r="S313" s="1814">
        <v>5830000</v>
      </c>
      <c r="T313" s="673" t="s">
        <v>3532</v>
      </c>
      <c r="V313" s="1410"/>
      <c r="W313" s="880"/>
      <c r="X313" s="1843"/>
      <c r="Y313" s="802"/>
    </row>
    <row r="314" spans="1:25" ht="12.95" customHeight="1">
      <c r="A314" s="662" t="e">
        <f>A313+1</f>
        <v>#REF!</v>
      </c>
      <c r="B314" s="1811"/>
      <c r="C314" s="1812"/>
      <c r="D314" s="1812"/>
      <c r="E314" s="1812"/>
      <c r="F314" s="1812"/>
      <c r="G314" s="1812"/>
      <c r="H314" s="668"/>
      <c r="I314" s="1767" t="s">
        <v>1095</v>
      </c>
      <c r="J314" s="664"/>
      <c r="K314" s="668"/>
      <c r="L314" s="664" t="s">
        <v>139</v>
      </c>
      <c r="M314" s="664" t="s">
        <v>2792</v>
      </c>
      <c r="N314" s="668">
        <v>2016</v>
      </c>
      <c r="O314" s="668"/>
      <c r="P314" s="703" t="s">
        <v>2558</v>
      </c>
      <c r="Q314" s="703" t="s">
        <v>133</v>
      </c>
      <c r="R314" s="1686">
        <v>3</v>
      </c>
      <c r="S314" s="1814">
        <v>5346000</v>
      </c>
      <c r="T314" s="673" t="s">
        <v>3532</v>
      </c>
      <c r="V314" s="1410"/>
      <c r="W314" s="880"/>
      <c r="X314" s="1843"/>
      <c r="Y314" s="802"/>
    </row>
    <row r="315" spans="1:25" ht="12.95" customHeight="1" thickBot="1">
      <c r="A315" s="1763"/>
      <c r="B315" s="759"/>
      <c r="C315" s="760"/>
      <c r="D315" s="760"/>
      <c r="E315" s="760"/>
      <c r="F315" s="760"/>
      <c r="G315" s="760"/>
      <c r="H315" s="741"/>
      <c r="I315" s="761"/>
      <c r="J315" s="740"/>
      <c r="K315" s="741"/>
      <c r="L315" s="740"/>
      <c r="M315" s="740"/>
      <c r="N315" s="741"/>
      <c r="O315" s="741"/>
      <c r="P315" s="741"/>
      <c r="Q315" s="741"/>
      <c r="R315" s="762"/>
      <c r="S315" s="763"/>
      <c r="T315" s="785"/>
      <c r="V315" s="1410"/>
      <c r="W315" s="880"/>
      <c r="X315" s="881"/>
      <c r="Y315" s="802"/>
    </row>
    <row r="316" spans="1:25" ht="12.95" customHeight="1">
      <c r="A316" s="1820"/>
      <c r="B316" s="737"/>
      <c r="C316" s="1916">
        <v>2</v>
      </c>
      <c r="D316" s="1916">
        <v>9</v>
      </c>
      <c r="E316" s="1916" t="str">
        <f>MID(B316,7,2)</f>
        <v/>
      </c>
      <c r="F316" s="1916" t="str">
        <f>MID(B316,10,2)</f>
        <v/>
      </c>
      <c r="G316" s="1916" t="str">
        <f>MID(B316,13,3)</f>
        <v/>
      </c>
      <c r="H316" s="677"/>
      <c r="I316" s="676" t="s">
        <v>3282</v>
      </c>
      <c r="J316" s="737"/>
      <c r="K316" s="677"/>
      <c r="L316" s="737"/>
      <c r="M316" s="737"/>
      <c r="N316" s="677"/>
      <c r="O316" s="677"/>
      <c r="P316" s="677"/>
      <c r="Q316" s="678"/>
      <c r="R316" s="699">
        <f>+SUM(R317:R323)</f>
        <v>6</v>
      </c>
      <c r="S316" s="699">
        <f>+SUM(S317:S323)</f>
        <v>57303750</v>
      </c>
      <c r="T316" s="1919"/>
      <c r="V316" s="1413"/>
      <c r="W316" s="802"/>
      <c r="X316" s="1921"/>
      <c r="Y316" s="802"/>
    </row>
    <row r="317" spans="1:25" s="2155" customFormat="1" ht="12.95" customHeight="1">
      <c r="A317" s="2235" t="e">
        <f>#REF!+1</f>
        <v>#REF!</v>
      </c>
      <c r="B317" s="2159"/>
      <c r="C317" s="2167">
        <v>2</v>
      </c>
      <c r="D317" s="2167">
        <v>9</v>
      </c>
      <c r="E317" s="2167">
        <v>2</v>
      </c>
      <c r="F317" s="2167">
        <v>12</v>
      </c>
      <c r="G317" s="2167">
        <v>20</v>
      </c>
      <c r="H317" s="795">
        <v>1</v>
      </c>
      <c r="I317" s="795" t="s">
        <v>2771</v>
      </c>
      <c r="J317" s="795"/>
      <c r="K317" s="795"/>
      <c r="L317" s="795" t="s">
        <v>424</v>
      </c>
      <c r="M317" s="795" t="s">
        <v>143</v>
      </c>
      <c r="N317" s="2154">
        <v>2000</v>
      </c>
      <c r="O317" s="795"/>
      <c r="P317" s="795" t="s">
        <v>2657</v>
      </c>
      <c r="Q317" s="795" t="s">
        <v>1407</v>
      </c>
      <c r="R317" s="795">
        <v>1</v>
      </c>
      <c r="S317" s="1771">
        <v>1000000</v>
      </c>
      <c r="T317" s="2268" t="s">
        <v>2857</v>
      </c>
      <c r="V317" s="2269"/>
      <c r="W317" s="2158"/>
      <c r="X317" s="2158"/>
      <c r="Y317" s="2158"/>
    </row>
    <row r="318" spans="1:25" s="2155" customFormat="1" ht="12.95" customHeight="1">
      <c r="A318" s="2235" t="e">
        <f>A317+1</f>
        <v>#REF!</v>
      </c>
      <c r="B318" s="2159"/>
      <c r="C318" s="2167">
        <v>2</v>
      </c>
      <c r="D318" s="2167">
        <v>9</v>
      </c>
      <c r="E318" s="2167">
        <v>2</v>
      </c>
      <c r="F318" s="2167">
        <v>12</v>
      </c>
      <c r="G318" s="2167">
        <v>20</v>
      </c>
      <c r="H318" s="795">
        <v>2</v>
      </c>
      <c r="I318" s="795" t="s">
        <v>2771</v>
      </c>
      <c r="J318" s="795"/>
      <c r="K318" s="795"/>
      <c r="L318" s="795" t="s">
        <v>424</v>
      </c>
      <c r="M318" s="795" t="s">
        <v>143</v>
      </c>
      <c r="N318" s="2154">
        <v>2001</v>
      </c>
      <c r="O318" s="795"/>
      <c r="P318" s="795" t="s">
        <v>2657</v>
      </c>
      <c r="Q318" s="795" t="s">
        <v>1407</v>
      </c>
      <c r="R318" s="795">
        <v>1</v>
      </c>
      <c r="S318" s="1771">
        <v>1000000</v>
      </c>
      <c r="T318" s="2268" t="s">
        <v>2857</v>
      </c>
      <c r="V318" s="2269"/>
      <c r="W318" s="2158"/>
      <c r="X318" s="2158"/>
      <c r="Y318" s="2158"/>
    </row>
    <row r="319" spans="1:25" s="2155" customFormat="1" ht="12.95" customHeight="1">
      <c r="A319" s="2235" t="e">
        <f>A318+1</f>
        <v>#REF!</v>
      </c>
      <c r="B319" s="2159"/>
      <c r="C319" s="2167">
        <v>2</v>
      </c>
      <c r="D319" s="2167">
        <v>9</v>
      </c>
      <c r="E319" s="2167">
        <v>2</v>
      </c>
      <c r="F319" s="2167">
        <v>12</v>
      </c>
      <c r="G319" s="2167">
        <v>10</v>
      </c>
      <c r="H319" s="795">
        <v>3</v>
      </c>
      <c r="I319" s="795" t="s">
        <v>2104</v>
      </c>
      <c r="J319" s="795"/>
      <c r="K319" s="795"/>
      <c r="L319" s="795" t="s">
        <v>424</v>
      </c>
      <c r="M319" s="795" t="s">
        <v>143</v>
      </c>
      <c r="N319" s="2154">
        <v>1999</v>
      </c>
      <c r="O319" s="795"/>
      <c r="P319" s="795" t="s">
        <v>2657</v>
      </c>
      <c r="Q319" s="795" t="s">
        <v>1407</v>
      </c>
      <c r="R319" s="795">
        <v>1</v>
      </c>
      <c r="S319" s="1771">
        <v>500000</v>
      </c>
      <c r="T319" s="2268" t="s">
        <v>2857</v>
      </c>
      <c r="U319" s="2155" t="s">
        <v>3286</v>
      </c>
      <c r="V319" s="2269"/>
      <c r="W319" s="2158"/>
      <c r="X319" s="2270"/>
      <c r="Y319" s="2158"/>
    </row>
    <row r="320" spans="1:25" ht="12.95" customHeight="1">
      <c r="A320" s="662" t="e">
        <f>A319+1</f>
        <v>#REF!</v>
      </c>
      <c r="B320" s="685"/>
      <c r="C320" s="717">
        <v>2</v>
      </c>
      <c r="D320" s="717">
        <v>9</v>
      </c>
      <c r="E320" s="717">
        <v>2</v>
      </c>
      <c r="F320" s="717">
        <v>12</v>
      </c>
      <c r="G320" s="717">
        <v>10</v>
      </c>
      <c r="H320" s="687">
        <v>3</v>
      </c>
      <c r="I320" s="687" t="s">
        <v>2104</v>
      </c>
      <c r="J320" s="687"/>
      <c r="K320" s="687"/>
      <c r="L320" s="687" t="s">
        <v>365</v>
      </c>
      <c r="M320" s="687" t="s">
        <v>2792</v>
      </c>
      <c r="N320" s="688">
        <v>2015</v>
      </c>
      <c r="O320" s="687"/>
      <c r="P320" s="687" t="s">
        <v>2657</v>
      </c>
      <c r="Q320" s="687" t="s">
        <v>133</v>
      </c>
      <c r="R320" s="687">
        <v>1</v>
      </c>
      <c r="S320" s="901">
        <v>5000000</v>
      </c>
      <c r="T320" s="786" t="s">
        <v>2857</v>
      </c>
      <c r="V320" s="949"/>
      <c r="W320" s="802"/>
      <c r="X320" s="802"/>
      <c r="Y320" s="802"/>
    </row>
    <row r="321" spans="1:25" ht="12.95" customHeight="1">
      <c r="A321" s="662" t="e">
        <f>A320+1</f>
        <v>#REF!</v>
      </c>
      <c r="B321" s="679"/>
      <c r="C321" s="717">
        <v>2</v>
      </c>
      <c r="D321" s="717">
        <v>9</v>
      </c>
      <c r="E321" s="717">
        <v>2</v>
      </c>
      <c r="F321" s="717">
        <v>6</v>
      </c>
      <c r="G321" s="717">
        <v>24</v>
      </c>
      <c r="H321" s="946"/>
      <c r="I321" s="946" t="s">
        <v>78</v>
      </c>
      <c r="J321" s="946"/>
      <c r="K321" s="946"/>
      <c r="L321" s="946" t="s">
        <v>3531</v>
      </c>
      <c r="M321" s="687" t="s">
        <v>2792</v>
      </c>
      <c r="N321" s="984">
        <v>2016</v>
      </c>
      <c r="O321" s="946"/>
      <c r="P321" s="946"/>
      <c r="Q321" s="946"/>
      <c r="R321" s="946">
        <v>1</v>
      </c>
      <c r="S321" s="1735">
        <v>28000000</v>
      </c>
      <c r="T321" s="786" t="s">
        <v>2857</v>
      </c>
      <c r="V321" s="949"/>
      <c r="W321" s="877"/>
      <c r="X321" s="983"/>
      <c r="Y321" s="802"/>
    </row>
    <row r="322" spans="1:25" ht="12.95" customHeight="1">
      <c r="A322" s="662" t="e">
        <f>A321+1</f>
        <v>#REF!</v>
      </c>
      <c r="B322" s="679"/>
      <c r="C322" s="717">
        <v>2</v>
      </c>
      <c r="D322" s="717">
        <v>9</v>
      </c>
      <c r="E322" s="717">
        <v>2</v>
      </c>
      <c r="F322" s="717">
        <v>5</v>
      </c>
      <c r="G322" s="717">
        <v>59</v>
      </c>
      <c r="H322" s="946"/>
      <c r="I322" s="946" t="s">
        <v>2771</v>
      </c>
      <c r="J322" s="946"/>
      <c r="K322" s="946"/>
      <c r="L322" s="946" t="s">
        <v>3531</v>
      </c>
      <c r="M322" s="687" t="s">
        <v>2792</v>
      </c>
      <c r="N322" s="984">
        <v>2016</v>
      </c>
      <c r="O322" s="946"/>
      <c r="P322" s="946"/>
      <c r="Q322" s="946"/>
      <c r="R322" s="946">
        <v>1</v>
      </c>
      <c r="S322" s="1735">
        <v>21803750</v>
      </c>
      <c r="T322" s="786" t="s">
        <v>2857</v>
      </c>
      <c r="V322" s="949"/>
      <c r="W322" s="877"/>
      <c r="X322" s="983"/>
      <c r="Y322" s="802"/>
    </row>
    <row r="323" spans="1:25" ht="12.95" customHeight="1" thickBot="1">
      <c r="A323" s="1809"/>
      <c r="B323" s="738"/>
      <c r="C323" s="777"/>
      <c r="D323" s="777"/>
      <c r="E323" s="777"/>
      <c r="F323" s="777"/>
      <c r="G323" s="777"/>
      <c r="H323" s="681"/>
      <c r="I323" s="681"/>
      <c r="J323" s="681"/>
      <c r="K323" s="681"/>
      <c r="L323" s="681"/>
      <c r="M323" s="681"/>
      <c r="N323" s="682"/>
      <c r="O323" s="681"/>
      <c r="P323" s="681"/>
      <c r="Q323" s="681"/>
      <c r="R323" s="681"/>
      <c r="S323" s="1764"/>
      <c r="T323" s="791"/>
      <c r="V323" s="949"/>
      <c r="W323" s="877"/>
      <c r="X323" s="983"/>
      <c r="Y323" s="802"/>
    </row>
    <row r="324" spans="1:25" ht="12.95" customHeight="1">
      <c r="A324" s="1920"/>
      <c r="B324" s="2110"/>
      <c r="C324" s="2137">
        <v>2</v>
      </c>
      <c r="D324" s="2137">
        <v>10</v>
      </c>
      <c r="E324" s="2137"/>
      <c r="F324" s="2137"/>
      <c r="G324" s="2137"/>
      <c r="H324" s="1784"/>
      <c r="I324" s="2138" t="s">
        <v>3281</v>
      </c>
      <c r="J324" s="1784"/>
      <c r="K324" s="1784"/>
      <c r="L324" s="1784"/>
      <c r="M324" s="1784"/>
      <c r="N324" s="1785"/>
      <c r="O324" s="1784"/>
      <c r="P324" s="1784"/>
      <c r="Q324" s="1784"/>
      <c r="R324" s="1784">
        <f>SUM(R325)</f>
        <v>1</v>
      </c>
      <c r="S324" s="2139">
        <f>SUM(S325)</f>
        <v>15000000</v>
      </c>
      <c r="T324" s="1783"/>
      <c r="V324" s="949"/>
      <c r="W324" s="877"/>
      <c r="X324" s="983"/>
      <c r="Y324" s="802"/>
    </row>
    <row r="325" spans="1:25" ht="12.95" customHeight="1">
      <c r="A325" s="701">
        <v>1</v>
      </c>
      <c r="B325" s="679"/>
      <c r="C325" s="945">
        <v>2</v>
      </c>
      <c r="D325" s="945">
        <v>10</v>
      </c>
      <c r="E325" s="945">
        <v>5</v>
      </c>
      <c r="F325" s="945">
        <v>1</v>
      </c>
      <c r="G325" s="945">
        <v>4</v>
      </c>
      <c r="H325" s="946">
        <v>1</v>
      </c>
      <c r="I325" s="946" t="s">
        <v>2421</v>
      </c>
      <c r="J325" s="946"/>
      <c r="K325" s="946"/>
      <c r="L325" s="946"/>
      <c r="M325" s="946"/>
      <c r="N325" s="984">
        <v>2016</v>
      </c>
      <c r="O325" s="946"/>
      <c r="P325" s="946"/>
      <c r="Q325" s="946"/>
      <c r="R325" s="946">
        <v>1</v>
      </c>
      <c r="S325" s="1735">
        <v>15000000</v>
      </c>
      <c r="T325" s="1803"/>
      <c r="V325" s="949"/>
      <c r="W325" s="877"/>
      <c r="X325" s="983"/>
      <c r="Y325" s="802"/>
    </row>
    <row r="326" spans="1:25" ht="12.95" customHeight="1">
      <c r="A326" s="701"/>
      <c r="B326" s="679"/>
      <c r="C326" s="945"/>
      <c r="D326" s="945"/>
      <c r="E326" s="945"/>
      <c r="F326" s="945"/>
      <c r="G326" s="945"/>
      <c r="H326" s="946"/>
      <c r="I326" s="946"/>
      <c r="J326" s="946"/>
      <c r="K326" s="946"/>
      <c r="L326" s="946"/>
      <c r="M326" s="946"/>
      <c r="N326" s="984"/>
      <c r="O326" s="946"/>
      <c r="P326" s="946"/>
      <c r="Q326" s="946"/>
      <c r="R326" s="946"/>
      <c r="S326" s="1735"/>
      <c r="T326" s="1803"/>
      <c r="V326" s="949"/>
      <c r="W326" s="877"/>
      <c r="X326" s="983"/>
      <c r="Y326" s="802"/>
    </row>
    <row r="327" spans="1:25" ht="12.95" customHeight="1" thickBot="1">
      <c r="A327" s="747"/>
      <c r="B327" s="679"/>
      <c r="C327" s="691"/>
      <c r="D327" s="691"/>
      <c r="E327" s="691"/>
      <c r="F327" s="691"/>
      <c r="G327" s="691"/>
      <c r="H327" s="696"/>
      <c r="I327" s="693"/>
      <c r="J327" s="695"/>
      <c r="K327" s="695"/>
      <c r="L327" s="695"/>
      <c r="M327" s="693"/>
      <c r="N327" s="695"/>
      <c r="O327" s="695"/>
      <c r="P327" s="695"/>
      <c r="Q327" s="695"/>
      <c r="R327" s="696"/>
      <c r="S327" s="696"/>
      <c r="T327" s="764"/>
      <c r="V327" s="1414"/>
      <c r="W327" s="880"/>
      <c r="X327" s="881"/>
      <c r="Y327" s="802"/>
    </row>
    <row r="328" spans="1:25" ht="12.95" customHeight="1">
      <c r="A328" s="1922"/>
      <c r="B328" s="2140"/>
      <c r="C328" s="1923"/>
      <c r="D328" s="1923"/>
      <c r="E328" s="1923"/>
      <c r="F328" s="1923"/>
      <c r="G328" s="1923"/>
      <c r="H328" s="2141"/>
      <c r="I328" s="1927" t="s">
        <v>1862</v>
      </c>
      <c r="J328" s="677"/>
      <c r="K328" s="1924"/>
      <c r="L328" s="1924"/>
      <c r="M328" s="1925"/>
      <c r="N328" s="1924"/>
      <c r="O328" s="1924"/>
      <c r="P328" s="1924"/>
      <c r="Q328" s="1924"/>
      <c r="R328" s="1787">
        <f>SUM(R329:R342)</f>
        <v>13</v>
      </c>
      <c r="S328" s="1787">
        <f>SUM(S329:S342)</f>
        <v>2222545800</v>
      </c>
      <c r="T328" s="1926"/>
      <c r="V328" s="1413"/>
      <c r="W328" s="2117"/>
      <c r="X328" s="2117"/>
      <c r="Y328" s="802"/>
    </row>
    <row r="329" spans="1:25" ht="12.95" customHeight="1">
      <c r="A329" s="765">
        <v>1</v>
      </c>
      <c r="B329" s="766" t="str">
        <f>[2]KIB.C!B45</f>
        <v>03.11.02.03.016 Rumah Negara Golongan III Lain-lain</v>
      </c>
      <c r="C329" s="767" t="str">
        <f>[2]KIB.C!D45</f>
        <v>03</v>
      </c>
      <c r="D329" s="767" t="str">
        <f>[2]KIB.C!E45</f>
        <v>11</v>
      </c>
      <c r="E329" s="767" t="str">
        <f>[2]KIB.C!F45</f>
        <v>02</v>
      </c>
      <c r="F329" s="767" t="str">
        <f>[2]KIB.C!G45</f>
        <v>03</v>
      </c>
      <c r="G329" s="767" t="str">
        <f>[2]KIB.C!H45</f>
        <v>016</v>
      </c>
      <c r="H329" s="767" t="str">
        <f>[2]KIB.C!I45</f>
        <v>008</v>
      </c>
      <c r="I329" s="767" t="s">
        <v>2868</v>
      </c>
      <c r="J329" s="1374" t="s">
        <v>3489</v>
      </c>
      <c r="K329" s="767" t="s">
        <v>1343</v>
      </c>
      <c r="L329" s="767" t="s">
        <v>2780</v>
      </c>
      <c r="M329" s="767" t="s">
        <v>143</v>
      </c>
      <c r="N329" s="768">
        <v>2008</v>
      </c>
      <c r="O329" s="767">
        <v>81</v>
      </c>
      <c r="P329" s="767" t="s">
        <v>1905</v>
      </c>
      <c r="Q329" s="767" t="s">
        <v>133</v>
      </c>
      <c r="R329" s="767">
        <v>1</v>
      </c>
      <c r="S329" s="769">
        <v>114668000</v>
      </c>
      <c r="T329" s="787"/>
      <c r="V329" s="959" t="s">
        <v>1386</v>
      </c>
      <c r="W329" s="802"/>
      <c r="X329" s="957"/>
      <c r="Y329" s="802"/>
    </row>
    <row r="330" spans="1:25" ht="12.75" customHeight="1">
      <c r="A330" s="669">
        <f>A329+1</f>
        <v>2</v>
      </c>
      <c r="B330" s="663" t="str">
        <f>[2]KIB.C!B77</f>
        <v>03.11.01.06.010 Bangunan Klinik/Puskesmas/Laboratorium</v>
      </c>
      <c r="C330" s="723" t="str">
        <f>[2]KIB.C!D77</f>
        <v>03</v>
      </c>
      <c r="D330" s="723" t="str">
        <f>[2]KIB.C!E77</f>
        <v>11</v>
      </c>
      <c r="E330" s="723" t="str">
        <f>[2]KIB.C!F77</f>
        <v>01</v>
      </c>
      <c r="F330" s="723" t="str">
        <f>[2]KIB.C!G77</f>
        <v>06</v>
      </c>
      <c r="G330" s="723" t="str">
        <f>[2]KIB.C!H77</f>
        <v>010</v>
      </c>
      <c r="H330" s="723" t="str">
        <f>[2]KIB.C!I77</f>
        <v>038</v>
      </c>
      <c r="I330" s="723" t="s">
        <v>2178</v>
      </c>
      <c r="J330" s="723" t="s">
        <v>3489</v>
      </c>
      <c r="K330" s="723" t="s">
        <v>1343</v>
      </c>
      <c r="L330" s="723" t="s">
        <v>2780</v>
      </c>
      <c r="M330" s="723" t="s">
        <v>143</v>
      </c>
      <c r="N330" s="836">
        <v>2009</v>
      </c>
      <c r="O330" s="723">
        <v>70</v>
      </c>
      <c r="P330" s="723" t="s">
        <v>1905</v>
      </c>
      <c r="Q330" s="723" t="s">
        <v>133</v>
      </c>
      <c r="R330" s="723">
        <v>1</v>
      </c>
      <c r="S330" s="770">
        <v>139639000</v>
      </c>
      <c r="T330" s="788"/>
      <c r="V330" s="959" t="s">
        <v>1386</v>
      </c>
      <c r="W330" s="802"/>
      <c r="X330" s="802"/>
      <c r="Y330" s="802"/>
    </row>
    <row r="331" spans="1:25" ht="12.75" customHeight="1">
      <c r="A331" s="669">
        <f>A330+1</f>
        <v>3</v>
      </c>
      <c r="B331" s="663" t="str">
        <f>[2]KIB.C!B78</f>
        <v>03.11.01.06.010 Bangunan Klinik/Puskesmas/Laboratorium</v>
      </c>
      <c r="C331" s="723" t="str">
        <f>[2]KIB.C!D78</f>
        <v>03</v>
      </c>
      <c r="D331" s="723" t="str">
        <f>[2]KIB.C!E78</f>
        <v>11</v>
      </c>
      <c r="E331" s="723" t="str">
        <f>[2]KIB.C!F78</f>
        <v>01</v>
      </c>
      <c r="F331" s="723" t="str">
        <f>[2]KIB.C!G78</f>
        <v>06</v>
      </c>
      <c r="G331" s="723" t="str">
        <f>[2]KIB.C!H78</f>
        <v>010</v>
      </c>
      <c r="H331" s="723" t="str">
        <f>[2]KIB.C!I78</f>
        <v>039</v>
      </c>
      <c r="I331" s="723" t="s">
        <v>2179</v>
      </c>
      <c r="J331" s="723" t="s">
        <v>3489</v>
      </c>
      <c r="K331" s="723" t="s">
        <v>1343</v>
      </c>
      <c r="L331" s="723" t="s">
        <v>2780</v>
      </c>
      <c r="M331" s="723" t="s">
        <v>143</v>
      </c>
      <c r="N331" s="836">
        <v>2009</v>
      </c>
      <c r="O331" s="723">
        <v>72</v>
      </c>
      <c r="P331" s="723" t="s">
        <v>1905</v>
      </c>
      <c r="Q331" s="723" t="s">
        <v>133</v>
      </c>
      <c r="R331" s="723">
        <v>1</v>
      </c>
      <c r="S331" s="770">
        <v>139617000</v>
      </c>
      <c r="T331" s="788"/>
      <c r="V331" s="959" t="s">
        <v>1386</v>
      </c>
      <c r="W331" s="802"/>
      <c r="X331" s="802"/>
      <c r="Y331" s="802"/>
    </row>
    <row r="332" spans="1:25" s="2357" customFormat="1" ht="12.75" customHeight="1">
      <c r="A332" s="2473"/>
      <c r="B332" s="2482"/>
      <c r="C332" s="2467"/>
      <c r="D332" s="2467"/>
      <c r="E332" s="2467"/>
      <c r="F332" s="2467"/>
      <c r="G332" s="2467"/>
      <c r="H332" s="2467"/>
      <c r="I332" s="2467" t="s">
        <v>3488</v>
      </c>
      <c r="J332" s="2467" t="s">
        <v>3489</v>
      </c>
      <c r="K332" s="2467"/>
      <c r="L332" s="2467" t="s">
        <v>2780</v>
      </c>
      <c r="M332" s="2467" t="s">
        <v>143</v>
      </c>
      <c r="N332" s="2453">
        <v>2017</v>
      </c>
      <c r="O332" s="2467">
        <v>445</v>
      </c>
      <c r="P332" s="2467" t="s">
        <v>1905</v>
      </c>
      <c r="Q332" s="2467" t="s">
        <v>133</v>
      </c>
      <c r="R332" s="2467">
        <v>1</v>
      </c>
      <c r="S332" s="2483">
        <v>1302090000</v>
      </c>
      <c r="T332" s="2484"/>
      <c r="V332" s="2485"/>
      <c r="W332" s="2359"/>
      <c r="X332" s="2486">
        <v>1302090000</v>
      </c>
      <c r="Y332" s="2359"/>
    </row>
    <row r="333" spans="1:25" s="2357" customFormat="1" ht="12.75" customHeight="1">
      <c r="A333" s="2473"/>
      <c r="B333" s="2482"/>
      <c r="C333" s="2467"/>
      <c r="D333" s="2467"/>
      <c r="E333" s="2467"/>
      <c r="F333" s="2467"/>
      <c r="G333" s="2467"/>
      <c r="H333" s="2467"/>
      <c r="I333" s="2467" t="s">
        <v>3490</v>
      </c>
      <c r="J333" s="2467" t="s">
        <v>3489</v>
      </c>
      <c r="K333" s="2467"/>
      <c r="L333" s="2467" t="s">
        <v>2549</v>
      </c>
      <c r="M333" s="2467" t="s">
        <v>143</v>
      </c>
      <c r="N333" s="2453">
        <v>2017</v>
      </c>
      <c r="O333" s="2467">
        <v>9</v>
      </c>
      <c r="P333" s="2467" t="s">
        <v>3491</v>
      </c>
      <c r="Q333" s="2467" t="s">
        <v>133</v>
      </c>
      <c r="R333" s="2467">
        <v>1</v>
      </c>
      <c r="S333" s="2483">
        <v>38884875</v>
      </c>
      <c r="T333" s="2484"/>
      <c r="V333" s="2485"/>
      <c r="W333" s="2359"/>
      <c r="X333" s="2486">
        <v>38884875</v>
      </c>
      <c r="Y333" s="2359"/>
    </row>
    <row r="334" spans="1:25" ht="12.95" customHeight="1">
      <c r="A334" s="669">
        <f>A331+1</f>
        <v>4</v>
      </c>
      <c r="B334" s="663"/>
      <c r="C334" s="771">
        <v>3</v>
      </c>
      <c r="D334" s="771">
        <v>11</v>
      </c>
      <c r="E334" s="771">
        <v>1</v>
      </c>
      <c r="F334" s="771">
        <v>1</v>
      </c>
      <c r="G334" s="771">
        <v>1</v>
      </c>
      <c r="H334" s="723">
        <v>4</v>
      </c>
      <c r="I334" s="723" t="s">
        <v>2781</v>
      </c>
      <c r="J334" s="723" t="s">
        <v>3489</v>
      </c>
      <c r="K334" s="723"/>
      <c r="L334" s="723" t="s">
        <v>2780</v>
      </c>
      <c r="M334" s="723" t="s">
        <v>143</v>
      </c>
      <c r="N334" s="836">
        <v>2006</v>
      </c>
      <c r="O334" s="723">
        <v>24</v>
      </c>
      <c r="P334" s="723" t="s">
        <v>1905</v>
      </c>
      <c r="Q334" s="723" t="s">
        <v>133</v>
      </c>
      <c r="R334" s="1386">
        <v>1</v>
      </c>
      <c r="S334" s="770">
        <v>20000000</v>
      </c>
      <c r="T334" s="789"/>
      <c r="V334" s="1398" t="s">
        <v>2791</v>
      </c>
      <c r="W334" s="802"/>
      <c r="X334" s="802"/>
      <c r="Y334" s="802"/>
    </row>
    <row r="335" spans="1:25" ht="12.95" customHeight="1">
      <c r="A335" s="669">
        <f t="shared" ref="A335:A341" si="11">A334+1</f>
        <v>5</v>
      </c>
      <c r="B335" s="663"/>
      <c r="C335" s="771">
        <v>3</v>
      </c>
      <c r="D335" s="771">
        <v>11</v>
      </c>
      <c r="E335" s="771">
        <v>1</v>
      </c>
      <c r="F335" s="771">
        <v>1</v>
      </c>
      <c r="G335" s="771">
        <v>1</v>
      </c>
      <c r="H335" s="723">
        <v>5</v>
      </c>
      <c r="I335" s="723" t="s">
        <v>2782</v>
      </c>
      <c r="J335" s="723" t="s">
        <v>3489</v>
      </c>
      <c r="K335" s="723"/>
      <c r="L335" s="723" t="s">
        <v>2780</v>
      </c>
      <c r="M335" s="723" t="s">
        <v>143</v>
      </c>
      <c r="N335" s="836">
        <v>1989</v>
      </c>
      <c r="O335" s="723">
        <v>52</v>
      </c>
      <c r="P335" s="723" t="s">
        <v>1905</v>
      </c>
      <c r="Q335" s="723" t="s">
        <v>2547</v>
      </c>
      <c r="R335" s="1386">
        <v>1</v>
      </c>
      <c r="S335" s="770">
        <v>35000000</v>
      </c>
      <c r="T335" s="789"/>
      <c r="V335" s="1398" t="s">
        <v>2791</v>
      </c>
      <c r="W335" s="802"/>
      <c r="X335" s="802"/>
      <c r="Y335" s="802"/>
    </row>
    <row r="336" spans="1:25" ht="12.95" customHeight="1">
      <c r="A336" s="669">
        <f t="shared" si="11"/>
        <v>6</v>
      </c>
      <c r="B336" s="663"/>
      <c r="C336" s="771">
        <v>3</v>
      </c>
      <c r="D336" s="771">
        <v>11</v>
      </c>
      <c r="E336" s="771">
        <v>1</v>
      </c>
      <c r="F336" s="771">
        <v>1</v>
      </c>
      <c r="G336" s="771">
        <v>1</v>
      </c>
      <c r="H336" s="723">
        <v>6</v>
      </c>
      <c r="I336" s="723" t="s">
        <v>2783</v>
      </c>
      <c r="J336" s="723" t="s">
        <v>3489</v>
      </c>
      <c r="K336" s="723"/>
      <c r="L336" s="723" t="str">
        <f>L335</f>
        <v>Beton</v>
      </c>
      <c r="M336" s="723" t="s">
        <v>143</v>
      </c>
      <c r="N336" s="836">
        <v>2008</v>
      </c>
      <c r="O336" s="723">
        <v>6</v>
      </c>
      <c r="P336" s="723" t="s">
        <v>1905</v>
      </c>
      <c r="Q336" s="723" t="s">
        <v>2547</v>
      </c>
      <c r="R336" s="1386">
        <v>1</v>
      </c>
      <c r="S336" s="770">
        <v>7003050</v>
      </c>
      <c r="T336" s="789"/>
      <c r="V336" s="1398" t="s">
        <v>2791</v>
      </c>
      <c r="W336" s="802"/>
      <c r="X336" s="802"/>
      <c r="Y336" s="802"/>
    </row>
    <row r="337" spans="1:25" ht="12.95" customHeight="1">
      <c r="A337" s="669">
        <f t="shared" si="11"/>
        <v>7</v>
      </c>
      <c r="B337" s="663"/>
      <c r="C337" s="771">
        <v>3</v>
      </c>
      <c r="D337" s="771">
        <v>11</v>
      </c>
      <c r="E337" s="771">
        <v>1</v>
      </c>
      <c r="F337" s="771">
        <v>1</v>
      </c>
      <c r="G337" s="771">
        <v>1</v>
      </c>
      <c r="H337" s="723">
        <v>7</v>
      </c>
      <c r="I337" s="723" t="s">
        <v>2784</v>
      </c>
      <c r="J337" s="723" t="s">
        <v>3489</v>
      </c>
      <c r="K337" s="723"/>
      <c r="L337" s="723" t="s">
        <v>2780</v>
      </c>
      <c r="M337" s="723" t="s">
        <v>143</v>
      </c>
      <c r="N337" s="836">
        <v>2005</v>
      </c>
      <c r="O337" s="723">
        <v>169</v>
      </c>
      <c r="P337" s="723" t="s">
        <v>1905</v>
      </c>
      <c r="Q337" s="723" t="s">
        <v>1407</v>
      </c>
      <c r="R337" s="1386">
        <v>1</v>
      </c>
      <c r="S337" s="770">
        <v>75000000</v>
      </c>
      <c r="T337" s="789"/>
      <c r="U337" s="674" t="s">
        <v>3286</v>
      </c>
      <c r="V337" s="1398" t="s">
        <v>2791</v>
      </c>
      <c r="W337" s="802"/>
      <c r="X337" s="802"/>
      <c r="Y337" s="802"/>
    </row>
    <row r="338" spans="1:25" ht="12.95" customHeight="1">
      <c r="A338" s="669">
        <f t="shared" si="11"/>
        <v>8</v>
      </c>
      <c r="B338" s="663"/>
      <c r="C338" s="771">
        <v>3</v>
      </c>
      <c r="D338" s="771">
        <v>11</v>
      </c>
      <c r="E338" s="771">
        <v>1</v>
      </c>
      <c r="F338" s="771">
        <v>1</v>
      </c>
      <c r="G338" s="771">
        <v>1</v>
      </c>
      <c r="H338" s="723">
        <v>7</v>
      </c>
      <c r="I338" s="723" t="s">
        <v>2871</v>
      </c>
      <c r="J338" s="723" t="s">
        <v>3489</v>
      </c>
      <c r="K338" s="723"/>
      <c r="L338" s="723" t="s">
        <v>2780</v>
      </c>
      <c r="M338" s="723" t="s">
        <v>143</v>
      </c>
      <c r="N338" s="836">
        <v>2013</v>
      </c>
      <c r="O338" s="723">
        <v>10</v>
      </c>
      <c r="P338" s="723" t="s">
        <v>1905</v>
      </c>
      <c r="Q338" s="723" t="s">
        <v>133</v>
      </c>
      <c r="R338" s="1386">
        <v>1</v>
      </c>
      <c r="S338" s="770">
        <v>10036000</v>
      </c>
      <c r="T338" s="789"/>
      <c r="V338" s="1398" t="s">
        <v>2791</v>
      </c>
      <c r="W338" s="802"/>
      <c r="X338" s="802"/>
      <c r="Y338" s="802"/>
    </row>
    <row r="339" spans="1:25" ht="12.95" customHeight="1">
      <c r="A339" s="669">
        <f t="shared" si="11"/>
        <v>9</v>
      </c>
      <c r="B339" s="663"/>
      <c r="C339" s="771">
        <v>3</v>
      </c>
      <c r="D339" s="771">
        <v>11</v>
      </c>
      <c r="E339" s="771">
        <v>1</v>
      </c>
      <c r="F339" s="771">
        <v>1</v>
      </c>
      <c r="G339" s="771">
        <v>1</v>
      </c>
      <c r="H339" s="723">
        <v>6</v>
      </c>
      <c r="I339" s="723" t="s">
        <v>3165</v>
      </c>
      <c r="J339" s="723" t="s">
        <v>3489</v>
      </c>
      <c r="K339" s="723"/>
      <c r="L339" s="723" t="str">
        <f>L337</f>
        <v>Beton</v>
      </c>
      <c r="M339" s="723" t="s">
        <v>143</v>
      </c>
      <c r="N339" s="836">
        <v>2014</v>
      </c>
      <c r="O339" s="723">
        <v>80</v>
      </c>
      <c r="P339" s="723" t="s">
        <v>1905</v>
      </c>
      <c r="Q339" s="723" t="s">
        <v>133</v>
      </c>
      <c r="R339" s="1386">
        <v>1</v>
      </c>
      <c r="S339" s="745">
        <v>329357875</v>
      </c>
      <c r="T339" s="789"/>
      <c r="V339" s="1398" t="s">
        <v>2791</v>
      </c>
      <c r="W339" s="802"/>
      <c r="X339" s="802"/>
      <c r="Y339" s="802"/>
    </row>
    <row r="340" spans="1:25" ht="12.95" customHeight="1">
      <c r="A340" s="669">
        <f t="shared" si="11"/>
        <v>10</v>
      </c>
      <c r="B340" s="663"/>
      <c r="C340" s="771"/>
      <c r="D340" s="771"/>
      <c r="E340" s="771"/>
      <c r="F340" s="771"/>
      <c r="G340" s="771"/>
      <c r="H340" s="723"/>
      <c r="I340" s="723" t="s">
        <v>3278</v>
      </c>
      <c r="J340" s="723" t="s">
        <v>3489</v>
      </c>
      <c r="K340" s="723"/>
      <c r="L340" s="723" t="s">
        <v>2780</v>
      </c>
      <c r="M340" s="723" t="s">
        <v>143</v>
      </c>
      <c r="N340" s="836">
        <v>1995</v>
      </c>
      <c r="O340" s="723">
        <v>129</v>
      </c>
      <c r="P340" s="723" t="s">
        <v>3288</v>
      </c>
      <c r="Q340" s="723" t="s">
        <v>2547</v>
      </c>
      <c r="R340" s="1386">
        <v>1</v>
      </c>
      <c r="S340" s="1106">
        <v>6450000</v>
      </c>
      <c r="T340" s="789"/>
      <c r="V340" s="1398"/>
      <c r="W340" s="802"/>
      <c r="X340" s="802"/>
      <c r="Y340" s="802"/>
    </row>
    <row r="341" spans="1:25" ht="12.95" customHeight="1">
      <c r="A341" s="669">
        <f t="shared" si="11"/>
        <v>11</v>
      </c>
      <c r="B341" s="663"/>
      <c r="C341" s="771"/>
      <c r="D341" s="771"/>
      <c r="E341" s="771"/>
      <c r="F341" s="771"/>
      <c r="G341" s="771"/>
      <c r="H341" s="723"/>
      <c r="I341" s="723" t="s">
        <v>3279</v>
      </c>
      <c r="J341" s="723" t="s">
        <v>3489</v>
      </c>
      <c r="K341" s="723"/>
      <c r="L341" s="723" t="s">
        <v>3287</v>
      </c>
      <c r="M341" s="723" t="s">
        <v>143</v>
      </c>
      <c r="N341" s="836">
        <v>1990</v>
      </c>
      <c r="O341" s="723">
        <v>12</v>
      </c>
      <c r="P341" s="723" t="s">
        <v>3289</v>
      </c>
      <c r="Q341" s="723" t="s">
        <v>2547</v>
      </c>
      <c r="R341" s="1386">
        <v>1</v>
      </c>
      <c r="S341" s="1106">
        <v>4800000</v>
      </c>
      <c r="T341" s="789"/>
      <c r="V341" s="1398"/>
      <c r="W341" s="802"/>
      <c r="X341" s="802"/>
      <c r="Y341" s="802"/>
    </row>
    <row r="342" spans="1:25" ht="12.95" customHeight="1" thickBot="1">
      <c r="A342" s="772"/>
      <c r="B342" s="773"/>
      <c r="C342" s="774"/>
      <c r="D342" s="774"/>
      <c r="E342" s="774"/>
      <c r="F342" s="774"/>
      <c r="G342" s="774"/>
      <c r="H342" s="774"/>
      <c r="I342" s="774"/>
      <c r="J342" s="774"/>
      <c r="K342" s="774"/>
      <c r="L342" s="774"/>
      <c r="M342" s="775"/>
      <c r="N342" s="775"/>
      <c r="O342" s="774"/>
      <c r="P342" s="774"/>
      <c r="Q342" s="774"/>
      <c r="R342" s="774"/>
      <c r="S342" s="776"/>
      <c r="T342" s="790"/>
      <c r="V342" s="877"/>
      <c r="W342" s="802"/>
      <c r="X342" s="802"/>
      <c r="Y342" s="802"/>
    </row>
    <row r="343" spans="1:25" ht="12.95" customHeight="1">
      <c r="A343" s="1820"/>
      <c r="B343" s="2140"/>
      <c r="C343" s="1916"/>
      <c r="D343" s="1916"/>
      <c r="E343" s="1916"/>
      <c r="F343" s="1916"/>
      <c r="G343" s="1916"/>
      <c r="H343" s="678"/>
      <c r="I343" s="1917" t="s">
        <v>1912</v>
      </c>
      <c r="J343" s="677"/>
      <c r="K343" s="677"/>
      <c r="L343" s="677"/>
      <c r="M343" s="677"/>
      <c r="N343" s="677"/>
      <c r="O343" s="677"/>
      <c r="P343" s="677"/>
      <c r="Q343" s="677"/>
      <c r="R343" s="1800">
        <f>SUM(R344:R350)</f>
        <v>7</v>
      </c>
      <c r="S343" s="1800">
        <f>SUM(S344:S350)</f>
        <v>391739925</v>
      </c>
      <c r="T343" s="1919"/>
      <c r="V343" s="1413"/>
      <c r="W343" s="802"/>
      <c r="X343" s="802"/>
      <c r="Y343" s="802"/>
    </row>
    <row r="344" spans="1:25" ht="12.95" customHeight="1">
      <c r="A344" s="669">
        <f>A343+1</f>
        <v>1</v>
      </c>
      <c r="B344" s="1371" t="s">
        <v>3078</v>
      </c>
      <c r="C344" s="777">
        <v>4</v>
      </c>
      <c r="D344" s="777">
        <v>15</v>
      </c>
      <c r="E344" s="777">
        <v>1</v>
      </c>
      <c r="F344" s="777">
        <v>4</v>
      </c>
      <c r="G344" s="777">
        <v>4</v>
      </c>
      <c r="H344" s="681">
        <v>1</v>
      </c>
      <c r="I344" s="681" t="s">
        <v>2813</v>
      </c>
      <c r="J344" s="681" t="s">
        <v>3493</v>
      </c>
      <c r="K344" s="681"/>
      <c r="L344" s="681"/>
      <c r="M344" s="2506" t="s">
        <v>143</v>
      </c>
      <c r="N344" s="682">
        <v>1980</v>
      </c>
      <c r="O344" s="681"/>
      <c r="P344" s="681" t="s">
        <v>2558</v>
      </c>
      <c r="Q344" s="778" t="s">
        <v>133</v>
      </c>
      <c r="R344" s="779">
        <v>1</v>
      </c>
      <c r="S344" s="683">
        <v>900000</v>
      </c>
      <c r="T344" s="791"/>
      <c r="V344" s="949" t="s">
        <v>2869</v>
      </c>
      <c r="W344" s="802"/>
      <c r="X344" s="802"/>
      <c r="Y344" s="802"/>
    </row>
    <row r="345" spans="1:25" ht="12.95" customHeight="1">
      <c r="A345" s="669">
        <f>A344+1</f>
        <v>2</v>
      </c>
      <c r="B345" s="685" t="s">
        <v>3079</v>
      </c>
      <c r="C345" s="717">
        <v>4</v>
      </c>
      <c r="D345" s="717">
        <v>15</v>
      </c>
      <c r="E345" s="717">
        <v>1</v>
      </c>
      <c r="F345" s="717">
        <v>4</v>
      </c>
      <c r="G345" s="717">
        <v>5</v>
      </c>
      <c r="H345" s="687">
        <v>2</v>
      </c>
      <c r="I345" s="687" t="s">
        <v>2786</v>
      </c>
      <c r="J345" s="687" t="s">
        <v>3493</v>
      </c>
      <c r="K345" s="687"/>
      <c r="L345" s="687"/>
      <c r="M345" s="892" t="s">
        <v>143</v>
      </c>
      <c r="N345" s="688">
        <v>1985</v>
      </c>
      <c r="O345" s="687"/>
      <c r="P345" s="687" t="s">
        <v>2558</v>
      </c>
      <c r="Q345" s="720" t="s">
        <v>133</v>
      </c>
      <c r="R345" s="780">
        <v>1</v>
      </c>
      <c r="S345" s="745">
        <v>700000</v>
      </c>
      <c r="T345" s="786"/>
      <c r="V345" s="949" t="s">
        <v>2869</v>
      </c>
      <c r="W345" s="802"/>
      <c r="X345" s="802"/>
      <c r="Y345" s="802"/>
    </row>
    <row r="346" spans="1:25" ht="12.95" customHeight="1">
      <c r="A346" s="669">
        <f>A345+1</f>
        <v>3</v>
      </c>
      <c r="B346" s="685" t="s">
        <v>3080</v>
      </c>
      <c r="C346" s="717">
        <v>4</v>
      </c>
      <c r="D346" s="717">
        <v>15</v>
      </c>
      <c r="E346" s="717">
        <v>1</v>
      </c>
      <c r="F346" s="717">
        <v>4</v>
      </c>
      <c r="G346" s="717">
        <v>6</v>
      </c>
      <c r="H346" s="687">
        <v>3</v>
      </c>
      <c r="I346" s="687" t="s">
        <v>2788</v>
      </c>
      <c r="J346" s="687" t="s">
        <v>3493</v>
      </c>
      <c r="K346" s="687"/>
      <c r="L346" s="687"/>
      <c r="M346" s="892" t="s">
        <v>143</v>
      </c>
      <c r="N346" s="688">
        <v>1990</v>
      </c>
      <c r="O346" s="687"/>
      <c r="P346" s="687" t="s">
        <v>2558</v>
      </c>
      <c r="Q346" s="720" t="s">
        <v>133</v>
      </c>
      <c r="R346" s="780">
        <v>1</v>
      </c>
      <c r="S346" s="745">
        <v>500000</v>
      </c>
      <c r="T346" s="786"/>
      <c r="V346" s="949" t="s">
        <v>2869</v>
      </c>
      <c r="W346" s="802"/>
      <c r="X346" s="802"/>
      <c r="Y346" s="802"/>
    </row>
    <row r="347" spans="1:25" s="2357" customFormat="1" ht="12.95" customHeight="1">
      <c r="A347" s="2473"/>
      <c r="B347" s="2351"/>
      <c r="C347" s="2474"/>
      <c r="D347" s="2475"/>
      <c r="E347" s="2352"/>
      <c r="F347" s="2352"/>
      <c r="G347" s="2352"/>
      <c r="H347" s="2353"/>
      <c r="I347" s="2476" t="s">
        <v>3492</v>
      </c>
      <c r="J347" s="2353" t="s">
        <v>3493</v>
      </c>
      <c r="K347" s="2476"/>
      <c r="L347" s="2476"/>
      <c r="M347" s="2507" t="s">
        <v>143</v>
      </c>
      <c r="N347" s="1432">
        <v>2017</v>
      </c>
      <c r="O347" s="2476"/>
      <c r="P347" s="2476" t="s">
        <v>2657</v>
      </c>
      <c r="Q347" s="2477" t="s">
        <v>133</v>
      </c>
      <c r="R347" s="2478">
        <v>1</v>
      </c>
      <c r="S347" s="2479">
        <v>358395000</v>
      </c>
      <c r="T347" s="2480"/>
      <c r="V347" s="2481"/>
      <c r="W347" s="2359"/>
      <c r="X347" s="2486">
        <v>358395000</v>
      </c>
      <c r="Y347" s="2359"/>
    </row>
    <row r="348" spans="1:25" s="2357" customFormat="1" ht="12.95" customHeight="1">
      <c r="A348" s="2473"/>
      <c r="B348" s="2351"/>
      <c r="C348" s="2474"/>
      <c r="D348" s="2475"/>
      <c r="E348" s="2352"/>
      <c r="F348" s="2352"/>
      <c r="G348" s="2352"/>
      <c r="H348" s="2353"/>
      <c r="I348" s="2476" t="s">
        <v>1858</v>
      </c>
      <c r="J348" s="2353" t="s">
        <v>3493</v>
      </c>
      <c r="K348" s="2476"/>
      <c r="L348" s="2476"/>
      <c r="M348" s="2507" t="s">
        <v>143</v>
      </c>
      <c r="N348" s="1432">
        <v>2017</v>
      </c>
      <c r="O348" s="2476"/>
      <c r="P348" s="2476" t="s">
        <v>2657</v>
      </c>
      <c r="Q348" s="2477" t="s">
        <v>133</v>
      </c>
      <c r="R348" s="2478">
        <v>1</v>
      </c>
      <c r="S348" s="2479">
        <v>28894925</v>
      </c>
      <c r="T348" s="2480"/>
      <c r="V348" s="2481"/>
      <c r="W348" s="2359"/>
      <c r="X348" s="2486">
        <v>28894925</v>
      </c>
      <c r="Y348" s="2359"/>
    </row>
    <row r="349" spans="1:25" ht="12.95" customHeight="1">
      <c r="A349" s="668">
        <f>A346+1</f>
        <v>4</v>
      </c>
      <c r="B349" s="685" t="s">
        <v>3078</v>
      </c>
      <c r="C349" s="777">
        <v>4</v>
      </c>
      <c r="D349" s="777">
        <v>15</v>
      </c>
      <c r="E349" s="777">
        <v>1</v>
      </c>
      <c r="F349" s="777">
        <v>4</v>
      </c>
      <c r="G349" s="777">
        <v>4</v>
      </c>
      <c r="H349" s="681"/>
      <c r="I349" s="827" t="s">
        <v>2870</v>
      </c>
      <c r="J349" s="687" t="s">
        <v>3493</v>
      </c>
      <c r="K349" s="827"/>
      <c r="L349" s="827"/>
      <c r="M349" s="1699" t="s">
        <v>2792</v>
      </c>
      <c r="N349" s="905">
        <v>2014</v>
      </c>
      <c r="O349" s="827"/>
      <c r="P349" s="827" t="s">
        <v>2558</v>
      </c>
      <c r="Q349" s="906" t="s">
        <v>133</v>
      </c>
      <c r="R349" s="907">
        <v>1</v>
      </c>
      <c r="S349" s="908">
        <v>2000000</v>
      </c>
      <c r="T349" s="1408"/>
      <c r="V349" s="949" t="s">
        <v>2869</v>
      </c>
      <c r="W349" s="802"/>
      <c r="X349" s="802"/>
      <c r="Y349" s="802"/>
    </row>
    <row r="350" spans="1:25" ht="12.95" customHeight="1" thickBot="1">
      <c r="A350" s="775">
        <v>5</v>
      </c>
      <c r="B350" s="774"/>
      <c r="C350" s="774"/>
      <c r="D350" s="774"/>
      <c r="E350" s="774"/>
      <c r="F350" s="774"/>
      <c r="G350" s="774"/>
      <c r="H350" s="774"/>
      <c r="I350" s="774" t="s">
        <v>3294</v>
      </c>
      <c r="J350" s="681" t="s">
        <v>3493</v>
      </c>
      <c r="K350" s="774"/>
      <c r="L350" s="774"/>
      <c r="M350" s="2508" t="s">
        <v>143</v>
      </c>
      <c r="N350" s="775">
        <v>1995</v>
      </c>
      <c r="O350" s="774"/>
      <c r="P350" s="774" t="s">
        <v>2558</v>
      </c>
      <c r="Q350" s="1835" t="s">
        <v>133</v>
      </c>
      <c r="R350" s="774">
        <v>1</v>
      </c>
      <c r="S350" s="1810">
        <v>350000</v>
      </c>
      <c r="T350" s="790"/>
      <c r="V350" s="877"/>
      <c r="W350" s="802"/>
      <c r="X350" s="802"/>
      <c r="Y350" s="802"/>
    </row>
    <row r="351" spans="1:25" ht="12.95" customHeight="1">
      <c r="A351" s="1820"/>
      <c r="B351" s="2110"/>
      <c r="C351" s="1916"/>
      <c r="D351" s="1916"/>
      <c r="E351" s="1916"/>
      <c r="F351" s="1916"/>
      <c r="G351" s="1916"/>
      <c r="H351" s="678"/>
      <c r="I351" s="1917" t="s">
        <v>1576</v>
      </c>
      <c r="J351" s="677"/>
      <c r="K351" s="677"/>
      <c r="L351" s="677"/>
      <c r="M351" s="737"/>
      <c r="N351" s="677"/>
      <c r="O351" s="677"/>
      <c r="P351" s="677"/>
      <c r="Q351" s="677"/>
      <c r="R351" s="1800">
        <f>SUM(R352:R352)</f>
        <v>0</v>
      </c>
      <c r="S351" s="1800">
        <f>SUM(S352:S352)</f>
        <v>0</v>
      </c>
      <c r="T351" s="1919"/>
      <c r="V351" s="1413"/>
      <c r="W351" s="802"/>
      <c r="X351" s="802"/>
      <c r="Y351" s="802"/>
    </row>
    <row r="352" spans="1:25" ht="12.95" customHeight="1">
      <c r="A352" s="926"/>
      <c r="B352" s="926"/>
      <c r="C352" s="926"/>
      <c r="D352" s="926"/>
      <c r="E352" s="926"/>
      <c r="F352" s="926"/>
      <c r="G352" s="926"/>
      <c r="H352" s="926"/>
      <c r="I352" s="926"/>
      <c r="J352" s="926"/>
      <c r="K352" s="926"/>
      <c r="L352" s="926"/>
      <c r="M352" s="926"/>
      <c r="N352" s="987"/>
      <c r="O352" s="926"/>
      <c r="P352" s="926"/>
      <c r="Q352" s="926"/>
      <c r="R352" s="926"/>
      <c r="S352" s="926"/>
      <c r="T352" s="988"/>
      <c r="V352" s="802"/>
      <c r="W352" s="802"/>
      <c r="X352" s="802"/>
      <c r="Y352" s="802"/>
    </row>
    <row r="353" spans="1:25" ht="12.95" customHeight="1" thickBot="1">
      <c r="A353" s="1928"/>
      <c r="B353" s="1929"/>
      <c r="C353" s="1929"/>
      <c r="D353" s="1929"/>
      <c r="E353" s="1929"/>
      <c r="F353" s="1929"/>
      <c r="G353" s="1929"/>
      <c r="H353" s="1929"/>
      <c r="I353" s="1930" t="s">
        <v>14</v>
      </c>
      <c r="J353" s="1929"/>
      <c r="K353" s="1929"/>
      <c r="L353" s="1929"/>
      <c r="M353" s="1929"/>
      <c r="N353" s="1931"/>
      <c r="O353" s="1929"/>
      <c r="P353" s="1929"/>
      <c r="Q353" s="1929"/>
      <c r="R353" s="1932">
        <f>R351+R343+R328+R21+R17</f>
        <v>408</v>
      </c>
      <c r="S353" s="1932">
        <f>S351+S343+S328+S21+S17</f>
        <v>4361806384</v>
      </c>
      <c r="T353" s="1933"/>
      <c r="V353" s="802"/>
      <c r="W353" s="802"/>
      <c r="X353" s="802"/>
      <c r="Y353" s="802"/>
    </row>
    <row r="355" spans="1:25" ht="15" customHeight="1">
      <c r="Q355" s="3019" t="s">
        <v>3552</v>
      </c>
      <c r="R355" s="3019"/>
      <c r="S355" s="3019"/>
    </row>
    <row r="356" spans="1:25" ht="12.75">
      <c r="C356" s="2142" t="s">
        <v>1883</v>
      </c>
      <c r="R356" s="2143"/>
      <c r="S356" s="2144"/>
    </row>
    <row r="357" spans="1:25" ht="15" customHeight="1">
      <c r="B357" s="874"/>
      <c r="C357" s="2145" t="s">
        <v>2889</v>
      </c>
      <c r="D357" s="874"/>
      <c r="E357" s="874"/>
      <c r="F357" s="874"/>
      <c r="G357" s="874"/>
      <c r="Q357" s="3020" t="s">
        <v>2887</v>
      </c>
      <c r="R357" s="3020"/>
      <c r="S357" s="3020"/>
    </row>
    <row r="358" spans="1:25" ht="12.75">
      <c r="C358" s="2144"/>
      <c r="R358" s="2146"/>
      <c r="S358" s="2146"/>
    </row>
    <row r="359" spans="1:25" ht="12.75">
      <c r="C359" s="2144"/>
      <c r="R359" s="2147"/>
      <c r="S359" s="2148"/>
      <c r="V359" s="2455"/>
    </row>
    <row r="360" spans="1:25" ht="12.75">
      <c r="C360" s="2144"/>
      <c r="R360" s="2143"/>
      <c r="S360" s="2144"/>
    </row>
    <row r="361" spans="1:25" ht="15" customHeight="1">
      <c r="B361" s="874"/>
      <c r="C361" s="2145" t="s">
        <v>2848</v>
      </c>
      <c r="D361" s="874"/>
      <c r="E361" s="874"/>
      <c r="F361" s="874"/>
      <c r="Q361" s="3020" t="s">
        <v>2888</v>
      </c>
      <c r="R361" s="3020"/>
      <c r="S361" s="3020"/>
    </row>
    <row r="362" spans="1:25" ht="15" customHeight="1">
      <c r="C362" s="2142" t="s">
        <v>2832</v>
      </c>
      <c r="Q362" s="3019" t="s">
        <v>2830</v>
      </c>
      <c r="R362" s="3019"/>
      <c r="S362" s="3019"/>
    </row>
    <row r="370" spans="18:19">
      <c r="R370" s="2661">
        <v>408</v>
      </c>
      <c r="S370" s="2455">
        <v>4361806384</v>
      </c>
    </row>
    <row r="373" spans="18:19">
      <c r="R373" s="2662">
        <f>R370-R353</f>
        <v>0</v>
      </c>
      <c r="S373" s="2663">
        <f>S370-S353</f>
        <v>0</v>
      </c>
    </row>
  </sheetData>
  <mergeCells count="27">
    <mergeCell ref="J12:J15"/>
    <mergeCell ref="A12:A15"/>
    <mergeCell ref="B12:B15"/>
    <mergeCell ref="C12:G15"/>
    <mergeCell ref="H12:H15"/>
    <mergeCell ref="I12:I15"/>
    <mergeCell ref="P11:P15"/>
    <mergeCell ref="Q355:S355"/>
    <mergeCell ref="Q357:S357"/>
    <mergeCell ref="Q361:S361"/>
    <mergeCell ref="Q362:S362"/>
    <mergeCell ref="C276:G276"/>
    <mergeCell ref="C16:G16"/>
    <mergeCell ref="T11:T15"/>
    <mergeCell ref="A2:T2"/>
    <mergeCell ref="A3:T3"/>
    <mergeCell ref="A10:F10"/>
    <mergeCell ref="A11:H11"/>
    <mergeCell ref="I11:L11"/>
    <mergeCell ref="M11:M15"/>
    <mergeCell ref="N11:N15"/>
    <mergeCell ref="O11:O15"/>
    <mergeCell ref="Q11:Q15"/>
    <mergeCell ref="R11:S12"/>
    <mergeCell ref="L12:L15"/>
    <mergeCell ref="R13:R15"/>
    <mergeCell ref="S13:S15"/>
  </mergeCells>
  <dataValidations count="3">
    <dataValidation type="list" allowBlank="1" showInputMessage="1" showErrorMessage="1" error="AMBIL DARI DAFTAR" sqref="I344:I350">
      <formula1>KIBD</formula1>
    </dataValidation>
    <dataValidation type="list" allowBlank="1" showInputMessage="1" showErrorMessage="1" error="PILIH DARI DAFTAR" sqref="B267:B275 B277:B311 B21:B265 B317:B353">
      <formula1>KIBB</formula1>
    </dataValidation>
    <dataValidation type="list" allowBlank="1" showInputMessage="1" showErrorMessage="1" error="PILIH DARI DAFTAR" sqref="B18:B20">
      <formula1>KIBA</formula1>
    </dataValidation>
  </dataValidations>
  <pageMargins left="1.3779527559055118" right="0.19685039370078741" top="0.78740157480314965" bottom="0.59055118110236227" header="0.19685039370078741" footer="0.19685039370078741"/>
  <pageSetup paperSize="5" scale="60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</vt:i4>
      </vt:variant>
    </vt:vector>
  </HeadingPairs>
  <TitlesOfParts>
    <vt:vector size="28" baseType="lpstr">
      <vt:lpstr>LAMP. REKON 1</vt:lpstr>
      <vt:lpstr>LAMP.BA REKON 2</vt:lpstr>
      <vt:lpstr>BA REKON INTERN</vt:lpstr>
      <vt:lpstr>BA REKON EKSTERN</vt:lpstr>
      <vt:lpstr>Pengadaan 2014</vt:lpstr>
      <vt:lpstr>LAPMUTASI</vt:lpstr>
      <vt:lpstr>R D MUTASI BMD'17</vt:lpstr>
      <vt:lpstr>D MUTASI BMD'17</vt:lpstr>
      <vt:lpstr>BI 2017</vt:lpstr>
      <vt:lpstr>REKAP BI 2017</vt:lpstr>
      <vt:lpstr>KIR</vt:lpstr>
      <vt:lpstr>KIB A</vt:lpstr>
      <vt:lpstr>KIB B </vt:lpstr>
      <vt:lpstr>KIB B</vt:lpstr>
      <vt:lpstr>KIB C</vt:lpstr>
      <vt:lpstr>KIB D</vt:lpstr>
      <vt:lpstr>KIB E</vt:lpstr>
      <vt:lpstr>KIB F</vt:lpstr>
      <vt:lpstr>KIB TITIPAN</vt:lpstr>
      <vt:lpstr>KIB ASET TK BERWUJUD</vt:lpstr>
      <vt:lpstr>BI ENTRY</vt:lpstr>
      <vt:lpstr>DAFTAR BHP</vt:lpstr>
      <vt:lpstr>ASET LAINNYA</vt:lpstr>
      <vt:lpstr>Sheet2</vt:lpstr>
      <vt:lpstr>BHP FIX</vt:lpstr>
      <vt:lpstr>'BA REKON EKSTERN'!Print_Area</vt:lpstr>
      <vt:lpstr>LAPMUTASI!Print_Area</vt:lpstr>
      <vt:lpstr>LAPMUTASI!Print_Titles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ahmad</dc:creator>
  <cp:lastModifiedBy>lenovo</cp:lastModifiedBy>
  <cp:lastPrinted>2017-07-13T02:52:53Z</cp:lastPrinted>
  <dcterms:created xsi:type="dcterms:W3CDTF">2013-04-29T01:46:31Z</dcterms:created>
  <dcterms:modified xsi:type="dcterms:W3CDTF">2017-07-13T07:52:54Z</dcterms:modified>
</cp:coreProperties>
</file>