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ADATA 2021\"/>
    </mc:Choice>
  </mc:AlternateContent>
  <xr:revisionPtr revIDLastSave="0" documentId="13_ncr:1_{6AC4A851-3D04-4AA9-9618-3A273F1F87D6}" xr6:coauthVersionLast="47" xr6:coauthVersionMax="47" xr10:uidLastSave="{00000000-0000-0000-0000-000000000000}"/>
  <bookViews>
    <workbookView xWindow="-120" yWindow="-120" windowWidth="20640" windowHeight="11160" xr2:uid="{7CE7CE8E-7608-4758-B73F-5FD16D55C32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8" i="1" l="1"/>
  <c r="F106" i="1"/>
  <c r="K105" i="1"/>
  <c r="H105" i="1"/>
  <c r="I105" i="1" s="1"/>
  <c r="K104" i="1"/>
  <c r="I104" i="1"/>
  <c r="K103" i="1"/>
  <c r="I103" i="1"/>
  <c r="K102" i="1"/>
  <c r="H102" i="1"/>
  <c r="I102" i="1" s="1"/>
  <c r="K101" i="1"/>
  <c r="H101" i="1"/>
  <c r="I101" i="1" s="1"/>
  <c r="K100" i="1"/>
  <c r="I100" i="1"/>
  <c r="K99" i="1"/>
  <c r="I99" i="1"/>
  <c r="K98" i="1"/>
  <c r="I98" i="1"/>
  <c r="K97" i="1"/>
  <c r="I97" i="1"/>
  <c r="K96" i="1"/>
  <c r="I96" i="1"/>
  <c r="K95" i="1"/>
  <c r="H95" i="1"/>
  <c r="I95" i="1" s="1"/>
  <c r="K94" i="1"/>
  <c r="I94" i="1"/>
  <c r="K93" i="1"/>
  <c r="H93" i="1"/>
  <c r="I93" i="1" s="1"/>
  <c r="K92" i="1"/>
  <c r="I92" i="1"/>
  <c r="K91" i="1"/>
  <c r="I91" i="1"/>
  <c r="K90" i="1"/>
  <c r="I90" i="1"/>
  <c r="K89" i="1"/>
  <c r="H89" i="1"/>
  <c r="I89" i="1" s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H71" i="1"/>
  <c r="K70" i="1"/>
  <c r="I70" i="1"/>
  <c r="K69" i="1"/>
  <c r="I69" i="1"/>
  <c r="K68" i="1"/>
  <c r="I68" i="1"/>
  <c r="K67" i="1"/>
  <c r="I67" i="1"/>
  <c r="K66" i="1"/>
  <c r="I66" i="1"/>
  <c r="K65" i="1"/>
  <c r="I65" i="1"/>
  <c r="J64" i="1"/>
  <c r="J106" i="1" s="1"/>
  <c r="K106" i="1" s="1"/>
  <c r="H64" i="1"/>
  <c r="I64" i="1" s="1"/>
  <c r="K63" i="1"/>
  <c r="I63" i="1"/>
  <c r="K62" i="1"/>
  <c r="I62" i="1"/>
  <c r="K61" i="1"/>
  <c r="H61" i="1"/>
  <c r="I61" i="1" s="1"/>
  <c r="K60" i="1"/>
  <c r="I60" i="1"/>
  <c r="K59" i="1"/>
  <c r="I59" i="1"/>
  <c r="K58" i="1"/>
  <c r="H58" i="1"/>
  <c r="I58" i="1" s="1"/>
  <c r="K57" i="1"/>
  <c r="H57" i="1"/>
  <c r="I57" i="1" s="1"/>
  <c r="K56" i="1"/>
  <c r="I56" i="1"/>
  <c r="K55" i="1"/>
  <c r="H55" i="1"/>
  <c r="I55" i="1" s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H37" i="1"/>
  <c r="I37" i="1" s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G106" i="1" s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H15" i="1"/>
  <c r="I15" i="1" s="1"/>
  <c r="K14" i="1"/>
  <c r="I14" i="1"/>
  <c r="K13" i="1"/>
  <c r="I13" i="1"/>
  <c r="K12" i="1"/>
  <c r="H12" i="1"/>
  <c r="I12" i="1" s="1"/>
  <c r="K11" i="1"/>
  <c r="I11" i="1"/>
  <c r="K10" i="1"/>
  <c r="I10" i="1"/>
  <c r="K9" i="1"/>
  <c r="H9" i="1"/>
  <c r="I9" i="1" s="1"/>
  <c r="H106" i="1" l="1"/>
  <c r="I106" i="1" s="1"/>
  <c r="K64" i="1"/>
</calcChain>
</file>

<file path=xl/sharedStrings.xml><?xml version="1.0" encoding="utf-8"?>
<sst xmlns="http://schemas.openxmlformats.org/spreadsheetml/2006/main" count="114" uniqueCount="112">
  <si>
    <t xml:space="preserve">No </t>
  </si>
  <si>
    <t>Nomor Ruas</t>
  </si>
  <si>
    <t>Sub Ruas</t>
  </si>
  <si>
    <t>Nama Ruas Jalan</t>
  </si>
  <si>
    <t>Mranggen - Banyumeneng</t>
  </si>
  <si>
    <t>Mranggen - Bulusari</t>
  </si>
  <si>
    <t>Bulusari - Kalisari</t>
  </si>
  <si>
    <t>Pamongan - Bulusari</t>
  </si>
  <si>
    <t>Karangawen - Pamongan</t>
  </si>
  <si>
    <t>Karangawen - Jragung</t>
  </si>
  <si>
    <t>Dempet - Mintreng</t>
  </si>
  <si>
    <t>Dempet - Luwuk</t>
  </si>
  <si>
    <t>Gajah - Dempet</t>
  </si>
  <si>
    <t>Gajah - Geneng</t>
  </si>
  <si>
    <t>Gedangalas - Tanjunganyar</t>
  </si>
  <si>
    <t>Bengkal - Pasir</t>
  </si>
  <si>
    <t>Pasir - Jetak</t>
  </si>
  <si>
    <t>Jetak - Jungsemi</t>
  </si>
  <si>
    <t>Bungo - Pasir</t>
  </si>
  <si>
    <t>Bungo - Mutihkulon</t>
  </si>
  <si>
    <t>Wedung - Bungo</t>
  </si>
  <si>
    <t>Bonang - Ngawen</t>
  </si>
  <si>
    <t>Bonang - Morodemak</t>
  </si>
  <si>
    <t>Demak - Bonang</t>
  </si>
  <si>
    <t>Buyaran - Guntur</t>
  </si>
  <si>
    <t>Guntur - Pamongan</t>
  </si>
  <si>
    <t>Bengkal - Karanganyar</t>
  </si>
  <si>
    <t>Wonokerto - Tambakbulusan</t>
  </si>
  <si>
    <t>Gaji - Candisari</t>
  </si>
  <si>
    <t>Candisari - Karanggawang</t>
  </si>
  <si>
    <t>Karangawen  - Bumirejo</t>
  </si>
  <si>
    <t>Kuripan - Wonosekar</t>
  </si>
  <si>
    <t>Kangkung - Tlogorejo</t>
  </si>
  <si>
    <t>Tanjunganyar - Wilalung</t>
  </si>
  <si>
    <t>Trengguli - Demung</t>
  </si>
  <si>
    <t>Boyolali - Tambirejo</t>
  </si>
  <si>
    <t>Cangkring - Karangrejo</t>
  </si>
  <si>
    <t>Wonosalam - Tlogosih</t>
  </si>
  <si>
    <t>Demak - Wonosalam</t>
  </si>
  <si>
    <t>Karangrejo - Wonosalam</t>
  </si>
  <si>
    <t>Pasir - Mijen</t>
  </si>
  <si>
    <t>Jalan SMU Mranggen</t>
  </si>
  <si>
    <t>Jungsemi - Mutihkulon</t>
  </si>
  <si>
    <t>Karanganyar - Wilalung</t>
  </si>
  <si>
    <t>Wilalung - Luwuk</t>
  </si>
  <si>
    <t>Luwuk - Merak</t>
  </si>
  <si>
    <t>Kalikondang - Tlogoboyo</t>
  </si>
  <si>
    <t>Bakung - Wonorejo</t>
  </si>
  <si>
    <t>Brambang -Waru</t>
  </si>
  <si>
    <t>Singorejo - Wedung</t>
  </si>
  <si>
    <t>Onggorawe - Surodadi</t>
  </si>
  <si>
    <t>Onggorawe - Bulusari</t>
  </si>
  <si>
    <t>Demak - Donorojo</t>
  </si>
  <si>
    <t>Surodadi - Morodemak</t>
  </si>
  <si>
    <t>Mranggen - Kebonbatur</t>
  </si>
  <si>
    <t>Kalianyar - Doreng</t>
  </si>
  <si>
    <t>Mutihkulon - Tedunan</t>
  </si>
  <si>
    <t>Tedunan - Menco</t>
  </si>
  <si>
    <t>Menco - Jetak</t>
  </si>
  <si>
    <t>Surodadi - Bedono</t>
  </si>
  <si>
    <t>Bedono - Purwosari</t>
  </si>
  <si>
    <t>Tambirejo - Medini</t>
  </si>
  <si>
    <t>Karang Mlati - Donorojo</t>
  </si>
  <si>
    <t>Angin – angina - Bongkol</t>
  </si>
  <si>
    <t>Sriwulan - Sayung</t>
  </si>
  <si>
    <t>Wonokerto - Karangsari</t>
  </si>
  <si>
    <t>Kuncir - Jatisono</t>
  </si>
  <si>
    <t>Loireng - Pilangsari</t>
  </si>
  <si>
    <t>Wonorejo - Undaan Kidul</t>
  </si>
  <si>
    <t>Gaji - Sampang</t>
  </si>
  <si>
    <t>Donorejo - Sampang</t>
  </si>
  <si>
    <t>Banyumeneng - Kawengen</t>
  </si>
  <si>
    <t>Megonten - Mijen</t>
  </si>
  <si>
    <t>Grogol - Trimulyo</t>
  </si>
  <si>
    <t xml:space="preserve">Jalan Kyai Singkil </t>
  </si>
  <si>
    <t>Jalan Pemuda</t>
  </si>
  <si>
    <t>Jalan Sultan Hadiwijaya</t>
  </si>
  <si>
    <t xml:space="preserve">Jalan Bhayangkara </t>
  </si>
  <si>
    <t>Jalan Kyai Jebat</t>
  </si>
  <si>
    <t>Jalan Patimura</t>
  </si>
  <si>
    <t>Jalan Kyai Mugni</t>
  </si>
  <si>
    <t>Jalan Kyai Palembang</t>
  </si>
  <si>
    <t>Jalan Noorcahya</t>
  </si>
  <si>
    <t>Jalan Jajar</t>
  </si>
  <si>
    <t>Jalan Semboja</t>
  </si>
  <si>
    <t>Jalan Betengan</t>
  </si>
  <si>
    <t>Jalan Kyai Turmudi</t>
  </si>
  <si>
    <t>Jalan Kyai Sampang</t>
  </si>
  <si>
    <t>Jalan Kauman II</t>
  </si>
  <si>
    <t>Jalan Kauman III</t>
  </si>
  <si>
    <t>Jalan Domenggalan</t>
  </si>
  <si>
    <t>Jalan Setinggil - Mangunjiwan</t>
  </si>
  <si>
    <t>Jalur lambat Bintoro - Kalikondang</t>
  </si>
  <si>
    <t>Jalan Muka Kabupaten</t>
  </si>
  <si>
    <t>Kadilangu - Botorejo</t>
  </si>
  <si>
    <t>Jl. Lingkungan Krapyak</t>
  </si>
  <si>
    <t>Jalan Siwalan</t>
  </si>
  <si>
    <t>Jalan Betengan/Pasar - Sultan Patah</t>
  </si>
  <si>
    <t>Jalan Kenanga</t>
  </si>
  <si>
    <t>Jalan Glatik</t>
  </si>
  <si>
    <t>Jalan Angsa</t>
  </si>
  <si>
    <t>Baik</t>
  </si>
  <si>
    <t>Sedang</t>
  </si>
  <si>
    <t>km</t>
  </si>
  <si>
    <t>%</t>
  </si>
  <si>
    <t>Panjang Ruas (Km)</t>
  </si>
  <si>
    <t>Lebar Rata-Rata (m)</t>
  </si>
  <si>
    <t>Panjang Tiap Kondisi</t>
  </si>
  <si>
    <t>A. Total Panjang Jalan (KM)</t>
  </si>
  <si>
    <t xml:space="preserve">B. Presentase Jalan (%)   </t>
  </si>
  <si>
    <t>PANJANG JALAN KABUPATEN DALAM KONDISI BAIK DAN SEDANG (KM)</t>
  </si>
  <si>
    <t>KONDISI JALAN MANTAP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</si>
</sst>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0_);_(* \(#,##0.00\);_(* &quot;-&quot;_);_(@_)"/>
    <numFmt numFmtId="166" formatCode="0.000"/>
    <numFmt numFmtId="167" formatCode="_(* #,##0.000_);_(* \(#,##0.000\);_(* &quot;-&quot;??_);_(@_)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entury Gothic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Tahoma"/>
      <family val="2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</cellStyleXfs>
  <cellXfs count="79">
    <xf numFmtId="0" fontId="0" fillId="0" borderId="0" xfId="0"/>
    <xf numFmtId="1" fontId="3" fillId="2" borderId="1" xfId="1" applyNumberFormat="1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5" xfId="1" applyNumberFormat="1" applyFont="1" applyFill="1" applyBorder="1" applyAlignment="1">
      <alignment horizontal="center" vertical="center"/>
    </xf>
    <xf numFmtId="1" fontId="3" fillId="2" borderId="7" xfId="1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 wrapText="1"/>
    </xf>
    <xf numFmtId="2" fontId="3" fillId="2" borderId="9" xfId="1" applyNumberFormat="1" applyFont="1" applyFill="1" applyBorder="1" applyAlignment="1">
      <alignment horizontal="center" vertical="center" wrapText="1"/>
    </xf>
    <xf numFmtId="2" fontId="3" fillId="2" borderId="8" xfId="1" applyNumberFormat="1" applyFont="1" applyFill="1" applyBorder="1" applyAlignment="1">
      <alignment horizontal="center" vertical="center"/>
    </xf>
    <xf numFmtId="1" fontId="4" fillId="3" borderId="10" xfId="1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3" xfId="2" applyFont="1" applyBorder="1" applyAlignment="1">
      <alignment horizontal="left" vertical="center"/>
    </xf>
    <xf numFmtId="1" fontId="7" fillId="0" borderId="12" xfId="1" applyNumberFormat="1" applyFont="1" applyBorder="1" applyAlignment="1">
      <alignment horizontal="center" vertical="center"/>
    </xf>
    <xf numFmtId="0" fontId="7" fillId="0" borderId="13" xfId="2" applyFont="1" applyBorder="1" applyAlignment="1">
      <alignment horizontal="left" vertical="center"/>
    </xf>
    <xf numFmtId="1" fontId="4" fillId="0" borderId="15" xfId="1" applyNumberFormat="1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left" vertical="center"/>
    </xf>
    <xf numFmtId="2" fontId="3" fillId="2" borderId="8" xfId="1" applyNumberFormat="1" applyFont="1" applyFill="1" applyBorder="1" applyAlignment="1">
      <alignment horizontal="center" vertical="center" wrapText="1"/>
    </xf>
    <xf numFmtId="2" fontId="3" fillId="2" borderId="18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0" fontId="4" fillId="3" borderId="19" xfId="1" quotePrefix="1" applyFont="1" applyFill="1" applyBorder="1" applyAlignment="1">
      <alignment horizontal="center" vertical="center"/>
    </xf>
    <xf numFmtId="0" fontId="4" fillId="3" borderId="20" xfId="1" quotePrefix="1" applyFont="1" applyFill="1" applyBorder="1" applyAlignment="1">
      <alignment horizontal="center" vertical="center"/>
    </xf>
    <xf numFmtId="2" fontId="4" fillId="0" borderId="21" xfId="1" applyNumberFormat="1" applyFont="1" applyBorder="1" applyAlignment="1">
      <alignment horizontal="center" vertical="center"/>
    </xf>
    <xf numFmtId="165" fontId="4" fillId="0" borderId="21" xfId="3" applyNumberFormat="1" applyFont="1" applyFill="1" applyBorder="1" applyAlignment="1">
      <alignment horizontal="center" vertical="center"/>
    </xf>
    <xf numFmtId="166" fontId="4" fillId="0" borderId="14" xfId="2" applyNumberFormat="1" applyFont="1" applyBorder="1" applyAlignment="1">
      <alignment horizontal="right" vertical="center"/>
    </xf>
    <xf numFmtId="10" fontId="4" fillId="0" borderId="22" xfId="3" applyNumberFormat="1" applyFont="1" applyFill="1" applyBorder="1" applyAlignment="1" applyProtection="1">
      <alignment horizontal="right"/>
    </xf>
    <xf numFmtId="166" fontId="4" fillId="0" borderId="14" xfId="4" applyNumberFormat="1" applyFont="1" applyFill="1" applyBorder="1" applyAlignment="1">
      <alignment horizontal="right" vertical="center"/>
    </xf>
    <xf numFmtId="167" fontId="4" fillId="0" borderId="13" xfId="5" applyNumberFormat="1" applyFont="1" applyBorder="1" applyAlignment="1">
      <alignment horizontal="right" vertical="center"/>
    </xf>
    <xf numFmtId="166" fontId="4" fillId="0" borderId="17" xfId="2" applyNumberFormat="1" applyFont="1" applyBorder="1" applyAlignment="1">
      <alignment horizontal="right" vertical="center"/>
    </xf>
    <xf numFmtId="10" fontId="4" fillId="0" borderId="23" xfId="3" applyNumberFormat="1" applyFont="1" applyFill="1" applyBorder="1" applyAlignment="1" applyProtection="1">
      <alignment horizontal="right"/>
    </xf>
    <xf numFmtId="167" fontId="4" fillId="0" borderId="16" xfId="5" applyNumberFormat="1" applyFont="1" applyBorder="1" applyAlignment="1">
      <alignment horizontal="right" vertical="center"/>
    </xf>
    <xf numFmtId="10" fontId="4" fillId="0" borderId="24" xfId="6" applyNumberFormat="1" applyFont="1" applyFill="1" applyBorder="1" applyAlignment="1">
      <alignment horizontal="right" vertical="center"/>
    </xf>
    <xf numFmtId="10" fontId="4" fillId="0" borderId="25" xfId="6" applyNumberFormat="1" applyFont="1" applyFill="1" applyBorder="1" applyAlignment="1">
      <alignment horizontal="right" vertical="center"/>
    </xf>
    <xf numFmtId="2" fontId="4" fillId="0" borderId="26" xfId="1" applyNumberFormat="1" applyFont="1" applyBorder="1" applyAlignment="1">
      <alignment horizontal="center" vertical="center"/>
    </xf>
    <xf numFmtId="166" fontId="7" fillId="0" borderId="13" xfId="2" applyNumberFormat="1" applyFont="1" applyBorder="1" applyAlignment="1">
      <alignment horizontal="right" vertical="center"/>
    </xf>
    <xf numFmtId="166" fontId="7" fillId="0" borderId="16" xfId="2" applyNumberFormat="1" applyFont="1" applyBorder="1" applyAlignment="1">
      <alignment horizontal="right" vertical="center"/>
    </xf>
    <xf numFmtId="166" fontId="3" fillId="5" borderId="27" xfId="1" applyNumberFormat="1" applyFont="1" applyFill="1" applyBorder="1" applyAlignment="1">
      <alignment horizontal="right" vertical="center"/>
    </xf>
    <xf numFmtId="0" fontId="9" fillId="0" borderId="5" xfId="0" applyFont="1" applyBorder="1"/>
    <xf numFmtId="0" fontId="9" fillId="0" borderId="8" xfId="0" applyFont="1" applyBorder="1"/>
    <xf numFmtId="43" fontId="4" fillId="0" borderId="13" xfId="6" applyFont="1" applyFill="1" applyBorder="1" applyAlignment="1">
      <alignment horizontal="center"/>
    </xf>
    <xf numFmtId="43" fontId="4" fillId="0" borderId="13" xfId="6" applyFont="1" applyFill="1" applyBorder="1"/>
    <xf numFmtId="165" fontId="11" fillId="0" borderId="22" xfId="3" applyNumberFormat="1" applyFont="1" applyFill="1" applyBorder="1" applyAlignment="1" applyProtection="1">
      <alignment horizontal="right"/>
    </xf>
    <xf numFmtId="2" fontId="4" fillId="0" borderId="27" xfId="6" applyNumberFormat="1" applyFont="1" applyFill="1" applyBorder="1" applyAlignment="1">
      <alignment horizontal="right" vertical="center"/>
    </xf>
    <xf numFmtId="2" fontId="3" fillId="0" borderId="31" xfId="1" applyNumberFormat="1" applyFont="1" applyBorder="1" applyAlignment="1">
      <alignment horizontal="center" vertical="center"/>
    </xf>
    <xf numFmtId="2" fontId="3" fillId="0" borderId="32" xfId="1" applyNumberFormat="1" applyFont="1" applyBorder="1" applyAlignment="1">
      <alignment horizontal="center" vertical="center"/>
    </xf>
    <xf numFmtId="166" fontId="3" fillId="0" borderId="25" xfId="1" applyNumberFormat="1" applyFont="1" applyBorder="1" applyAlignment="1">
      <alignment horizontal="right" vertical="center"/>
    </xf>
    <xf numFmtId="0" fontId="7" fillId="0" borderId="25" xfId="2" applyFont="1" applyBorder="1" applyAlignment="1">
      <alignment horizontal="right" vertical="center"/>
    </xf>
    <xf numFmtId="2" fontId="3" fillId="0" borderId="10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2" fontId="3" fillId="2" borderId="28" xfId="1" applyNumberFormat="1" applyFont="1" applyFill="1" applyBorder="1" applyAlignment="1">
      <alignment vertical="center"/>
    </xf>
    <xf numFmtId="2" fontId="3" fillId="2" borderId="29" xfId="1" applyNumberFormat="1" applyFont="1" applyFill="1" applyBorder="1" applyAlignment="1">
      <alignment vertical="center"/>
    </xf>
    <xf numFmtId="2" fontId="3" fillId="2" borderId="30" xfId="1" applyNumberFormat="1" applyFont="1" applyFill="1" applyBorder="1" applyAlignment="1">
      <alignment vertical="center"/>
    </xf>
    <xf numFmtId="2" fontId="3" fillId="2" borderId="0" xfId="1" applyNumberFormat="1" applyFont="1" applyFill="1" applyAlignment="1">
      <alignment vertical="center"/>
    </xf>
    <xf numFmtId="2" fontId="3" fillId="2" borderId="34" xfId="1" applyNumberFormat="1" applyFont="1" applyFill="1" applyBorder="1" applyAlignment="1">
      <alignment vertical="center"/>
    </xf>
    <xf numFmtId="2" fontId="3" fillId="2" borderId="0" xfId="1" applyNumberFormat="1" applyFont="1" applyFill="1" applyBorder="1" applyAlignment="1">
      <alignment vertical="center"/>
    </xf>
    <xf numFmtId="2" fontId="3" fillId="2" borderId="35" xfId="1" applyNumberFormat="1" applyFont="1" applyFill="1" applyBorder="1" applyAlignment="1">
      <alignment vertical="center"/>
    </xf>
    <xf numFmtId="2" fontId="3" fillId="2" borderId="36" xfId="1" applyNumberFormat="1" applyFont="1" applyFill="1" applyBorder="1" applyAlignment="1">
      <alignment horizontal="center" vertical="center" wrapText="1"/>
    </xf>
    <xf numFmtId="164" fontId="3" fillId="2" borderId="37" xfId="1" applyNumberFormat="1" applyFont="1" applyFill="1" applyBorder="1" applyAlignment="1">
      <alignment horizontal="center" vertical="center" wrapText="1"/>
    </xf>
    <xf numFmtId="0" fontId="4" fillId="3" borderId="33" xfId="1" quotePrefix="1" applyFont="1" applyFill="1" applyBorder="1" applyAlignment="1">
      <alignment horizontal="center" vertical="center"/>
    </xf>
    <xf numFmtId="165" fontId="4" fillId="0" borderId="38" xfId="3" applyNumberFormat="1" applyFont="1" applyFill="1" applyBorder="1" applyAlignment="1">
      <alignment horizontal="center" vertical="center"/>
    </xf>
    <xf numFmtId="10" fontId="4" fillId="0" borderId="39" xfId="3" applyNumberFormat="1" applyFont="1" applyFill="1" applyBorder="1" applyAlignment="1" applyProtection="1">
      <alignment horizontal="right"/>
    </xf>
    <xf numFmtId="10" fontId="4" fillId="0" borderId="40" xfId="3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166" fontId="10" fillId="0" borderId="27" xfId="0" applyNumberFormat="1" applyFont="1" applyBorder="1" applyAlignment="1">
      <alignment horizontal="center"/>
    </xf>
    <xf numFmtId="166" fontId="3" fillId="4" borderId="24" xfId="1" applyNumberFormat="1" applyFont="1" applyFill="1" applyBorder="1" applyAlignment="1">
      <alignment horizontal="right" vertical="center"/>
    </xf>
    <xf numFmtId="166" fontId="3" fillId="4" borderId="25" xfId="1" applyNumberFormat="1" applyFont="1" applyFill="1" applyBorder="1" applyAlignment="1">
      <alignment horizontal="right" vertical="center"/>
    </xf>
  </cellXfs>
  <cellStyles count="7">
    <cellStyle name="Comma [0] 2 2" xfId="3" xr:uid="{8A5BC269-6171-44DC-9CBC-5504E774EF00}"/>
    <cellStyle name="Comma 2 4" xfId="6" xr:uid="{3424973A-29DE-406D-A0DE-6E353F76FFD6}"/>
    <cellStyle name="Comma 4" xfId="4" xr:uid="{63957F09-968D-4132-B481-2E3FB3A07E7C}"/>
    <cellStyle name="Normal" xfId="0" builtinId="0"/>
    <cellStyle name="Normal 3 2" xfId="2" xr:uid="{B72EED96-FAAF-4FC2-9907-42007E08D65B}"/>
    <cellStyle name="Normal 3 5" xfId="5" xr:uid="{341FE0D8-DDAB-4629-A05A-870035903FF1}"/>
    <cellStyle name="Normal_lap dak2007 triwulan I" xfId="1" xr:uid="{A9B300C6-6383-4E0C-8DAF-6E4A30B624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3317-764A-4C2A-B474-04CF2E5CFD9F}">
  <dimension ref="B1:K108"/>
  <sheetViews>
    <sheetView tabSelected="1" topLeftCell="A91" workbookViewId="0">
      <selection activeCell="B108" sqref="B108:E108"/>
    </sheetView>
  </sheetViews>
  <sheetFormatPr defaultRowHeight="15" x14ac:dyDescent="0.25"/>
  <cols>
    <col min="5" max="5" width="29.140625" customWidth="1"/>
  </cols>
  <sheetData>
    <row r="1" spans="2:11" ht="15.75" x14ac:dyDescent="0.25">
      <c r="B1" s="74" t="s">
        <v>110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5.75" thickBot="1" x14ac:dyDescent="0.3"/>
    <row r="3" spans="2:11" ht="15" customHeight="1" x14ac:dyDescent="0.25">
      <c r="B3" s="1" t="s">
        <v>0</v>
      </c>
      <c r="C3" s="2" t="s">
        <v>1</v>
      </c>
      <c r="D3" s="3" t="s">
        <v>2</v>
      </c>
      <c r="E3" s="4" t="s">
        <v>3</v>
      </c>
      <c r="F3" s="2" t="s">
        <v>105</v>
      </c>
      <c r="G3" s="2" t="s">
        <v>106</v>
      </c>
      <c r="H3" s="61" t="s">
        <v>107</v>
      </c>
      <c r="I3" s="62"/>
      <c r="J3" s="62"/>
      <c r="K3" s="65"/>
    </row>
    <row r="4" spans="2:11" x14ac:dyDescent="0.25">
      <c r="B4" s="5"/>
      <c r="C4" s="6"/>
      <c r="D4" s="7"/>
      <c r="E4" s="8"/>
      <c r="F4" s="6"/>
      <c r="G4" s="49"/>
      <c r="H4" s="63"/>
      <c r="I4" s="64"/>
      <c r="J4" s="66"/>
      <c r="K4" s="67"/>
    </row>
    <row r="5" spans="2:11" x14ac:dyDescent="0.25">
      <c r="B5" s="5"/>
      <c r="C5" s="6"/>
      <c r="D5" s="7"/>
      <c r="E5" s="8"/>
      <c r="F5" s="6"/>
      <c r="G5" s="49"/>
      <c r="H5" s="30" t="s">
        <v>101</v>
      </c>
      <c r="I5" s="30"/>
      <c r="J5" s="30" t="s">
        <v>102</v>
      </c>
      <c r="K5" s="68"/>
    </row>
    <row r="6" spans="2:11" ht="15.75" thickBot="1" x14ac:dyDescent="0.3">
      <c r="B6" s="9"/>
      <c r="C6" s="10"/>
      <c r="D6" s="11"/>
      <c r="E6" s="12"/>
      <c r="F6" s="10"/>
      <c r="G6" s="50"/>
      <c r="H6" s="29" t="s">
        <v>103</v>
      </c>
      <c r="I6" s="31" t="s">
        <v>104</v>
      </c>
      <c r="J6" s="31" t="s">
        <v>103</v>
      </c>
      <c r="K6" s="69" t="s">
        <v>104</v>
      </c>
    </row>
    <row r="7" spans="2:11" ht="15.75" thickBot="1" x14ac:dyDescent="0.3">
      <c r="B7" s="13">
        <v>1</v>
      </c>
      <c r="C7" s="14">
        <v>2</v>
      </c>
      <c r="D7" s="13">
        <v>3</v>
      </c>
      <c r="E7" s="14">
        <v>4</v>
      </c>
      <c r="F7" s="14">
        <v>6</v>
      </c>
      <c r="G7" s="13">
        <v>7</v>
      </c>
      <c r="H7" s="32">
        <v>10</v>
      </c>
      <c r="I7" s="33"/>
      <c r="J7" s="32">
        <v>11</v>
      </c>
      <c r="K7" s="70"/>
    </row>
    <row r="8" spans="2:11" x14ac:dyDescent="0.25">
      <c r="B8" s="15"/>
      <c r="C8" s="16"/>
      <c r="D8" s="17"/>
      <c r="E8" s="18"/>
      <c r="F8" s="45"/>
      <c r="G8" s="34"/>
      <c r="H8" s="34"/>
      <c r="I8" s="34"/>
      <c r="J8" s="35"/>
      <c r="K8" s="71"/>
    </row>
    <row r="9" spans="2:11" x14ac:dyDescent="0.25">
      <c r="B9" s="19">
        <v>1</v>
      </c>
      <c r="C9" s="20">
        <v>1</v>
      </c>
      <c r="D9" s="21"/>
      <c r="E9" s="22" t="s">
        <v>4</v>
      </c>
      <c r="F9" s="46">
        <v>10.17</v>
      </c>
      <c r="G9" s="51">
        <v>4</v>
      </c>
      <c r="H9" s="36">
        <f>7+0.5</f>
        <v>7.5</v>
      </c>
      <c r="I9" s="37">
        <f>H9/F9</f>
        <v>0.73746312684365778</v>
      </c>
      <c r="J9" s="38">
        <v>1.03</v>
      </c>
      <c r="K9" s="72">
        <f>J9/F9</f>
        <v>0.10127826941986234</v>
      </c>
    </row>
    <row r="10" spans="2:11" x14ac:dyDescent="0.25">
      <c r="B10" s="19">
        <v>2</v>
      </c>
      <c r="C10" s="20">
        <v>2</v>
      </c>
      <c r="D10" s="21"/>
      <c r="E10" s="22" t="s">
        <v>5</v>
      </c>
      <c r="F10" s="46">
        <v>6.57</v>
      </c>
      <c r="G10" s="51">
        <v>5</v>
      </c>
      <c r="H10" s="36">
        <v>4.1740000000000004</v>
      </c>
      <c r="I10" s="37">
        <f>H10/F10</f>
        <v>0.63531202435312029</v>
      </c>
      <c r="J10" s="38">
        <v>2.4</v>
      </c>
      <c r="K10" s="72">
        <f>J10/F10</f>
        <v>0.36529680365296802</v>
      </c>
    </row>
    <row r="11" spans="2:11" x14ac:dyDescent="0.25">
      <c r="B11" s="19">
        <v>3</v>
      </c>
      <c r="C11" s="20">
        <v>3</v>
      </c>
      <c r="D11" s="21"/>
      <c r="E11" s="22" t="s">
        <v>6</v>
      </c>
      <c r="F11" s="46">
        <v>4.2</v>
      </c>
      <c r="G11" s="51">
        <v>4.5</v>
      </c>
      <c r="H11" s="36">
        <v>4.2679999999999998</v>
      </c>
      <c r="I11" s="37">
        <f>H11/F11</f>
        <v>1.0161904761904761</v>
      </c>
      <c r="J11" s="39">
        <v>0</v>
      </c>
      <c r="K11" s="72">
        <f>J11/F11</f>
        <v>0</v>
      </c>
    </row>
    <row r="12" spans="2:11" x14ac:dyDescent="0.25">
      <c r="B12" s="19">
        <v>4</v>
      </c>
      <c r="C12" s="20">
        <v>4</v>
      </c>
      <c r="D12" s="21"/>
      <c r="E12" s="22" t="s">
        <v>7</v>
      </c>
      <c r="F12" s="46">
        <v>8</v>
      </c>
      <c r="G12" s="51">
        <v>4</v>
      </c>
      <c r="H12" s="36">
        <f>6.8+0.3</f>
        <v>7.1</v>
      </c>
      <c r="I12" s="37">
        <f>H12/F12</f>
        <v>0.88749999999999996</v>
      </c>
      <c r="J12" s="38">
        <v>0.376</v>
      </c>
      <c r="K12" s="72">
        <f>J12/F12</f>
        <v>4.7E-2</v>
      </c>
    </row>
    <row r="13" spans="2:11" x14ac:dyDescent="0.25">
      <c r="B13" s="19">
        <v>5</v>
      </c>
      <c r="C13" s="20">
        <v>5</v>
      </c>
      <c r="D13" s="21"/>
      <c r="E13" s="22" t="s">
        <v>8</v>
      </c>
      <c r="F13" s="46">
        <v>5.2649999999999997</v>
      </c>
      <c r="G13" s="51">
        <v>5.5</v>
      </c>
      <c r="H13" s="36">
        <v>5.29</v>
      </c>
      <c r="I13" s="37">
        <f>H13/F13</f>
        <v>1.0047483380816715</v>
      </c>
      <c r="J13" s="39">
        <v>0</v>
      </c>
      <c r="K13" s="72">
        <f>J13/F13</f>
        <v>0</v>
      </c>
    </row>
    <row r="14" spans="2:11" x14ac:dyDescent="0.25">
      <c r="B14" s="19">
        <v>6</v>
      </c>
      <c r="C14" s="20">
        <v>6</v>
      </c>
      <c r="D14" s="21"/>
      <c r="E14" s="22" t="s">
        <v>9</v>
      </c>
      <c r="F14" s="46">
        <v>9.5549999999999997</v>
      </c>
      <c r="G14" s="51">
        <v>4</v>
      </c>
      <c r="H14" s="36">
        <v>10.667</v>
      </c>
      <c r="I14" s="37">
        <f>H14/F14</f>
        <v>1.116378859236002</v>
      </c>
      <c r="J14" s="38">
        <v>0.2</v>
      </c>
      <c r="K14" s="72">
        <f>J14/F14</f>
        <v>2.0931449502878077E-2</v>
      </c>
    </row>
    <row r="15" spans="2:11" x14ac:dyDescent="0.25">
      <c r="B15" s="19">
        <v>7</v>
      </c>
      <c r="C15" s="20">
        <v>7</v>
      </c>
      <c r="D15" s="21"/>
      <c r="E15" s="22" t="s">
        <v>10</v>
      </c>
      <c r="F15" s="46">
        <v>6.81</v>
      </c>
      <c r="G15" s="51">
        <v>4</v>
      </c>
      <c r="H15" s="36">
        <f>5.069+0.3</f>
        <v>5.3689999999999998</v>
      </c>
      <c r="I15" s="37">
        <f>H15/F15</f>
        <v>0.78839941262848756</v>
      </c>
      <c r="J15" s="38">
        <v>1.4</v>
      </c>
      <c r="K15" s="72">
        <f>J15/F15</f>
        <v>0.20558002936857561</v>
      </c>
    </row>
    <row r="16" spans="2:11" x14ac:dyDescent="0.25">
      <c r="B16" s="19">
        <v>8</v>
      </c>
      <c r="C16" s="20">
        <v>8</v>
      </c>
      <c r="D16" s="21"/>
      <c r="E16" s="22" t="s">
        <v>11</v>
      </c>
      <c r="F16" s="46">
        <v>7.06</v>
      </c>
      <c r="G16" s="51">
        <v>4.5</v>
      </c>
      <c r="H16" s="36">
        <v>7.0819999999999999</v>
      </c>
      <c r="I16" s="37">
        <f>H16/F16</f>
        <v>1.003116147308782</v>
      </c>
      <c r="J16" s="39">
        <v>0</v>
      </c>
      <c r="K16" s="72">
        <f>J16/F16</f>
        <v>0</v>
      </c>
    </row>
    <row r="17" spans="2:11" x14ac:dyDescent="0.25">
      <c r="B17" s="19">
        <v>9</v>
      </c>
      <c r="C17" s="20">
        <v>9</v>
      </c>
      <c r="D17" s="21"/>
      <c r="E17" s="22" t="s">
        <v>12</v>
      </c>
      <c r="F17" s="46">
        <v>10.36</v>
      </c>
      <c r="G17" s="51">
        <v>4.5</v>
      </c>
      <c r="H17" s="36">
        <v>7.4450000000000003</v>
      </c>
      <c r="I17" s="37">
        <f>H17/F17</f>
        <v>0.71862934362934372</v>
      </c>
      <c r="J17" s="39">
        <v>3</v>
      </c>
      <c r="K17" s="72">
        <f>J17/F17</f>
        <v>0.28957528957528961</v>
      </c>
    </row>
    <row r="18" spans="2:11" x14ac:dyDescent="0.25">
      <c r="B18" s="19">
        <v>10</v>
      </c>
      <c r="C18" s="20">
        <v>10</v>
      </c>
      <c r="D18" s="21"/>
      <c r="E18" s="22" t="s">
        <v>13</v>
      </c>
      <c r="F18" s="46">
        <v>1.98</v>
      </c>
      <c r="G18" s="51">
        <v>4.5</v>
      </c>
      <c r="H18" s="36">
        <v>1.792</v>
      </c>
      <c r="I18" s="37">
        <f>H18/F18</f>
        <v>0.90505050505050511</v>
      </c>
      <c r="J18" s="39">
        <v>0.2</v>
      </c>
      <c r="K18" s="72">
        <f>J18/F18</f>
        <v>0.10101010101010102</v>
      </c>
    </row>
    <row r="19" spans="2:11" x14ac:dyDescent="0.25">
      <c r="B19" s="19">
        <v>11</v>
      </c>
      <c r="C19" s="20">
        <v>11</v>
      </c>
      <c r="D19" s="21"/>
      <c r="E19" s="22" t="s">
        <v>14</v>
      </c>
      <c r="F19" s="46">
        <v>4.9349999999999996</v>
      </c>
      <c r="G19" s="51">
        <v>4</v>
      </c>
      <c r="H19" s="36">
        <v>4.96</v>
      </c>
      <c r="I19" s="37">
        <f>H19/F19</f>
        <v>1.0050658561296859</v>
      </c>
      <c r="J19" s="39">
        <v>0</v>
      </c>
      <c r="K19" s="72">
        <f>J19/F19</f>
        <v>0</v>
      </c>
    </row>
    <row r="20" spans="2:11" x14ac:dyDescent="0.25">
      <c r="B20" s="19">
        <v>12</v>
      </c>
      <c r="C20" s="20">
        <v>12</v>
      </c>
      <c r="D20" s="21"/>
      <c r="E20" s="22" t="s">
        <v>15</v>
      </c>
      <c r="F20" s="46">
        <v>6.8</v>
      </c>
      <c r="G20" s="51">
        <v>4</v>
      </c>
      <c r="H20" s="36">
        <v>5.4829999999999997</v>
      </c>
      <c r="I20" s="37">
        <f>H20/F20</f>
        <v>0.80632352941176466</v>
      </c>
      <c r="J20" s="39">
        <v>0.6</v>
      </c>
      <c r="K20" s="72">
        <f>J20/F20</f>
        <v>8.8235294117647065E-2</v>
      </c>
    </row>
    <row r="21" spans="2:11" x14ac:dyDescent="0.25">
      <c r="B21" s="19">
        <v>13</v>
      </c>
      <c r="C21" s="20">
        <v>13</v>
      </c>
      <c r="D21" s="21"/>
      <c r="E21" s="22" t="s">
        <v>16</v>
      </c>
      <c r="F21" s="46">
        <v>1.415</v>
      </c>
      <c r="G21" s="51">
        <v>4</v>
      </c>
      <c r="H21" s="36">
        <v>1.5109999999999999</v>
      </c>
      <c r="I21" s="37">
        <f>H21/F21</f>
        <v>1.0678445229681979</v>
      </c>
      <c r="J21" s="39">
        <v>0</v>
      </c>
      <c r="K21" s="72">
        <f>J21/F21</f>
        <v>0</v>
      </c>
    </row>
    <row r="22" spans="2:11" x14ac:dyDescent="0.25">
      <c r="B22" s="19">
        <v>14</v>
      </c>
      <c r="C22" s="20">
        <v>14</v>
      </c>
      <c r="D22" s="21"/>
      <c r="E22" s="22" t="s">
        <v>17</v>
      </c>
      <c r="F22" s="46">
        <v>2.5</v>
      </c>
      <c r="G22" s="51">
        <v>4</v>
      </c>
      <c r="H22" s="36">
        <v>2.1869999999999998</v>
      </c>
      <c r="I22" s="37">
        <f>H22/F22</f>
        <v>0.87479999999999991</v>
      </c>
      <c r="J22" s="39">
        <v>0.2</v>
      </c>
      <c r="K22" s="72">
        <f>J22/F22</f>
        <v>0.08</v>
      </c>
    </row>
    <row r="23" spans="2:11" x14ac:dyDescent="0.25">
      <c r="B23" s="19">
        <f>+B22+1</f>
        <v>15</v>
      </c>
      <c r="C23" s="20">
        <v>15</v>
      </c>
      <c r="D23" s="21"/>
      <c r="E23" s="22" t="s">
        <v>18</v>
      </c>
      <c r="F23" s="46">
        <v>6.05</v>
      </c>
      <c r="G23" s="51">
        <v>4</v>
      </c>
      <c r="H23" s="36">
        <v>5.9119999999999999</v>
      </c>
      <c r="I23" s="37">
        <f>H23/F23</f>
        <v>0.97719008264462814</v>
      </c>
      <c r="J23" s="39">
        <v>0</v>
      </c>
      <c r="K23" s="72">
        <f>J23/F23</f>
        <v>0</v>
      </c>
    </row>
    <row r="24" spans="2:11" x14ac:dyDescent="0.25">
      <c r="B24" s="19">
        <f>+B23+1</f>
        <v>16</v>
      </c>
      <c r="C24" s="20">
        <v>16</v>
      </c>
      <c r="D24" s="21"/>
      <c r="E24" s="22" t="s">
        <v>19</v>
      </c>
      <c r="F24" s="46">
        <v>5.415</v>
      </c>
      <c r="G24" s="51">
        <v>4</v>
      </c>
      <c r="H24" s="36">
        <v>5.2469999999999999</v>
      </c>
      <c r="I24" s="37">
        <f>H24/F24</f>
        <v>0.96897506925207755</v>
      </c>
      <c r="J24" s="39">
        <v>0.2</v>
      </c>
      <c r="K24" s="72">
        <f>J24/F24</f>
        <v>3.6934441366574332E-2</v>
      </c>
    </row>
    <row r="25" spans="2:11" x14ac:dyDescent="0.25">
      <c r="B25" s="19">
        <f t="shared" ref="B25:B38" si="0">+B24+1</f>
        <v>17</v>
      </c>
      <c r="C25" s="20">
        <v>17</v>
      </c>
      <c r="D25" s="21"/>
      <c r="E25" s="22" t="s">
        <v>20</v>
      </c>
      <c r="F25" s="46">
        <v>3.3050000000000002</v>
      </c>
      <c r="G25" s="51">
        <v>5.5</v>
      </c>
      <c r="H25" s="36">
        <v>2.9550000000000001</v>
      </c>
      <c r="I25" s="37">
        <f>H25/F25</f>
        <v>0.89409984871406956</v>
      </c>
      <c r="J25" s="39">
        <v>0.2</v>
      </c>
      <c r="K25" s="72">
        <f>J25/F25</f>
        <v>6.0514372163388806E-2</v>
      </c>
    </row>
    <row r="26" spans="2:11" x14ac:dyDescent="0.25">
      <c r="B26" s="19">
        <f t="shared" si="0"/>
        <v>18</v>
      </c>
      <c r="C26" s="20">
        <v>18</v>
      </c>
      <c r="D26" s="21"/>
      <c r="E26" s="22" t="s">
        <v>21</v>
      </c>
      <c r="F26" s="46">
        <v>5.7649999999999997</v>
      </c>
      <c r="G26" s="51">
        <v>5</v>
      </c>
      <c r="H26" s="36">
        <v>5.5949999999999998</v>
      </c>
      <c r="I26" s="37">
        <f>H26/F26</f>
        <v>0.97051170858629665</v>
      </c>
      <c r="J26" s="39">
        <v>0.2</v>
      </c>
      <c r="K26" s="72">
        <f>J26/F26</f>
        <v>3.4692107545533396E-2</v>
      </c>
    </row>
    <row r="27" spans="2:11" x14ac:dyDescent="0.25">
      <c r="B27" s="19">
        <f t="shared" si="0"/>
        <v>19</v>
      </c>
      <c r="C27" s="20">
        <v>19</v>
      </c>
      <c r="D27" s="21"/>
      <c r="E27" s="22" t="s">
        <v>22</v>
      </c>
      <c r="F27" s="46">
        <v>7.05</v>
      </c>
      <c r="G27" s="51">
        <v>4</v>
      </c>
      <c r="H27" s="36">
        <v>7.2750000000000004</v>
      </c>
      <c r="I27" s="37">
        <f>H27/F27</f>
        <v>1.0319148936170213</v>
      </c>
      <c r="J27" s="39">
        <v>0</v>
      </c>
      <c r="K27" s="72">
        <f>J27/F27</f>
        <v>0</v>
      </c>
    </row>
    <row r="28" spans="2:11" x14ac:dyDescent="0.25">
      <c r="B28" s="19">
        <f t="shared" si="0"/>
        <v>20</v>
      </c>
      <c r="C28" s="20">
        <v>20</v>
      </c>
      <c r="D28" s="21"/>
      <c r="E28" s="22" t="s">
        <v>23</v>
      </c>
      <c r="F28" s="46">
        <v>6.73</v>
      </c>
      <c r="G28" s="51">
        <v>4</v>
      </c>
      <c r="H28" s="36">
        <v>6.75</v>
      </c>
      <c r="I28" s="37">
        <f>H28/F28</f>
        <v>1.0029717682020802</v>
      </c>
      <c r="J28" s="39">
        <v>0</v>
      </c>
      <c r="K28" s="72">
        <f>J28/F28</f>
        <v>0</v>
      </c>
    </row>
    <row r="29" spans="2:11" x14ac:dyDescent="0.25">
      <c r="B29" s="19">
        <f t="shared" si="0"/>
        <v>21</v>
      </c>
      <c r="C29" s="20">
        <v>21</v>
      </c>
      <c r="D29" s="21"/>
      <c r="E29" s="22" t="s">
        <v>24</v>
      </c>
      <c r="F29" s="46">
        <v>8.6999999999999993</v>
      </c>
      <c r="G29" s="51">
        <v>5.5</v>
      </c>
      <c r="H29" s="36">
        <v>6.6829999999999998</v>
      </c>
      <c r="I29" s="37">
        <f>H29/F29</f>
        <v>0.76816091954022991</v>
      </c>
      <c r="J29" s="39">
        <v>0.6</v>
      </c>
      <c r="K29" s="72">
        <f>J29/F29</f>
        <v>6.8965517241379309E-2</v>
      </c>
    </row>
    <row r="30" spans="2:11" x14ac:dyDescent="0.25">
      <c r="B30" s="19">
        <f t="shared" si="0"/>
        <v>22</v>
      </c>
      <c r="C30" s="20">
        <v>22</v>
      </c>
      <c r="D30" s="21"/>
      <c r="E30" s="22" t="s">
        <v>25</v>
      </c>
      <c r="F30" s="46">
        <v>2.67</v>
      </c>
      <c r="G30" s="51">
        <v>5.5</v>
      </c>
      <c r="H30" s="36">
        <v>4.1150000000000002</v>
      </c>
      <c r="I30" s="37">
        <f>H30/F30</f>
        <v>1.5411985018726593</v>
      </c>
      <c r="J30" s="39">
        <v>0</v>
      </c>
      <c r="K30" s="72">
        <f>J30/F30</f>
        <v>0</v>
      </c>
    </row>
    <row r="31" spans="2:11" x14ac:dyDescent="0.25">
      <c r="B31" s="19">
        <f t="shared" si="0"/>
        <v>23</v>
      </c>
      <c r="C31" s="20">
        <v>23</v>
      </c>
      <c r="D31" s="21"/>
      <c r="E31" s="22" t="s">
        <v>26</v>
      </c>
      <c r="F31" s="46">
        <v>12.3</v>
      </c>
      <c r="G31" s="51">
        <v>4</v>
      </c>
      <c r="H31" s="36">
        <v>10.564</v>
      </c>
      <c r="I31" s="37">
        <f>H31/F31</f>
        <v>0.85886178861788609</v>
      </c>
      <c r="J31" s="39">
        <v>2</v>
      </c>
      <c r="K31" s="72">
        <f>J31/F31</f>
        <v>0.16260162601626016</v>
      </c>
    </row>
    <row r="32" spans="2:11" x14ac:dyDescent="0.25">
      <c r="B32" s="19">
        <f t="shared" si="0"/>
        <v>24</v>
      </c>
      <c r="C32" s="20">
        <v>24</v>
      </c>
      <c r="D32" s="21"/>
      <c r="E32" s="22" t="s">
        <v>27</v>
      </c>
      <c r="F32" s="46">
        <v>8.4</v>
      </c>
      <c r="G32" s="51">
        <v>5</v>
      </c>
      <c r="H32" s="36">
        <v>8.2200000000000006</v>
      </c>
      <c r="I32" s="37">
        <f>H32/F32</f>
        <v>0.97857142857142865</v>
      </c>
      <c r="J32" s="39">
        <v>0</v>
      </c>
      <c r="K32" s="72">
        <f>J32/F32</f>
        <v>0</v>
      </c>
    </row>
    <row r="33" spans="2:11" x14ac:dyDescent="0.25">
      <c r="B33" s="19">
        <f t="shared" si="0"/>
        <v>25</v>
      </c>
      <c r="C33" s="20">
        <v>25</v>
      </c>
      <c r="D33" s="21"/>
      <c r="E33" s="22" t="s">
        <v>28</v>
      </c>
      <c r="F33" s="46">
        <v>2.5499999999999998</v>
      </c>
      <c r="G33" s="51">
        <v>4</v>
      </c>
      <c r="H33" s="36">
        <v>1.7170000000000001</v>
      </c>
      <c r="I33" s="37">
        <f>H33/F33</f>
        <v>0.67333333333333345</v>
      </c>
      <c r="J33" s="39">
        <v>0.6</v>
      </c>
      <c r="K33" s="72">
        <f>J33/F33</f>
        <v>0.23529411764705882</v>
      </c>
    </row>
    <row r="34" spans="2:11" x14ac:dyDescent="0.25">
      <c r="B34" s="19">
        <f t="shared" si="0"/>
        <v>26</v>
      </c>
      <c r="C34" s="20">
        <v>26</v>
      </c>
      <c r="D34" s="21"/>
      <c r="E34" s="22" t="s">
        <v>29</v>
      </c>
      <c r="F34" s="46">
        <v>3.7349999999999999</v>
      </c>
      <c r="G34" s="51">
        <v>4.5</v>
      </c>
      <c r="H34" s="36">
        <v>2.8</v>
      </c>
      <c r="I34" s="37">
        <f>H34/F34</f>
        <v>0.74966532797858099</v>
      </c>
      <c r="J34" s="39">
        <v>0.96299999999999997</v>
      </c>
      <c r="K34" s="72">
        <f>J34/F34</f>
        <v>0.25783132530120484</v>
      </c>
    </row>
    <row r="35" spans="2:11" x14ac:dyDescent="0.25">
      <c r="B35" s="19">
        <f t="shared" si="0"/>
        <v>27</v>
      </c>
      <c r="C35" s="20">
        <v>27</v>
      </c>
      <c r="D35" s="21"/>
      <c r="E35" s="22" t="s">
        <v>30</v>
      </c>
      <c r="F35" s="46">
        <v>2.46</v>
      </c>
      <c r="G35" s="51">
        <v>4</v>
      </c>
      <c r="H35" s="36">
        <v>2.089</v>
      </c>
      <c r="I35" s="37">
        <f>H35/F35</f>
        <v>0.84918699186991875</v>
      </c>
      <c r="J35" s="39">
        <v>0.2</v>
      </c>
      <c r="K35" s="72">
        <f>J35/F35</f>
        <v>8.1300813008130093E-2</v>
      </c>
    </row>
    <row r="36" spans="2:11" x14ac:dyDescent="0.25">
      <c r="B36" s="19">
        <f t="shared" si="0"/>
        <v>28</v>
      </c>
      <c r="C36" s="20">
        <v>28</v>
      </c>
      <c r="D36" s="21"/>
      <c r="E36" s="22" t="s">
        <v>31</v>
      </c>
      <c r="F36" s="46">
        <v>4.83</v>
      </c>
      <c r="G36" s="51">
        <v>4</v>
      </c>
      <c r="H36" s="36">
        <v>4.8449999999999998</v>
      </c>
      <c r="I36" s="37">
        <f>H36/F36</f>
        <v>1.0031055900621118</v>
      </c>
      <c r="J36" s="39">
        <v>0</v>
      </c>
      <c r="K36" s="72">
        <f>J36/F36</f>
        <v>0</v>
      </c>
    </row>
    <row r="37" spans="2:11" x14ac:dyDescent="0.25">
      <c r="B37" s="19">
        <f t="shared" si="0"/>
        <v>29</v>
      </c>
      <c r="C37" s="20">
        <v>29</v>
      </c>
      <c r="D37" s="21"/>
      <c r="E37" s="22" t="s">
        <v>32</v>
      </c>
      <c r="F37" s="46">
        <v>7.6</v>
      </c>
      <c r="G37" s="51">
        <v>4</v>
      </c>
      <c r="H37" s="36">
        <f>F37</f>
        <v>7.6</v>
      </c>
      <c r="I37" s="37">
        <f>H37/F37</f>
        <v>1</v>
      </c>
      <c r="J37" s="39">
        <v>0</v>
      </c>
      <c r="K37" s="72">
        <f>J37/F37</f>
        <v>0</v>
      </c>
    </row>
    <row r="38" spans="2:11" x14ac:dyDescent="0.25">
      <c r="B38" s="19">
        <f t="shared" si="0"/>
        <v>30</v>
      </c>
      <c r="C38" s="20">
        <v>30</v>
      </c>
      <c r="D38" s="21"/>
      <c r="E38" s="22" t="s">
        <v>33</v>
      </c>
      <c r="F38" s="46">
        <v>2.2999999999999998</v>
      </c>
      <c r="G38" s="51">
        <v>4.5</v>
      </c>
      <c r="H38" s="36">
        <v>2.3410000000000002</v>
      </c>
      <c r="I38" s="37">
        <f>H38/F38</f>
        <v>1.0178260869565219</v>
      </c>
      <c r="J38" s="39">
        <v>0</v>
      </c>
      <c r="K38" s="72">
        <f>J38/F38</f>
        <v>0</v>
      </c>
    </row>
    <row r="39" spans="2:11" x14ac:dyDescent="0.25">
      <c r="B39" s="19">
        <f>+B38+1</f>
        <v>31</v>
      </c>
      <c r="C39" s="20">
        <v>31</v>
      </c>
      <c r="D39" s="21"/>
      <c r="E39" s="22" t="s">
        <v>34</v>
      </c>
      <c r="F39" s="46">
        <v>7.27</v>
      </c>
      <c r="G39" s="51">
        <v>4</v>
      </c>
      <c r="H39" s="36">
        <v>6.4939999999999998</v>
      </c>
      <c r="I39" s="37">
        <f>H39/F39</f>
        <v>0.8932599724896837</v>
      </c>
      <c r="J39" s="39">
        <v>0.6</v>
      </c>
      <c r="K39" s="72">
        <f>J39/F39</f>
        <v>8.2530949105914714E-2</v>
      </c>
    </row>
    <row r="40" spans="2:11" x14ac:dyDescent="0.25">
      <c r="B40" s="19">
        <f>+B39+1</f>
        <v>32</v>
      </c>
      <c r="C40" s="20">
        <v>32</v>
      </c>
      <c r="D40" s="21"/>
      <c r="E40" s="22" t="s">
        <v>35</v>
      </c>
      <c r="F40" s="46">
        <v>4.4000000000000004</v>
      </c>
      <c r="G40" s="51">
        <v>4</v>
      </c>
      <c r="H40" s="36">
        <v>4.5880000000000001</v>
      </c>
      <c r="I40" s="37">
        <f>H40/F40</f>
        <v>1.0427272727272727</v>
      </c>
      <c r="J40" s="39">
        <v>0</v>
      </c>
      <c r="K40" s="72">
        <f>J40/F40</f>
        <v>0</v>
      </c>
    </row>
    <row r="41" spans="2:11" x14ac:dyDescent="0.25">
      <c r="B41" s="19">
        <f t="shared" ref="B41:B48" si="1">+B40+1</f>
        <v>33</v>
      </c>
      <c r="C41" s="20">
        <v>33</v>
      </c>
      <c r="D41" s="21"/>
      <c r="E41" s="22" t="s">
        <v>36</v>
      </c>
      <c r="F41" s="46">
        <v>15</v>
      </c>
      <c r="G41" s="51">
        <v>4.5</v>
      </c>
      <c r="H41" s="36">
        <v>13.656000000000001</v>
      </c>
      <c r="I41" s="37">
        <f>H41/F41</f>
        <v>0.91039999999999999</v>
      </c>
      <c r="J41" s="39">
        <v>1.6</v>
      </c>
      <c r="K41" s="72">
        <f>J41/F41</f>
        <v>0.10666666666666667</v>
      </c>
    </row>
    <row r="42" spans="2:11" x14ac:dyDescent="0.25">
      <c r="B42" s="19">
        <f t="shared" si="1"/>
        <v>34</v>
      </c>
      <c r="C42" s="20">
        <v>34</v>
      </c>
      <c r="D42" s="21"/>
      <c r="E42" s="22" t="s">
        <v>37</v>
      </c>
      <c r="F42" s="46">
        <v>10.7</v>
      </c>
      <c r="G42" s="51">
        <v>3.5</v>
      </c>
      <c r="H42" s="36">
        <v>10.583</v>
      </c>
      <c r="I42" s="37">
        <f>H42/F42</f>
        <v>0.98906542056074775</v>
      </c>
      <c r="J42" s="39">
        <v>0.2</v>
      </c>
      <c r="K42" s="72">
        <f>J42/F42</f>
        <v>1.8691588785046731E-2</v>
      </c>
    </row>
    <row r="43" spans="2:11" x14ac:dyDescent="0.25">
      <c r="B43" s="19">
        <f t="shared" si="1"/>
        <v>35</v>
      </c>
      <c r="C43" s="20">
        <v>35</v>
      </c>
      <c r="D43" s="21"/>
      <c r="E43" s="22" t="s">
        <v>38</v>
      </c>
      <c r="F43" s="46">
        <v>3.5</v>
      </c>
      <c r="G43" s="51">
        <v>6</v>
      </c>
      <c r="H43" s="36">
        <v>3.3140000000000001</v>
      </c>
      <c r="I43" s="37">
        <f>H43/F43</f>
        <v>0.94685714285714284</v>
      </c>
      <c r="J43" s="39">
        <v>0</v>
      </c>
      <c r="K43" s="72">
        <f>J43/F43</f>
        <v>0</v>
      </c>
    </row>
    <row r="44" spans="2:11" x14ac:dyDescent="0.25">
      <c r="B44" s="19">
        <f t="shared" si="1"/>
        <v>36</v>
      </c>
      <c r="C44" s="20">
        <v>36</v>
      </c>
      <c r="D44" s="21"/>
      <c r="E44" s="22" t="s">
        <v>39</v>
      </c>
      <c r="F44" s="46">
        <v>3.11</v>
      </c>
      <c r="G44" s="51">
        <v>5</v>
      </c>
      <c r="H44" s="36">
        <v>3.0859999999999999</v>
      </c>
      <c r="I44" s="37">
        <f>H44/F44</f>
        <v>0.99228295819935686</v>
      </c>
      <c r="J44" s="39">
        <v>0</v>
      </c>
      <c r="K44" s="72">
        <f>J44/F44</f>
        <v>0</v>
      </c>
    </row>
    <row r="45" spans="2:11" x14ac:dyDescent="0.25">
      <c r="B45" s="19">
        <f t="shared" si="1"/>
        <v>37</v>
      </c>
      <c r="C45" s="20">
        <v>37</v>
      </c>
      <c r="D45" s="21"/>
      <c r="E45" s="22" t="s">
        <v>40</v>
      </c>
      <c r="F45" s="46">
        <v>6.18</v>
      </c>
      <c r="G45" s="51">
        <v>5</v>
      </c>
      <c r="H45" s="36">
        <v>6.0430000000000001</v>
      </c>
      <c r="I45" s="37">
        <f>H45/F45</f>
        <v>0.97783171521035606</v>
      </c>
      <c r="J45" s="39">
        <v>0</v>
      </c>
      <c r="K45" s="72">
        <f>J45/F45</f>
        <v>0</v>
      </c>
    </row>
    <row r="46" spans="2:11" x14ac:dyDescent="0.25">
      <c r="B46" s="19">
        <f t="shared" si="1"/>
        <v>38</v>
      </c>
      <c r="C46" s="20">
        <v>38</v>
      </c>
      <c r="D46" s="21"/>
      <c r="E46" s="22" t="s">
        <v>41</v>
      </c>
      <c r="F46" s="46">
        <v>2.4</v>
      </c>
      <c r="G46" s="51">
        <v>3.5</v>
      </c>
      <c r="H46" s="36">
        <v>2.6360000000000001</v>
      </c>
      <c r="I46" s="37">
        <f>H46/F46</f>
        <v>1.0983333333333334</v>
      </c>
      <c r="J46" s="39">
        <v>0</v>
      </c>
      <c r="K46" s="72">
        <f>J46/F46</f>
        <v>0</v>
      </c>
    </row>
    <row r="47" spans="2:11" x14ac:dyDescent="0.25">
      <c r="B47" s="19">
        <f t="shared" si="1"/>
        <v>39</v>
      </c>
      <c r="C47" s="20">
        <v>39</v>
      </c>
      <c r="D47" s="21"/>
      <c r="E47" s="22" t="s">
        <v>42</v>
      </c>
      <c r="F47" s="46">
        <v>4.2</v>
      </c>
      <c r="G47" s="51">
        <v>3.5</v>
      </c>
      <c r="H47" s="36">
        <v>4.2930000000000001</v>
      </c>
      <c r="I47" s="37">
        <f>H47/F47</f>
        <v>1.0221428571428572</v>
      </c>
      <c r="J47" s="39">
        <v>0</v>
      </c>
      <c r="K47" s="72">
        <f>J47/F47</f>
        <v>0</v>
      </c>
    </row>
    <row r="48" spans="2:11" x14ac:dyDescent="0.25">
      <c r="B48" s="19">
        <f t="shared" si="1"/>
        <v>40</v>
      </c>
      <c r="C48" s="20">
        <v>40</v>
      </c>
      <c r="D48" s="21"/>
      <c r="E48" s="22" t="s">
        <v>43</v>
      </c>
      <c r="F48" s="46">
        <v>11</v>
      </c>
      <c r="G48" s="51">
        <v>3</v>
      </c>
      <c r="H48" s="36">
        <v>3.2160000000000002</v>
      </c>
      <c r="I48" s="37">
        <f>H48/F48</f>
        <v>0.29236363636363638</v>
      </c>
      <c r="J48" s="39">
        <v>6</v>
      </c>
      <c r="K48" s="72">
        <f>J48/F48</f>
        <v>0.54545454545454541</v>
      </c>
    </row>
    <row r="49" spans="2:11" x14ac:dyDescent="0.25">
      <c r="B49" s="19">
        <f>+B48+1</f>
        <v>41</v>
      </c>
      <c r="C49" s="20">
        <v>41</v>
      </c>
      <c r="D49" s="21"/>
      <c r="E49" s="22" t="s">
        <v>44</v>
      </c>
      <c r="F49" s="46">
        <v>4.0999999999999996</v>
      </c>
      <c r="G49" s="51">
        <v>4</v>
      </c>
      <c r="H49" s="36">
        <v>0.72799999999999998</v>
      </c>
      <c r="I49" s="37">
        <f>H49/F49</f>
        <v>0.17756097560975612</v>
      </c>
      <c r="J49" s="39">
        <v>3.2</v>
      </c>
      <c r="K49" s="72">
        <f>J49/F49</f>
        <v>0.78048780487804892</v>
      </c>
    </row>
    <row r="50" spans="2:11" x14ac:dyDescent="0.25">
      <c r="B50" s="19">
        <f>+B49+1</f>
        <v>42</v>
      </c>
      <c r="C50" s="20">
        <v>42</v>
      </c>
      <c r="D50" s="21"/>
      <c r="E50" s="22" t="s">
        <v>45</v>
      </c>
      <c r="F50" s="46">
        <v>7</v>
      </c>
      <c r="G50" s="51">
        <v>4</v>
      </c>
      <c r="H50" s="36">
        <v>1.2</v>
      </c>
      <c r="I50" s="37">
        <f>H50/F50</f>
        <v>0.17142857142857143</v>
      </c>
      <c r="J50" s="39">
        <v>5.7370000000000001</v>
      </c>
      <c r="K50" s="72">
        <f>J50/F50</f>
        <v>0.81957142857142862</v>
      </c>
    </row>
    <row r="51" spans="2:11" x14ac:dyDescent="0.25">
      <c r="B51" s="19">
        <f t="shared" ref="B51:B61" si="2">+B50+1</f>
        <v>43</v>
      </c>
      <c r="C51" s="20">
        <v>43</v>
      </c>
      <c r="D51" s="21"/>
      <c r="E51" s="22" t="s">
        <v>46</v>
      </c>
      <c r="F51" s="46">
        <v>9.98</v>
      </c>
      <c r="G51" s="51">
        <v>4</v>
      </c>
      <c r="H51" s="36">
        <v>9.43</v>
      </c>
      <c r="I51" s="37">
        <f>H51/F51</f>
        <v>0.94488977955911813</v>
      </c>
      <c r="J51" s="39">
        <v>0.6</v>
      </c>
      <c r="K51" s="72">
        <f>J51/F51</f>
        <v>6.0120240480961921E-2</v>
      </c>
    </row>
    <row r="52" spans="2:11" x14ac:dyDescent="0.25">
      <c r="B52" s="19">
        <f t="shared" si="2"/>
        <v>44</v>
      </c>
      <c r="C52" s="20">
        <v>44</v>
      </c>
      <c r="D52" s="21"/>
      <c r="E52" s="22" t="s">
        <v>47</v>
      </c>
      <c r="F52" s="46">
        <v>7.09</v>
      </c>
      <c r="G52" s="51">
        <v>4</v>
      </c>
      <c r="H52" s="36">
        <v>5.3170000000000002</v>
      </c>
      <c r="I52" s="37">
        <f>H52/F52</f>
        <v>0.74992947813822286</v>
      </c>
      <c r="J52" s="39">
        <v>1.4</v>
      </c>
      <c r="K52" s="72">
        <f>J52/F52</f>
        <v>0.19746121297602257</v>
      </c>
    </row>
    <row r="53" spans="2:11" x14ac:dyDescent="0.25">
      <c r="B53" s="19">
        <f t="shared" si="2"/>
        <v>45</v>
      </c>
      <c r="C53" s="20">
        <v>45</v>
      </c>
      <c r="D53" s="21"/>
      <c r="E53" s="22" t="s">
        <v>48</v>
      </c>
      <c r="F53" s="46">
        <v>8.4600000000000009</v>
      </c>
      <c r="G53" s="51">
        <v>4.5</v>
      </c>
      <c r="H53" s="36">
        <v>6.7</v>
      </c>
      <c r="I53" s="37">
        <f>H53/F53</f>
        <v>0.79196217494089827</v>
      </c>
      <c r="J53" s="39">
        <v>1.8</v>
      </c>
      <c r="K53" s="72">
        <f>J53/F53</f>
        <v>0.21276595744680848</v>
      </c>
    </row>
    <row r="54" spans="2:11" x14ac:dyDescent="0.25">
      <c r="B54" s="19">
        <f t="shared" si="2"/>
        <v>46</v>
      </c>
      <c r="C54" s="20">
        <v>46</v>
      </c>
      <c r="D54" s="21"/>
      <c r="E54" s="22" t="s">
        <v>49</v>
      </c>
      <c r="F54" s="46">
        <v>11.55</v>
      </c>
      <c r="G54" s="51">
        <v>4.5</v>
      </c>
      <c r="H54" s="36">
        <v>10.217000000000001</v>
      </c>
      <c r="I54" s="37">
        <f>H54/F54</f>
        <v>0.88458874458874459</v>
      </c>
      <c r="J54" s="39">
        <v>1</v>
      </c>
      <c r="K54" s="72">
        <f>J54/F54</f>
        <v>8.6580086580086577E-2</v>
      </c>
    </row>
    <row r="55" spans="2:11" x14ac:dyDescent="0.25">
      <c r="B55" s="19">
        <f t="shared" si="2"/>
        <v>47</v>
      </c>
      <c r="C55" s="20">
        <v>47</v>
      </c>
      <c r="D55" s="21"/>
      <c r="E55" s="22" t="s">
        <v>50</v>
      </c>
      <c r="F55" s="46">
        <v>6.46</v>
      </c>
      <c r="G55" s="51">
        <v>4.5</v>
      </c>
      <c r="H55" s="36">
        <f>3.2+0.3</f>
        <v>3.5</v>
      </c>
      <c r="I55" s="37">
        <f>H55/F55</f>
        <v>0.54179566563467496</v>
      </c>
      <c r="J55" s="39">
        <v>2.4</v>
      </c>
      <c r="K55" s="72">
        <f>J55/F55</f>
        <v>0.37151702786377711</v>
      </c>
    </row>
    <row r="56" spans="2:11" x14ac:dyDescent="0.25">
      <c r="B56" s="19">
        <f t="shared" si="2"/>
        <v>48</v>
      </c>
      <c r="C56" s="20">
        <v>48</v>
      </c>
      <c r="D56" s="21"/>
      <c r="E56" s="22" t="s">
        <v>51</v>
      </c>
      <c r="F56" s="46">
        <v>5.09</v>
      </c>
      <c r="G56" s="51">
        <v>6</v>
      </c>
      <c r="H56" s="36">
        <v>4.8899999999999997</v>
      </c>
      <c r="I56" s="37">
        <f>H56/F56</f>
        <v>0.96070726915520621</v>
      </c>
      <c r="J56" s="39">
        <v>0.2</v>
      </c>
      <c r="K56" s="72">
        <f>J56/F56</f>
        <v>3.9292730844793719E-2</v>
      </c>
    </row>
    <row r="57" spans="2:11" x14ac:dyDescent="0.25">
      <c r="B57" s="19">
        <f t="shared" si="2"/>
        <v>49</v>
      </c>
      <c r="C57" s="20">
        <v>49</v>
      </c>
      <c r="D57" s="21"/>
      <c r="E57" s="22" t="s">
        <v>52</v>
      </c>
      <c r="F57" s="46">
        <v>4.68</v>
      </c>
      <c r="G57" s="51">
        <v>4</v>
      </c>
      <c r="H57" s="36">
        <f>F57</f>
        <v>4.68</v>
      </c>
      <c r="I57" s="37">
        <f>H57/F57</f>
        <v>1</v>
      </c>
      <c r="J57" s="39">
        <v>0</v>
      </c>
      <c r="K57" s="72">
        <f>J57/F57</f>
        <v>0</v>
      </c>
    </row>
    <row r="58" spans="2:11" x14ac:dyDescent="0.25">
      <c r="B58" s="23">
        <f t="shared" si="2"/>
        <v>50</v>
      </c>
      <c r="C58" s="20">
        <v>50</v>
      </c>
      <c r="D58" s="21"/>
      <c r="E58" s="22" t="s">
        <v>53</v>
      </c>
      <c r="F58" s="46">
        <v>7.1</v>
      </c>
      <c r="G58" s="51">
        <v>4.5</v>
      </c>
      <c r="H58" s="36">
        <f>F58</f>
        <v>7.1</v>
      </c>
      <c r="I58" s="37">
        <f>H58/F58</f>
        <v>1</v>
      </c>
      <c r="J58" s="39">
        <v>0</v>
      </c>
      <c r="K58" s="72">
        <f>J58/F58</f>
        <v>0</v>
      </c>
    </row>
    <row r="59" spans="2:11" x14ac:dyDescent="0.25">
      <c r="B59" s="19">
        <f t="shared" si="2"/>
        <v>51</v>
      </c>
      <c r="C59" s="20">
        <v>51</v>
      </c>
      <c r="D59" s="21"/>
      <c r="E59" s="22" t="s">
        <v>54</v>
      </c>
      <c r="F59" s="46">
        <v>4.2</v>
      </c>
      <c r="G59" s="51">
        <v>5</v>
      </c>
      <c r="H59" s="36">
        <v>4</v>
      </c>
      <c r="I59" s="37">
        <f>H59/F59</f>
        <v>0.95238095238095233</v>
      </c>
      <c r="J59" s="39">
        <v>3.5000000000000003E-2</v>
      </c>
      <c r="K59" s="72">
        <f>J59/F59</f>
        <v>8.3333333333333332E-3</v>
      </c>
    </row>
    <row r="60" spans="2:11" x14ac:dyDescent="0.25">
      <c r="B60" s="19">
        <f t="shared" si="2"/>
        <v>52</v>
      </c>
      <c r="C60" s="20">
        <v>52</v>
      </c>
      <c r="D60" s="21"/>
      <c r="E60" s="22" t="s">
        <v>55</v>
      </c>
      <c r="F60" s="46">
        <v>2.4</v>
      </c>
      <c r="G60" s="51">
        <v>4</v>
      </c>
      <c r="H60" s="36">
        <v>2.3140000000000001</v>
      </c>
      <c r="I60" s="37">
        <f>H60/F60</f>
        <v>0.96416666666666673</v>
      </c>
      <c r="J60" s="39">
        <v>0</v>
      </c>
      <c r="K60" s="72">
        <f>J60/F60</f>
        <v>0</v>
      </c>
    </row>
    <row r="61" spans="2:11" x14ac:dyDescent="0.25">
      <c r="B61" s="19">
        <f t="shared" si="2"/>
        <v>53</v>
      </c>
      <c r="C61" s="20">
        <v>53</v>
      </c>
      <c r="D61" s="21"/>
      <c r="E61" s="22" t="s">
        <v>56</v>
      </c>
      <c r="F61" s="46">
        <v>4.58</v>
      </c>
      <c r="G61" s="51">
        <v>3.5</v>
      </c>
      <c r="H61" s="36">
        <f>F61</f>
        <v>4.58</v>
      </c>
      <c r="I61" s="37">
        <f>H61/F61</f>
        <v>1</v>
      </c>
      <c r="J61" s="39">
        <v>0</v>
      </c>
      <c r="K61" s="72">
        <f>J61/F61</f>
        <v>0</v>
      </c>
    </row>
    <row r="62" spans="2:11" x14ac:dyDescent="0.25">
      <c r="B62" s="19">
        <f>+B61+1</f>
        <v>54</v>
      </c>
      <c r="C62" s="20">
        <v>54</v>
      </c>
      <c r="D62" s="21"/>
      <c r="E62" s="22" t="s">
        <v>57</v>
      </c>
      <c r="F62" s="46">
        <v>10</v>
      </c>
      <c r="G62" s="51">
        <v>4</v>
      </c>
      <c r="H62" s="36">
        <v>9.0370000000000008</v>
      </c>
      <c r="I62" s="37">
        <f>H62/F62</f>
        <v>0.90370000000000006</v>
      </c>
      <c r="J62" s="39">
        <v>0.4</v>
      </c>
      <c r="K62" s="72">
        <f>J62/F62</f>
        <v>0.04</v>
      </c>
    </row>
    <row r="63" spans="2:11" x14ac:dyDescent="0.25">
      <c r="B63" s="19">
        <f>+B62+1</f>
        <v>55</v>
      </c>
      <c r="C63" s="20">
        <v>55</v>
      </c>
      <c r="D63" s="21"/>
      <c r="E63" s="22" t="s">
        <v>58</v>
      </c>
      <c r="F63" s="46">
        <v>10.5</v>
      </c>
      <c r="G63" s="51">
        <v>4</v>
      </c>
      <c r="H63" s="36">
        <v>10.409000000000001</v>
      </c>
      <c r="I63" s="37">
        <f>H63/F63</f>
        <v>0.9913333333333334</v>
      </c>
      <c r="J63" s="39">
        <v>0</v>
      </c>
      <c r="K63" s="72">
        <f>J63/F63</f>
        <v>0</v>
      </c>
    </row>
    <row r="64" spans="2:11" x14ac:dyDescent="0.25">
      <c r="B64" s="19">
        <f t="shared" ref="B64:B77" si="3">+B63+1</f>
        <v>56</v>
      </c>
      <c r="C64" s="20">
        <v>56</v>
      </c>
      <c r="D64" s="21"/>
      <c r="E64" s="22" t="s">
        <v>59</v>
      </c>
      <c r="F64" s="46">
        <v>4</v>
      </c>
      <c r="G64" s="51">
        <v>3.5</v>
      </c>
      <c r="H64" s="36">
        <f>0.27+0.128277000000196</f>
        <v>0.39827700000019606</v>
      </c>
      <c r="I64" s="37">
        <f>H64/F64</f>
        <v>9.9569250000049014E-2</v>
      </c>
      <c r="J64" s="39">
        <f>0.6+3.761</f>
        <v>4.3609999999999998</v>
      </c>
      <c r="K64" s="72">
        <f>J64/F64</f>
        <v>1.0902499999999999</v>
      </c>
    </row>
    <row r="65" spans="2:11" x14ac:dyDescent="0.25">
      <c r="B65" s="19">
        <f t="shared" si="3"/>
        <v>57</v>
      </c>
      <c r="C65" s="20">
        <v>57</v>
      </c>
      <c r="D65" s="21"/>
      <c r="E65" s="22" t="s">
        <v>60</v>
      </c>
      <c r="F65" s="46">
        <v>3</v>
      </c>
      <c r="G65" s="51">
        <v>4</v>
      </c>
      <c r="H65" s="36">
        <v>3</v>
      </c>
      <c r="I65" s="37">
        <f>H65/F65</f>
        <v>1</v>
      </c>
      <c r="J65" s="39">
        <v>0</v>
      </c>
      <c r="K65" s="72">
        <f>J65/F65</f>
        <v>0</v>
      </c>
    </row>
    <row r="66" spans="2:11" x14ac:dyDescent="0.25">
      <c r="B66" s="19">
        <f t="shared" si="3"/>
        <v>58</v>
      </c>
      <c r="C66" s="20">
        <v>58</v>
      </c>
      <c r="D66" s="21"/>
      <c r="E66" s="22" t="s">
        <v>61</v>
      </c>
      <c r="F66" s="46">
        <v>2.5</v>
      </c>
      <c r="G66" s="51">
        <v>3</v>
      </c>
      <c r="H66" s="36">
        <v>2.351</v>
      </c>
      <c r="I66" s="37">
        <f>H66/F66</f>
        <v>0.94040000000000001</v>
      </c>
      <c r="J66" s="39">
        <v>0</v>
      </c>
      <c r="K66" s="72">
        <f>J66/F66</f>
        <v>0</v>
      </c>
    </row>
    <row r="67" spans="2:11" x14ac:dyDescent="0.25">
      <c r="B67" s="19">
        <f t="shared" si="3"/>
        <v>59</v>
      </c>
      <c r="C67" s="20">
        <v>59</v>
      </c>
      <c r="D67" s="21"/>
      <c r="E67" s="22" t="s">
        <v>62</v>
      </c>
      <c r="F67" s="46">
        <v>2.94</v>
      </c>
      <c r="G67" s="51">
        <v>4</v>
      </c>
      <c r="H67" s="36">
        <v>2.952</v>
      </c>
      <c r="I67" s="37">
        <f>H67/F67</f>
        <v>1.0040816326530613</v>
      </c>
      <c r="J67" s="39">
        <v>0</v>
      </c>
      <c r="K67" s="72">
        <f>J67/F67</f>
        <v>0</v>
      </c>
    </row>
    <row r="68" spans="2:11" x14ac:dyDescent="0.25">
      <c r="B68" s="19">
        <f t="shared" si="3"/>
        <v>60</v>
      </c>
      <c r="C68" s="20">
        <v>60</v>
      </c>
      <c r="D68" s="21"/>
      <c r="E68" s="22" t="s">
        <v>63</v>
      </c>
      <c r="F68" s="46">
        <v>0.75</v>
      </c>
      <c r="G68" s="51">
        <v>4</v>
      </c>
      <c r="H68" s="36">
        <v>0.71199999999999997</v>
      </c>
      <c r="I68" s="37">
        <f>H68/F68</f>
        <v>0.94933333333333325</v>
      </c>
      <c r="J68" s="39">
        <v>0</v>
      </c>
      <c r="K68" s="72">
        <f>J68/F68</f>
        <v>0</v>
      </c>
    </row>
    <row r="69" spans="2:11" x14ac:dyDescent="0.25">
      <c r="B69" s="19">
        <f t="shared" si="3"/>
        <v>61</v>
      </c>
      <c r="C69" s="20">
        <v>61</v>
      </c>
      <c r="D69" s="21"/>
      <c r="E69" s="22" t="s">
        <v>64</v>
      </c>
      <c r="F69" s="46">
        <v>1.7</v>
      </c>
      <c r="G69" s="51">
        <v>4</v>
      </c>
      <c r="H69" s="36">
        <v>1.99</v>
      </c>
      <c r="I69" s="37">
        <f>H69/F69</f>
        <v>1.1705882352941177</v>
      </c>
      <c r="J69" s="39">
        <v>0</v>
      </c>
      <c r="K69" s="72">
        <f>J69/F69</f>
        <v>0</v>
      </c>
    </row>
    <row r="70" spans="2:11" x14ac:dyDescent="0.25">
      <c r="B70" s="19">
        <f t="shared" si="3"/>
        <v>62</v>
      </c>
      <c r="C70" s="20">
        <v>62</v>
      </c>
      <c r="D70" s="21"/>
      <c r="E70" s="22" t="s">
        <v>65</v>
      </c>
      <c r="F70" s="46">
        <v>2.7</v>
      </c>
      <c r="G70" s="51">
        <v>3.5</v>
      </c>
      <c r="H70" s="36">
        <v>3.1280000000000001</v>
      </c>
      <c r="I70" s="37">
        <f>H70/F70</f>
        <v>1.1585185185185185</v>
      </c>
      <c r="J70" s="39">
        <v>0</v>
      </c>
      <c r="K70" s="72">
        <f>J70/F70</f>
        <v>0</v>
      </c>
    </row>
    <row r="71" spans="2:11" x14ac:dyDescent="0.25">
      <c r="B71" s="19">
        <f t="shared" si="3"/>
        <v>63</v>
      </c>
      <c r="C71" s="20">
        <v>63</v>
      </c>
      <c r="D71" s="21"/>
      <c r="E71" s="22" t="s">
        <v>66</v>
      </c>
      <c r="F71" s="46">
        <v>4.74</v>
      </c>
      <c r="G71" s="51">
        <v>3</v>
      </c>
      <c r="H71" s="36">
        <f>F71</f>
        <v>4.74</v>
      </c>
      <c r="I71" s="37">
        <f>H71/F71</f>
        <v>1</v>
      </c>
      <c r="J71" s="39">
        <v>0</v>
      </c>
      <c r="K71" s="72">
        <f>J71/F71</f>
        <v>0</v>
      </c>
    </row>
    <row r="72" spans="2:11" x14ac:dyDescent="0.25">
      <c r="B72" s="19">
        <f t="shared" si="3"/>
        <v>64</v>
      </c>
      <c r="C72" s="20">
        <v>64</v>
      </c>
      <c r="D72" s="21"/>
      <c r="E72" s="22" t="s">
        <v>67</v>
      </c>
      <c r="F72" s="46">
        <v>3.5</v>
      </c>
      <c r="G72" s="51">
        <v>4</v>
      </c>
      <c r="H72" s="36">
        <v>2.6949999999999998</v>
      </c>
      <c r="I72" s="37">
        <f>H72/F72</f>
        <v>0.76999999999999991</v>
      </c>
      <c r="J72" s="39">
        <v>0</v>
      </c>
      <c r="K72" s="72">
        <f>J72/F72</f>
        <v>0</v>
      </c>
    </row>
    <row r="73" spans="2:11" x14ac:dyDescent="0.25">
      <c r="B73" s="19">
        <f t="shared" si="3"/>
        <v>65</v>
      </c>
      <c r="C73" s="20">
        <v>65</v>
      </c>
      <c r="D73" s="21"/>
      <c r="E73" s="22" t="s">
        <v>68</v>
      </c>
      <c r="F73" s="46">
        <v>3.58</v>
      </c>
      <c r="G73" s="51">
        <v>3</v>
      </c>
      <c r="H73" s="36">
        <v>3.5750000000000002</v>
      </c>
      <c r="I73" s="37">
        <f>H73/F73</f>
        <v>0.99860335195530725</v>
      </c>
      <c r="J73" s="39">
        <v>0</v>
      </c>
      <c r="K73" s="72">
        <f>J73/F73</f>
        <v>0</v>
      </c>
    </row>
    <row r="74" spans="2:11" x14ac:dyDescent="0.25">
      <c r="B74" s="19">
        <f t="shared" si="3"/>
        <v>66</v>
      </c>
      <c r="C74" s="20">
        <v>66</v>
      </c>
      <c r="D74" s="21"/>
      <c r="E74" s="22" t="s">
        <v>69</v>
      </c>
      <c r="F74" s="46">
        <v>3.7</v>
      </c>
      <c r="G74" s="51">
        <v>4</v>
      </c>
      <c r="H74" s="36">
        <v>3.7</v>
      </c>
      <c r="I74" s="37">
        <f>H74/F74</f>
        <v>1</v>
      </c>
      <c r="J74" s="39">
        <v>0</v>
      </c>
      <c r="K74" s="72">
        <f>J74/F74</f>
        <v>0</v>
      </c>
    </row>
    <row r="75" spans="2:11" x14ac:dyDescent="0.25">
      <c r="B75" s="19">
        <f t="shared" si="3"/>
        <v>67</v>
      </c>
      <c r="C75" s="20">
        <v>67</v>
      </c>
      <c r="D75" s="21"/>
      <c r="E75" s="22" t="s">
        <v>70</v>
      </c>
      <c r="F75" s="46">
        <v>6.5</v>
      </c>
      <c r="G75" s="51">
        <v>3</v>
      </c>
      <c r="H75" s="36">
        <v>2.472</v>
      </c>
      <c r="I75" s="37">
        <f>H75/F75</f>
        <v>0.38030769230769229</v>
      </c>
      <c r="J75" s="39">
        <v>2.8</v>
      </c>
      <c r="K75" s="72">
        <f>J75/F75</f>
        <v>0.43076923076923074</v>
      </c>
    </row>
    <row r="76" spans="2:11" x14ac:dyDescent="0.25">
      <c r="B76" s="19">
        <f t="shared" si="3"/>
        <v>68</v>
      </c>
      <c r="C76" s="20">
        <v>68</v>
      </c>
      <c r="D76" s="21"/>
      <c r="E76" s="22" t="s">
        <v>71</v>
      </c>
      <c r="F76" s="46">
        <v>2.2999999999999998</v>
      </c>
      <c r="G76" s="51">
        <v>5.5</v>
      </c>
      <c r="H76" s="36">
        <v>2.113</v>
      </c>
      <c r="I76" s="37">
        <f>H76/F76</f>
        <v>0.91869565217391314</v>
      </c>
      <c r="J76" s="39">
        <v>0</v>
      </c>
      <c r="K76" s="72">
        <f>J76/F76</f>
        <v>0</v>
      </c>
    </row>
    <row r="77" spans="2:11" x14ac:dyDescent="0.25">
      <c r="B77" s="19">
        <f t="shared" si="3"/>
        <v>69</v>
      </c>
      <c r="C77" s="20">
        <v>69</v>
      </c>
      <c r="D77" s="21"/>
      <c r="E77" s="22" t="s">
        <v>72</v>
      </c>
      <c r="F77" s="46">
        <v>4.3499999999999996</v>
      </c>
      <c r="G77" s="51">
        <v>4</v>
      </c>
      <c r="H77" s="36">
        <v>5.92</v>
      </c>
      <c r="I77" s="37">
        <f>H77/F77</f>
        <v>1.3609195402298853</v>
      </c>
      <c r="J77" s="39">
        <v>0</v>
      </c>
      <c r="K77" s="72">
        <f>J77/F77</f>
        <v>0</v>
      </c>
    </row>
    <row r="78" spans="2:11" x14ac:dyDescent="0.25">
      <c r="B78" s="19">
        <f>+B77+1</f>
        <v>70</v>
      </c>
      <c r="C78" s="20">
        <v>70</v>
      </c>
      <c r="D78" s="21"/>
      <c r="E78" s="22" t="s">
        <v>73</v>
      </c>
      <c r="F78" s="46">
        <v>8.4</v>
      </c>
      <c r="G78" s="51">
        <v>3</v>
      </c>
      <c r="H78" s="36">
        <v>7.4749999999999996</v>
      </c>
      <c r="I78" s="37">
        <f>H78/F78</f>
        <v>0.88988095238095233</v>
      </c>
      <c r="J78" s="39">
        <v>0</v>
      </c>
      <c r="K78" s="72">
        <f>J78/F78</f>
        <v>0</v>
      </c>
    </row>
    <row r="79" spans="2:11" x14ac:dyDescent="0.25">
      <c r="B79" s="19">
        <f>+B78+1</f>
        <v>71</v>
      </c>
      <c r="C79" s="20">
        <v>401</v>
      </c>
      <c r="D79" s="21"/>
      <c r="E79" s="24" t="s">
        <v>74</v>
      </c>
      <c r="F79" s="46">
        <v>1.4</v>
      </c>
      <c r="G79" s="52">
        <v>6</v>
      </c>
      <c r="H79" s="36">
        <v>1.35</v>
      </c>
      <c r="I79" s="37">
        <f>H79/F79</f>
        <v>0.96428571428571441</v>
      </c>
      <c r="J79" s="39">
        <v>0</v>
      </c>
      <c r="K79" s="72">
        <f>J79/F79</f>
        <v>0</v>
      </c>
    </row>
    <row r="80" spans="2:11" x14ac:dyDescent="0.25">
      <c r="B80" s="19">
        <f t="shared" ref="B80:B93" si="4">+B79+1</f>
        <v>72</v>
      </c>
      <c r="C80" s="20">
        <v>402</v>
      </c>
      <c r="D80" s="21"/>
      <c r="E80" s="24" t="s">
        <v>75</v>
      </c>
      <c r="F80" s="46">
        <v>1</v>
      </c>
      <c r="G80" s="52">
        <v>9</v>
      </c>
      <c r="H80" s="36">
        <v>0.97399999999999998</v>
      </c>
      <c r="I80" s="37">
        <f>H80/F80</f>
        <v>0.97399999999999998</v>
      </c>
      <c r="J80" s="39">
        <v>0</v>
      </c>
      <c r="K80" s="72">
        <f>J80/F80</f>
        <v>0</v>
      </c>
    </row>
    <row r="81" spans="2:11" x14ac:dyDescent="0.25">
      <c r="B81" s="19">
        <f t="shared" si="4"/>
        <v>73</v>
      </c>
      <c r="C81" s="20">
        <v>403</v>
      </c>
      <c r="D81" s="21"/>
      <c r="E81" s="24" t="s">
        <v>76</v>
      </c>
      <c r="F81" s="46">
        <v>1.8</v>
      </c>
      <c r="G81" s="52">
        <v>7</v>
      </c>
      <c r="H81" s="36">
        <v>1.7410000000000001</v>
      </c>
      <c r="I81" s="37">
        <f>H81/F81</f>
        <v>0.96722222222222221</v>
      </c>
      <c r="J81" s="39">
        <v>0</v>
      </c>
      <c r="K81" s="72">
        <f>J81/F81</f>
        <v>0</v>
      </c>
    </row>
    <row r="82" spans="2:11" x14ac:dyDescent="0.25">
      <c r="B82" s="19">
        <f t="shared" si="4"/>
        <v>74</v>
      </c>
      <c r="C82" s="20">
        <v>404</v>
      </c>
      <c r="D82" s="21"/>
      <c r="E82" s="24" t="s">
        <v>77</v>
      </c>
      <c r="F82" s="46">
        <v>1.2</v>
      </c>
      <c r="G82" s="52">
        <v>7</v>
      </c>
      <c r="H82" s="36">
        <v>1.012</v>
      </c>
      <c r="I82" s="37">
        <f>H82/F82</f>
        <v>0.84333333333333338</v>
      </c>
      <c r="J82" s="39">
        <v>0</v>
      </c>
      <c r="K82" s="72">
        <f>J82/F82</f>
        <v>0</v>
      </c>
    </row>
    <row r="83" spans="2:11" x14ac:dyDescent="0.25">
      <c r="B83" s="19">
        <f t="shared" si="4"/>
        <v>75</v>
      </c>
      <c r="C83" s="20">
        <v>405</v>
      </c>
      <c r="D83" s="21"/>
      <c r="E83" s="24" t="s">
        <v>78</v>
      </c>
      <c r="F83" s="46">
        <v>0.4</v>
      </c>
      <c r="G83" s="52">
        <v>4</v>
      </c>
      <c r="H83" s="36">
        <v>0.36399999999999999</v>
      </c>
      <c r="I83" s="37">
        <f>H83/F83</f>
        <v>0.90999999999999992</v>
      </c>
      <c r="J83" s="39">
        <v>0</v>
      </c>
      <c r="K83" s="72">
        <f>J83/F83</f>
        <v>0</v>
      </c>
    </row>
    <row r="84" spans="2:11" x14ac:dyDescent="0.25">
      <c r="B84" s="19">
        <f t="shared" si="4"/>
        <v>76</v>
      </c>
      <c r="C84" s="20">
        <v>406</v>
      </c>
      <c r="D84" s="21"/>
      <c r="E84" s="24" t="s">
        <v>79</v>
      </c>
      <c r="F84" s="46">
        <v>0.27</v>
      </c>
      <c r="G84" s="52">
        <v>4</v>
      </c>
      <c r="H84" s="36">
        <v>0.27</v>
      </c>
      <c r="I84" s="37">
        <f>H84/F84</f>
        <v>1</v>
      </c>
      <c r="J84" s="39">
        <v>0</v>
      </c>
      <c r="K84" s="72">
        <f>J84/F84</f>
        <v>0</v>
      </c>
    </row>
    <row r="85" spans="2:11" x14ac:dyDescent="0.25">
      <c r="B85" s="19">
        <f t="shared" si="4"/>
        <v>77</v>
      </c>
      <c r="C85" s="20">
        <v>407</v>
      </c>
      <c r="D85" s="21"/>
      <c r="E85" s="24" t="s">
        <v>80</v>
      </c>
      <c r="F85" s="46">
        <v>0.2</v>
      </c>
      <c r="G85" s="52">
        <v>4</v>
      </c>
      <c r="H85" s="36">
        <v>0.191</v>
      </c>
      <c r="I85" s="37">
        <f>H85/F85</f>
        <v>0.95499999999999996</v>
      </c>
      <c r="J85" s="39">
        <v>0</v>
      </c>
      <c r="K85" s="72">
        <f>J85/F85</f>
        <v>0</v>
      </c>
    </row>
    <row r="86" spans="2:11" x14ac:dyDescent="0.25">
      <c r="B86" s="19">
        <f t="shared" si="4"/>
        <v>78</v>
      </c>
      <c r="C86" s="20">
        <v>408</v>
      </c>
      <c r="D86" s="21"/>
      <c r="E86" s="24" t="s">
        <v>81</v>
      </c>
      <c r="F86" s="46">
        <v>0.2</v>
      </c>
      <c r="G86" s="52">
        <v>4</v>
      </c>
      <c r="H86" s="36">
        <v>0.2</v>
      </c>
      <c r="I86" s="37">
        <f>H86/F86</f>
        <v>1</v>
      </c>
      <c r="J86" s="39">
        <v>0</v>
      </c>
      <c r="K86" s="72">
        <f>J86/F86</f>
        <v>0</v>
      </c>
    </row>
    <row r="87" spans="2:11" x14ac:dyDescent="0.25">
      <c r="B87" s="19">
        <f t="shared" si="4"/>
        <v>79</v>
      </c>
      <c r="C87" s="20">
        <v>409</v>
      </c>
      <c r="D87" s="21"/>
      <c r="E87" s="24" t="s">
        <v>82</v>
      </c>
      <c r="F87" s="46">
        <v>1</v>
      </c>
      <c r="G87" s="52">
        <v>4</v>
      </c>
      <c r="H87" s="36">
        <v>0.96499999999999997</v>
      </c>
      <c r="I87" s="37">
        <f>H87/F87</f>
        <v>0.96499999999999997</v>
      </c>
      <c r="J87" s="39">
        <v>0</v>
      </c>
      <c r="K87" s="72">
        <f>J87/F87</f>
        <v>0</v>
      </c>
    </row>
    <row r="88" spans="2:11" x14ac:dyDescent="0.25">
      <c r="B88" s="19">
        <f t="shared" si="4"/>
        <v>80</v>
      </c>
      <c r="C88" s="20">
        <v>410</v>
      </c>
      <c r="D88" s="21"/>
      <c r="E88" s="24" t="s">
        <v>83</v>
      </c>
      <c r="F88" s="46">
        <v>0.8</v>
      </c>
      <c r="G88" s="52">
        <v>4</v>
      </c>
      <c r="H88" s="36">
        <v>0.81</v>
      </c>
      <c r="I88" s="37">
        <f>H88/F88</f>
        <v>1.0125</v>
      </c>
      <c r="J88" s="39">
        <v>0</v>
      </c>
      <c r="K88" s="72">
        <f>J88/F88</f>
        <v>0</v>
      </c>
    </row>
    <row r="89" spans="2:11" x14ac:dyDescent="0.25">
      <c r="B89" s="19">
        <f t="shared" si="4"/>
        <v>81</v>
      </c>
      <c r="C89" s="20">
        <v>411</v>
      </c>
      <c r="D89" s="21"/>
      <c r="E89" s="24" t="s">
        <v>84</v>
      </c>
      <c r="F89" s="46">
        <v>0.7</v>
      </c>
      <c r="G89" s="52">
        <v>4</v>
      </c>
      <c r="H89" s="36">
        <f>F89</f>
        <v>0.7</v>
      </c>
      <c r="I89" s="37">
        <f>H89/F89</f>
        <v>1</v>
      </c>
      <c r="J89" s="39">
        <v>0</v>
      </c>
      <c r="K89" s="72">
        <f>J89/F89</f>
        <v>0</v>
      </c>
    </row>
    <row r="90" spans="2:11" x14ac:dyDescent="0.25">
      <c r="B90" s="19">
        <f t="shared" si="4"/>
        <v>82</v>
      </c>
      <c r="C90" s="20">
        <v>412</v>
      </c>
      <c r="D90" s="21"/>
      <c r="E90" s="24" t="s">
        <v>85</v>
      </c>
      <c r="F90" s="46">
        <v>0.5</v>
      </c>
      <c r="G90" s="52">
        <v>7</v>
      </c>
      <c r="H90" s="36">
        <v>0.5</v>
      </c>
      <c r="I90" s="37">
        <f>H90/F90</f>
        <v>1</v>
      </c>
      <c r="J90" s="39">
        <v>0</v>
      </c>
      <c r="K90" s="72">
        <f>J90/F90</f>
        <v>0</v>
      </c>
    </row>
    <row r="91" spans="2:11" x14ac:dyDescent="0.25">
      <c r="B91" s="19">
        <f t="shared" si="4"/>
        <v>83</v>
      </c>
      <c r="C91" s="20">
        <v>413</v>
      </c>
      <c r="D91" s="21"/>
      <c r="E91" s="24" t="s">
        <v>86</v>
      </c>
      <c r="F91" s="46">
        <v>1.6</v>
      </c>
      <c r="G91" s="52">
        <v>6</v>
      </c>
      <c r="H91" s="36">
        <v>1.6</v>
      </c>
      <c r="I91" s="37">
        <f>H91/F91</f>
        <v>1</v>
      </c>
      <c r="J91" s="39">
        <v>0</v>
      </c>
      <c r="K91" s="72">
        <f>J91/F91</f>
        <v>0</v>
      </c>
    </row>
    <row r="92" spans="2:11" x14ac:dyDescent="0.25">
      <c r="B92" s="19">
        <f t="shared" si="4"/>
        <v>84</v>
      </c>
      <c r="C92" s="20">
        <v>414</v>
      </c>
      <c r="D92" s="21"/>
      <c r="E92" s="24" t="s">
        <v>87</v>
      </c>
      <c r="F92" s="46">
        <v>0.5</v>
      </c>
      <c r="G92" s="52">
        <v>6</v>
      </c>
      <c r="H92" s="36">
        <v>0.27700000000000002</v>
      </c>
      <c r="I92" s="37">
        <f>H92/F92</f>
        <v>0.55400000000000005</v>
      </c>
      <c r="J92" s="39">
        <v>0</v>
      </c>
      <c r="K92" s="72">
        <f>J92/F92</f>
        <v>0</v>
      </c>
    </row>
    <row r="93" spans="2:11" x14ac:dyDescent="0.25">
      <c r="B93" s="19">
        <f t="shared" si="4"/>
        <v>85</v>
      </c>
      <c r="C93" s="20">
        <v>415</v>
      </c>
      <c r="D93" s="21"/>
      <c r="E93" s="24" t="s">
        <v>88</v>
      </c>
      <c r="F93" s="46">
        <v>0.4</v>
      </c>
      <c r="G93" s="52">
        <v>5.5</v>
      </c>
      <c r="H93" s="36">
        <f>F93</f>
        <v>0.4</v>
      </c>
      <c r="I93" s="37">
        <f>H93/F93</f>
        <v>1</v>
      </c>
      <c r="J93" s="39">
        <v>0</v>
      </c>
      <c r="K93" s="72">
        <f>J93/F93</f>
        <v>0</v>
      </c>
    </row>
    <row r="94" spans="2:11" x14ac:dyDescent="0.25">
      <c r="B94" s="19">
        <f>+B93+1</f>
        <v>86</v>
      </c>
      <c r="C94" s="20">
        <v>416</v>
      </c>
      <c r="D94" s="21"/>
      <c r="E94" s="24" t="s">
        <v>89</v>
      </c>
      <c r="F94" s="46">
        <v>0.3</v>
      </c>
      <c r="G94" s="52">
        <v>3.5</v>
      </c>
      <c r="H94" s="36">
        <v>0.33800000000000002</v>
      </c>
      <c r="I94" s="37">
        <f>H94/F94</f>
        <v>1.1266666666666667</v>
      </c>
      <c r="J94" s="39">
        <v>0</v>
      </c>
      <c r="K94" s="72">
        <f>J94/F94</f>
        <v>0</v>
      </c>
    </row>
    <row r="95" spans="2:11" x14ac:dyDescent="0.25">
      <c r="B95" s="19">
        <f>+B94+1</f>
        <v>87</v>
      </c>
      <c r="C95" s="20">
        <v>417</v>
      </c>
      <c r="D95" s="21"/>
      <c r="E95" s="24" t="s">
        <v>90</v>
      </c>
      <c r="F95" s="46">
        <v>0.5</v>
      </c>
      <c r="G95" s="52">
        <v>4</v>
      </c>
      <c r="H95" s="36">
        <f>F95</f>
        <v>0.5</v>
      </c>
      <c r="I95" s="37">
        <f>H95/F95</f>
        <v>1</v>
      </c>
      <c r="J95" s="39">
        <v>0</v>
      </c>
      <c r="K95" s="72">
        <f>J95/F95</f>
        <v>0</v>
      </c>
    </row>
    <row r="96" spans="2:11" x14ac:dyDescent="0.25">
      <c r="B96" s="19">
        <f t="shared" ref="B96:B105" si="5">+B95+1</f>
        <v>88</v>
      </c>
      <c r="C96" s="20">
        <v>418</v>
      </c>
      <c r="D96" s="21"/>
      <c r="E96" s="22" t="s">
        <v>91</v>
      </c>
      <c r="F96" s="46">
        <v>2.4</v>
      </c>
      <c r="G96" s="52">
        <v>4</v>
      </c>
      <c r="H96" s="36">
        <v>2.2999999999999998</v>
      </c>
      <c r="I96" s="37">
        <f>H96/F96</f>
        <v>0.95833333333333326</v>
      </c>
      <c r="J96" s="39">
        <v>0.27</v>
      </c>
      <c r="K96" s="72">
        <f>J96/F96</f>
        <v>0.11250000000000002</v>
      </c>
    </row>
    <row r="97" spans="2:11" x14ac:dyDescent="0.25">
      <c r="B97" s="19">
        <f t="shared" si="5"/>
        <v>89</v>
      </c>
      <c r="C97" s="20">
        <v>419</v>
      </c>
      <c r="D97" s="21"/>
      <c r="E97" s="22" t="s">
        <v>92</v>
      </c>
      <c r="F97" s="46">
        <v>3.5</v>
      </c>
      <c r="G97" s="52">
        <v>3.5</v>
      </c>
      <c r="H97" s="36">
        <v>1.885</v>
      </c>
      <c r="I97" s="37">
        <f>H97/F97</f>
        <v>0.53857142857142859</v>
      </c>
      <c r="J97" s="39">
        <v>1</v>
      </c>
      <c r="K97" s="72">
        <f>J97/F97</f>
        <v>0.2857142857142857</v>
      </c>
    </row>
    <row r="98" spans="2:11" x14ac:dyDescent="0.25">
      <c r="B98" s="19">
        <f t="shared" si="5"/>
        <v>90</v>
      </c>
      <c r="C98" s="20">
        <v>420</v>
      </c>
      <c r="D98" s="21"/>
      <c r="E98" s="24" t="s">
        <v>93</v>
      </c>
      <c r="F98" s="46">
        <v>0.15</v>
      </c>
      <c r="G98" s="52">
        <v>7</v>
      </c>
      <c r="H98" s="36">
        <v>0.114</v>
      </c>
      <c r="I98" s="37">
        <f>H98/F98</f>
        <v>0.76</v>
      </c>
      <c r="J98" s="39">
        <v>0</v>
      </c>
      <c r="K98" s="72">
        <f>J98/F98</f>
        <v>0</v>
      </c>
    </row>
    <row r="99" spans="2:11" x14ac:dyDescent="0.25">
      <c r="B99" s="19">
        <f t="shared" si="5"/>
        <v>91</v>
      </c>
      <c r="C99" s="20">
        <v>421</v>
      </c>
      <c r="D99" s="21"/>
      <c r="E99" s="22" t="s">
        <v>94</v>
      </c>
      <c r="F99" s="46">
        <v>0.8</v>
      </c>
      <c r="G99" s="53">
        <v>6</v>
      </c>
      <c r="H99" s="36">
        <v>1.1140000000000001</v>
      </c>
      <c r="I99" s="37">
        <f>H99/F99</f>
        <v>1.3925000000000001</v>
      </c>
      <c r="J99" s="39">
        <v>0</v>
      </c>
      <c r="K99" s="72">
        <f>J99/F99</f>
        <v>0</v>
      </c>
    </row>
    <row r="100" spans="2:11" x14ac:dyDescent="0.25">
      <c r="B100" s="19">
        <f t="shared" si="5"/>
        <v>92</v>
      </c>
      <c r="C100" s="20">
        <v>422</v>
      </c>
      <c r="D100" s="21"/>
      <c r="E100" s="24" t="s">
        <v>95</v>
      </c>
      <c r="F100" s="46">
        <v>2.2999999999999998</v>
      </c>
      <c r="G100" s="53">
        <v>4</v>
      </c>
      <c r="H100" s="36">
        <v>1.8859999999999999</v>
      </c>
      <c r="I100" s="37">
        <f>H100/F100</f>
        <v>0.82000000000000006</v>
      </c>
      <c r="J100" s="39">
        <v>0</v>
      </c>
      <c r="K100" s="72">
        <f>J100/F100</f>
        <v>0</v>
      </c>
    </row>
    <row r="101" spans="2:11" x14ac:dyDescent="0.25">
      <c r="B101" s="19">
        <f t="shared" si="5"/>
        <v>93</v>
      </c>
      <c r="C101" s="20">
        <v>423</v>
      </c>
      <c r="D101" s="21"/>
      <c r="E101" s="24" t="s">
        <v>96</v>
      </c>
      <c r="F101" s="46">
        <v>0.2</v>
      </c>
      <c r="G101" s="53">
        <v>5.5</v>
      </c>
      <c r="H101" s="36">
        <f>F101</f>
        <v>0.2</v>
      </c>
      <c r="I101" s="37">
        <f>H101/F101</f>
        <v>1</v>
      </c>
      <c r="J101" s="39">
        <v>0</v>
      </c>
      <c r="K101" s="72">
        <f>J101/F101</f>
        <v>0</v>
      </c>
    </row>
    <row r="102" spans="2:11" x14ac:dyDescent="0.25">
      <c r="B102" s="19">
        <f t="shared" si="5"/>
        <v>94</v>
      </c>
      <c r="C102" s="20">
        <v>424</v>
      </c>
      <c r="D102" s="21"/>
      <c r="E102" s="22" t="s">
        <v>97</v>
      </c>
      <c r="F102" s="46">
        <v>0.2</v>
      </c>
      <c r="G102" s="53">
        <v>6</v>
      </c>
      <c r="H102" s="36">
        <f>F102</f>
        <v>0.2</v>
      </c>
      <c r="I102" s="37">
        <f>H102/F102</f>
        <v>1</v>
      </c>
      <c r="J102" s="39">
        <v>0</v>
      </c>
      <c r="K102" s="72">
        <f>J102/F102</f>
        <v>0</v>
      </c>
    </row>
    <row r="103" spans="2:11" x14ac:dyDescent="0.25">
      <c r="B103" s="19">
        <f t="shared" si="5"/>
        <v>95</v>
      </c>
      <c r="C103" s="20">
        <v>425</v>
      </c>
      <c r="D103" s="21"/>
      <c r="E103" s="24" t="s">
        <v>98</v>
      </c>
      <c r="F103" s="46">
        <v>0.5</v>
      </c>
      <c r="G103" s="53">
        <v>5</v>
      </c>
      <c r="H103" s="36">
        <v>0.751</v>
      </c>
      <c r="I103" s="37">
        <f>H103/F103</f>
        <v>1.502</v>
      </c>
      <c r="J103" s="39">
        <v>0</v>
      </c>
      <c r="K103" s="72">
        <f>J103/F103</f>
        <v>0</v>
      </c>
    </row>
    <row r="104" spans="2:11" x14ac:dyDescent="0.25">
      <c r="B104" s="19">
        <f t="shared" si="5"/>
        <v>96</v>
      </c>
      <c r="C104" s="20">
        <v>426</v>
      </c>
      <c r="D104" s="21"/>
      <c r="E104" s="24" t="s">
        <v>99</v>
      </c>
      <c r="F104" s="46">
        <v>1.1000000000000001</v>
      </c>
      <c r="G104" s="53">
        <v>4</v>
      </c>
      <c r="H104" s="36">
        <v>1.145</v>
      </c>
      <c r="I104" s="37">
        <f>H104/F104</f>
        <v>1.0409090909090908</v>
      </c>
      <c r="J104" s="39">
        <v>0</v>
      </c>
      <c r="K104" s="72">
        <f>J104/F104</f>
        <v>0</v>
      </c>
    </row>
    <row r="105" spans="2:11" ht="15.75" thickBot="1" x14ac:dyDescent="0.3">
      <c r="B105" s="25">
        <f t="shared" si="5"/>
        <v>97</v>
      </c>
      <c r="C105" s="26">
        <v>427</v>
      </c>
      <c r="D105" s="27"/>
      <c r="E105" s="28" t="s">
        <v>100</v>
      </c>
      <c r="F105" s="47">
        <v>1.5</v>
      </c>
      <c r="G105" s="53">
        <v>4</v>
      </c>
      <c r="H105" s="40">
        <f>F105</f>
        <v>1.5</v>
      </c>
      <c r="I105" s="41">
        <f>H105/F105</f>
        <v>1</v>
      </c>
      <c r="J105" s="42">
        <v>0</v>
      </c>
      <c r="K105" s="73">
        <f>J105/F105</f>
        <v>0</v>
      </c>
    </row>
    <row r="106" spans="2:11" ht="15.75" thickBot="1" x14ac:dyDescent="0.3">
      <c r="B106" s="59" t="s">
        <v>108</v>
      </c>
      <c r="C106" s="60"/>
      <c r="D106" s="60"/>
      <c r="E106" s="60"/>
      <c r="F106" s="48">
        <f>SUM(F9:F105)</f>
        <v>426.50999999999988</v>
      </c>
      <c r="G106" s="54">
        <f>SUM(G9:G105)/B105</f>
        <v>4.4536082474226806</v>
      </c>
      <c r="H106" s="77">
        <f>SUM(H9:H105)</f>
        <v>372.05527700000005</v>
      </c>
      <c r="I106" s="43">
        <f>H106/F106</f>
        <v>0.87232486225410932</v>
      </c>
      <c r="J106" s="77">
        <f>SUM(J9:J105)</f>
        <v>47.97199999999998</v>
      </c>
      <c r="K106" s="43">
        <f>J106/F106</f>
        <v>0.11247567466178986</v>
      </c>
    </row>
    <row r="107" spans="2:11" ht="15.75" thickBot="1" x14ac:dyDescent="0.3">
      <c r="B107" s="55" t="s">
        <v>109</v>
      </c>
      <c r="C107" s="56"/>
      <c r="D107" s="56"/>
      <c r="E107" s="56"/>
      <c r="F107" s="57"/>
      <c r="G107" s="58"/>
      <c r="H107" s="78"/>
      <c r="I107" s="44"/>
      <c r="J107" s="78"/>
      <c r="K107" s="44"/>
    </row>
    <row r="108" spans="2:11" ht="15.75" thickBot="1" x14ac:dyDescent="0.3">
      <c r="B108" s="75" t="s">
        <v>111</v>
      </c>
      <c r="C108" s="75"/>
      <c r="D108" s="75"/>
      <c r="E108" s="75"/>
      <c r="F108" s="76">
        <f>H106+J106</f>
        <v>420.02727700000003</v>
      </c>
      <c r="G108" s="75"/>
      <c r="H108" s="75"/>
      <c r="I108" s="75"/>
      <c r="J108" s="75"/>
      <c r="K108" s="75"/>
    </row>
  </sheetData>
  <mergeCells count="19">
    <mergeCell ref="B1:K1"/>
    <mergeCell ref="B107:E107"/>
    <mergeCell ref="B108:E108"/>
    <mergeCell ref="F108:K108"/>
    <mergeCell ref="B106:E106"/>
    <mergeCell ref="H106:H107"/>
    <mergeCell ref="I106:I107"/>
    <mergeCell ref="J106:J107"/>
    <mergeCell ref="K106:K107"/>
    <mergeCell ref="H5:I5"/>
    <mergeCell ref="J5:K5"/>
    <mergeCell ref="H7:I7"/>
    <mergeCell ref="J7:K7"/>
    <mergeCell ref="F3:F6"/>
    <mergeCell ref="G3:G6"/>
    <mergeCell ref="B3:B6"/>
    <mergeCell ref="C3:C6"/>
    <mergeCell ref="D3:D6"/>
    <mergeCell ref="E3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2022-02-09T02:55:47Z</dcterms:created>
  <dcterms:modified xsi:type="dcterms:W3CDTF">2022-02-09T03:18:20Z</dcterms:modified>
</cp:coreProperties>
</file>