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7294F75E-FC52-4F93-AA0F-18EC95FC1E3C}" xr6:coauthVersionLast="47" xr6:coauthVersionMax="47" xr10:uidLastSave="{00000000-0000-0000-0000-000000000000}"/>
  <bookViews>
    <workbookView xWindow="-108" yWindow="-108" windowWidth="23256" windowHeight="12576" xr2:uid="{6D514847-E2AF-4614-BE0C-EFCACDA395B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J45" i="1" s="1"/>
  <c r="G39" i="1"/>
  <c r="E39" i="1"/>
  <c r="D39" i="1"/>
  <c r="G41" i="1" s="1"/>
  <c r="I38" i="1"/>
  <c r="H38" i="1" s="1"/>
  <c r="C38" i="1"/>
  <c r="B38" i="1"/>
  <c r="A38" i="1"/>
  <c r="I37" i="1"/>
  <c r="H37" i="1" s="1"/>
  <c r="F37" i="1"/>
  <c r="C37" i="1"/>
  <c r="B37" i="1"/>
  <c r="A37" i="1"/>
  <c r="I36" i="1"/>
  <c r="H36" i="1" s="1"/>
  <c r="C36" i="1"/>
  <c r="B36" i="1"/>
  <c r="A36" i="1"/>
  <c r="I35" i="1"/>
  <c r="H35" i="1"/>
  <c r="F35" i="1"/>
  <c r="C35" i="1"/>
  <c r="B35" i="1"/>
  <c r="A35" i="1"/>
  <c r="I34" i="1"/>
  <c r="H34" i="1" s="1"/>
  <c r="C34" i="1"/>
  <c r="B34" i="1"/>
  <c r="A34" i="1"/>
  <c r="I33" i="1"/>
  <c r="H33" i="1" s="1"/>
  <c r="F33" i="1"/>
  <c r="C33" i="1"/>
  <c r="B33" i="1"/>
  <c r="A33" i="1"/>
  <c r="I32" i="1"/>
  <c r="H32" i="1" s="1"/>
  <c r="C32" i="1"/>
  <c r="B32" i="1"/>
  <c r="A32" i="1"/>
  <c r="I31" i="1"/>
  <c r="H31" i="1"/>
  <c r="F31" i="1"/>
  <c r="C31" i="1"/>
  <c r="B31" i="1"/>
  <c r="A31" i="1"/>
  <c r="I30" i="1"/>
  <c r="H30" i="1" s="1"/>
  <c r="C30" i="1"/>
  <c r="B30" i="1"/>
  <c r="A30" i="1"/>
  <c r="I29" i="1"/>
  <c r="H29" i="1" s="1"/>
  <c r="F29" i="1"/>
  <c r="C29" i="1"/>
  <c r="B29" i="1"/>
  <c r="A29" i="1"/>
  <c r="I28" i="1"/>
  <c r="H28" i="1" s="1"/>
  <c r="C28" i="1"/>
  <c r="B28" i="1"/>
  <c r="A28" i="1"/>
  <c r="I27" i="1"/>
  <c r="H27" i="1"/>
  <c r="F27" i="1"/>
  <c r="C27" i="1"/>
  <c r="B27" i="1"/>
  <c r="A27" i="1"/>
  <c r="I26" i="1"/>
  <c r="H26" i="1" s="1"/>
  <c r="C26" i="1"/>
  <c r="B26" i="1"/>
  <c r="A26" i="1"/>
  <c r="I25" i="1"/>
  <c r="H25" i="1" s="1"/>
  <c r="F25" i="1"/>
  <c r="C25" i="1"/>
  <c r="B25" i="1"/>
  <c r="A25" i="1"/>
  <c r="I24" i="1"/>
  <c r="H24" i="1" s="1"/>
  <c r="C24" i="1"/>
  <c r="B24" i="1"/>
  <c r="A24" i="1"/>
  <c r="I23" i="1"/>
  <c r="H23" i="1"/>
  <c r="F23" i="1"/>
  <c r="C23" i="1"/>
  <c r="B23" i="1"/>
  <c r="A23" i="1"/>
  <c r="I22" i="1"/>
  <c r="H22" i="1" s="1"/>
  <c r="C22" i="1"/>
  <c r="B22" i="1"/>
  <c r="A22" i="1"/>
  <c r="I21" i="1"/>
  <c r="H21" i="1" s="1"/>
  <c r="F21" i="1"/>
  <c r="C21" i="1"/>
  <c r="B21" i="1"/>
  <c r="A21" i="1"/>
  <c r="I20" i="1"/>
  <c r="H20" i="1" s="1"/>
  <c r="C20" i="1"/>
  <c r="B20" i="1"/>
  <c r="A20" i="1"/>
  <c r="I19" i="1"/>
  <c r="H19" i="1"/>
  <c r="F19" i="1"/>
  <c r="C19" i="1"/>
  <c r="B19" i="1"/>
  <c r="A19" i="1"/>
  <c r="I18" i="1"/>
  <c r="H18" i="1" s="1"/>
  <c r="C18" i="1"/>
  <c r="B18" i="1"/>
  <c r="A18" i="1"/>
  <c r="I17" i="1"/>
  <c r="H17" i="1" s="1"/>
  <c r="F17" i="1"/>
  <c r="C17" i="1"/>
  <c r="B17" i="1"/>
  <c r="A17" i="1"/>
  <c r="I16" i="1"/>
  <c r="H16" i="1" s="1"/>
  <c r="C16" i="1"/>
  <c r="B16" i="1"/>
  <c r="A16" i="1"/>
  <c r="I15" i="1"/>
  <c r="H15" i="1" s="1"/>
  <c r="F15" i="1"/>
  <c r="C15" i="1"/>
  <c r="B15" i="1"/>
  <c r="A15" i="1"/>
  <c r="I14" i="1"/>
  <c r="H14" i="1" s="1"/>
  <c r="C14" i="1"/>
  <c r="B14" i="1"/>
  <c r="A14" i="1"/>
  <c r="I13" i="1"/>
  <c r="H13" i="1" s="1"/>
  <c r="F13" i="1"/>
  <c r="C13" i="1"/>
  <c r="B13" i="1"/>
  <c r="A13" i="1"/>
  <c r="I12" i="1"/>
  <c r="H12" i="1" s="1"/>
  <c r="C12" i="1"/>
  <c r="B12" i="1"/>
  <c r="A12" i="1"/>
  <c r="F6" i="1"/>
  <c r="E6" i="1"/>
  <c r="F5" i="1"/>
  <c r="E5" i="1"/>
  <c r="F14" i="1" l="1"/>
  <c r="F18" i="1"/>
  <c r="F22" i="1"/>
  <c r="F26" i="1"/>
  <c r="F30" i="1"/>
  <c r="F34" i="1"/>
  <c r="F38" i="1"/>
  <c r="I39" i="1"/>
  <c r="F12" i="1"/>
  <c r="F16" i="1"/>
  <c r="F20" i="1"/>
  <c r="F24" i="1"/>
  <c r="F28" i="1"/>
  <c r="F32" i="1"/>
  <c r="F36" i="1"/>
  <c r="I44" i="1" l="1"/>
  <c r="I42" i="1"/>
  <c r="H39" i="1"/>
  <c r="F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40" authorId="0" shapeId="0" xr:uid="{8F22693C-B9EE-47D4-BAA2-9F50A22928F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Diisi jumlah terduga tuberkulosis</t>
        </r>
      </text>
    </comment>
    <comment ref="I43" authorId="0" shapeId="0" xr:uid="{38175F38-DC15-4C09-9A3B-0BBAB163AA6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isi perkiraan jumlah insiden tuberkulosis</t>
        </r>
      </text>
    </comment>
  </commentList>
</comments>
</file>

<file path=xl/sharedStrings.xml><?xml version="1.0" encoding="utf-8"?>
<sst xmlns="http://schemas.openxmlformats.org/spreadsheetml/2006/main" count="27" uniqueCount="25">
  <si>
    <t>TABEL 51</t>
  </si>
  <si>
    <t>JUMLAH TERDUGA TUBERKULOSIS, KASUS TUBERKULOSIS, KASUS TUBERKULOSIS ANAK, CASE NOTIFICATION RATE (CNR) PER 100.000 PENDUDUK</t>
  </si>
  <si>
    <t>DAN CASE DETECTION RATE (CDR) MENURUT JENIS KELAMIN, KECAMATAN, DAN PUSKESMAS</t>
  </si>
  <si>
    <t>NO</t>
  </si>
  <si>
    <t>KECAMATAN</t>
  </si>
  <si>
    <t>PUSKESMAS</t>
  </si>
  <si>
    <t>JUMLAH TERDUGA TUBERKULOSIS YANG MENDAPATKAN PELAYANAN SESUAI STANDAR</t>
  </si>
  <si>
    <t>JUMLAH SEMUA KASUS TUBERKULOSIS</t>
  </si>
  <si>
    <t>KASUS TUBERKULOSIS ANAK 0-14 TAHUN</t>
  </si>
  <si>
    <t>LAKI-LAKI</t>
  </si>
  <si>
    <t>PEREMPUAN</t>
  </si>
  <si>
    <t>LAKI-LAKI + PEREMPUAN</t>
  </si>
  <si>
    <t>JUMLAH</t>
  </si>
  <si>
    <t>%</t>
  </si>
  <si>
    <t>JUMLAH (KAB/KOTA)</t>
  </si>
  <si>
    <t xml:space="preserve">JUMLAH TERDUGA TUBERKULOSIS </t>
  </si>
  <si>
    <t>% ORANG TERDUGA TUBERKULOSIS (TBC) MENDAPATKAN PELAYANAN TUBERKULOSIS SESUAI STANDAR</t>
  </si>
  <si>
    <r>
      <rPr>
        <b/>
        <i/>
        <sz val="12"/>
        <rFont val="Arial"/>
        <family val="2"/>
      </rPr>
      <t xml:space="preserve">CNR SEMUA </t>
    </r>
    <r>
      <rPr>
        <b/>
        <sz val="12"/>
        <rFont val="Arial"/>
        <family val="2"/>
      </rPr>
      <t>KASUS TUBERKULOSIS PER 100.000 PENDUDUK</t>
    </r>
  </si>
  <si>
    <t>PERKIRAAN INSIDEN TUBERKULOSIS (DALAM ABSOLUT) BERDASARKAN MODELING TAHUN 2020</t>
  </si>
  <si>
    <t>CASE DETECTION RATE (%)</t>
  </si>
  <si>
    <t>CAKUPAN PENEMUAN KASUS TUBERKULOSIS ANAK (%)</t>
  </si>
  <si>
    <t>Sumber: Seksi Pencegahan dan Pengendalian Penyakit Menular</t>
  </si>
  <si>
    <r>
      <t xml:space="preserve">Keterangan: </t>
    </r>
    <r>
      <rPr>
        <vertAlign val="superscript"/>
        <sz val="12"/>
        <rFont val="Arial"/>
        <family val="2"/>
      </rPr>
      <t/>
    </r>
  </si>
  <si>
    <t xml:space="preserve">Jumlah pasien adalah seluruh pasien Tuberkulosis yang ada di wilayah kerja puskesmas tersebut termasuk pasien yang ditemukan di RS, BBKPM/BPKPM/BP4, Lembaga Pemasyarakatan, </t>
  </si>
  <si>
    <t>Rumah Tahanan, Dokter Praktek Mandiri, Klinik dll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</si>
</sst>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0.0"/>
    <numFmt numFmtId="166" formatCode="_(* #,##0.0_);_(* \(#,##0.0\);_(* &quot;-&quot;_);_(@_)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vertAlign val="superscript"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3" fontId="1" fillId="0" borderId="9" xfId="1" applyNumberFormat="1" applyFont="1" applyBorder="1" applyAlignment="1">
      <alignment vertical="center"/>
    </xf>
    <xf numFmtId="3" fontId="1" fillId="0" borderId="9" xfId="1" applyNumberFormat="1" applyFont="1" applyBorder="1" applyAlignment="1">
      <alignment horizontal="right" vertical="center"/>
    </xf>
    <xf numFmtId="165" fontId="1" fillId="0" borderId="9" xfId="1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1" fillId="0" borderId="6" xfId="1" applyNumberFormat="1" applyFont="1" applyBorder="1" applyAlignment="1">
      <alignment horizontal="right" vertical="center"/>
    </xf>
    <xf numFmtId="165" fontId="1" fillId="0" borderId="6" xfId="1" applyNumberFormat="1" applyFont="1" applyBorder="1" applyAlignment="1">
      <alignment horizontal="right" vertical="center"/>
    </xf>
    <xf numFmtId="3" fontId="1" fillId="0" borderId="6" xfId="1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3" fontId="1" fillId="0" borderId="11" xfId="1" applyNumberFormat="1" applyFont="1" applyBorder="1" applyAlignment="1">
      <alignment horizontal="right" vertical="center"/>
    </xf>
    <xf numFmtId="165" fontId="1" fillId="0" borderId="11" xfId="1" applyNumberFormat="1" applyFont="1" applyBorder="1" applyAlignment="1">
      <alignment horizontal="right" vertical="center"/>
    </xf>
    <xf numFmtId="3" fontId="1" fillId="0" borderId="11" xfId="1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3" fontId="6" fillId="0" borderId="12" xfId="1" applyNumberFormat="1" applyFont="1" applyBorder="1" applyAlignment="1">
      <alignment horizontal="right" vertical="center"/>
    </xf>
    <xf numFmtId="165" fontId="6" fillId="0" borderId="12" xfId="1" applyNumberFormat="1" applyFont="1" applyBorder="1" applyAlignment="1">
      <alignment horizontal="right" vertical="center"/>
    </xf>
    <xf numFmtId="3" fontId="6" fillId="2" borderId="14" xfId="1" applyNumberFormat="1" applyFont="1" applyFill="1" applyBorder="1" applyAlignment="1">
      <alignment horizontal="right" vertical="center"/>
    </xf>
    <xf numFmtId="165" fontId="6" fillId="2" borderId="14" xfId="1" applyNumberFormat="1" applyFont="1" applyFill="1" applyBorder="1" applyAlignment="1">
      <alignment horizontal="right" vertical="center"/>
    </xf>
    <xf numFmtId="3" fontId="6" fillId="2" borderId="8" xfId="1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4" xfId="1" applyNumberFormat="1" applyFont="1" applyBorder="1" applyAlignment="1">
      <alignment horizontal="right" vertical="center"/>
    </xf>
    <xf numFmtId="165" fontId="6" fillId="0" borderId="8" xfId="1" applyNumberFormat="1" applyFont="1" applyBorder="1" applyAlignment="1">
      <alignment horizontal="right" vertical="center"/>
    </xf>
    <xf numFmtId="37" fontId="6" fillId="2" borderId="14" xfId="1" applyNumberFormat="1" applyFont="1" applyFill="1" applyBorder="1" applyAlignment="1">
      <alignment horizontal="right" vertical="center"/>
    </xf>
    <xf numFmtId="0" fontId="6" fillId="2" borderId="14" xfId="1" applyNumberFormat="1" applyFont="1" applyFill="1" applyBorder="1" applyAlignment="1">
      <alignment horizontal="right" vertical="center"/>
    </xf>
    <xf numFmtId="0" fontId="6" fillId="2" borderId="8" xfId="1" applyNumberFormat="1" applyFont="1" applyFill="1" applyBorder="1" applyAlignment="1">
      <alignment horizontal="right" vertical="center"/>
    </xf>
    <xf numFmtId="39" fontId="6" fillId="0" borderId="14" xfId="1" applyNumberFormat="1" applyFont="1" applyBorder="1" applyAlignment="1">
      <alignment vertical="center"/>
    </xf>
    <xf numFmtId="39" fontId="6" fillId="0" borderId="14" xfId="1" applyNumberFormat="1" applyFont="1" applyBorder="1" applyAlignment="1">
      <alignment horizontal="center" vertical="center"/>
    </xf>
    <xf numFmtId="1" fontId="6" fillId="0" borderId="8" xfId="1" applyNumberFormat="1" applyFont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0" borderId="12" xfId="0" applyFont="1" applyBorder="1" applyAlignment="1">
      <alignment vertical="center"/>
    </xf>
    <xf numFmtId="3" fontId="6" fillId="0" borderId="8" xfId="1" applyNumberFormat="1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165" fontId="6" fillId="0" borderId="8" xfId="1" applyNumberFormat="1" applyFont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165" fontId="6" fillId="0" borderId="17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6" fontId="1" fillId="0" borderId="0" xfId="1" applyNumberFormat="1" applyFont="1" applyAlignment="1">
      <alignment vertical="center"/>
    </xf>
  </cellXfs>
  <cellStyles count="2">
    <cellStyle name="Comma [0] 2 2" xfId="1" xr:uid="{BF639442-C154-4D47-8DDB-3AD7988227A1}"/>
    <cellStyle name="Normal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>
        <row r="28">
          <cell r="E28">
            <v>1192712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78BA4-6376-483A-89A9-D76FC7366B4E}">
  <dimension ref="A1:J52"/>
  <sheetViews>
    <sheetView tabSelected="1" workbookViewId="0">
      <selection sqref="A1:J52"/>
    </sheetView>
  </sheetViews>
  <sheetFormatPr defaultRowHeight="14.4" x14ac:dyDescent="0.3"/>
  <cols>
    <col min="1" max="1" width="5.6640625" customWidth="1"/>
    <col min="2" max="2" width="22.6640625" customWidth="1"/>
    <col min="3" max="3" width="29.5546875" bestFit="1" customWidth="1"/>
    <col min="4" max="4" width="23.109375" customWidth="1"/>
    <col min="5" max="9" width="16.88671875" customWidth="1"/>
    <col min="10" max="10" width="22" customWidth="1"/>
  </cols>
  <sheetData>
    <row r="1" spans="1:10" ht="1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5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8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ht="16.8" x14ac:dyDescent="0.3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</row>
    <row r="5" spans="1:10" ht="16.8" x14ac:dyDescent="0.3">
      <c r="A5" s="4"/>
      <c r="B5" s="4"/>
      <c r="C5" s="4"/>
      <c r="D5" s="4"/>
      <c r="E5" s="5" t="str">
        <f>'[1]1'!E5</f>
        <v>KABUPATEN/KOTA</v>
      </c>
      <c r="F5" s="6" t="str">
        <f>'[1]1'!F5</f>
        <v>DEMAK</v>
      </c>
      <c r="G5" s="4"/>
      <c r="H5" s="4"/>
      <c r="I5" s="5"/>
      <c r="J5" s="5"/>
    </row>
    <row r="6" spans="1:10" ht="16.8" x14ac:dyDescent="0.3">
      <c r="A6" s="4"/>
      <c r="B6" s="4"/>
      <c r="C6" s="4"/>
      <c r="D6" s="4"/>
      <c r="E6" s="5" t="str">
        <f>'[1]1'!E6</f>
        <v xml:space="preserve">TAHUN </v>
      </c>
      <c r="F6" s="6">
        <f>'[1]1'!F6</f>
        <v>2020</v>
      </c>
      <c r="G6" s="4"/>
      <c r="H6" s="4"/>
      <c r="I6" s="5"/>
      <c r="J6" s="5"/>
    </row>
    <row r="7" spans="1:10" ht="15.6" thickBot="1" x14ac:dyDescent="0.35">
      <c r="A7" s="7"/>
      <c r="B7" s="7"/>
      <c r="C7" s="7"/>
      <c r="D7" s="7"/>
      <c r="E7" s="7"/>
      <c r="F7" s="7"/>
      <c r="G7" s="7"/>
      <c r="H7" s="7"/>
      <c r="I7" s="2"/>
      <c r="J7" s="2"/>
    </row>
    <row r="8" spans="1:10" ht="15" x14ac:dyDescent="0.3">
      <c r="A8" s="8" t="s">
        <v>3</v>
      </c>
      <c r="B8" s="8" t="s">
        <v>4</v>
      </c>
      <c r="C8" s="8" t="s">
        <v>5</v>
      </c>
      <c r="D8" s="9" t="s">
        <v>6</v>
      </c>
      <c r="E8" s="10" t="s">
        <v>7</v>
      </c>
      <c r="F8" s="11"/>
      <c r="G8" s="11"/>
      <c r="H8" s="11"/>
      <c r="I8" s="12"/>
      <c r="J8" s="13" t="s">
        <v>8</v>
      </c>
    </row>
    <row r="9" spans="1:10" ht="15" x14ac:dyDescent="0.3">
      <c r="A9" s="14"/>
      <c r="B9" s="14"/>
      <c r="C9" s="14"/>
      <c r="D9" s="15"/>
      <c r="E9" s="16" t="s">
        <v>9</v>
      </c>
      <c r="F9" s="17"/>
      <c r="G9" s="16" t="s">
        <v>10</v>
      </c>
      <c r="H9" s="17"/>
      <c r="I9" s="18" t="s">
        <v>11</v>
      </c>
      <c r="J9" s="19"/>
    </row>
    <row r="10" spans="1:10" ht="15" x14ac:dyDescent="0.3">
      <c r="A10" s="20"/>
      <c r="B10" s="20"/>
      <c r="C10" s="20"/>
      <c r="D10" s="21"/>
      <c r="E10" s="22" t="s">
        <v>12</v>
      </c>
      <c r="F10" s="23" t="s">
        <v>13</v>
      </c>
      <c r="G10" s="22" t="s">
        <v>12</v>
      </c>
      <c r="H10" s="23" t="s">
        <v>13</v>
      </c>
      <c r="I10" s="21"/>
      <c r="J10" s="24"/>
    </row>
    <row r="11" spans="1:10" x14ac:dyDescent="0.3">
      <c r="A11" s="25">
        <v>1</v>
      </c>
      <c r="B11" s="25">
        <v>2</v>
      </c>
      <c r="C11" s="25">
        <v>3</v>
      </c>
      <c r="D11" s="25">
        <v>4</v>
      </c>
      <c r="E11" s="25">
        <v>5</v>
      </c>
      <c r="F11" s="25">
        <v>6</v>
      </c>
      <c r="G11" s="25">
        <v>7</v>
      </c>
      <c r="H11" s="25">
        <v>8</v>
      </c>
      <c r="I11" s="25">
        <v>9</v>
      </c>
      <c r="J11" s="25">
        <v>10</v>
      </c>
    </row>
    <row r="12" spans="1:10" ht="15" x14ac:dyDescent="0.3">
      <c r="A12" s="26">
        <f>'[1]9'!A9</f>
        <v>1</v>
      </c>
      <c r="B12" s="27" t="str">
        <f>'[1]9'!B9</f>
        <v>MRANGGEN</v>
      </c>
      <c r="C12" s="27" t="str">
        <f>'[1]9'!C9</f>
        <v>Puskesmas Mranggen I</v>
      </c>
      <c r="D12" s="28">
        <v>0</v>
      </c>
      <c r="E12" s="29">
        <v>25</v>
      </c>
      <c r="F12" s="30">
        <f>E12/I12*100</f>
        <v>59.523809523809526</v>
      </c>
      <c r="G12" s="29">
        <v>17</v>
      </c>
      <c r="H12" s="30">
        <f>G12/I12*100</f>
        <v>40.476190476190474</v>
      </c>
      <c r="I12" s="29">
        <f>SUM(E12,G12)</f>
        <v>42</v>
      </c>
      <c r="J12" s="28">
        <v>0</v>
      </c>
    </row>
    <row r="13" spans="1:10" ht="15" x14ac:dyDescent="0.3">
      <c r="A13" s="31">
        <f>'[1]9'!A10</f>
        <v>2</v>
      </c>
      <c r="B13" s="32" t="str">
        <f>'[1]9'!B10</f>
        <v>MRANGGEN</v>
      </c>
      <c r="C13" s="32" t="str">
        <f>'[1]9'!C10</f>
        <v>Puskesmas Mranggen II</v>
      </c>
      <c r="D13" s="33">
        <v>40</v>
      </c>
      <c r="E13" s="34">
        <v>20</v>
      </c>
      <c r="F13" s="35">
        <f t="shared" ref="F13:F38" si="0">E13/I13*100</f>
        <v>50</v>
      </c>
      <c r="G13" s="34">
        <v>20</v>
      </c>
      <c r="H13" s="35">
        <f t="shared" ref="H13:H38" si="1">G13/I13*100</f>
        <v>50</v>
      </c>
      <c r="I13" s="34">
        <f>SUM(E13,G13)</f>
        <v>40</v>
      </c>
      <c r="J13" s="36">
        <v>13</v>
      </c>
    </row>
    <row r="14" spans="1:10" ht="15" x14ac:dyDescent="0.3">
      <c r="A14" s="31">
        <f>'[1]9'!A11</f>
        <v>3</v>
      </c>
      <c r="B14" s="32" t="str">
        <f>'[1]9'!B11</f>
        <v>MRANGGEN</v>
      </c>
      <c r="C14" s="32" t="str">
        <f>'[1]9'!C11</f>
        <v>Puskesmas Mranggen III</v>
      </c>
      <c r="D14" s="33">
        <v>135</v>
      </c>
      <c r="E14" s="34">
        <v>18</v>
      </c>
      <c r="F14" s="35">
        <f t="shared" si="0"/>
        <v>48.648648648648653</v>
      </c>
      <c r="G14" s="34">
        <v>19</v>
      </c>
      <c r="H14" s="35">
        <f t="shared" si="1"/>
        <v>51.351351351351347</v>
      </c>
      <c r="I14" s="34">
        <f t="shared" ref="I14:I38" si="2">SUM(E14,G14)</f>
        <v>37</v>
      </c>
      <c r="J14" s="36">
        <v>5</v>
      </c>
    </row>
    <row r="15" spans="1:10" ht="15" x14ac:dyDescent="0.3">
      <c r="A15" s="31">
        <f>'[1]9'!A12</f>
        <v>4</v>
      </c>
      <c r="B15" s="32" t="str">
        <f>'[1]9'!B12</f>
        <v>KARANGAWEN</v>
      </c>
      <c r="C15" s="32" t="str">
        <f>'[1]9'!C12</f>
        <v>Puskesmas Karangawen I</v>
      </c>
      <c r="D15" s="33">
        <v>72</v>
      </c>
      <c r="E15" s="34">
        <v>5</v>
      </c>
      <c r="F15" s="35">
        <f t="shared" si="0"/>
        <v>62.5</v>
      </c>
      <c r="G15" s="34">
        <v>3</v>
      </c>
      <c r="H15" s="35">
        <f t="shared" si="1"/>
        <v>37.5</v>
      </c>
      <c r="I15" s="34">
        <f t="shared" si="2"/>
        <v>8</v>
      </c>
      <c r="J15" s="36">
        <v>1</v>
      </c>
    </row>
    <row r="16" spans="1:10" ht="15" x14ac:dyDescent="0.3">
      <c r="A16" s="31">
        <f>'[1]9'!A13</f>
        <v>5</v>
      </c>
      <c r="B16" s="32" t="str">
        <f>'[1]9'!B13</f>
        <v>KARANGAWEN</v>
      </c>
      <c r="C16" s="32" t="str">
        <f>'[1]9'!C13</f>
        <v>Puskesmas Karangawen II</v>
      </c>
      <c r="D16" s="33">
        <v>0</v>
      </c>
      <c r="E16" s="34">
        <v>32</v>
      </c>
      <c r="F16" s="35">
        <f t="shared" si="0"/>
        <v>52.459016393442624</v>
      </c>
      <c r="G16" s="34">
        <v>29</v>
      </c>
      <c r="H16" s="35">
        <f t="shared" si="1"/>
        <v>47.540983606557376</v>
      </c>
      <c r="I16" s="34">
        <f t="shared" si="2"/>
        <v>61</v>
      </c>
      <c r="J16" s="36">
        <v>13</v>
      </c>
    </row>
    <row r="17" spans="1:10" ht="15" x14ac:dyDescent="0.3">
      <c r="A17" s="31">
        <f>'[1]9'!A14</f>
        <v>6</v>
      </c>
      <c r="B17" s="32" t="str">
        <f>'[1]9'!B14</f>
        <v>GUNTUR</v>
      </c>
      <c r="C17" s="32" t="str">
        <f>'[1]9'!C14</f>
        <v>Puskesmas Guntur I</v>
      </c>
      <c r="D17" s="33">
        <v>212</v>
      </c>
      <c r="E17" s="34">
        <v>101</v>
      </c>
      <c r="F17" s="35">
        <f t="shared" si="0"/>
        <v>47.867298578199055</v>
      </c>
      <c r="G17" s="34">
        <v>110</v>
      </c>
      <c r="H17" s="35">
        <f t="shared" si="1"/>
        <v>52.132701421800952</v>
      </c>
      <c r="I17" s="34">
        <f t="shared" si="2"/>
        <v>211</v>
      </c>
      <c r="J17" s="36">
        <v>1</v>
      </c>
    </row>
    <row r="18" spans="1:10" ht="15" x14ac:dyDescent="0.3">
      <c r="A18" s="31">
        <f>'[1]9'!A15</f>
        <v>7</v>
      </c>
      <c r="B18" s="32" t="str">
        <f>'[1]9'!B15</f>
        <v>GUNTUR</v>
      </c>
      <c r="C18" s="32" t="str">
        <f>'[1]9'!C15</f>
        <v>Puskesmas Guntur II</v>
      </c>
      <c r="D18" s="33">
        <v>304</v>
      </c>
      <c r="E18" s="34">
        <v>15</v>
      </c>
      <c r="F18" s="35">
        <f>E18/I18*100</f>
        <v>51.724137931034484</v>
      </c>
      <c r="G18" s="34">
        <v>14</v>
      </c>
      <c r="H18" s="35">
        <f t="shared" si="1"/>
        <v>48.275862068965516</v>
      </c>
      <c r="I18" s="34">
        <f t="shared" si="2"/>
        <v>29</v>
      </c>
      <c r="J18" s="36">
        <v>1</v>
      </c>
    </row>
    <row r="19" spans="1:10" ht="15" x14ac:dyDescent="0.3">
      <c r="A19" s="31">
        <f>'[1]9'!A16</f>
        <v>8</v>
      </c>
      <c r="B19" s="32" t="str">
        <f>'[1]9'!B16</f>
        <v>SAYUNG</v>
      </c>
      <c r="C19" s="32" t="str">
        <f>'[1]9'!C16</f>
        <v>Puskesmas Sayung I</v>
      </c>
      <c r="D19" s="33">
        <v>0</v>
      </c>
      <c r="E19" s="34">
        <v>14</v>
      </c>
      <c r="F19" s="35">
        <f t="shared" si="0"/>
        <v>53.846153846153847</v>
      </c>
      <c r="G19" s="34">
        <v>12</v>
      </c>
      <c r="H19" s="35">
        <f t="shared" si="1"/>
        <v>46.153846153846153</v>
      </c>
      <c r="I19" s="34">
        <f t="shared" si="2"/>
        <v>26</v>
      </c>
      <c r="J19" s="36">
        <v>0</v>
      </c>
    </row>
    <row r="20" spans="1:10" ht="15" x14ac:dyDescent="0.3">
      <c r="A20" s="31">
        <f>'[1]9'!A17</f>
        <v>9</v>
      </c>
      <c r="B20" s="32" t="str">
        <f>'[1]9'!B17</f>
        <v>SAYUNG</v>
      </c>
      <c r="C20" s="32" t="str">
        <f>'[1]9'!C17</f>
        <v>Puskesmas Sayung II</v>
      </c>
      <c r="D20" s="33">
        <v>186</v>
      </c>
      <c r="E20" s="34">
        <v>27</v>
      </c>
      <c r="F20" s="35">
        <f t="shared" si="0"/>
        <v>56.25</v>
      </c>
      <c r="G20" s="34">
        <v>21</v>
      </c>
      <c r="H20" s="35">
        <f t="shared" si="1"/>
        <v>43.75</v>
      </c>
      <c r="I20" s="34">
        <f t="shared" si="2"/>
        <v>48</v>
      </c>
      <c r="J20" s="36">
        <v>13</v>
      </c>
    </row>
    <row r="21" spans="1:10" ht="15" x14ac:dyDescent="0.3">
      <c r="A21" s="31">
        <f>'[1]9'!A18</f>
        <v>10</v>
      </c>
      <c r="B21" s="32" t="str">
        <f>'[1]9'!B18</f>
        <v>KARANGTENGAH</v>
      </c>
      <c r="C21" s="32" t="str">
        <f>'[1]9'!C18</f>
        <v>Puskesmas Karang Tengah</v>
      </c>
      <c r="D21" s="33">
        <v>163</v>
      </c>
      <c r="E21" s="34">
        <v>82</v>
      </c>
      <c r="F21" s="35">
        <f t="shared" si="0"/>
        <v>50.306748466257666</v>
      </c>
      <c r="G21" s="34">
        <v>81</v>
      </c>
      <c r="H21" s="35">
        <f t="shared" si="1"/>
        <v>49.693251533742334</v>
      </c>
      <c r="I21" s="34">
        <f t="shared" si="2"/>
        <v>163</v>
      </c>
      <c r="J21" s="36">
        <v>1</v>
      </c>
    </row>
    <row r="22" spans="1:10" ht="15" x14ac:dyDescent="0.3">
      <c r="A22" s="31">
        <f>'[1]9'!A19</f>
        <v>11</v>
      </c>
      <c r="B22" s="32" t="str">
        <f>'[1]9'!B19</f>
        <v>BONANG</v>
      </c>
      <c r="C22" s="32" t="str">
        <f>'[1]9'!C19</f>
        <v>Puskesmas Bonang I</v>
      </c>
      <c r="D22" s="33">
        <v>2</v>
      </c>
      <c r="E22" s="34">
        <v>2</v>
      </c>
      <c r="F22" s="35">
        <f t="shared" si="0"/>
        <v>100</v>
      </c>
      <c r="G22" s="34">
        <v>0</v>
      </c>
      <c r="H22" s="35">
        <f t="shared" si="1"/>
        <v>0</v>
      </c>
      <c r="I22" s="34">
        <f t="shared" si="2"/>
        <v>2</v>
      </c>
      <c r="J22" s="36">
        <v>2</v>
      </c>
    </row>
    <row r="23" spans="1:10" ht="15" x14ac:dyDescent="0.3">
      <c r="A23" s="31">
        <f>'[1]9'!A20</f>
        <v>12</v>
      </c>
      <c r="B23" s="32" t="str">
        <f>'[1]9'!B20</f>
        <v>BONANG</v>
      </c>
      <c r="C23" s="32" t="str">
        <f>'[1]9'!C20</f>
        <v>Puskesmas Bonang II</v>
      </c>
      <c r="D23" s="33">
        <v>40</v>
      </c>
      <c r="E23" s="34">
        <v>17</v>
      </c>
      <c r="F23" s="35">
        <f t="shared" si="0"/>
        <v>42.5</v>
      </c>
      <c r="G23" s="34">
        <v>23</v>
      </c>
      <c r="H23" s="35">
        <f t="shared" si="1"/>
        <v>57.499999999999993</v>
      </c>
      <c r="I23" s="34">
        <f t="shared" si="2"/>
        <v>40</v>
      </c>
      <c r="J23" s="36">
        <v>0</v>
      </c>
    </row>
    <row r="24" spans="1:10" ht="15" x14ac:dyDescent="0.3">
      <c r="A24" s="31">
        <f>'[1]9'!A21</f>
        <v>13</v>
      </c>
      <c r="B24" s="32" t="str">
        <f>'[1]9'!B21</f>
        <v>DEMAK</v>
      </c>
      <c r="C24" s="32" t="str">
        <f>'[1]9'!C21</f>
        <v>Puskesmas Demak I</v>
      </c>
      <c r="D24" s="33">
        <v>33</v>
      </c>
      <c r="E24" s="34">
        <v>14</v>
      </c>
      <c r="F24" s="35">
        <f t="shared" si="0"/>
        <v>42.424242424242422</v>
      </c>
      <c r="G24" s="34">
        <v>19</v>
      </c>
      <c r="H24" s="35">
        <f t="shared" si="1"/>
        <v>57.575757575757578</v>
      </c>
      <c r="I24" s="34">
        <f t="shared" si="2"/>
        <v>33</v>
      </c>
      <c r="J24" s="36">
        <v>0</v>
      </c>
    </row>
    <row r="25" spans="1:10" ht="15" x14ac:dyDescent="0.3">
      <c r="A25" s="31">
        <f>'[1]9'!A22</f>
        <v>14</v>
      </c>
      <c r="B25" s="32" t="str">
        <f>'[1]9'!B22</f>
        <v>DEMAK</v>
      </c>
      <c r="C25" s="32" t="str">
        <f>'[1]9'!C22</f>
        <v>Puskesmas Demak II</v>
      </c>
      <c r="D25" s="33">
        <v>318</v>
      </c>
      <c r="E25" s="34">
        <v>31</v>
      </c>
      <c r="F25" s="35">
        <f t="shared" si="0"/>
        <v>70.454545454545453</v>
      </c>
      <c r="G25" s="34">
        <v>13</v>
      </c>
      <c r="H25" s="35">
        <f t="shared" si="1"/>
        <v>29.545454545454547</v>
      </c>
      <c r="I25" s="34">
        <f t="shared" si="2"/>
        <v>44</v>
      </c>
      <c r="J25" s="36">
        <v>0</v>
      </c>
    </row>
    <row r="26" spans="1:10" ht="15" x14ac:dyDescent="0.3">
      <c r="A26" s="31">
        <f>'[1]9'!A23</f>
        <v>15</v>
      </c>
      <c r="B26" s="32" t="str">
        <f>'[1]9'!B23</f>
        <v>DEMAK</v>
      </c>
      <c r="C26" s="32" t="str">
        <f>'[1]9'!C23</f>
        <v>Puskesmas Demak III</v>
      </c>
      <c r="D26" s="33">
        <v>93</v>
      </c>
      <c r="E26" s="34">
        <v>15</v>
      </c>
      <c r="F26" s="35">
        <f t="shared" si="0"/>
        <v>45.454545454545453</v>
      </c>
      <c r="G26" s="34">
        <v>18</v>
      </c>
      <c r="H26" s="35">
        <f t="shared" si="1"/>
        <v>54.54545454545454</v>
      </c>
      <c r="I26" s="34">
        <f t="shared" si="2"/>
        <v>33</v>
      </c>
      <c r="J26" s="36">
        <v>1</v>
      </c>
    </row>
    <row r="27" spans="1:10" ht="15" x14ac:dyDescent="0.3">
      <c r="A27" s="31">
        <f>'[1]9'!A24</f>
        <v>16</v>
      </c>
      <c r="B27" s="32" t="str">
        <f>'[1]9'!B24</f>
        <v>WONOSALAM</v>
      </c>
      <c r="C27" s="32" t="str">
        <f>'[1]9'!C24</f>
        <v>Puskesmas Wonosalam I</v>
      </c>
      <c r="D27" s="33">
        <v>53</v>
      </c>
      <c r="E27" s="34">
        <v>38</v>
      </c>
      <c r="F27" s="35">
        <f t="shared" si="0"/>
        <v>71.698113207547166</v>
      </c>
      <c r="G27" s="34">
        <v>15</v>
      </c>
      <c r="H27" s="35">
        <f t="shared" si="1"/>
        <v>28.30188679245283</v>
      </c>
      <c r="I27" s="34">
        <f t="shared" si="2"/>
        <v>53</v>
      </c>
      <c r="J27" s="36">
        <v>0</v>
      </c>
    </row>
    <row r="28" spans="1:10" ht="15" x14ac:dyDescent="0.3">
      <c r="A28" s="31">
        <f>'[1]9'!A25</f>
        <v>17</v>
      </c>
      <c r="B28" s="32" t="str">
        <f>'[1]9'!B25</f>
        <v>WONOSALAM</v>
      </c>
      <c r="C28" s="32" t="str">
        <f>'[1]9'!C25</f>
        <v>Puskesmas Wonosalam II</v>
      </c>
      <c r="D28" s="33">
        <v>159</v>
      </c>
      <c r="E28" s="34">
        <v>17</v>
      </c>
      <c r="F28" s="35">
        <f t="shared" si="0"/>
        <v>45.945945945945951</v>
      </c>
      <c r="G28" s="34">
        <v>20</v>
      </c>
      <c r="H28" s="35">
        <f t="shared" si="1"/>
        <v>54.054054054054056</v>
      </c>
      <c r="I28" s="34">
        <f t="shared" si="2"/>
        <v>37</v>
      </c>
      <c r="J28" s="36">
        <v>0</v>
      </c>
    </row>
    <row r="29" spans="1:10" ht="15" x14ac:dyDescent="0.3">
      <c r="A29" s="31">
        <f>'[1]9'!A26</f>
        <v>18</v>
      </c>
      <c r="B29" s="32" t="str">
        <f>'[1]9'!B26</f>
        <v>DEMPET</v>
      </c>
      <c r="C29" s="32" t="str">
        <f>'[1]9'!C26</f>
        <v>Puskesmas Dempet</v>
      </c>
      <c r="D29" s="33">
        <v>55</v>
      </c>
      <c r="E29" s="34">
        <v>34</v>
      </c>
      <c r="F29" s="35">
        <f t="shared" si="0"/>
        <v>61.818181818181813</v>
      </c>
      <c r="G29" s="34">
        <v>21</v>
      </c>
      <c r="H29" s="35">
        <f t="shared" si="1"/>
        <v>38.181818181818187</v>
      </c>
      <c r="I29" s="34">
        <f t="shared" si="2"/>
        <v>55</v>
      </c>
      <c r="J29" s="36">
        <v>0</v>
      </c>
    </row>
    <row r="30" spans="1:10" ht="15" x14ac:dyDescent="0.3">
      <c r="A30" s="31">
        <f>'[1]9'!A27</f>
        <v>19</v>
      </c>
      <c r="B30" s="32" t="str">
        <f>'[1]9'!B27</f>
        <v>KEBONAGUNG</v>
      </c>
      <c r="C30" s="32" t="str">
        <f>'[1]9'!C27</f>
        <v xml:space="preserve">Puskesmas Kebonagung </v>
      </c>
      <c r="D30" s="33">
        <v>52</v>
      </c>
      <c r="E30" s="34">
        <v>24</v>
      </c>
      <c r="F30" s="35">
        <f t="shared" si="0"/>
        <v>48</v>
      </c>
      <c r="G30" s="34">
        <v>26</v>
      </c>
      <c r="H30" s="35">
        <f t="shared" si="1"/>
        <v>52</v>
      </c>
      <c r="I30" s="34">
        <f t="shared" si="2"/>
        <v>50</v>
      </c>
      <c r="J30" s="36">
        <v>0</v>
      </c>
    </row>
    <row r="31" spans="1:10" ht="15" x14ac:dyDescent="0.3">
      <c r="A31" s="31">
        <f>'[1]9'!A28</f>
        <v>20</v>
      </c>
      <c r="B31" s="32" t="str">
        <f>'[1]9'!B28</f>
        <v>GAJAH</v>
      </c>
      <c r="C31" s="32" t="str">
        <f>'[1]9'!C28</f>
        <v>Puskesmas Gajah I</v>
      </c>
      <c r="D31" s="33">
        <v>63</v>
      </c>
      <c r="E31" s="34">
        <v>16</v>
      </c>
      <c r="F31" s="35">
        <f t="shared" si="0"/>
        <v>25.396825396825395</v>
      </c>
      <c r="G31" s="34">
        <v>47</v>
      </c>
      <c r="H31" s="35">
        <f t="shared" si="1"/>
        <v>74.603174603174608</v>
      </c>
      <c r="I31" s="34">
        <f t="shared" si="2"/>
        <v>63</v>
      </c>
      <c r="J31" s="36">
        <v>2</v>
      </c>
    </row>
    <row r="32" spans="1:10" ht="15" x14ac:dyDescent="0.3">
      <c r="A32" s="31">
        <f>'[1]9'!A29</f>
        <v>21</v>
      </c>
      <c r="B32" s="32" t="str">
        <f>'[1]9'!B29</f>
        <v>GAJAH</v>
      </c>
      <c r="C32" s="32" t="str">
        <f>'[1]9'!C29</f>
        <v>Puskesmas Gajah II</v>
      </c>
      <c r="D32" s="33">
        <v>130</v>
      </c>
      <c r="E32" s="34">
        <v>8</v>
      </c>
      <c r="F32" s="35">
        <f t="shared" si="0"/>
        <v>32</v>
      </c>
      <c r="G32" s="34">
        <v>17</v>
      </c>
      <c r="H32" s="35">
        <f t="shared" si="1"/>
        <v>68</v>
      </c>
      <c r="I32" s="34">
        <f t="shared" si="2"/>
        <v>25</v>
      </c>
      <c r="J32" s="36">
        <v>2</v>
      </c>
    </row>
    <row r="33" spans="1:10" ht="15" x14ac:dyDescent="0.3">
      <c r="A33" s="31">
        <f>'[1]9'!A30</f>
        <v>22</v>
      </c>
      <c r="B33" s="32" t="str">
        <f>'[1]9'!B30</f>
        <v>KARANGANYAR</v>
      </c>
      <c r="C33" s="32" t="str">
        <f>'[1]9'!C30</f>
        <v>Puskesmas Karanganyar I</v>
      </c>
      <c r="D33" s="33">
        <v>235</v>
      </c>
      <c r="E33" s="34">
        <v>4</v>
      </c>
      <c r="F33" s="35">
        <f t="shared" si="0"/>
        <v>13.333333333333334</v>
      </c>
      <c r="G33" s="34">
        <v>26</v>
      </c>
      <c r="H33" s="35">
        <f t="shared" si="1"/>
        <v>86.666666666666671</v>
      </c>
      <c r="I33" s="34">
        <f t="shared" si="2"/>
        <v>30</v>
      </c>
      <c r="J33" s="36">
        <v>0</v>
      </c>
    </row>
    <row r="34" spans="1:10" ht="15" x14ac:dyDescent="0.3">
      <c r="A34" s="31">
        <f>'[1]9'!A31</f>
        <v>23</v>
      </c>
      <c r="B34" s="32" t="str">
        <f>'[1]9'!B31</f>
        <v>KARANGANYAR</v>
      </c>
      <c r="C34" s="32" t="str">
        <f>'[1]9'!C31</f>
        <v>Puskesmas Karanganyar II</v>
      </c>
      <c r="D34" s="33">
        <v>33</v>
      </c>
      <c r="E34" s="34">
        <v>17</v>
      </c>
      <c r="F34" s="35">
        <f t="shared" si="0"/>
        <v>51.515151515151516</v>
      </c>
      <c r="G34" s="34">
        <v>16</v>
      </c>
      <c r="H34" s="35">
        <f t="shared" si="1"/>
        <v>48.484848484848484</v>
      </c>
      <c r="I34" s="34">
        <f t="shared" si="2"/>
        <v>33</v>
      </c>
      <c r="J34" s="36">
        <v>1</v>
      </c>
    </row>
    <row r="35" spans="1:10" ht="15" x14ac:dyDescent="0.3">
      <c r="A35" s="31">
        <f>'[1]9'!A32</f>
        <v>24</v>
      </c>
      <c r="B35" s="32" t="str">
        <f>'[1]9'!B32</f>
        <v>MIJEN</v>
      </c>
      <c r="C35" s="32" t="str">
        <f>'[1]9'!C32</f>
        <v>Puskesmas Mijen I</v>
      </c>
      <c r="D35" s="33">
        <v>26</v>
      </c>
      <c r="E35" s="34">
        <v>11</v>
      </c>
      <c r="F35" s="35">
        <f t="shared" si="0"/>
        <v>29.72972972972973</v>
      </c>
      <c r="G35" s="34">
        <v>26</v>
      </c>
      <c r="H35" s="35">
        <f t="shared" si="1"/>
        <v>70.270270270270274</v>
      </c>
      <c r="I35" s="34">
        <f t="shared" si="2"/>
        <v>37</v>
      </c>
      <c r="J35" s="36">
        <v>0</v>
      </c>
    </row>
    <row r="36" spans="1:10" ht="15" x14ac:dyDescent="0.3">
      <c r="A36" s="31">
        <f>'[1]9'!A33</f>
        <v>25</v>
      </c>
      <c r="B36" s="32" t="str">
        <f>'[1]9'!B33</f>
        <v>MIJEN</v>
      </c>
      <c r="C36" s="32" t="str">
        <f>'[1]9'!C33</f>
        <v>Puskesmas Mijen II</v>
      </c>
      <c r="D36" s="33">
        <v>181</v>
      </c>
      <c r="E36" s="34">
        <v>16</v>
      </c>
      <c r="F36" s="35">
        <f t="shared" si="0"/>
        <v>48.484848484848484</v>
      </c>
      <c r="G36" s="34">
        <v>17</v>
      </c>
      <c r="H36" s="35">
        <f t="shared" si="1"/>
        <v>51.515151515151516</v>
      </c>
      <c r="I36" s="34">
        <f t="shared" si="2"/>
        <v>33</v>
      </c>
      <c r="J36" s="36">
        <v>0</v>
      </c>
    </row>
    <row r="37" spans="1:10" ht="15" x14ac:dyDescent="0.3">
      <c r="A37" s="31">
        <f>'[1]9'!A34</f>
        <v>26</v>
      </c>
      <c r="B37" s="32" t="str">
        <f>'[1]9'!B34</f>
        <v>WEDUNG</v>
      </c>
      <c r="C37" s="32" t="str">
        <f>'[1]9'!C34</f>
        <v>Puskesmas Wedung I</v>
      </c>
      <c r="D37" s="33">
        <v>364</v>
      </c>
      <c r="E37" s="34">
        <v>185</v>
      </c>
      <c r="F37" s="35">
        <f t="shared" si="0"/>
        <v>48.42931937172775</v>
      </c>
      <c r="G37" s="34">
        <v>197</v>
      </c>
      <c r="H37" s="35">
        <f t="shared" si="1"/>
        <v>51.57068062827225</v>
      </c>
      <c r="I37" s="34">
        <f t="shared" si="2"/>
        <v>382</v>
      </c>
      <c r="J37" s="36">
        <v>6</v>
      </c>
    </row>
    <row r="38" spans="1:10" ht="15" x14ac:dyDescent="0.3">
      <c r="A38" s="37">
        <f>'[1]9'!A35</f>
        <v>27</v>
      </c>
      <c r="B38" s="38" t="str">
        <f>'[1]9'!B35</f>
        <v>WEDUNG</v>
      </c>
      <c r="C38" s="38" t="str">
        <f>'[1]9'!C35</f>
        <v>Puskesmas Wedung II</v>
      </c>
      <c r="D38" s="39">
        <v>223</v>
      </c>
      <c r="E38" s="40">
        <v>36</v>
      </c>
      <c r="F38" s="41">
        <f t="shared" si="0"/>
        <v>42.857142857142854</v>
      </c>
      <c r="G38" s="40">
        <v>48</v>
      </c>
      <c r="H38" s="41">
        <f t="shared" si="1"/>
        <v>57.142857142857139</v>
      </c>
      <c r="I38" s="40">
        <f t="shared" si="2"/>
        <v>84</v>
      </c>
      <c r="J38" s="42">
        <v>5</v>
      </c>
    </row>
    <row r="39" spans="1:10" ht="15.6" x14ac:dyDescent="0.3">
      <c r="A39" s="43" t="s">
        <v>14</v>
      </c>
      <c r="B39" s="44"/>
      <c r="C39" s="45"/>
      <c r="D39" s="46">
        <f>SUM(D12:D38)</f>
        <v>3172</v>
      </c>
      <c r="E39" s="46">
        <f>SUM(E12:E38)</f>
        <v>824</v>
      </c>
      <c r="F39" s="47">
        <f>E39/I39*100</f>
        <v>48.499117127722194</v>
      </c>
      <c r="G39" s="46">
        <f>SUM(G12:G38)</f>
        <v>875</v>
      </c>
      <c r="H39" s="47">
        <f>G39/I39*100</f>
        <v>51.500882872277806</v>
      </c>
      <c r="I39" s="46">
        <f>SUM(I12:I38)</f>
        <v>1699</v>
      </c>
      <c r="J39" s="46">
        <f>SUM(J12:J38)</f>
        <v>67</v>
      </c>
    </row>
    <row r="40" spans="1:10" ht="15.6" x14ac:dyDescent="0.3">
      <c r="A40" s="43" t="s">
        <v>15</v>
      </c>
      <c r="B40" s="44"/>
      <c r="C40" s="44"/>
      <c r="D40" s="46">
        <v>7359</v>
      </c>
      <c r="E40" s="48"/>
      <c r="F40" s="49"/>
      <c r="G40" s="48"/>
      <c r="H40" s="49"/>
      <c r="I40" s="48"/>
      <c r="J40" s="50"/>
    </row>
    <row r="41" spans="1:10" ht="15.6" x14ac:dyDescent="0.3">
      <c r="A41" s="51" t="s">
        <v>16</v>
      </c>
      <c r="B41" s="52"/>
      <c r="C41" s="52"/>
      <c r="D41" s="53"/>
      <c r="E41" s="53"/>
      <c r="F41" s="2"/>
      <c r="G41" s="54">
        <f>D39/D40*100</f>
        <v>43.103682565565975</v>
      </c>
      <c r="H41" s="55"/>
      <c r="I41" s="56"/>
      <c r="J41" s="57"/>
    </row>
    <row r="42" spans="1:10" ht="15.6" x14ac:dyDescent="0.3">
      <c r="A42" s="43" t="s">
        <v>17</v>
      </c>
      <c r="B42" s="44"/>
      <c r="C42" s="44"/>
      <c r="D42" s="58"/>
      <c r="E42" s="59"/>
      <c r="F42" s="59"/>
      <c r="G42" s="59"/>
      <c r="H42" s="59"/>
      <c r="I42" s="60">
        <f>I39/'[1]2'!$E$28*100000</f>
        <v>142.44847037675484</v>
      </c>
      <c r="J42" s="61"/>
    </row>
    <row r="43" spans="1:10" ht="15.6" x14ac:dyDescent="0.3">
      <c r="A43" s="62" t="s">
        <v>18</v>
      </c>
      <c r="B43" s="62"/>
      <c r="C43" s="62"/>
      <c r="D43" s="44"/>
      <c r="E43" s="44"/>
      <c r="F43" s="44"/>
      <c r="G43" s="44"/>
      <c r="H43" s="44"/>
      <c r="I43" s="63">
        <v>2386</v>
      </c>
      <c r="J43" s="61"/>
    </row>
    <row r="44" spans="1:10" ht="15.6" x14ac:dyDescent="0.3">
      <c r="A44" s="64" t="s">
        <v>19</v>
      </c>
      <c r="B44" s="43"/>
      <c r="C44" s="44"/>
      <c r="D44" s="44"/>
      <c r="E44" s="44"/>
      <c r="F44" s="44"/>
      <c r="G44" s="44"/>
      <c r="H44" s="44"/>
      <c r="I44" s="65">
        <f>I39/I43*100</f>
        <v>71.207041072925406</v>
      </c>
      <c r="J44" s="61"/>
    </row>
    <row r="45" spans="1:10" ht="16.2" thickBot="1" x14ac:dyDescent="0.35">
      <c r="A45" s="66" t="s">
        <v>20</v>
      </c>
      <c r="B45" s="67"/>
      <c r="C45" s="67"/>
      <c r="D45" s="67"/>
      <c r="E45" s="67"/>
      <c r="F45" s="67"/>
      <c r="G45" s="67"/>
      <c r="H45" s="67"/>
      <c r="I45" s="67"/>
      <c r="J45" s="68">
        <f>J39/(12%*I43)*100</f>
        <v>23.400391170718081</v>
      </c>
    </row>
    <row r="46" spans="1:10" ht="15" x14ac:dyDescent="0.3">
      <c r="A46" s="2"/>
      <c r="B46" s="1"/>
      <c r="C46" s="1"/>
      <c r="D46" s="1"/>
      <c r="E46" s="1"/>
      <c r="F46" s="1"/>
      <c r="G46" s="1"/>
      <c r="H46" s="1"/>
      <c r="I46" s="1"/>
      <c r="J46" s="1"/>
    </row>
    <row r="47" spans="1:10" ht="15" x14ac:dyDescent="0.3">
      <c r="A47" s="69" t="s">
        <v>21</v>
      </c>
      <c r="B47" s="69"/>
      <c r="C47" s="2"/>
      <c r="D47" s="2"/>
      <c r="E47" s="2"/>
      <c r="F47" s="2"/>
      <c r="G47" s="2"/>
      <c r="H47" s="2"/>
      <c r="I47" s="70"/>
      <c r="J47" s="71"/>
    </row>
    <row r="48" spans="1:10" ht="17.399999999999999" x14ac:dyDescent="0.3">
      <c r="A48" s="69" t="s">
        <v>22</v>
      </c>
      <c r="B48" s="69"/>
      <c r="C48" s="2"/>
      <c r="D48" s="2"/>
      <c r="E48" s="2"/>
      <c r="F48" s="2"/>
      <c r="G48" s="2"/>
      <c r="H48" s="2"/>
      <c r="I48" s="2"/>
      <c r="J48" s="2"/>
    </row>
    <row r="49" spans="1:10" ht="15" x14ac:dyDescent="0.3">
      <c r="A49" s="69"/>
      <c r="B49" s="69" t="s">
        <v>23</v>
      </c>
      <c r="C49" s="2"/>
      <c r="D49" s="2"/>
      <c r="E49" s="2"/>
      <c r="F49" s="2"/>
      <c r="G49" s="2"/>
      <c r="H49" s="2"/>
      <c r="I49" s="2"/>
      <c r="J49" s="2"/>
    </row>
    <row r="50" spans="1:10" ht="15" x14ac:dyDescent="0.3">
      <c r="A50" s="69"/>
      <c r="B50" s="69" t="s">
        <v>24</v>
      </c>
      <c r="C50" s="2"/>
      <c r="D50" s="2"/>
      <c r="E50" s="2"/>
      <c r="F50" s="2"/>
      <c r="G50" s="2"/>
      <c r="H50" s="2"/>
      <c r="I50" s="2"/>
      <c r="J50" s="2"/>
    </row>
    <row r="51" spans="1:10" ht="15" x14ac:dyDescent="0.3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5" x14ac:dyDescent="0.3">
      <c r="A52" s="2"/>
      <c r="B52" s="2"/>
      <c r="C52" s="2"/>
      <c r="D52" s="2"/>
      <c r="E52" s="2"/>
      <c r="F52" s="2"/>
      <c r="G52" s="2"/>
      <c r="H52" s="2"/>
      <c r="I52" s="2"/>
      <c r="J52" s="2"/>
    </row>
  </sheetData>
  <mergeCells count="13">
    <mergeCell ref="I9:I10"/>
    <mergeCell ref="E42:H42"/>
    <mergeCell ref="A45:I45"/>
    <mergeCell ref="A3:J3"/>
    <mergeCell ref="A4:J4"/>
    <mergeCell ref="A8:A10"/>
    <mergeCell ref="B8:B10"/>
    <mergeCell ref="C8:C10"/>
    <mergeCell ref="D8:D10"/>
    <mergeCell ref="E8:I8"/>
    <mergeCell ref="J8:J10"/>
    <mergeCell ref="E9:F9"/>
    <mergeCell ref="G9:H9"/>
  </mergeCells>
  <conditionalFormatting sqref="E48">
    <cfRule type="cellIs" dxfId="0" priority="1" stopIfTrue="1" operator="notEqual">
      <formula>#REF!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2021-07-05T04:36:44Z</dcterms:created>
  <dcterms:modified xsi:type="dcterms:W3CDTF">2021-07-05T04:37:08Z</dcterms:modified>
</cp:coreProperties>
</file>